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3.xml" ContentType="application/vnd.openxmlformats-officedocument.spreadsheetml.worksheet+xml"/>
  <Override PartName="/xl/worksheets/sheet42.xml" ContentType="application/vnd.openxmlformats-officedocument.spreadsheetml.worksheet+xml"/>
  <Override PartName="/xl/worksheets/sheet41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1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5.xml" ContentType="application/vnd.openxmlformats-officedocument.spreadsheetml.worksheet+xml"/>
  <Override PartName="/xl/worksheets/sheet38.xml" ContentType="application/vnd.openxmlformats-officedocument.spreadsheetml.worksheet+xml"/>
  <Override PartName="/xl/worksheets/sheet33.xml" ContentType="application/vnd.openxmlformats-officedocument.spreadsheetml.worksheet+xml"/>
  <Override PartName="/xl/worksheets/sheet1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4.xml" ContentType="application/vnd.openxmlformats-officedocument.spreadsheetml.worksheet+xml"/>
  <Override PartName="/xl/worksheets/sheet20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25.xml" ContentType="application/vnd.openxmlformats-officedocument.spreadsheetml.worksheet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IND\SEBI Reports\2018-2019\August\ISIN\ISIN Final\"/>
    </mc:Choice>
  </mc:AlternateContent>
  <bookViews>
    <workbookView xWindow="0" yWindow="0" windowWidth="5250" windowHeight="555"/>
  </bookViews>
  <sheets>
    <sheet name="TIIOF" sheetId="26" r:id="rId1"/>
    <sheet name="FIUBF" sheetId="40" r:id="rId2"/>
    <sheet name="FISTIP" sheetId="41" r:id="rId3"/>
    <sheet name="FISF" sheetId="42" r:id="rId4"/>
    <sheet name="FIPP" sheetId="43" r:id="rId5"/>
    <sheet name="FILF" sheetId="44" r:id="rId6"/>
    <sheet name="FILDF" sheetId="45" r:id="rId7"/>
    <sheet name="FIGSF" sheetId="46" r:id="rId8"/>
    <sheet name="FIFRF" sheetId="47" r:id="rId9"/>
    <sheet name="FIEHF" sheetId="48" r:id="rId10"/>
    <sheet name="FIDHY" sheetId="49" r:id="rId11"/>
    <sheet name="FIDA" sheetId="50" r:id="rId12"/>
    <sheet name="FICRF" sheetId="51" r:id="rId13"/>
    <sheet name="FICDF" sheetId="52" r:id="rId14"/>
    <sheet name="FBPF" sheetId="53" r:id="rId15"/>
    <sheet name="FMPS4B" sheetId="27" r:id="rId16"/>
    <sheet name="FMPS4A" sheetId="28" r:id="rId17"/>
    <sheet name="FMPS3F" sheetId="29" r:id="rId18"/>
    <sheet name="FMPS3E" sheetId="30" r:id="rId19"/>
    <sheet name="FMPS3D" sheetId="31" r:id="rId20"/>
    <sheet name="FMPS3C" sheetId="32" r:id="rId21"/>
    <sheet name="FMPS3B" sheetId="33" r:id="rId22"/>
    <sheet name="FMPS3A" sheetId="34" r:id="rId23"/>
    <sheet name="FMPS2C" sheetId="35" r:id="rId24"/>
    <sheet name="FMPS2B" sheetId="36" r:id="rId25"/>
    <sheet name="FMPS2A" sheetId="37" r:id="rId26"/>
    <sheet name="FMPS1B" sheetId="38" r:id="rId27"/>
    <sheet name="FMPS1A" sheetId="39" r:id="rId28"/>
    <sheet name="TIVF" sheetId="25" r:id="rId29"/>
    <sheet name="FIUS" sheetId="24" r:id="rId30"/>
    <sheet name="FITX" sheetId="23" r:id="rId31"/>
    <sheet name="FITF" sheetId="22" r:id="rId32"/>
    <sheet name="FISMF" sheetId="21" r:id="rId33"/>
    <sheet name="FIPF" sheetId="20" r:id="rId34"/>
    <sheet name="FIOF" sheetId="19" r:id="rId35"/>
    <sheet name="FIMAS" sheetId="18" r:id="rId36"/>
    <sheet name="FIIF-NSE" sheetId="17" r:id="rId37"/>
    <sheet name="FIFOF-50's+" sheetId="15" r:id="rId38"/>
    <sheet name="FIFOF-50's" sheetId="14" r:id="rId39"/>
    <sheet name="FIFOF-40's" sheetId="13" r:id="rId40"/>
    <sheet name="FIFOF-30's" sheetId="12" r:id="rId41"/>
    <sheet name="FIFOF-20's" sheetId="11" r:id="rId42"/>
    <sheet name="FIFEF" sheetId="10" r:id="rId43"/>
    <sheet name="FIEIF" sheetId="9" r:id="rId44"/>
    <sheet name="FIEF" sheetId="8" r:id="rId45"/>
    <sheet name="FIEAF" sheetId="7" r:id="rId46"/>
    <sheet name="FIBF" sheetId="6" r:id="rId47"/>
    <sheet name="FID-PE" sheetId="5" r:id="rId48"/>
    <sheet name="FEGF" sheetId="4" r:id="rId49"/>
    <sheet name="FBIF" sheetId="3" r:id="rId50"/>
    <sheet name="FAEF" sheetId="2" r:id="rId51"/>
    <sheet name="Sheet1" sheetId="1" r:id="rId5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0" i="40" l="1"/>
  <c r="F98" i="40"/>
  <c r="F33" i="53"/>
  <c r="E31" i="53"/>
  <c r="F31" i="53" s="1"/>
  <c r="F35" i="53" s="1"/>
  <c r="F29" i="53"/>
  <c r="E29" i="53"/>
  <c r="F28" i="53"/>
  <c r="E25" i="53"/>
  <c r="F24" i="53"/>
  <c r="F25" i="53" s="1"/>
  <c r="F23" i="53"/>
  <c r="F22" i="53"/>
  <c r="E18" i="53"/>
  <c r="F17" i="53"/>
  <c r="F16" i="53"/>
  <c r="F15" i="53"/>
  <c r="F14" i="53"/>
  <c r="F13" i="53"/>
  <c r="F12" i="53"/>
  <c r="F11" i="53"/>
  <c r="F10" i="53"/>
  <c r="F9" i="53"/>
  <c r="F8" i="53"/>
  <c r="F18" i="53" s="1"/>
  <c r="E67" i="52"/>
  <c r="E63" i="52"/>
  <c r="E69" i="52" s="1"/>
  <c r="E53" i="52"/>
  <c r="F118" i="51"/>
  <c r="E114" i="51"/>
  <c r="F113" i="51"/>
  <c r="F112" i="51"/>
  <c r="F111" i="51"/>
  <c r="F110" i="51"/>
  <c r="F109" i="51"/>
  <c r="F108" i="51"/>
  <c r="F107" i="51"/>
  <c r="F106" i="51"/>
  <c r="F105" i="51"/>
  <c r="F104" i="51"/>
  <c r="F103" i="51"/>
  <c r="F102" i="51"/>
  <c r="F101" i="51"/>
  <c r="F100" i="51"/>
  <c r="F99" i="51"/>
  <c r="F98" i="51"/>
  <c r="F97" i="51"/>
  <c r="F96" i="51"/>
  <c r="F95" i="51"/>
  <c r="F94" i="51"/>
  <c r="F93" i="51"/>
  <c r="F92" i="51"/>
  <c r="F91" i="51"/>
  <c r="F90" i="51"/>
  <c r="F89" i="51"/>
  <c r="F88" i="51"/>
  <c r="F87" i="51"/>
  <c r="F86" i="51"/>
  <c r="F85" i="51"/>
  <c r="F84" i="51"/>
  <c r="F83" i="51"/>
  <c r="F82" i="51"/>
  <c r="F81" i="51"/>
  <c r="F80" i="51"/>
  <c r="F79" i="51"/>
  <c r="F78" i="51"/>
  <c r="F77" i="51"/>
  <c r="F76" i="51"/>
  <c r="F75" i="51"/>
  <c r="F74" i="51"/>
  <c r="F73" i="51"/>
  <c r="F114" i="51" s="1"/>
  <c r="E70" i="51"/>
  <c r="E116" i="51" s="1"/>
  <c r="F116" i="51" s="1"/>
  <c r="F120" i="51" s="1"/>
  <c r="F69" i="51"/>
  <c r="F68" i="51"/>
  <c r="F67" i="51"/>
  <c r="F66" i="51"/>
  <c r="F65" i="51"/>
  <c r="F64" i="51"/>
  <c r="F63" i="51"/>
  <c r="F62" i="51"/>
  <c r="F61" i="51"/>
  <c r="F60" i="51"/>
  <c r="F59" i="51"/>
  <c r="F58" i="51"/>
  <c r="F57" i="51"/>
  <c r="F56" i="51"/>
  <c r="F55" i="51"/>
  <c r="F54" i="51"/>
  <c r="F53" i="51"/>
  <c r="F52" i="51"/>
  <c r="F51" i="51"/>
  <c r="F50" i="51"/>
  <c r="F49" i="51"/>
  <c r="F48" i="51"/>
  <c r="F47" i="51"/>
  <c r="F46" i="51"/>
  <c r="F45" i="51"/>
  <c r="F44" i="51"/>
  <c r="F43" i="51"/>
  <c r="F42" i="51"/>
  <c r="F41" i="51"/>
  <c r="F40" i="51"/>
  <c r="F39" i="51"/>
  <c r="F38" i="51"/>
  <c r="F37" i="51"/>
  <c r="F36" i="51"/>
  <c r="F35" i="51"/>
  <c r="F34" i="51"/>
  <c r="F33" i="51"/>
  <c r="F32" i="51"/>
  <c r="F31" i="51"/>
  <c r="F30" i="51"/>
  <c r="F29" i="51"/>
  <c r="F28" i="51"/>
  <c r="F27" i="51"/>
  <c r="F26" i="51"/>
  <c r="F25" i="51"/>
  <c r="F24" i="51"/>
  <c r="F23" i="51"/>
  <c r="F22" i="51"/>
  <c r="F21" i="51"/>
  <c r="F20" i="51"/>
  <c r="F19" i="51"/>
  <c r="F18" i="51"/>
  <c r="F17" i="51"/>
  <c r="F16" i="51"/>
  <c r="F15" i="51"/>
  <c r="F14" i="51"/>
  <c r="F13" i="51"/>
  <c r="F12" i="51"/>
  <c r="F11" i="51"/>
  <c r="F10" i="51"/>
  <c r="F70" i="51" s="1"/>
  <c r="F9" i="51"/>
  <c r="F8" i="51"/>
  <c r="E99" i="50"/>
  <c r="E51" i="50"/>
  <c r="E101" i="50" s="1"/>
  <c r="F71" i="49"/>
  <c r="E67" i="49"/>
  <c r="F66" i="49"/>
  <c r="F65" i="49"/>
  <c r="F64" i="49"/>
  <c r="F67" i="49" s="1"/>
  <c r="E61" i="49"/>
  <c r="E69" i="49" s="1"/>
  <c r="F69" i="49" s="1"/>
  <c r="F73" i="49" s="1"/>
  <c r="F60" i="49"/>
  <c r="F59" i="49"/>
  <c r="F58" i="49"/>
  <c r="F57" i="49"/>
  <c r="F56" i="49"/>
  <c r="F55" i="49"/>
  <c r="F54" i="49"/>
  <c r="F53" i="49"/>
  <c r="F52" i="49"/>
  <c r="F51" i="49"/>
  <c r="F50" i="49"/>
  <c r="F49" i="49"/>
  <c r="F48" i="49"/>
  <c r="F47" i="49"/>
  <c r="F46" i="49"/>
  <c r="F45" i="49"/>
  <c r="F44" i="49"/>
  <c r="F61" i="49" s="1"/>
  <c r="F43" i="49"/>
  <c r="F42" i="49"/>
  <c r="E37" i="49"/>
  <c r="F36" i="49"/>
  <c r="F35" i="49"/>
  <c r="F34" i="49"/>
  <c r="F33" i="49"/>
  <c r="F32" i="49"/>
  <c r="F31" i="49"/>
  <c r="F30" i="49"/>
  <c r="F29" i="49"/>
  <c r="F28" i="49"/>
  <c r="F27" i="49"/>
  <c r="F26" i="49"/>
  <c r="F25" i="49"/>
  <c r="F24" i="49"/>
  <c r="F23" i="49"/>
  <c r="F22" i="49"/>
  <c r="F21" i="49"/>
  <c r="F20" i="49"/>
  <c r="F19" i="49"/>
  <c r="F18" i="49"/>
  <c r="F17" i="49"/>
  <c r="F16" i="49"/>
  <c r="F15" i="49"/>
  <c r="F14" i="49"/>
  <c r="F13" i="49"/>
  <c r="F12" i="49"/>
  <c r="F11" i="49"/>
  <c r="F10" i="49"/>
  <c r="F9" i="49"/>
  <c r="F8" i="49"/>
  <c r="F7" i="49"/>
  <c r="F37" i="49" s="1"/>
  <c r="F82" i="48"/>
  <c r="E78" i="48"/>
  <c r="E80" i="48" s="1"/>
  <c r="F80" i="48" s="1"/>
  <c r="F84" i="48" s="1"/>
  <c r="F77" i="48"/>
  <c r="F76" i="48"/>
  <c r="F75" i="48"/>
  <c r="F78" i="48" s="1"/>
  <c r="F72" i="48"/>
  <c r="E72" i="48"/>
  <c r="F71" i="48"/>
  <c r="F68" i="48"/>
  <c r="E68" i="48"/>
  <c r="F67" i="48"/>
  <c r="F66" i="48"/>
  <c r="E63" i="48"/>
  <c r="F62" i="48"/>
  <c r="F61" i="48"/>
  <c r="F60" i="48"/>
  <c r="F59" i="48"/>
  <c r="F58" i="48"/>
  <c r="F57" i="48"/>
  <c r="F56" i="48"/>
  <c r="F55" i="48"/>
  <c r="F54" i="48"/>
  <c r="F53" i="48"/>
  <c r="F52" i="48"/>
  <c r="F51" i="48"/>
  <c r="F50" i="48"/>
  <c r="F63" i="48" s="1"/>
  <c r="E45" i="48"/>
  <c r="F44" i="48"/>
  <c r="F43" i="48"/>
  <c r="F42" i="48"/>
  <c r="F41" i="48"/>
  <c r="F40" i="48"/>
  <c r="F39" i="48"/>
  <c r="F38" i="48"/>
  <c r="F37" i="48"/>
  <c r="F36" i="48"/>
  <c r="F35" i="48"/>
  <c r="F34" i="48"/>
  <c r="F33" i="48"/>
  <c r="F32" i="48"/>
  <c r="F31" i="48"/>
  <c r="F30" i="48"/>
  <c r="F29" i="48"/>
  <c r="F28" i="48"/>
  <c r="F27" i="48"/>
  <c r="F26" i="48"/>
  <c r="F25" i="48"/>
  <c r="F24" i="48"/>
  <c r="F23" i="48"/>
  <c r="F22" i="48"/>
  <c r="F21" i="48"/>
  <c r="F20" i="48"/>
  <c r="F19" i="48"/>
  <c r="F18" i="48"/>
  <c r="F17" i="48"/>
  <c r="F16" i="48"/>
  <c r="F15" i="48"/>
  <c r="F14" i="48"/>
  <c r="F13" i="48"/>
  <c r="F12" i="48"/>
  <c r="F11" i="48"/>
  <c r="F10" i="48"/>
  <c r="F9" i="48"/>
  <c r="F8" i="48"/>
  <c r="F45" i="48" s="1"/>
  <c r="F7" i="48"/>
  <c r="E28" i="47"/>
  <c r="E30" i="47" s="1"/>
  <c r="E25" i="47"/>
  <c r="E21" i="47"/>
  <c r="E13" i="47"/>
  <c r="F16" i="46"/>
  <c r="E16" i="46"/>
  <c r="F9" i="46" s="1"/>
  <c r="F14" i="46"/>
  <c r="E10" i="46"/>
  <c r="F10" i="46" s="1"/>
  <c r="F8" i="46"/>
  <c r="F6" i="46"/>
  <c r="F118" i="45"/>
  <c r="E114" i="45"/>
  <c r="F113" i="45"/>
  <c r="F112" i="45"/>
  <c r="F111" i="45"/>
  <c r="F110" i="45"/>
  <c r="F109" i="45"/>
  <c r="F108" i="45"/>
  <c r="F107" i="45"/>
  <c r="F106" i="45"/>
  <c r="F105" i="45"/>
  <c r="F104" i="45"/>
  <c r="F103" i="45"/>
  <c r="F102" i="45"/>
  <c r="F101" i="45"/>
  <c r="F114" i="45" s="1"/>
  <c r="E98" i="45"/>
  <c r="F97" i="45"/>
  <c r="F96" i="45"/>
  <c r="F95" i="45"/>
  <c r="F94" i="45"/>
  <c r="F93" i="45"/>
  <c r="F92" i="45"/>
  <c r="F91" i="45"/>
  <c r="F90" i="45"/>
  <c r="F98" i="45" s="1"/>
  <c r="F89" i="45"/>
  <c r="F88" i="45"/>
  <c r="F87" i="45"/>
  <c r="E83" i="45"/>
  <c r="F82" i="45"/>
  <c r="F81" i="45"/>
  <c r="F80" i="45"/>
  <c r="F79" i="45"/>
  <c r="F78" i="45"/>
  <c r="F77" i="45"/>
  <c r="F76" i="45"/>
  <c r="F75" i="45"/>
  <c r="F74" i="45"/>
  <c r="F73" i="45"/>
  <c r="F72" i="45"/>
  <c r="F71" i="45"/>
  <c r="F70" i="45"/>
  <c r="F69" i="45"/>
  <c r="F68" i="45"/>
  <c r="F67" i="45"/>
  <c r="F66" i="45"/>
  <c r="F65" i="45"/>
  <c r="F64" i="45"/>
  <c r="F63" i="45"/>
  <c r="F62" i="45"/>
  <c r="F61" i="45"/>
  <c r="F60" i="45"/>
  <c r="F59" i="45"/>
  <c r="F58" i="45"/>
  <c r="F57" i="45"/>
  <c r="F56" i="45"/>
  <c r="F55" i="45"/>
  <c r="F54" i="45"/>
  <c r="F53" i="45"/>
  <c r="F52" i="45"/>
  <c r="F51" i="45"/>
  <c r="F83" i="45" s="1"/>
  <c r="F50" i="45"/>
  <c r="F49" i="45"/>
  <c r="E46" i="45"/>
  <c r="E116" i="45" s="1"/>
  <c r="F116" i="45" s="1"/>
  <c r="F120" i="45" s="1"/>
  <c r="F45" i="45"/>
  <c r="F44" i="45"/>
  <c r="F43" i="45"/>
  <c r="F42" i="45"/>
  <c r="F41" i="45"/>
  <c r="F40" i="45"/>
  <c r="F39" i="45"/>
  <c r="F38" i="45"/>
  <c r="F37" i="45"/>
  <c r="F36" i="45"/>
  <c r="F35" i="45"/>
  <c r="F34" i="45"/>
  <c r="F33" i="45"/>
  <c r="F32" i="45"/>
  <c r="F31" i="45"/>
  <c r="F30" i="45"/>
  <c r="F29" i="45"/>
  <c r="F28" i="45"/>
  <c r="F27" i="45"/>
  <c r="F26" i="45"/>
  <c r="F25" i="45"/>
  <c r="F24" i="45"/>
  <c r="F23" i="45"/>
  <c r="F22" i="45"/>
  <c r="F21" i="45"/>
  <c r="F20" i="45"/>
  <c r="F19" i="45"/>
  <c r="F18" i="45"/>
  <c r="F17" i="45"/>
  <c r="F16" i="45"/>
  <c r="F15" i="45"/>
  <c r="F14" i="45"/>
  <c r="F13" i="45"/>
  <c r="F12" i="45"/>
  <c r="F11" i="45"/>
  <c r="F10" i="45"/>
  <c r="F9" i="45"/>
  <c r="F46" i="45" s="1"/>
  <c r="F8" i="45"/>
  <c r="F69" i="44"/>
  <c r="E65" i="44"/>
  <c r="F64" i="44"/>
  <c r="F63" i="44"/>
  <c r="F62" i="44"/>
  <c r="F61" i="44"/>
  <c r="F60" i="44"/>
  <c r="F59" i="44"/>
  <c r="F58" i="44"/>
  <c r="F57" i="44"/>
  <c r="F56" i="44"/>
  <c r="F55" i="44"/>
  <c r="F54" i="44"/>
  <c r="F53" i="44"/>
  <c r="F52" i="44"/>
  <c r="F51" i="44"/>
  <c r="F50" i="44"/>
  <c r="F49" i="44"/>
  <c r="F48" i="44"/>
  <c r="F47" i="44"/>
  <c r="F46" i="44"/>
  <c r="F45" i="44"/>
  <c r="F44" i="44"/>
  <c r="F43" i="44"/>
  <c r="F42" i="44"/>
  <c r="F41" i="44"/>
  <c r="F40" i="44"/>
  <c r="F39" i="44"/>
  <c r="F38" i="44"/>
  <c r="F37" i="44"/>
  <c r="F36" i="44"/>
  <c r="F35" i="44"/>
  <c r="F34" i="44"/>
  <c r="F33" i="44"/>
  <c r="F32" i="44"/>
  <c r="F31" i="44"/>
  <c r="F30" i="44"/>
  <c r="F29" i="44"/>
  <c r="F28" i="44"/>
  <c r="F27" i="44"/>
  <c r="F26" i="44"/>
  <c r="F25" i="44"/>
  <c r="F65" i="44" s="1"/>
  <c r="F24" i="44"/>
  <c r="E21" i="44"/>
  <c r="E67" i="44" s="1"/>
  <c r="F67" i="44" s="1"/>
  <c r="F71" i="44" s="1"/>
  <c r="F20" i="44"/>
  <c r="F19" i="44"/>
  <c r="F18" i="44"/>
  <c r="F17" i="44"/>
  <c r="F16" i="44"/>
  <c r="F15" i="44"/>
  <c r="F21" i="44" s="1"/>
  <c r="E11" i="44"/>
  <c r="F10" i="44"/>
  <c r="F9" i="44"/>
  <c r="F8" i="44"/>
  <c r="F11" i="44" s="1"/>
  <c r="F74" i="43"/>
  <c r="F72" i="43"/>
  <c r="F76" i="43" s="1"/>
  <c r="F70" i="43"/>
  <c r="E70" i="43"/>
  <c r="F69" i="43"/>
  <c r="F68" i="43"/>
  <c r="F67" i="43"/>
  <c r="E64" i="43"/>
  <c r="F63" i="43"/>
  <c r="F62" i="43"/>
  <c r="F61" i="43"/>
  <c r="F60" i="43"/>
  <c r="F59" i="43"/>
  <c r="F58" i="43"/>
  <c r="F57" i="43"/>
  <c r="F56" i="43"/>
  <c r="F55" i="43"/>
  <c r="F54" i="43"/>
  <c r="F53" i="43"/>
  <c r="F52" i="43"/>
  <c r="F51" i="43"/>
  <c r="F50" i="43"/>
  <c r="F49" i="43"/>
  <c r="F48" i="43"/>
  <c r="F64" i="43" s="1"/>
  <c r="E43" i="43"/>
  <c r="F42" i="43"/>
  <c r="F41" i="43"/>
  <c r="F40" i="43"/>
  <c r="F39" i="43"/>
  <c r="F38" i="43"/>
  <c r="F37" i="43"/>
  <c r="F36" i="43"/>
  <c r="F35" i="43"/>
  <c r="F34" i="43"/>
  <c r="F33" i="43"/>
  <c r="F32" i="43"/>
  <c r="F31" i="43"/>
  <c r="F30" i="43"/>
  <c r="F29" i="43"/>
  <c r="F28" i="43"/>
  <c r="F27" i="43"/>
  <c r="F26" i="43"/>
  <c r="F25" i="43"/>
  <c r="F24" i="43"/>
  <c r="F23" i="43"/>
  <c r="F22" i="43"/>
  <c r="F21" i="43"/>
  <c r="F20" i="43"/>
  <c r="F19" i="43"/>
  <c r="F18" i="43"/>
  <c r="F17" i="43"/>
  <c r="F16" i="43"/>
  <c r="F15" i="43"/>
  <c r="F14" i="43"/>
  <c r="F13" i="43"/>
  <c r="F12" i="43"/>
  <c r="F11" i="43"/>
  <c r="F10" i="43"/>
  <c r="F9" i="43"/>
  <c r="F8" i="43"/>
  <c r="F7" i="43"/>
  <c r="F43" i="43" s="1"/>
  <c r="F38" i="42"/>
  <c r="E34" i="42"/>
  <c r="F33" i="42"/>
  <c r="F32" i="42"/>
  <c r="F31" i="42"/>
  <c r="F30" i="42"/>
  <c r="F29" i="42"/>
  <c r="F28" i="42"/>
  <c r="F27" i="42"/>
  <c r="F26" i="42"/>
  <c r="F25" i="42"/>
  <c r="F24" i="42"/>
  <c r="F23" i="42"/>
  <c r="F22" i="42"/>
  <c r="F21" i="42"/>
  <c r="F34" i="42" s="1"/>
  <c r="F20" i="42"/>
  <c r="E17" i="42"/>
  <c r="E36" i="42" s="1"/>
  <c r="F36" i="42" s="1"/>
  <c r="F40" i="42" s="1"/>
  <c r="F16" i="42"/>
  <c r="F15" i="42"/>
  <c r="F14" i="42"/>
  <c r="F13" i="42"/>
  <c r="F12" i="42"/>
  <c r="F11" i="42"/>
  <c r="F10" i="42"/>
  <c r="F9" i="42"/>
  <c r="F8" i="42"/>
  <c r="F7" i="42"/>
  <c r="F17" i="42" s="1"/>
  <c r="E148" i="41"/>
  <c r="E150" i="41" s="1"/>
  <c r="E86" i="41"/>
  <c r="F142" i="40"/>
  <c r="E138" i="40"/>
  <c r="F137" i="40"/>
  <c r="F136" i="40"/>
  <c r="F135" i="40"/>
  <c r="F134" i="40"/>
  <c r="F133" i="40"/>
  <c r="F132" i="40"/>
  <c r="F131" i="40"/>
  <c r="F130" i="40"/>
  <c r="F129" i="40"/>
  <c r="F128" i="40"/>
  <c r="F127" i="40"/>
  <c r="F126" i="40"/>
  <c r="F125" i="40"/>
  <c r="F124" i="40"/>
  <c r="F123" i="40"/>
  <c r="F122" i="40"/>
  <c r="F121" i="40"/>
  <c r="F120" i="40"/>
  <c r="F119" i="40"/>
  <c r="F118" i="40"/>
  <c r="F117" i="40"/>
  <c r="F116" i="40"/>
  <c r="F115" i="40"/>
  <c r="F114" i="40"/>
  <c r="F113" i="40"/>
  <c r="F112" i="40"/>
  <c r="F111" i="40"/>
  <c r="F110" i="40"/>
  <c r="F109" i="40"/>
  <c r="F108" i="40"/>
  <c r="F107" i="40"/>
  <c r="F106" i="40"/>
  <c r="F138" i="40" s="1"/>
  <c r="F105" i="40"/>
  <c r="F104" i="40"/>
  <c r="F103" i="40"/>
  <c r="E100" i="40"/>
  <c r="E140" i="40" s="1"/>
  <c r="F140" i="40" s="1"/>
  <c r="F144" i="40" s="1"/>
  <c r="F99" i="40"/>
  <c r="F97" i="40"/>
  <c r="F96" i="40"/>
  <c r="F95" i="40"/>
  <c r="F94" i="40"/>
  <c r="F93" i="40"/>
  <c r="F92" i="40"/>
  <c r="F91" i="40"/>
  <c r="F90" i="40"/>
  <c r="F89" i="40"/>
  <c r="F88" i="40"/>
  <c r="F87" i="40"/>
  <c r="F86" i="40"/>
  <c r="F85" i="40"/>
  <c r="F84" i="40"/>
  <c r="F83" i="40"/>
  <c r="F82" i="40"/>
  <c r="E78" i="40"/>
  <c r="F77" i="40"/>
  <c r="F76" i="40"/>
  <c r="F75" i="40"/>
  <c r="F74" i="40"/>
  <c r="F73" i="40"/>
  <c r="F72" i="40"/>
  <c r="F71" i="40"/>
  <c r="F70" i="40"/>
  <c r="F69" i="40"/>
  <c r="F68" i="40"/>
  <c r="F67" i="40"/>
  <c r="F66" i="40"/>
  <c r="F65" i="40"/>
  <c r="F64" i="40"/>
  <c r="F63" i="40"/>
  <c r="F62" i="40"/>
  <c r="F61" i="40"/>
  <c r="F60" i="40"/>
  <c r="F59" i="40"/>
  <c r="F58" i="40"/>
  <c r="F78" i="40" s="1"/>
  <c r="F57" i="40"/>
  <c r="E54" i="40"/>
  <c r="F53" i="40"/>
  <c r="F52" i="40"/>
  <c r="F51" i="40"/>
  <c r="F50" i="40"/>
  <c r="F49" i="40"/>
  <c r="F48" i="40"/>
  <c r="F47" i="40"/>
  <c r="F46" i="40"/>
  <c r="F45" i="40"/>
  <c r="F44" i="40"/>
  <c r="F43" i="40"/>
  <c r="F42" i="40"/>
  <c r="F41" i="40"/>
  <c r="F40" i="40"/>
  <c r="F39" i="40"/>
  <c r="F38" i="40"/>
  <c r="F37" i="40"/>
  <c r="F36" i="40"/>
  <c r="F35" i="40"/>
  <c r="F34" i="40"/>
  <c r="F33" i="40"/>
  <c r="F32" i="40"/>
  <c r="F31" i="40"/>
  <c r="F30" i="40"/>
  <c r="F29" i="40"/>
  <c r="F28" i="40"/>
  <c r="F27" i="40"/>
  <c r="F26" i="40"/>
  <c r="F25" i="40"/>
  <c r="F24" i="40"/>
  <c r="F23" i="40"/>
  <c r="F22" i="40"/>
  <c r="F21" i="40"/>
  <c r="F20" i="40"/>
  <c r="F19" i="40"/>
  <c r="F18" i="40"/>
  <c r="F17" i="40"/>
  <c r="F16" i="40"/>
  <c r="F15" i="40"/>
  <c r="F14" i="40"/>
  <c r="F13" i="40"/>
  <c r="F12" i="40"/>
  <c r="F11" i="40"/>
  <c r="F10" i="40"/>
  <c r="F9" i="40"/>
  <c r="F8" i="40"/>
  <c r="F54" i="40" s="1"/>
  <c r="F26" i="39"/>
  <c r="E22" i="39"/>
  <c r="E24" i="39" s="1"/>
  <c r="F24" i="39" s="1"/>
  <c r="F28" i="39" s="1"/>
  <c r="F21" i="39"/>
  <c r="F22" i="39" s="1"/>
  <c r="E18" i="39"/>
  <c r="F17" i="39"/>
  <c r="F16" i="39"/>
  <c r="F15" i="39"/>
  <c r="F14" i="39"/>
  <c r="F13" i="39"/>
  <c r="F12" i="39"/>
  <c r="F11" i="39"/>
  <c r="F10" i="39"/>
  <c r="F9" i="39"/>
  <c r="F8" i="39"/>
  <c r="F18" i="39" s="1"/>
  <c r="F28" i="38"/>
  <c r="F26" i="38"/>
  <c r="F24" i="38"/>
  <c r="E24" i="38"/>
  <c r="E22" i="38"/>
  <c r="F21" i="38"/>
  <c r="F22" i="38" s="1"/>
  <c r="E18" i="38"/>
  <c r="F17" i="38"/>
  <c r="F16" i="38"/>
  <c r="F15" i="38"/>
  <c r="F14" i="38"/>
  <c r="F13" i="38"/>
  <c r="F12" i="38"/>
  <c r="F11" i="38"/>
  <c r="F10" i="38"/>
  <c r="F18" i="38" s="1"/>
  <c r="F9" i="38"/>
  <c r="F8" i="38"/>
  <c r="F35" i="37"/>
  <c r="E31" i="37"/>
  <c r="E33" i="37" s="1"/>
  <c r="F33" i="37" s="1"/>
  <c r="F37" i="37" s="1"/>
  <c r="F30" i="37"/>
  <c r="F29" i="37"/>
  <c r="F31" i="37" s="1"/>
  <c r="E26" i="37"/>
  <c r="F25" i="37"/>
  <c r="F24" i="37"/>
  <c r="F23" i="37"/>
  <c r="F22" i="37"/>
  <c r="F21" i="37"/>
  <c r="F20" i="37"/>
  <c r="F19" i="37"/>
  <c r="F18" i="37"/>
  <c r="F17" i="37"/>
  <c r="F16" i="37"/>
  <c r="F15" i="37"/>
  <c r="F14" i="37"/>
  <c r="F13" i="37"/>
  <c r="F12" i="37"/>
  <c r="F11" i="37"/>
  <c r="F10" i="37"/>
  <c r="F26" i="37" s="1"/>
  <c r="F9" i="37"/>
  <c r="F8" i="37"/>
  <c r="E26" i="36"/>
  <c r="E28" i="36" s="1"/>
  <c r="E22" i="36"/>
  <c r="F31" i="35"/>
  <c r="E29" i="35"/>
  <c r="F29" i="35" s="1"/>
  <c r="F33" i="35" s="1"/>
  <c r="F27" i="35"/>
  <c r="E27" i="35"/>
  <c r="E22" i="35"/>
  <c r="F21" i="35"/>
  <c r="F20" i="35"/>
  <c r="F19" i="35"/>
  <c r="F18" i="35"/>
  <c r="F17" i="35"/>
  <c r="F16" i="35"/>
  <c r="F15" i="35"/>
  <c r="F14" i="35"/>
  <c r="F13" i="35"/>
  <c r="F12" i="35"/>
  <c r="F11" i="35"/>
  <c r="F10" i="35"/>
  <c r="F9" i="35"/>
  <c r="F8" i="35"/>
  <c r="F22" i="35" s="1"/>
  <c r="F28" i="34"/>
  <c r="E24" i="34"/>
  <c r="E26" i="34" s="1"/>
  <c r="F26" i="34" s="1"/>
  <c r="F30" i="34" s="1"/>
  <c r="F23" i="34"/>
  <c r="F22" i="34"/>
  <c r="F24" i="34" s="1"/>
  <c r="E19" i="34"/>
  <c r="F18" i="34"/>
  <c r="F17" i="34"/>
  <c r="F16" i="34"/>
  <c r="F15" i="34"/>
  <c r="F14" i="34"/>
  <c r="F13" i="34"/>
  <c r="F12" i="34"/>
  <c r="F11" i="34"/>
  <c r="F10" i="34"/>
  <c r="F9" i="34"/>
  <c r="F8" i="34"/>
  <c r="F19" i="34" s="1"/>
  <c r="F29" i="33"/>
  <c r="E25" i="33"/>
  <c r="F24" i="33"/>
  <c r="F25" i="33" s="1"/>
  <c r="F23" i="33"/>
  <c r="E20" i="33"/>
  <c r="E27" i="33" s="1"/>
  <c r="F27" i="33" s="1"/>
  <c r="F31" i="33" s="1"/>
  <c r="F19" i="33"/>
  <c r="F18" i="33"/>
  <c r="F17" i="33"/>
  <c r="F16" i="33"/>
  <c r="F15" i="33"/>
  <c r="F14" i="33"/>
  <c r="F13" i="33"/>
  <c r="F12" i="33"/>
  <c r="F11" i="33"/>
  <c r="F10" i="33"/>
  <c r="F9" i="33"/>
  <c r="F8" i="33"/>
  <c r="F20" i="33" s="1"/>
  <c r="F31" i="32"/>
  <c r="E27" i="32"/>
  <c r="E29" i="32" s="1"/>
  <c r="F29" i="32" s="1"/>
  <c r="F33" i="32" s="1"/>
  <c r="F26" i="32"/>
  <c r="F25" i="32"/>
  <c r="F27" i="32" s="1"/>
  <c r="E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22" i="32" s="1"/>
  <c r="F9" i="32"/>
  <c r="F8" i="32"/>
  <c r="F28" i="31"/>
  <c r="E24" i="31"/>
  <c r="E26" i="31" s="1"/>
  <c r="F26" i="31" s="1"/>
  <c r="F30" i="31" s="1"/>
  <c r="F23" i="31"/>
  <c r="F24" i="31" s="1"/>
  <c r="E20" i="31"/>
  <c r="F19" i="31"/>
  <c r="F18" i="31"/>
  <c r="F17" i="31"/>
  <c r="F16" i="31"/>
  <c r="F15" i="31"/>
  <c r="F14" i="31"/>
  <c r="F13" i="31"/>
  <c r="F12" i="31"/>
  <c r="F11" i="31"/>
  <c r="F10" i="31"/>
  <c r="F9" i="31"/>
  <c r="F8" i="31"/>
  <c r="F20" i="31" s="1"/>
  <c r="F31" i="30"/>
  <c r="E27" i="30"/>
  <c r="E29" i="30" s="1"/>
  <c r="F29" i="30" s="1"/>
  <c r="F33" i="30" s="1"/>
  <c r="F26" i="30"/>
  <c r="F25" i="30"/>
  <c r="F27" i="30" s="1"/>
  <c r="E22" i="30"/>
  <c r="F21" i="30"/>
  <c r="F20" i="30"/>
  <c r="F19" i="30"/>
  <c r="F18" i="30"/>
  <c r="F17" i="30"/>
  <c r="F16" i="30"/>
  <c r="F15" i="30"/>
  <c r="F14" i="30"/>
  <c r="F13" i="30"/>
  <c r="F12" i="30"/>
  <c r="F11" i="30"/>
  <c r="F10" i="30"/>
  <c r="F9" i="30"/>
  <c r="F8" i="30"/>
  <c r="F22" i="30" s="1"/>
  <c r="F29" i="29"/>
  <c r="E25" i="29"/>
  <c r="E27" i="29" s="1"/>
  <c r="F27" i="29" s="1"/>
  <c r="F31" i="29" s="1"/>
  <c r="F24" i="29"/>
  <c r="F25" i="29" s="1"/>
  <c r="E21" i="29"/>
  <c r="F20" i="29"/>
  <c r="F19" i="29"/>
  <c r="F18" i="29"/>
  <c r="F17" i="29"/>
  <c r="F16" i="29"/>
  <c r="F15" i="29"/>
  <c r="F14" i="29"/>
  <c r="F13" i="29"/>
  <c r="F12" i="29"/>
  <c r="F11" i="29"/>
  <c r="F10" i="29"/>
  <c r="F9" i="29"/>
  <c r="F8" i="29"/>
  <c r="F21" i="29" s="1"/>
  <c r="F26" i="28"/>
  <c r="E23" i="28"/>
  <c r="F22" i="28"/>
  <c r="F21" i="28"/>
  <c r="F20" i="28"/>
  <c r="F19" i="28"/>
  <c r="F18" i="28"/>
  <c r="F17" i="28"/>
  <c r="F16" i="28"/>
  <c r="F15" i="28"/>
  <c r="F14" i="28"/>
  <c r="F13" i="28"/>
  <c r="F12" i="28"/>
  <c r="F11" i="28"/>
  <c r="F10" i="28"/>
  <c r="F9" i="28"/>
  <c r="F8" i="28"/>
  <c r="F23" i="28" s="1"/>
  <c r="F26" i="27"/>
  <c r="E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23" i="27" s="1"/>
  <c r="F10" i="27"/>
  <c r="F9" i="27"/>
  <c r="F8" i="27"/>
  <c r="F78" i="26"/>
  <c r="F76" i="26"/>
  <c r="F74" i="26"/>
  <c r="E74" i="26"/>
  <c r="E72" i="26"/>
  <c r="F71" i="26"/>
  <c r="F70" i="26"/>
  <c r="F69" i="26"/>
  <c r="F68" i="26"/>
  <c r="F67" i="26"/>
  <c r="F66" i="26"/>
  <c r="F65" i="26"/>
  <c r="F64" i="26"/>
  <c r="F63" i="26"/>
  <c r="F62" i="26"/>
  <c r="F61" i="26"/>
  <c r="F60" i="26"/>
  <c r="F59" i="26"/>
  <c r="F58" i="26"/>
  <c r="F57" i="26"/>
  <c r="F56" i="26"/>
  <c r="F55" i="26"/>
  <c r="F54" i="26"/>
  <c r="F53" i="26"/>
  <c r="F52" i="26"/>
  <c r="F51" i="26"/>
  <c r="F50" i="26"/>
  <c r="F49" i="26"/>
  <c r="F48" i="26"/>
  <c r="F72" i="26" s="1"/>
  <c r="E45" i="26"/>
  <c r="F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F11" i="26"/>
  <c r="F10" i="26"/>
  <c r="F9" i="26"/>
  <c r="F8" i="26"/>
  <c r="F45" i="26" s="1"/>
  <c r="E73" i="52" l="1"/>
  <c r="E154" i="41"/>
  <c r="E32" i="36"/>
  <c r="F28" i="36" s="1"/>
  <c r="E34" i="47"/>
  <c r="F30" i="47"/>
  <c r="E105" i="50"/>
  <c r="F101" i="50"/>
  <c r="F7" i="46"/>
  <c r="F34" i="47" l="1"/>
  <c r="F71" i="52"/>
  <c r="F62" i="52"/>
  <c r="F58" i="52"/>
  <c r="F52" i="52"/>
  <c r="F48" i="52"/>
  <c r="F44" i="52"/>
  <c r="F40" i="52"/>
  <c r="F36" i="52"/>
  <c r="F32" i="52"/>
  <c r="F28" i="52"/>
  <c r="F24" i="52"/>
  <c r="F20" i="52"/>
  <c r="F16" i="52"/>
  <c r="F12" i="52"/>
  <c r="F8" i="52"/>
  <c r="F61" i="52"/>
  <c r="F57" i="52"/>
  <c r="F51" i="52"/>
  <c r="F47" i="52"/>
  <c r="F43" i="52"/>
  <c r="F39" i="52"/>
  <c r="F35" i="52"/>
  <c r="F31" i="52"/>
  <c r="F27" i="52"/>
  <c r="F23" i="52"/>
  <c r="F19" i="52"/>
  <c r="F15" i="52"/>
  <c r="F11" i="52"/>
  <c r="F60" i="52"/>
  <c r="F56" i="52"/>
  <c r="F50" i="52"/>
  <c r="F46" i="52"/>
  <c r="F42" i="52"/>
  <c r="F38" i="52"/>
  <c r="F34" i="52"/>
  <c r="F30" i="52"/>
  <c r="F26" i="52"/>
  <c r="F22" i="52"/>
  <c r="F18" i="52"/>
  <c r="F14" i="52"/>
  <c r="F10" i="52"/>
  <c r="F66" i="52"/>
  <c r="F67" i="52" s="1"/>
  <c r="F73" i="52"/>
  <c r="F59" i="52"/>
  <c r="F49" i="52"/>
  <c r="F45" i="52"/>
  <c r="F41" i="52"/>
  <c r="F37" i="52"/>
  <c r="F33" i="52"/>
  <c r="F29" i="52"/>
  <c r="F25" i="52"/>
  <c r="F21" i="52"/>
  <c r="F17" i="52"/>
  <c r="F13" i="52"/>
  <c r="F9" i="52"/>
  <c r="F97" i="50"/>
  <c r="F93" i="50"/>
  <c r="F89" i="50"/>
  <c r="F85" i="50"/>
  <c r="F81" i="50"/>
  <c r="F77" i="50"/>
  <c r="F73" i="50"/>
  <c r="F69" i="50"/>
  <c r="F65" i="50"/>
  <c r="F61" i="50"/>
  <c r="F57" i="50"/>
  <c r="F47" i="50"/>
  <c r="F43" i="50"/>
  <c r="F39" i="50"/>
  <c r="F35" i="50"/>
  <c r="F31" i="50"/>
  <c r="F27" i="50"/>
  <c r="F23" i="50"/>
  <c r="F19" i="50"/>
  <c r="F15" i="50"/>
  <c r="F11" i="50"/>
  <c r="F103" i="50"/>
  <c r="F96" i="50"/>
  <c r="F92" i="50"/>
  <c r="F88" i="50"/>
  <c r="F84" i="50"/>
  <c r="F80" i="50"/>
  <c r="F76" i="50"/>
  <c r="F72" i="50"/>
  <c r="F68" i="50"/>
  <c r="F64" i="50"/>
  <c r="F60" i="50"/>
  <c r="F56" i="50"/>
  <c r="F50" i="50"/>
  <c r="F46" i="50"/>
  <c r="F42" i="50"/>
  <c r="F38" i="50"/>
  <c r="F34" i="50"/>
  <c r="F30" i="50"/>
  <c r="F26" i="50"/>
  <c r="F22" i="50"/>
  <c r="F18" i="50"/>
  <c r="F14" i="50"/>
  <c r="F10" i="50"/>
  <c r="F95" i="50"/>
  <c r="F91" i="50"/>
  <c r="F87" i="50"/>
  <c r="F83" i="50"/>
  <c r="F79" i="50"/>
  <c r="F75" i="50"/>
  <c r="F71" i="50"/>
  <c r="F67" i="50"/>
  <c r="F63" i="50"/>
  <c r="F59" i="50"/>
  <c r="F55" i="50"/>
  <c r="F49" i="50"/>
  <c r="F45" i="50"/>
  <c r="F41" i="50"/>
  <c r="F37" i="50"/>
  <c r="F33" i="50"/>
  <c r="F29" i="50"/>
  <c r="F25" i="50"/>
  <c r="F21" i="50"/>
  <c r="F17" i="50"/>
  <c r="F13" i="50"/>
  <c r="F9" i="50"/>
  <c r="F98" i="50"/>
  <c r="F94" i="50"/>
  <c r="F90" i="50"/>
  <c r="F86" i="50"/>
  <c r="F82" i="50"/>
  <c r="F78" i="50"/>
  <c r="F74" i="50"/>
  <c r="F70" i="50"/>
  <c r="F66" i="50"/>
  <c r="F62" i="50"/>
  <c r="F58" i="50"/>
  <c r="F54" i="50"/>
  <c r="F48" i="50"/>
  <c r="F44" i="50"/>
  <c r="F40" i="50"/>
  <c r="F36" i="50"/>
  <c r="F32" i="50"/>
  <c r="F28" i="50"/>
  <c r="F24" i="50"/>
  <c r="F20" i="50"/>
  <c r="F16" i="50"/>
  <c r="F12" i="50"/>
  <c r="F8" i="50"/>
  <c r="F51" i="50" s="1"/>
  <c r="F27" i="47"/>
  <c r="F28" i="47" s="1"/>
  <c r="F19" i="47"/>
  <c r="F12" i="47"/>
  <c r="F8" i="47"/>
  <c r="F32" i="47"/>
  <c r="F24" i="47"/>
  <c r="F25" i="47" s="1"/>
  <c r="F18" i="47"/>
  <c r="F11" i="47"/>
  <c r="F17" i="47"/>
  <c r="F10" i="47"/>
  <c r="F20" i="47"/>
  <c r="F9" i="47"/>
  <c r="F105" i="50"/>
  <c r="F69" i="52"/>
  <c r="F18" i="36"/>
  <c r="F14" i="36"/>
  <c r="F10" i="36"/>
  <c r="F30" i="36"/>
  <c r="F32" i="36" s="1"/>
  <c r="F21" i="36"/>
  <c r="F17" i="36"/>
  <c r="F13" i="36"/>
  <c r="F9" i="36"/>
  <c r="F20" i="36"/>
  <c r="F16" i="36"/>
  <c r="F12" i="36"/>
  <c r="F8" i="36"/>
  <c r="F25" i="36"/>
  <c r="F26" i="36" s="1"/>
  <c r="F19" i="36"/>
  <c r="F15" i="36"/>
  <c r="F11" i="36"/>
  <c r="F152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145" i="41"/>
  <c r="F141" i="41"/>
  <c r="F137" i="41"/>
  <c r="F133" i="41"/>
  <c r="F129" i="41"/>
  <c r="F125" i="41"/>
  <c r="F121" i="41"/>
  <c r="F117" i="41"/>
  <c r="F113" i="41"/>
  <c r="F109" i="41"/>
  <c r="F105" i="41"/>
  <c r="F101" i="41"/>
  <c r="F97" i="41"/>
  <c r="F93" i="41"/>
  <c r="F89" i="41"/>
  <c r="F82" i="41"/>
  <c r="F78" i="41"/>
  <c r="F74" i="41"/>
  <c r="F70" i="41"/>
  <c r="F66" i="41"/>
  <c r="F62" i="41"/>
  <c r="F58" i="41"/>
  <c r="F54" i="41"/>
  <c r="F50" i="41"/>
  <c r="F46" i="41"/>
  <c r="F42" i="41"/>
  <c r="F38" i="41"/>
  <c r="F34" i="41"/>
  <c r="F30" i="41"/>
  <c r="F26" i="41"/>
  <c r="F22" i="41"/>
  <c r="F18" i="41"/>
  <c r="F14" i="41"/>
  <c r="F10" i="41"/>
  <c r="F144" i="41"/>
  <c r="F140" i="41"/>
  <c r="F136" i="41"/>
  <c r="F132" i="41"/>
  <c r="F128" i="41"/>
  <c r="F124" i="41"/>
  <c r="F120" i="41"/>
  <c r="F116" i="41"/>
  <c r="F112" i="41"/>
  <c r="F108" i="41"/>
  <c r="F104" i="41"/>
  <c r="F100" i="41"/>
  <c r="F96" i="41"/>
  <c r="F92" i="41"/>
  <c r="F81" i="41"/>
  <c r="F77" i="41"/>
  <c r="F73" i="41"/>
  <c r="F69" i="41"/>
  <c r="F65" i="41"/>
  <c r="F61" i="41"/>
  <c r="F57" i="41"/>
  <c r="F53" i="41"/>
  <c r="F49" i="41"/>
  <c r="F45" i="41"/>
  <c r="F41" i="41"/>
  <c r="F37" i="41"/>
  <c r="F33" i="41"/>
  <c r="F29" i="41"/>
  <c r="F25" i="41"/>
  <c r="F21" i="41"/>
  <c r="F17" i="41"/>
  <c r="F13" i="41"/>
  <c r="F9" i="41"/>
  <c r="F147" i="41"/>
  <c r="F143" i="41"/>
  <c r="F139" i="41"/>
  <c r="F135" i="41"/>
  <c r="F131" i="41"/>
  <c r="F127" i="41"/>
  <c r="F123" i="41"/>
  <c r="F119" i="41"/>
  <c r="F115" i="41"/>
  <c r="F111" i="41"/>
  <c r="F107" i="41"/>
  <c r="F103" i="41"/>
  <c r="F99" i="41"/>
  <c r="F95" i="41"/>
  <c r="F91" i="41"/>
  <c r="F84" i="41"/>
  <c r="F80" i="41"/>
  <c r="F76" i="41"/>
  <c r="F72" i="41"/>
  <c r="F68" i="41"/>
  <c r="F64" i="41"/>
  <c r="F60" i="41"/>
  <c r="F56" i="41"/>
  <c r="F52" i="41"/>
  <c r="F48" i="41"/>
  <c r="F44" i="41"/>
  <c r="F40" i="41"/>
  <c r="F36" i="41"/>
  <c r="F32" i="41"/>
  <c r="F28" i="41"/>
  <c r="F24" i="41"/>
  <c r="F20" i="41"/>
  <c r="F16" i="41"/>
  <c r="F12" i="41"/>
  <c r="F8" i="41"/>
  <c r="F86" i="41" s="1"/>
  <c r="F146" i="41"/>
  <c r="F142" i="41"/>
  <c r="F138" i="41"/>
  <c r="F134" i="41"/>
  <c r="F130" i="41"/>
  <c r="F126" i="41"/>
  <c r="F122" i="41"/>
  <c r="F118" i="41"/>
  <c r="F114" i="41"/>
  <c r="F110" i="41"/>
  <c r="F106" i="41"/>
  <c r="F102" i="41"/>
  <c r="F98" i="41"/>
  <c r="F94" i="41"/>
  <c r="F90" i="41"/>
  <c r="F150" i="41"/>
  <c r="F154" i="41" s="1"/>
  <c r="F63" i="52" l="1"/>
  <c r="F99" i="50"/>
  <c r="F13" i="47"/>
  <c r="F22" i="36"/>
  <c r="F148" i="41"/>
  <c r="F21" i="47"/>
  <c r="F53" i="52"/>
  <c r="F59" i="2" l="1"/>
  <c r="E59" i="2"/>
  <c r="E19" i="2"/>
  <c r="D8" i="5"/>
  <c r="E9" i="4"/>
  <c r="E6" i="4"/>
  <c r="E7" i="4" s="1"/>
  <c r="D11" i="4"/>
  <c r="D7" i="4"/>
  <c r="F66" i="7"/>
  <c r="F61" i="7"/>
  <c r="F62" i="7" s="1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8" i="7"/>
  <c r="E68" i="7"/>
  <c r="E64" i="7"/>
  <c r="E62" i="7"/>
  <c r="F58" i="8"/>
  <c r="E58" i="8"/>
  <c r="E63" i="9"/>
  <c r="E65" i="9" s="1"/>
  <c r="E37" i="9"/>
  <c r="F43" i="10"/>
  <c r="F38" i="10"/>
  <c r="F39" i="10" s="1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8" i="10"/>
  <c r="E41" i="10"/>
  <c r="E39" i="10"/>
  <c r="E45" i="10" s="1"/>
  <c r="E12" i="14"/>
  <c r="D12" i="14"/>
  <c r="E10" i="14"/>
  <c r="D10" i="14"/>
  <c r="E11" i="15"/>
  <c r="D11" i="15"/>
  <c r="D15" i="15" s="1"/>
  <c r="D9" i="15"/>
  <c r="E61" i="2" l="1"/>
  <c r="E65" i="2" s="1"/>
  <c r="F44" i="2" s="1"/>
  <c r="E11" i="4"/>
  <c r="E69" i="9"/>
  <c r="F67" i="9" s="1"/>
  <c r="F62" i="9"/>
  <c r="F20" i="9"/>
  <c r="F53" i="9"/>
  <c r="F29" i="9"/>
  <c r="F24" i="9"/>
  <c r="F47" i="9"/>
  <c r="F60" i="9"/>
  <c r="F52" i="9"/>
  <c r="F30" i="9"/>
  <c r="F43" i="9"/>
  <c r="F15" i="9"/>
  <c r="F16" i="9"/>
  <c r="F57" i="9"/>
  <c r="F49" i="9"/>
  <c r="F25" i="9"/>
  <c r="F33" i="9"/>
  <c r="F55" i="9"/>
  <c r="F11" i="9"/>
  <c r="E7" i="15"/>
  <c r="E9" i="15" s="1"/>
  <c r="E8" i="15"/>
  <c r="E6" i="15"/>
  <c r="E13" i="15"/>
  <c r="F58" i="17"/>
  <c r="E58" i="17"/>
  <c r="D15" i="18"/>
  <c r="E13" i="18" s="1"/>
  <c r="E7" i="18"/>
  <c r="E8" i="18"/>
  <c r="E6" i="18"/>
  <c r="D11" i="18"/>
  <c r="D9" i="18"/>
  <c r="F51" i="19"/>
  <c r="E51" i="19"/>
  <c r="F49" i="19"/>
  <c r="E49" i="19"/>
  <c r="F42" i="19"/>
  <c r="E42" i="19"/>
  <c r="E79" i="20"/>
  <c r="F77" i="20" s="1"/>
  <c r="F12" i="20"/>
  <c r="F20" i="20"/>
  <c r="F28" i="20"/>
  <c r="F36" i="20"/>
  <c r="F44" i="20"/>
  <c r="F52" i="20"/>
  <c r="F60" i="20"/>
  <c r="E75" i="20"/>
  <c r="E68" i="20"/>
  <c r="F81" i="21"/>
  <c r="E81" i="21"/>
  <c r="E87" i="21" s="1"/>
  <c r="E91" i="21" s="1"/>
  <c r="F53" i="2" l="1"/>
  <c r="F55" i="2"/>
  <c r="F56" i="2"/>
  <c r="F46" i="2"/>
  <c r="F57" i="2"/>
  <c r="F58" i="2"/>
  <c r="F63" i="2"/>
  <c r="F52" i="2"/>
  <c r="F54" i="2"/>
  <c r="F22" i="2"/>
  <c r="F30" i="2"/>
  <c r="F38" i="2"/>
  <c r="F8" i="2"/>
  <c r="F16" i="2"/>
  <c r="F15" i="2"/>
  <c r="F14" i="2"/>
  <c r="F19" i="2" s="1"/>
  <c r="F13" i="2"/>
  <c r="F12" i="2"/>
  <c r="F11" i="2"/>
  <c r="F18" i="2"/>
  <c r="F37" i="2"/>
  <c r="F45" i="2"/>
  <c r="F23" i="2"/>
  <c r="F24" i="2"/>
  <c r="F25" i="2"/>
  <c r="F26" i="2"/>
  <c r="F27" i="2"/>
  <c r="F10" i="2"/>
  <c r="F31" i="2"/>
  <c r="F32" i="2"/>
  <c r="F33" i="2"/>
  <c r="F34" i="2"/>
  <c r="F35" i="2"/>
  <c r="F28" i="2"/>
  <c r="F29" i="2"/>
  <c r="F17" i="2"/>
  <c r="F9" i="2"/>
  <c r="F39" i="2"/>
  <c r="F40" i="2"/>
  <c r="F41" i="2"/>
  <c r="F42" i="2"/>
  <c r="F43" i="2"/>
  <c r="F36" i="2"/>
  <c r="F47" i="2"/>
  <c r="F48" i="2"/>
  <c r="F49" i="2"/>
  <c r="F50" i="2"/>
  <c r="F51" i="2"/>
  <c r="F34" i="9"/>
  <c r="F10" i="9"/>
  <c r="F37" i="9" s="1"/>
  <c r="F51" i="9"/>
  <c r="F27" i="9"/>
  <c r="F58" i="9"/>
  <c r="F36" i="9"/>
  <c r="F42" i="9"/>
  <c r="F61" i="9"/>
  <c r="F48" i="9"/>
  <c r="F32" i="9"/>
  <c r="F59" i="9"/>
  <c r="F19" i="9"/>
  <c r="F8" i="9"/>
  <c r="F28" i="9"/>
  <c r="F50" i="9"/>
  <c r="F26" i="9"/>
  <c r="F21" i="9"/>
  <c r="F17" i="9"/>
  <c r="F31" i="9"/>
  <c r="F14" i="9"/>
  <c r="F18" i="9"/>
  <c r="F13" i="9"/>
  <c r="F46" i="9"/>
  <c r="F22" i="9"/>
  <c r="F12" i="9"/>
  <c r="F35" i="9"/>
  <c r="F9" i="9"/>
  <c r="F23" i="9"/>
  <c r="F44" i="9"/>
  <c r="F56" i="9"/>
  <c r="F45" i="9"/>
  <c r="F54" i="9"/>
  <c r="E9" i="18"/>
  <c r="E11" i="18" s="1"/>
  <c r="F59" i="20"/>
  <c r="F51" i="20"/>
  <c r="F43" i="20"/>
  <c r="F35" i="20"/>
  <c r="F27" i="20"/>
  <c r="F19" i="20"/>
  <c r="F11" i="20"/>
  <c r="F58" i="20"/>
  <c r="F42" i="20"/>
  <c r="F26" i="20"/>
  <c r="F10" i="20"/>
  <c r="F57" i="20"/>
  <c r="F41" i="20"/>
  <c r="F25" i="20"/>
  <c r="F8" i="20"/>
  <c r="F56" i="20"/>
  <c r="F48" i="20"/>
  <c r="F40" i="20"/>
  <c r="F32" i="20"/>
  <c r="F24" i="20"/>
  <c r="F16" i="20"/>
  <c r="F67" i="20"/>
  <c r="F68" i="20" s="1"/>
  <c r="F63" i="20"/>
  <c r="F55" i="20"/>
  <c r="F47" i="20"/>
  <c r="F39" i="20"/>
  <c r="F31" i="20"/>
  <c r="F23" i="20"/>
  <c r="F15" i="20"/>
  <c r="F71" i="20"/>
  <c r="F50" i="20"/>
  <c r="F34" i="20"/>
  <c r="F18" i="20"/>
  <c r="F49" i="20"/>
  <c r="F33" i="20"/>
  <c r="F17" i="20"/>
  <c r="F9" i="20"/>
  <c r="F62" i="20"/>
  <c r="F54" i="20"/>
  <c r="F46" i="20"/>
  <c r="F38" i="20"/>
  <c r="F30" i="20"/>
  <c r="F22" i="20"/>
  <c r="F14" i="20"/>
  <c r="F72" i="20"/>
  <c r="F61" i="20"/>
  <c r="F53" i="20"/>
  <c r="F45" i="20"/>
  <c r="F37" i="20"/>
  <c r="F29" i="20"/>
  <c r="F21" i="20"/>
  <c r="F13" i="20"/>
  <c r="F9" i="21"/>
  <c r="F22" i="21"/>
  <c r="F38" i="21"/>
  <c r="F54" i="21"/>
  <c r="F70" i="21"/>
  <c r="F89" i="21"/>
  <c r="F23" i="21"/>
  <c r="F39" i="21"/>
  <c r="F55" i="21"/>
  <c r="F71" i="21"/>
  <c r="F16" i="21"/>
  <c r="F48" i="21"/>
  <c r="F20" i="21"/>
  <c r="F84" i="21"/>
  <c r="F24" i="21"/>
  <c r="F40" i="21"/>
  <c r="F56" i="21"/>
  <c r="F72" i="21"/>
  <c r="F63" i="21"/>
  <c r="F32" i="21"/>
  <c r="F79" i="21"/>
  <c r="F68" i="21"/>
  <c r="F80" i="21"/>
  <c r="F12" i="21"/>
  <c r="F28" i="21"/>
  <c r="F44" i="21"/>
  <c r="F60" i="21"/>
  <c r="F75" i="21"/>
  <c r="F14" i="21"/>
  <c r="F30" i="21"/>
  <c r="F46" i="21"/>
  <c r="F62" i="21"/>
  <c r="F76" i="21"/>
  <c r="F47" i="21"/>
  <c r="F52" i="21"/>
  <c r="F15" i="21"/>
  <c r="F31" i="21"/>
  <c r="F78" i="21"/>
  <c r="F64" i="21"/>
  <c r="F36" i="21"/>
  <c r="F77" i="21"/>
  <c r="F69" i="21"/>
  <c r="F61" i="21"/>
  <c r="F53" i="21"/>
  <c r="F45" i="21"/>
  <c r="F37" i="21"/>
  <c r="F29" i="21"/>
  <c r="F21" i="21"/>
  <c r="F13" i="21"/>
  <c r="F67" i="21"/>
  <c r="F59" i="21"/>
  <c r="F51" i="21"/>
  <c r="F43" i="21"/>
  <c r="F35" i="21"/>
  <c r="F27" i="21"/>
  <c r="F19" i="21"/>
  <c r="F11" i="21"/>
  <c r="F74" i="21"/>
  <c r="F66" i="21"/>
  <c r="F58" i="21"/>
  <c r="F50" i="21"/>
  <c r="F42" i="21"/>
  <c r="F34" i="21"/>
  <c r="F26" i="21"/>
  <c r="F18" i="21"/>
  <c r="F10" i="21"/>
  <c r="F8" i="21"/>
  <c r="F73" i="21"/>
  <c r="F65" i="21"/>
  <c r="F57" i="21"/>
  <c r="F49" i="21"/>
  <c r="F41" i="21"/>
  <c r="F33" i="21"/>
  <c r="F25" i="21"/>
  <c r="F17" i="21"/>
  <c r="F61" i="2" l="1"/>
  <c r="F65" i="9"/>
  <c r="F69" i="9" s="1"/>
  <c r="F63" i="9"/>
  <c r="F85" i="21" l="1"/>
  <c r="F87" i="21" s="1"/>
  <c r="E85" i="21"/>
  <c r="E21" i="22"/>
  <c r="E35" i="22"/>
  <c r="E31" i="22"/>
  <c r="E39" i="22" l="1"/>
  <c r="E41" i="22" s="1"/>
  <c r="E45" i="22" s="1"/>
  <c r="F25" i="22" l="1"/>
  <c r="F24" i="22"/>
  <c r="F17" i="22"/>
  <c r="F29" i="22"/>
  <c r="F8" i="22"/>
  <c r="F30" i="22"/>
  <c r="F28" i="22"/>
  <c r="F13" i="22"/>
  <c r="F15" i="22"/>
  <c r="F34" i="22"/>
  <c r="F35" i="22" s="1"/>
  <c r="F11" i="22"/>
  <c r="F38" i="22"/>
  <c r="F39" i="22" s="1"/>
  <c r="F9" i="22"/>
  <c r="F19" i="22"/>
  <c r="F20" i="22"/>
  <c r="F26" i="22"/>
  <c r="F27" i="22"/>
  <c r="F16" i="22"/>
  <c r="F10" i="22"/>
  <c r="F12" i="22"/>
  <c r="F18" i="22"/>
  <c r="F14" i="22"/>
  <c r="F43" i="22"/>
  <c r="E11" i="24"/>
  <c r="F21" i="22" l="1"/>
  <c r="F31" i="22"/>
  <c r="E9" i="24"/>
  <c r="D11" i="24"/>
  <c r="E6" i="24" s="1"/>
  <c r="E7" i="24" s="1"/>
  <c r="D7" i="24"/>
  <c r="F41" i="22" l="1"/>
  <c r="F45" i="25" l="1"/>
  <c r="F39" i="25"/>
  <c r="E39" i="25"/>
  <c r="F71" i="23"/>
  <c r="F65" i="23"/>
  <c r="F59" i="23"/>
  <c r="E65" i="23"/>
  <c r="E59" i="23"/>
  <c r="F45" i="22"/>
  <c r="F91" i="21"/>
  <c r="F64" i="20"/>
  <c r="F73" i="20"/>
  <c r="E73" i="20"/>
  <c r="E64" i="20"/>
  <c r="F55" i="19"/>
  <c r="E15" i="18"/>
  <c r="F64" i="17"/>
  <c r="E15" i="15"/>
  <c r="E16" i="14"/>
  <c r="E17" i="13"/>
  <c r="E11" i="13"/>
  <c r="D11" i="13"/>
  <c r="E17" i="12"/>
  <c r="E11" i="12"/>
  <c r="D11" i="12"/>
  <c r="E17" i="11"/>
  <c r="E11" i="11"/>
  <c r="D11" i="11"/>
  <c r="F35" i="10"/>
  <c r="F41" i="10" s="1"/>
  <c r="F45" i="10" s="1"/>
  <c r="E35" i="10"/>
  <c r="F70" i="8"/>
  <c r="F64" i="8"/>
  <c r="E64" i="8"/>
  <c r="F58" i="7"/>
  <c r="F64" i="7" s="1"/>
  <c r="F68" i="7" s="1"/>
  <c r="E58" i="7"/>
  <c r="F54" i="6"/>
  <c r="F48" i="6"/>
  <c r="E48" i="6"/>
  <c r="E14" i="5"/>
  <c r="E8" i="5"/>
  <c r="F49" i="3"/>
  <c r="F43" i="3"/>
  <c r="E43" i="3"/>
  <c r="F65" i="2"/>
  <c r="F75" i="20" l="1"/>
  <c r="F79" i="20" s="1"/>
</calcChain>
</file>

<file path=xl/sharedStrings.xml><?xml version="1.0" encoding="utf-8"?>
<sst xmlns="http://schemas.openxmlformats.org/spreadsheetml/2006/main" count="7063" uniqueCount="1760">
  <si>
    <t>Franklin Asian Equity Fund As of Date -  31Aug2018</t>
  </si>
  <si>
    <t>ISIN Number</t>
  </si>
  <si>
    <t>Instrument Name</t>
  </si>
  <si>
    <t>Industry Classification</t>
  </si>
  <si>
    <t>Quantity</t>
  </si>
  <si>
    <t xml:space="preserve">Market Value(Rs. in Lakhs) </t>
  </si>
  <si>
    <t>% to Net Assets</t>
  </si>
  <si>
    <t>Equity &amp; Equity Related</t>
  </si>
  <si>
    <t>(a) Listed / awaiting listing on Stock Exchanges</t>
  </si>
  <si>
    <t>INE040A01026</t>
  </si>
  <si>
    <t>HDFC Bank Ltd.</t>
  </si>
  <si>
    <t>Banks</t>
  </si>
  <si>
    <t>INE528G01027</t>
  </si>
  <si>
    <t>Yes Bank Ltd.</t>
  </si>
  <si>
    <t>INE849A01020</t>
  </si>
  <si>
    <t>Trent Ltd.</t>
  </si>
  <si>
    <t>Retailing</t>
  </si>
  <si>
    <t>INE053A01029</t>
  </si>
  <si>
    <t>Indian Hotels Co. Ltd.</t>
  </si>
  <si>
    <t>INE155A01022</t>
  </si>
  <si>
    <t>Tata Motors Ltd.</t>
  </si>
  <si>
    <t>Auto</t>
  </si>
  <si>
    <t>INE038A01020</t>
  </si>
  <si>
    <t>Hindalco Industries Ltd.</t>
  </si>
  <si>
    <t>Non - Ferrous Metals</t>
  </si>
  <si>
    <t>INE093I01010</t>
  </si>
  <si>
    <t>Oberoi Realty Ltd.</t>
  </si>
  <si>
    <t>Construction</t>
  </si>
  <si>
    <t>INE298A01020</t>
  </si>
  <si>
    <t>Cummins India Ltd.</t>
  </si>
  <si>
    <t>Industrial Products</t>
  </si>
  <si>
    <t>INE669E01016</t>
  </si>
  <si>
    <t>Idea Cellular Ltd.</t>
  </si>
  <si>
    <t>Telecom - Services</t>
  </si>
  <si>
    <t>INE410P01011</t>
  </si>
  <si>
    <t>Narayana Hrudayalaya Ltd., Reg S</t>
  </si>
  <si>
    <t>Healthcare Services</t>
  </si>
  <si>
    <t>INE338I01027</t>
  </si>
  <si>
    <t>Motilal Oswal Financial Services Ltd.</t>
  </si>
  <si>
    <t>Finance</t>
  </si>
  <si>
    <t>Total</t>
  </si>
  <si>
    <t>Foreign Equity Securities</t>
  </si>
  <si>
    <t>CNE1000002H1</t>
  </si>
  <si>
    <t>China Construction Bank Corp., H</t>
  </si>
  <si>
    <t>CNE1000003X6</t>
  </si>
  <si>
    <t>Ping An Insurance (Group) Co. of China Ltd.,</t>
  </si>
  <si>
    <t>HK0000069689</t>
  </si>
  <si>
    <t>AIA Group Ltd.</t>
  </si>
  <si>
    <t>HK0669013440</t>
  </si>
  <si>
    <t>Techtronic Industries Co. Ltd.</t>
  </si>
  <si>
    <t>ID1000061302</t>
  </si>
  <si>
    <t>Indocement Tunggal Prakarsa Tbk PT</t>
  </si>
  <si>
    <t>Cement</t>
  </si>
  <si>
    <t>ID1000106800</t>
  </si>
  <si>
    <t>Semen Indonesia (Persero) Tbk PT</t>
  </si>
  <si>
    <t>ID1000109507</t>
  </si>
  <si>
    <t>Bank Central Asia Tbk PT</t>
  </si>
  <si>
    <t>ID1000113301</t>
  </si>
  <si>
    <t>Matahari Department Store Tbk PT</t>
  </si>
  <si>
    <t>ID1000125503</t>
  </si>
  <si>
    <t>ACE Hardware Indonesia Tbk PT</t>
  </si>
  <si>
    <t>KYG2121R1039</t>
  </si>
  <si>
    <t>China Literature Ltd.</t>
  </si>
  <si>
    <t>Media &amp; Entertainment</t>
  </si>
  <si>
    <t>KYG2162W1024</t>
  </si>
  <si>
    <t>China Yongda Automobiles Services Holdings Ltd.</t>
  </si>
  <si>
    <t>KYG2953R1149</t>
  </si>
  <si>
    <t>AAC Technologies Holdings Inc.</t>
  </si>
  <si>
    <t>Telecom - Equipment &amp; Accessories</t>
  </si>
  <si>
    <t>KYG8586D1097</t>
  </si>
  <si>
    <t>Sunny Optical Technology Group Co. Ltd.</t>
  </si>
  <si>
    <t>Hardware</t>
  </si>
  <si>
    <t>KYG875721634</t>
  </si>
  <si>
    <t>Tencent Holdings Ltd.</t>
  </si>
  <si>
    <t>Software</t>
  </si>
  <si>
    <t>KYG9222R1065</t>
  </si>
  <si>
    <t>Uni-President China Holdings Ltd.</t>
  </si>
  <si>
    <t>Consumer Non Durables</t>
  </si>
  <si>
    <t>LU0633102719</t>
  </si>
  <si>
    <t>Samsonite International SA</t>
  </si>
  <si>
    <t>SG1L01001701</t>
  </si>
  <si>
    <t>DBS Group Holdings Ltd.</t>
  </si>
  <si>
    <t>TH0003010Z12</t>
  </si>
  <si>
    <t>The Siam Cement PCL, fgn.</t>
  </si>
  <si>
    <t>TH0016010017</t>
  </si>
  <si>
    <t>Kasikornbank PCL, fgn.</t>
  </si>
  <si>
    <t>TH0128B10Z17</t>
  </si>
  <si>
    <t>Minor International PCL, fgn.</t>
  </si>
  <si>
    <t>Hotels, Resorts And Other Recreational Activities</t>
  </si>
  <si>
    <t>TH0671010Z16</t>
  </si>
  <si>
    <t>Major Cineplex Group PCL, fgn.</t>
  </si>
  <si>
    <t>TW0002330008</t>
  </si>
  <si>
    <t>Taiwan Semiconductor Manufacturing Co. Ltd.</t>
  </si>
  <si>
    <t>TW0003008009</t>
  </si>
  <si>
    <t>Largan Precision Co. Ltd.</t>
  </si>
  <si>
    <t>Consumer Durables</t>
  </si>
  <si>
    <t>TW0006414006</t>
  </si>
  <si>
    <t>Ennoconn Corp.</t>
  </si>
  <si>
    <t>US01609W1027</t>
  </si>
  <si>
    <t>Alibaba Group Holding Ltd., ADR</t>
  </si>
  <si>
    <t>US6475811070</t>
  </si>
  <si>
    <t>New Oriental Education &amp; Technology Group Inc., ADR</t>
  </si>
  <si>
    <t>Diversified Consumer Service</t>
  </si>
  <si>
    <t>Call, Cash &amp; Other Assets</t>
  </si>
  <si>
    <t>Net Asset</t>
  </si>
  <si>
    <t>Note</t>
  </si>
  <si>
    <t>a) NAV at the beginning and at the end of the Half-year ended 31Aug2018</t>
  </si>
  <si>
    <t>NAV as on 28-Feb-2018</t>
  </si>
  <si>
    <t>NAV as on 31-Aug-2018</t>
  </si>
  <si>
    <t>b) Dividends declared during the Half - year ended 31-Aug-2018</t>
  </si>
  <si>
    <t>Nil</t>
  </si>
  <si>
    <t>c) Portfolio Turnover Ratio during the Half - year 31-Aug-2018</t>
  </si>
  <si>
    <t>Franklin Build India Fund As of Date -  31Aug2018</t>
  </si>
  <si>
    <t>INE062A01020</t>
  </si>
  <si>
    <t>State Bank of India</t>
  </si>
  <si>
    <t>INE090A01021</t>
  </si>
  <si>
    <t>ICICI Bank Ltd.</t>
  </si>
  <si>
    <t>INE238A01034</t>
  </si>
  <si>
    <t>Axis Bank Ltd.</t>
  </si>
  <si>
    <t>INE397D01024</t>
  </si>
  <si>
    <t>Bharti Airtel Ltd.</t>
  </si>
  <si>
    <t>INE242A01010</t>
  </si>
  <si>
    <t>Indian Oil Corp. Ltd.</t>
  </si>
  <si>
    <t>Petroleum Products</t>
  </si>
  <si>
    <t>INE029A01011</t>
  </si>
  <si>
    <t>Bharat Petroleum Corp. Ltd.</t>
  </si>
  <si>
    <t>INE733E01010</t>
  </si>
  <si>
    <t>NTPC Ltd.</t>
  </si>
  <si>
    <t>Power</t>
  </si>
  <si>
    <t>INE347G01014</t>
  </si>
  <si>
    <t>Petronet LNG Ltd.</t>
  </si>
  <si>
    <t>Gas</t>
  </si>
  <si>
    <t>INE129A01019</t>
  </si>
  <si>
    <t>GAIL India Ltd.</t>
  </si>
  <si>
    <t>INE058A01010</t>
  </si>
  <si>
    <t>Sanofi India Ltd.</t>
  </si>
  <si>
    <t>Pharmaceuticals</t>
  </si>
  <si>
    <t>INE878B01027</t>
  </si>
  <si>
    <t>KEI Industries Ltd.</t>
  </si>
  <si>
    <t>INE070A01015</t>
  </si>
  <si>
    <t>Shree Cement Ltd.</t>
  </si>
  <si>
    <t>IN9155A01020</t>
  </si>
  <si>
    <t>Tata Motors Ltd., A</t>
  </si>
  <si>
    <t>INE139A01034</t>
  </si>
  <si>
    <t>National Aluminium Co. Ltd.</t>
  </si>
  <si>
    <t>INE513A01014</t>
  </si>
  <si>
    <t>Schaeffler India Ltd.</t>
  </si>
  <si>
    <t>INE101A01026</t>
  </si>
  <si>
    <t>Mahindra &amp; Mahindra Ltd.</t>
  </si>
  <si>
    <t>INE640A01023</t>
  </si>
  <si>
    <t>SKF India Ltd.</t>
  </si>
  <si>
    <t>INE355A01028</t>
  </si>
  <si>
    <t>Somany Ceramics Ltd.</t>
  </si>
  <si>
    <t>INE786A01032</t>
  </si>
  <si>
    <t>JK Lakshmi Cement Ltd.</t>
  </si>
  <si>
    <t>INE227C01017</t>
  </si>
  <si>
    <t>M.M. Forgings Ltd.</t>
  </si>
  <si>
    <t>INE671H01015</t>
  </si>
  <si>
    <t>Sobha Ltd.</t>
  </si>
  <si>
    <t>INE686A01026</t>
  </si>
  <si>
    <t>ITD Cementation India Ltd.</t>
  </si>
  <si>
    <t>INE752E01010</t>
  </si>
  <si>
    <t>Power Grid Corp. of India Ltd.</t>
  </si>
  <si>
    <t>INE349A01021</t>
  </si>
  <si>
    <t>NRB Bearings Ltd.</t>
  </si>
  <si>
    <t>INE111A01025</t>
  </si>
  <si>
    <t>Container Corp. of India Ltd.</t>
  </si>
  <si>
    <t>Transportation</t>
  </si>
  <si>
    <t>INE160A01022</t>
  </si>
  <si>
    <t>Punjab National Bank Ltd.</t>
  </si>
  <si>
    <t>INE067A01029</t>
  </si>
  <si>
    <t>CG Power and Industrial Solutions Ltd.</t>
  </si>
  <si>
    <t>Industrial Capital Goods</t>
  </si>
  <si>
    <t>INE285B01017</t>
  </si>
  <si>
    <t>SpiceJet Ltd.</t>
  </si>
  <si>
    <t>INE158A01026</t>
  </si>
  <si>
    <t>Hero Motocorp Ltd.</t>
  </si>
  <si>
    <t>INE245A01021</t>
  </si>
  <si>
    <t>Tata Power Co. Ltd.</t>
  </si>
  <si>
    <t>INE472A01039</t>
  </si>
  <si>
    <t>Blue Star Ltd.</t>
  </si>
  <si>
    <t>INE871K01015</t>
  </si>
  <si>
    <t>Hindustan Media Ventures Ltd.</t>
  </si>
  <si>
    <r>
      <t>Franklin India Feeder - Franklin European Growth F</t>
    </r>
    <r>
      <rPr>
        <b/>
        <sz val="8"/>
        <color theme="1"/>
        <rFont val="Arial"/>
        <family val="2"/>
      </rPr>
      <t>und As of Date -  31Aug2018</t>
    </r>
  </si>
  <si>
    <t>INF090I01GK1</t>
  </si>
  <si>
    <t>INF090I01FN7</t>
  </si>
  <si>
    <r>
      <t>Franklin India Dynamic PE Ratio Fund of Funds As o</t>
    </r>
    <r>
      <rPr>
        <b/>
        <sz val="8"/>
        <color theme="1"/>
        <rFont val="Arial"/>
        <family val="2"/>
      </rPr>
      <t>f Date -  31Aug2018</t>
    </r>
  </si>
  <si>
    <t>INE009A01021</t>
  </si>
  <si>
    <t>Infosys Ltd.</t>
  </si>
  <si>
    <t>INE018A01030</t>
  </si>
  <si>
    <t>Larsen &amp; Toubro Ltd.</t>
  </si>
  <si>
    <t>Construction Project</t>
  </si>
  <si>
    <t>INE860A01027</t>
  </si>
  <si>
    <t>HCL Technologies Ltd.</t>
  </si>
  <si>
    <t>INE089A01023</t>
  </si>
  <si>
    <t>Dr Reddy's Laboratories Ltd.</t>
  </si>
  <si>
    <t>INE237A01028</t>
  </si>
  <si>
    <t>Kotak Mahindra Bank Ltd.</t>
  </si>
  <si>
    <t>INE686F01025</t>
  </si>
  <si>
    <t>United Breweries Ltd.</t>
  </si>
  <si>
    <t>INE196A01026</t>
  </si>
  <si>
    <t>Marico Ltd.</t>
  </si>
  <si>
    <t>INE669C01036</t>
  </si>
  <si>
    <t>Tech Mahindra Ltd.</t>
  </si>
  <si>
    <t>INE044A01036</t>
  </si>
  <si>
    <t>Sun Pharmaceutical Industries Ltd.</t>
  </si>
  <si>
    <t>INE326A01037</t>
  </si>
  <si>
    <t>Lupin Ltd.</t>
  </si>
  <si>
    <t>INE016A01026</t>
  </si>
  <si>
    <t>Dabur India Ltd.</t>
  </si>
  <si>
    <t>INE010B01027</t>
  </si>
  <si>
    <t>Cadila Healthcare Ltd.</t>
  </si>
  <si>
    <t>INE917I01010</t>
  </si>
  <si>
    <t>Bajaj Auto Ltd.</t>
  </si>
  <si>
    <t>INE012A01025</t>
  </si>
  <si>
    <t>ACC Ltd.</t>
  </si>
  <si>
    <t>INE481G01011</t>
  </si>
  <si>
    <t>UltraTech Cement Ltd.</t>
  </si>
  <si>
    <t>INE154A01025</t>
  </si>
  <si>
    <t>ITC Ltd.</t>
  </si>
  <si>
    <t>INE079A01024</t>
  </si>
  <si>
    <t>Ambuja Cements Ltd.</t>
  </si>
  <si>
    <t>INE647O01011</t>
  </si>
  <si>
    <t>Aditya Birla Fashion and Retail Ltd.</t>
  </si>
  <si>
    <t>INE081A01012</t>
  </si>
  <si>
    <t>Tata Steel Ltd.</t>
  </si>
  <si>
    <t>Ferrous Metals</t>
  </si>
  <si>
    <t>INE674K01013</t>
  </si>
  <si>
    <t>Aditya Birla Capital Ltd.</t>
  </si>
  <si>
    <t>INE226A01021</t>
  </si>
  <si>
    <t>Voltas Ltd.</t>
  </si>
  <si>
    <t>INE259A01022</t>
  </si>
  <si>
    <t>Colgate-Palmolive India Ltd.</t>
  </si>
  <si>
    <r>
      <t>Franklin India BlueChip Fund As of Date -  31Aug20</t>
    </r>
    <r>
      <rPr>
        <b/>
        <sz val="8"/>
        <color theme="1"/>
        <rFont val="Arial"/>
        <family val="2"/>
      </rPr>
      <t>18</t>
    </r>
  </si>
  <si>
    <t>INE531A01024</t>
  </si>
  <si>
    <t>Kansai Nerolac Paints Ltd.</t>
  </si>
  <si>
    <t>INE047A01021</t>
  </si>
  <si>
    <t>Grasim Industries Ltd.</t>
  </si>
  <si>
    <t>INE572E01012</t>
  </si>
  <si>
    <t>PNB Housing Finance Ltd.</t>
  </si>
  <si>
    <t>INE246F01010</t>
  </si>
  <si>
    <t>Gujarat State Petronet Ltd.</t>
  </si>
  <si>
    <t>INE169A01031</t>
  </si>
  <si>
    <t>Coromandel International Ltd.</t>
  </si>
  <si>
    <t>Fertilisers</t>
  </si>
  <si>
    <t>INE149A01033</t>
  </si>
  <si>
    <t>TI Financial Holdings Ltd.</t>
  </si>
  <si>
    <t>Auto Ancillaries</t>
  </si>
  <si>
    <t>INE486A01013</t>
  </si>
  <si>
    <t>CESC Ltd.</t>
  </si>
  <si>
    <t>INE685A01028</t>
  </si>
  <si>
    <t>Torrent Pharmaceuticals Ltd.</t>
  </si>
  <si>
    <t>INE239A01016</t>
  </si>
  <si>
    <t>Nestle India Ltd.</t>
  </si>
  <si>
    <t>INE811K01011</t>
  </si>
  <si>
    <t>Prestige Estates Projects Ltd.</t>
  </si>
  <si>
    <t>INE787D01026</t>
  </si>
  <si>
    <t>Balkrishna Industries Ltd.</t>
  </si>
  <si>
    <t>INE437A01024</t>
  </si>
  <si>
    <t>Apollo Hospitals Enterprise Ltd.</t>
  </si>
  <si>
    <t>INE171A01029</t>
  </si>
  <si>
    <t>Federal Bank Ltd.</t>
  </si>
  <si>
    <t>INE752H01013</t>
  </si>
  <si>
    <t>Care Ratings Ltd.</t>
  </si>
  <si>
    <t>INE885A01032</t>
  </si>
  <si>
    <t>Amara Raja Batteries Ltd.</t>
  </si>
  <si>
    <t>INE536H01010</t>
  </si>
  <si>
    <t>Mahindra CIE Automotive Ltd.</t>
  </si>
  <si>
    <t>INE836F01026</t>
  </si>
  <si>
    <t>Dish TV India Ltd.</t>
  </si>
  <si>
    <t>INE562A01011</t>
  </si>
  <si>
    <t>Indian Bank</t>
  </si>
  <si>
    <t>INE152A01029</t>
  </si>
  <si>
    <t>Thermax Ltd.</t>
  </si>
  <si>
    <t>INE988K01017</t>
  </si>
  <si>
    <t>Equitas Holdings Ltd.</t>
  </si>
  <si>
    <t>INE199G01027</t>
  </si>
  <si>
    <t>Jagran Prakashan Ltd.</t>
  </si>
  <si>
    <t>INE151A01013</t>
  </si>
  <si>
    <t>Tata Communications Ltd.</t>
  </si>
  <si>
    <t>INE049A01027</t>
  </si>
  <si>
    <t>Himatsingka Seide Ltd.</t>
  </si>
  <si>
    <t>Textile Products</t>
  </si>
  <si>
    <r>
      <t>Franklin India Equity Advantage Fund  As of Date -</t>
    </r>
    <r>
      <rPr>
        <b/>
        <sz val="8"/>
        <color theme="1"/>
        <rFont val="Arial"/>
        <family val="2"/>
      </rPr>
      <t xml:space="preserve">  31Aug2018</t>
    </r>
  </si>
  <si>
    <t>Franklin India Equity Fund As of Date -  31Aug2018</t>
  </si>
  <si>
    <t>INE034A01011</t>
  </si>
  <si>
    <t>Arvind Ltd.</t>
  </si>
  <si>
    <t>INE438A01022</t>
  </si>
  <si>
    <t>Apollo Tyres Ltd.</t>
  </si>
  <si>
    <t>INE176A01028</t>
  </si>
  <si>
    <t>Bata India Ltd.</t>
  </si>
  <si>
    <t>INE094A01015</t>
  </si>
  <si>
    <t>Hindustan Petroleum Corp. Ltd.</t>
  </si>
  <si>
    <t>INE663F01024</t>
  </si>
  <si>
    <t>Info Edge India Ltd.</t>
  </si>
  <si>
    <t>INE462A01022</t>
  </si>
  <si>
    <t>Bayer Cropscience Ltd.</t>
  </si>
  <si>
    <t>Pesticides</t>
  </si>
  <si>
    <t>INE183A01016</t>
  </si>
  <si>
    <t>Finolex Industries Ltd.</t>
  </si>
  <si>
    <t>INE494B01023</t>
  </si>
  <si>
    <t>TVS Motor Co. Ltd.</t>
  </si>
  <si>
    <t>INE036D01028</t>
  </si>
  <si>
    <t>Karur Vysya Bank Ltd.</t>
  </si>
  <si>
    <t>INE517F01014</t>
  </si>
  <si>
    <t>Gujarat Pipavav Port Ltd.</t>
  </si>
  <si>
    <t>INE055A01016</t>
  </si>
  <si>
    <t>Century Textiles &amp; Industries Ltd.</t>
  </si>
  <si>
    <t>INE763G01038</t>
  </si>
  <si>
    <t>ICICI Securities Ltd.</t>
  </si>
  <si>
    <t>(b)Unlisted</t>
  </si>
  <si>
    <t/>
  </si>
  <si>
    <t>Numero Uno International Ltd.</t>
  </si>
  <si>
    <t>Quantum Information Systems</t>
  </si>
  <si>
    <t>INE696201123</t>
  </si>
  <si>
    <t>Quantum Information Services</t>
  </si>
  <si>
    <t>INE118A01012</t>
  </si>
  <si>
    <t>Bajaj Holdings &amp; Investment Ltd.</t>
  </si>
  <si>
    <t>INE002A01018</t>
  </si>
  <si>
    <t>Reliance Industries Ltd.</t>
  </si>
  <si>
    <t>INE092A01019</t>
  </si>
  <si>
    <t>Tata Chemicals Ltd.</t>
  </si>
  <si>
    <t>Chemicals</t>
  </si>
  <si>
    <t>INE532F01054</t>
  </si>
  <si>
    <t>Edelweiss Financial Services Ltd.</t>
  </si>
  <si>
    <t>INE672A01018</t>
  </si>
  <si>
    <t>Tata Investment Corp. Ltd.</t>
  </si>
  <si>
    <t>INE935A01035</t>
  </si>
  <si>
    <t>Glenmark Pharmaceuticals Ltd.</t>
  </si>
  <si>
    <t>INE823G01014</t>
  </si>
  <si>
    <t>JK Cement Ltd.</t>
  </si>
  <si>
    <t>INE376G01013</t>
  </si>
  <si>
    <t>Biocon Ltd.</t>
  </si>
  <si>
    <t>INE439L01019</t>
  </si>
  <si>
    <t>Dalmia Bharat Ltd.</t>
  </si>
  <si>
    <t>INE522F01014</t>
  </si>
  <si>
    <t>Coal India Ltd.</t>
  </si>
  <si>
    <t>Minerals/mining</t>
  </si>
  <si>
    <t>INE891D01026</t>
  </si>
  <si>
    <t>Redington India Ltd.</t>
  </si>
  <si>
    <t>INE498L01015</t>
  </si>
  <si>
    <t>L&amp;T Finance Holdings Ltd.</t>
  </si>
  <si>
    <t>INE825A01012</t>
  </si>
  <si>
    <t>Vardhman Textiles Ltd.</t>
  </si>
  <si>
    <t>Textiles - Cotton</t>
  </si>
  <si>
    <t>INE128A01029</t>
  </si>
  <si>
    <t>Eveready Industries India Ltd.</t>
  </si>
  <si>
    <t>INE205A01025</t>
  </si>
  <si>
    <t>Vedanta Ltd.</t>
  </si>
  <si>
    <t>INE213A01029</t>
  </si>
  <si>
    <t>Oil &amp; Natural Gas Corp. Ltd.</t>
  </si>
  <si>
    <t>Oil</t>
  </si>
  <si>
    <t>INE064C01014</t>
  </si>
  <si>
    <t>Trident Ltd.</t>
  </si>
  <si>
    <t>INE017A01032</t>
  </si>
  <si>
    <t>Great Eastern Shipping Co. Ltd.</t>
  </si>
  <si>
    <t>INE576I01022</t>
  </si>
  <si>
    <t>J. Kumar Infraprojects Ltd.</t>
  </si>
  <si>
    <t>BMG2442N1048</t>
  </si>
  <si>
    <t>COSCO Shipping Ports Ltd.</t>
  </si>
  <si>
    <t>BMG4977W1038</t>
  </si>
  <si>
    <t>I.T Ltd.</t>
  </si>
  <si>
    <t>BMG570071099</t>
  </si>
  <si>
    <t>Luye Pharma Group Ltd.</t>
  </si>
  <si>
    <t>CNE1000004J3</t>
  </si>
  <si>
    <t>TravelSky Technology Ltd., H</t>
  </si>
  <si>
    <t>HK0165000859</t>
  </si>
  <si>
    <t>China Everbright Ltd.</t>
  </si>
  <si>
    <t>KYG4387E1070</t>
  </si>
  <si>
    <t>Health &amp; Happiness H&amp;H International Holdings Ltd.</t>
  </si>
  <si>
    <t>KYG982771092</t>
  </si>
  <si>
    <t>Xtep International Holdings Ltd.</t>
  </si>
  <si>
    <t>KYG9829N1025</t>
  </si>
  <si>
    <t>Xinyi Solar Holdings Ltd.</t>
  </si>
  <si>
    <t>TH0528010Z18</t>
  </si>
  <si>
    <t>Delta Electronics Thailand PCL, fgn.</t>
  </si>
  <si>
    <t>TH0999010Z11</t>
  </si>
  <si>
    <t>TISCO Financial Group PCL, fgn.</t>
  </si>
  <si>
    <t>TW0001565000</t>
  </si>
  <si>
    <t>St. Shine Optical Co. Ltd.</t>
  </si>
  <si>
    <t>TW0003034005</t>
  </si>
  <si>
    <t>Novatek Microelectronics Corp. Ltd.</t>
  </si>
  <si>
    <t>Semiconductors</t>
  </si>
  <si>
    <t>TW0004126008</t>
  </si>
  <si>
    <t>Pacific Hospital Supply Co. Ltd.</t>
  </si>
  <si>
    <t>TW0004915004</t>
  </si>
  <si>
    <t>Primax Electronics Ltd.</t>
  </si>
  <si>
    <t>TW0008044009</t>
  </si>
  <si>
    <t>PChome Online Inc.</t>
  </si>
  <si>
    <r>
      <t>Templeton India Equity Income Fund As of Date -  3</t>
    </r>
    <r>
      <rPr>
        <b/>
        <sz val="8"/>
        <color theme="1"/>
        <rFont val="Arial"/>
        <family val="2"/>
      </rPr>
      <t>1Aug2018</t>
    </r>
  </si>
  <si>
    <t>INE358A01014</t>
  </si>
  <si>
    <t>Abbott India Ltd.</t>
  </si>
  <si>
    <t>INE716A01013</t>
  </si>
  <si>
    <t>Whirlpool of India Ltd.</t>
  </si>
  <si>
    <t>INE373A01013</t>
  </si>
  <si>
    <t>BASF India Ltd.</t>
  </si>
  <si>
    <t>INE876N01018</t>
  </si>
  <si>
    <t>Orient Cement Ltd.</t>
  </si>
  <si>
    <r>
      <t>Franklin India Focused Equity Fund As of Date -  3</t>
    </r>
    <r>
      <rPr>
        <b/>
        <sz val="8"/>
        <color theme="1"/>
        <rFont val="Arial"/>
        <family val="2"/>
      </rPr>
      <t>1Aug2018</t>
    </r>
  </si>
  <si>
    <t>INF090I01FH9</t>
  </si>
  <si>
    <t>INF090I01GY2</t>
  </si>
  <si>
    <t>INF090I01HB8</t>
  </si>
  <si>
    <t>INF090I01FW8</t>
  </si>
  <si>
    <r>
      <t>Franklin India Life Stage Fund of Funds - The 20's</t>
    </r>
    <r>
      <rPr>
        <b/>
        <sz val="8"/>
        <color theme="1"/>
        <rFont val="Arial"/>
        <family val="2"/>
      </rPr>
      <t xml:space="preserve"> Plan As of Date -  31Aug2018</t>
    </r>
  </si>
  <si>
    <r>
      <t>Franklin India Lifestage Fund of Funds - 30's Plan</t>
    </r>
    <r>
      <rPr>
        <b/>
        <sz val="8"/>
        <color theme="1"/>
        <rFont val="Arial"/>
        <family val="2"/>
      </rPr>
      <t xml:space="preserve"> As of Date -  31Aug2018</t>
    </r>
  </si>
  <si>
    <r>
      <t xml:space="preserve">Franklin India Life Stage Fund of Funds - The 40s </t>
    </r>
    <r>
      <rPr>
        <b/>
        <sz val="8"/>
        <color theme="1"/>
        <rFont val="Arial"/>
        <family val="2"/>
      </rPr>
      <t>Plan As of Date -  31Aug2018</t>
    </r>
  </si>
  <si>
    <r>
      <t xml:space="preserve">Franklin India Life Stage Fund of Funds - The 50s </t>
    </r>
    <r>
      <rPr>
        <b/>
        <sz val="8"/>
        <color theme="1"/>
        <rFont val="Arial"/>
        <family val="2"/>
      </rPr>
      <t>Plus As of Date -  31Aug2018</t>
    </r>
  </si>
  <si>
    <t>INF090I01GV8</t>
  </si>
  <si>
    <r>
      <t xml:space="preserve">Franklin India Life Stage Fund Of Funds - The 50S </t>
    </r>
    <r>
      <rPr>
        <b/>
        <sz val="8"/>
        <color theme="1"/>
        <rFont val="Arial"/>
        <family val="2"/>
      </rPr>
      <t>Plus Floating Rate Plan As of Date -  31Aug2018</t>
    </r>
  </si>
  <si>
    <t>INE001A01036</t>
  </si>
  <si>
    <t>Housing Development Finance Corp. Ltd.</t>
  </si>
  <si>
    <t>INE467B01029</t>
  </si>
  <si>
    <t>Tata Consultancy Services Ltd.</t>
  </si>
  <si>
    <t>INE030A01027</t>
  </si>
  <si>
    <t>Hindustan Unilever Ltd.</t>
  </si>
  <si>
    <t>INE585B01010</t>
  </si>
  <si>
    <t>Maruti Suzuki India Ltd.</t>
  </si>
  <si>
    <t>INE095A01012</t>
  </si>
  <si>
    <t>IndusInd Bank Ltd.</t>
  </si>
  <si>
    <t>INE296A01024</t>
  </si>
  <si>
    <t>Bajaj Finance Ltd.</t>
  </si>
  <si>
    <t>INE021A01026</t>
  </si>
  <si>
    <t>Asian Paints Ltd.</t>
  </si>
  <si>
    <t>INE148I01020</t>
  </si>
  <si>
    <t>Indiabulls Housing Finance Ltd.</t>
  </si>
  <si>
    <t>INE918I01018</t>
  </si>
  <si>
    <t>Bajaj Finserv Ltd.</t>
  </si>
  <si>
    <t>INE066A01013</t>
  </si>
  <si>
    <t>Eicher Motors Ltd.</t>
  </si>
  <si>
    <t>INE280A01028</t>
  </si>
  <si>
    <t>Titan Co. Ltd.</t>
  </si>
  <si>
    <t>INE075A01022</t>
  </si>
  <si>
    <t>Wipro Ltd.</t>
  </si>
  <si>
    <t>INE059A01026</t>
  </si>
  <si>
    <t>Cipla Ltd.</t>
  </si>
  <si>
    <t>INE256A01028</t>
  </si>
  <si>
    <t>Zee Entertainment Enterprises Ltd.</t>
  </si>
  <si>
    <t>INE742F01042</t>
  </si>
  <si>
    <t>Adani Ports And Special Economic Zone Ltd.</t>
  </si>
  <si>
    <t>INE628A01036</t>
  </si>
  <si>
    <t>UPL Ltd.</t>
  </si>
  <si>
    <t>INE121J01017</t>
  </si>
  <si>
    <t>Bharti Infratel Ltd.</t>
  </si>
  <si>
    <t>Telecom -  Equipment &amp; Accessories</t>
  </si>
  <si>
    <r>
      <t>Franklin India Index Fund - NSE Nifty Plan As of D</t>
    </r>
    <r>
      <rPr>
        <b/>
        <sz val="8"/>
        <color theme="1"/>
        <rFont val="Arial"/>
        <family val="2"/>
      </rPr>
      <t>ate -  31Aug2018</t>
    </r>
  </si>
  <si>
    <r>
      <t>Franklin India Multi-Asset Solution Fund As of Dat</t>
    </r>
    <r>
      <rPr>
        <b/>
        <sz val="8"/>
        <color theme="1"/>
        <rFont val="Arial"/>
        <family val="2"/>
      </rPr>
      <t>e -  31Aug2018</t>
    </r>
  </si>
  <si>
    <t>INE264A01014</t>
  </si>
  <si>
    <t>GlaxoSmithKline Consumer Healthcare Ltd.</t>
  </si>
  <si>
    <t>INE442H01029</t>
  </si>
  <si>
    <t>Ashoka Buildcon Ltd.</t>
  </si>
  <si>
    <t>INE612J01015</t>
  </si>
  <si>
    <t>Repco Home Finance Ltd.</t>
  </si>
  <si>
    <t>INE202Z01029</t>
  </si>
  <si>
    <t>Sundaram Finance Holdings Ltd.</t>
  </si>
  <si>
    <t>INE230A01023</t>
  </si>
  <si>
    <t>EIH Ltd.</t>
  </si>
  <si>
    <t>INE029L01018</t>
  </si>
  <si>
    <t>Kalyani Investment Co. Ltd.</t>
  </si>
  <si>
    <t>Brillio Technologies Pvt. Ltd.</t>
  </si>
  <si>
    <t>Chennai Interactive Business Services Pvt Ltd.</t>
  </si>
  <si>
    <r>
      <t>Franklin India Opportunities Fund As of Date -  31</t>
    </r>
    <r>
      <rPr>
        <b/>
        <sz val="8"/>
        <color theme="1"/>
        <rFont val="Arial"/>
        <family val="2"/>
      </rPr>
      <t>Aug2018</t>
    </r>
  </si>
  <si>
    <t>Franklin India Prima Fund As of Date -  31Aug2018</t>
  </si>
  <si>
    <t>INE235A01022</t>
  </si>
  <si>
    <t>Finolex Cables Ltd.</t>
  </si>
  <si>
    <t>INE491A01021</t>
  </si>
  <si>
    <t>City Union Bank Ltd.</t>
  </si>
  <si>
    <t>INE115A01026</t>
  </si>
  <si>
    <t>LIC Housing Finance Ltd.</t>
  </si>
  <si>
    <t>INE342J01019</t>
  </si>
  <si>
    <t>Wabco India Ltd.</t>
  </si>
  <si>
    <t>INE299U01018</t>
  </si>
  <si>
    <t>Crompton Greaves Consumer Electricals Ltd.</t>
  </si>
  <si>
    <t>INE331A01037</t>
  </si>
  <si>
    <t>Ramco Cements Ltd.</t>
  </si>
  <si>
    <t>INE212H01026</t>
  </si>
  <si>
    <t>AIA Engineering Ltd.</t>
  </si>
  <si>
    <t>INE203G01027</t>
  </si>
  <si>
    <t>Indraprastha Gas Ltd.</t>
  </si>
  <si>
    <t>INE660A01013</t>
  </si>
  <si>
    <t>Sundaram Finance Ltd.</t>
  </si>
  <si>
    <t>INE603J01030</t>
  </si>
  <si>
    <t>PI Industries Ltd.</t>
  </si>
  <si>
    <t>INE217B01036</t>
  </si>
  <si>
    <t>Kajaria Ceramics Ltd.</t>
  </si>
  <si>
    <t>INE976G01028</t>
  </si>
  <si>
    <t>RBL Bank Ltd., Reg S</t>
  </si>
  <si>
    <t>INE302A01020</t>
  </si>
  <si>
    <t>Exide Industries Ltd.</t>
  </si>
  <si>
    <t>INE127D01025</t>
  </si>
  <si>
    <t>HDFC Asset Management Co. Ltd.</t>
  </si>
  <si>
    <t>INE208A01029</t>
  </si>
  <si>
    <t>Ashok Leyland Ltd.</t>
  </si>
  <si>
    <t>INE133A01011</t>
  </si>
  <si>
    <t>Akzo Nobel India Ltd.</t>
  </si>
  <si>
    <t>INE705G01021</t>
  </si>
  <si>
    <t>Him Teknoforge Ltd.</t>
  </si>
  <si>
    <t>INE136B01020</t>
  </si>
  <si>
    <t>Cyient Ltd.</t>
  </si>
  <si>
    <t>INE054A01027</t>
  </si>
  <si>
    <t>VIP Industries Ltd.</t>
  </si>
  <si>
    <t>INE600L01024</t>
  </si>
  <si>
    <t>Dr Lal PathLabs Ltd.</t>
  </si>
  <si>
    <t>INE288B01029</t>
  </si>
  <si>
    <t>Deepak Nitrite Ltd.</t>
  </si>
  <si>
    <t>INE738I01010</t>
  </si>
  <si>
    <t>Eclerx Services Ltd.</t>
  </si>
  <si>
    <t>INE317F01035</t>
  </si>
  <si>
    <t>Nesco Ltd.</t>
  </si>
  <si>
    <t>Commercial Services</t>
  </si>
  <si>
    <t>INE791I01019</t>
  </si>
  <si>
    <t>Brigade Enterprises Ltd.</t>
  </si>
  <si>
    <t>INE274V01019</t>
  </si>
  <si>
    <t>Shankara Building Products Ltd.</t>
  </si>
  <si>
    <t>INE919I01016</t>
  </si>
  <si>
    <t>Music Broadcast Ltd., Reg S</t>
  </si>
  <si>
    <t>INE100A01010</t>
  </si>
  <si>
    <t>Atul Ltd.</t>
  </si>
  <si>
    <t>INE635Q01029</t>
  </si>
  <si>
    <t>Gulf Oil Lubricants India Ltd.</t>
  </si>
  <si>
    <t>INE463A01038</t>
  </si>
  <si>
    <t>Berger Paints India Ltd.</t>
  </si>
  <si>
    <t>INE060A01024</t>
  </si>
  <si>
    <t>Navneet Education Ltd.</t>
  </si>
  <si>
    <t>INE668F01031</t>
  </si>
  <si>
    <t>Jyothy Laboratories Ltd.</t>
  </si>
  <si>
    <t>INE131A01031</t>
  </si>
  <si>
    <t>Gujarat Mineral Development Corp. Ltd.</t>
  </si>
  <si>
    <t>INE572A01028</t>
  </si>
  <si>
    <t>J.B. Chemicals &amp; Pharmaceuticals Ltd.</t>
  </si>
  <si>
    <t>INE758C01029</t>
  </si>
  <si>
    <t>Ahluwalia Contracts India Ltd.</t>
  </si>
  <si>
    <t>INE120A01034</t>
  </si>
  <si>
    <t>Carborundum Universal Ltd.</t>
  </si>
  <si>
    <t>INE038F01029</t>
  </si>
  <si>
    <t>TV Today Network Ltd.</t>
  </si>
  <si>
    <t>INE152M01016</t>
  </si>
  <si>
    <t>Triveni Turbine Ltd.</t>
  </si>
  <si>
    <t>INE571A01020</t>
  </si>
  <si>
    <t>IPCA Laboratories Ltd.</t>
  </si>
  <si>
    <t>INE613A01020</t>
  </si>
  <si>
    <t>Rallis India Ltd.</t>
  </si>
  <si>
    <t>INE399G01015</t>
  </si>
  <si>
    <t>Ramkrishna Forgings Ltd.</t>
  </si>
  <si>
    <t>INE985S01024</t>
  </si>
  <si>
    <t>TeamLease Services Ltd.</t>
  </si>
  <si>
    <t>INE075I01017</t>
  </si>
  <si>
    <t>Healthcare Global Enterprises Ltd.</t>
  </si>
  <si>
    <t>INE739E01017</t>
  </si>
  <si>
    <t>Cera Sanitaryware Ltd.</t>
  </si>
  <si>
    <t>INE539A01019</t>
  </si>
  <si>
    <t>GHCL Ltd.</t>
  </si>
  <si>
    <t>INE269B01029</t>
  </si>
  <si>
    <t>Lakshmi Machine Works Ltd.</t>
  </si>
  <si>
    <t>INE455I01029</t>
  </si>
  <si>
    <t>Kaveri Seed Co. Ltd.</t>
  </si>
  <si>
    <t>INE501G01024</t>
  </si>
  <si>
    <t>HT Media Ltd.</t>
  </si>
  <si>
    <t>INE634I01029</t>
  </si>
  <si>
    <t>KNR Constructions Ltd.</t>
  </si>
  <si>
    <t>INE255A01020</t>
  </si>
  <si>
    <t>Essel Propack Ltd.</t>
  </si>
  <si>
    <t>INE213C01025</t>
  </si>
  <si>
    <t>Banco Products India Ltd.</t>
  </si>
  <si>
    <t>INE834I01025</t>
  </si>
  <si>
    <t>Khadim India Ltd.</t>
  </si>
  <si>
    <t>INE782A01015</t>
  </si>
  <si>
    <t>Johnson Controls Hitachi Air Conditioning India Ltd.</t>
  </si>
  <si>
    <t>INE932A01024</t>
  </si>
  <si>
    <t>Pennar Industries Ltd.</t>
  </si>
  <si>
    <t>INE265F01028</t>
  </si>
  <si>
    <t>Entertainment Network India Ltd.</t>
  </si>
  <si>
    <t>INE503A01015</t>
  </si>
  <si>
    <t>DCB Bank Ltd.</t>
  </si>
  <si>
    <t>INE852F01015</t>
  </si>
  <si>
    <t>Gateway Distriparks Ltd.</t>
  </si>
  <si>
    <t>INE429I01024</t>
  </si>
  <si>
    <t>Consolidated Construction Consortium Ltd.</t>
  </si>
  <si>
    <r>
      <t>Franklin India Smaller Companies Fund As of Date -</t>
    </r>
    <r>
      <rPr>
        <b/>
        <sz val="8"/>
        <color theme="1"/>
        <rFont val="Arial"/>
        <family val="2"/>
      </rPr>
      <t xml:space="preserve">  31Aug2018</t>
    </r>
  </si>
  <si>
    <t>INE881D01027</t>
  </si>
  <si>
    <t>Oracle Financial Services Software Ltd.</t>
  </si>
  <si>
    <t>INE246B01019</t>
  </si>
  <si>
    <t>Ramco Systems Ltd.</t>
  </si>
  <si>
    <t>US3696041033</t>
  </si>
  <si>
    <t>General Electric Co.</t>
  </si>
  <si>
    <t>US90184L1026</t>
  </si>
  <si>
    <t>Twitter Inc.</t>
  </si>
  <si>
    <r>
      <t>Franklin India Technology Fund As of Date -  31Aug</t>
    </r>
    <r>
      <rPr>
        <b/>
        <sz val="8"/>
        <color theme="1"/>
        <rFont val="Arial"/>
        <family val="2"/>
      </rPr>
      <t>2018</t>
    </r>
  </si>
  <si>
    <t>Franklin India Taxshield As of Date -  31Aug2018</t>
  </si>
  <si>
    <t>INE765G01017</t>
  </si>
  <si>
    <t>ICICI Lombard General Insurance Co. Ltd., Reg S</t>
  </si>
  <si>
    <t>INE671B01018</t>
  </si>
  <si>
    <t>Globsyn Technologies Ltd.</t>
  </si>
  <si>
    <r>
      <t>Franklin India Feeder - Franklin U.S. Opportunitie</t>
    </r>
    <r>
      <rPr>
        <b/>
        <sz val="8"/>
        <color theme="1"/>
        <rFont val="Arial"/>
        <family val="2"/>
      </rPr>
      <t>s Fund As of Date -  31Aug2018</t>
    </r>
  </si>
  <si>
    <t>Templeton India Value Fund As of Date -  31Aug2018</t>
  </si>
  <si>
    <t>INE917M01012</t>
  </si>
  <si>
    <t>Dilip Buildcon Ltd.,</t>
  </si>
  <si>
    <t>INE868B01028</t>
  </si>
  <si>
    <t>NCC Ltd./India</t>
  </si>
  <si>
    <t>Direct Dividend Plan</t>
  </si>
  <si>
    <t>Direct Growth Plan</t>
  </si>
  <si>
    <t>Dividend Plan</t>
  </si>
  <si>
    <t>Growth Plan</t>
  </si>
  <si>
    <t>Direct Dividend Option</t>
  </si>
  <si>
    <t>Direct Growth Option</t>
  </si>
  <si>
    <t>Dividend Option</t>
  </si>
  <si>
    <t>Growth Option</t>
  </si>
  <si>
    <t>Plan Name</t>
  </si>
  <si>
    <t xml:space="preserve">Dividend per unit </t>
  </si>
  <si>
    <t>Individual/HUF</t>
  </si>
  <si>
    <t>Others</t>
  </si>
  <si>
    <t>Foreign Mutual Fund units</t>
  </si>
  <si>
    <t>LU0195948665</t>
  </si>
  <si>
    <t>Franklin U.S. Opportunities Fund, Class I (Acc)</t>
  </si>
  <si>
    <t>Simran Wind Project Ltd.</t>
  </si>
  <si>
    <t>LU0626261944</t>
  </si>
  <si>
    <t>Franklin Technology Fund, Class I</t>
  </si>
  <si>
    <t>Foreign Mutual Fund Units</t>
  </si>
  <si>
    <t>US30303M1027</t>
  </si>
  <si>
    <t>Facebook Inc.</t>
  </si>
  <si>
    <t>US5949181045</t>
  </si>
  <si>
    <t>Microsoft Corp.</t>
  </si>
  <si>
    <t>US7475251036</t>
  </si>
  <si>
    <t>Qualcomm Inc.</t>
  </si>
  <si>
    <t>US1924461023</t>
  </si>
  <si>
    <t>Cognizant Technology Solutions Corp.</t>
  </si>
  <si>
    <t>KR7005930003</t>
  </si>
  <si>
    <t>Samsung Electronics Co. Ltd.</t>
  </si>
  <si>
    <t>INE285K01026</t>
  </si>
  <si>
    <t>FOREIGN EQUITY SECURITIES</t>
  </si>
  <si>
    <t>MU0295S00016</t>
  </si>
  <si>
    <t>MakeMyTrip Ltd.</t>
  </si>
  <si>
    <t>Franklin India Short Term Income Plan</t>
  </si>
  <si>
    <t>Franklin India Bluechip Fund</t>
  </si>
  <si>
    <t>INF732E01102</t>
  </si>
  <si>
    <t>R*Shares Gold Bees</t>
  </si>
  <si>
    <t>Mutual Funds Units / ETF</t>
  </si>
  <si>
    <t>Mutual Funds Units</t>
  </si>
  <si>
    <t>Franklin India Dynamic Accrual Fund</t>
  </si>
  <si>
    <t>Franklin India Corporate Debt Fund</t>
  </si>
  <si>
    <t>Templeton India Value Fund</t>
  </si>
  <si>
    <t>Franklin India Savings Fund</t>
  </si>
  <si>
    <t>Franklin India Prima Fund</t>
  </si>
  <si>
    <t>Cognizant Technology Solutions Corp. Solutions Corp., A</t>
  </si>
  <si>
    <t>BRLEVEACNOR2</t>
  </si>
  <si>
    <t>Mahle-Metal Leve SA</t>
  </si>
  <si>
    <t>GB00BF5SDZ96</t>
  </si>
  <si>
    <t>Stock Spirits Group PLC</t>
  </si>
  <si>
    <t>US30712A1034</t>
  </si>
  <si>
    <t xml:space="preserve">Fanhua INC </t>
  </si>
  <si>
    <t>KR7086900008</t>
  </si>
  <si>
    <t>Medy-tox Inc.</t>
  </si>
  <si>
    <t>AEA002301017</t>
  </si>
  <si>
    <t>Aramex PJSC</t>
  </si>
  <si>
    <t>LU0195949390</t>
  </si>
  <si>
    <t>Franklin European Growth Fund, Class I (ACC)</t>
  </si>
  <si>
    <t>PHY077751022</t>
  </si>
  <si>
    <t>BDO Unibank Inc.</t>
  </si>
  <si>
    <t>KR7055550008</t>
  </si>
  <si>
    <t>Shinhan Financial Group Co. Ltd.</t>
  </si>
  <si>
    <t>PHY9297P1004</t>
  </si>
  <si>
    <t>Universal Robina Corp.</t>
  </si>
  <si>
    <t>KR7047810007</t>
  </si>
  <si>
    <t>Korea Aerospace Industries Ltd.</t>
  </si>
  <si>
    <t>KR7035420009</t>
  </si>
  <si>
    <t>Naver Corp.</t>
  </si>
  <si>
    <t>KR7048260004</t>
  </si>
  <si>
    <t>Osstem Implant Co. Ltd.</t>
  </si>
  <si>
    <t>PHY8076N1120</t>
  </si>
  <si>
    <t>SM Prime Holdings</t>
  </si>
  <si>
    <t>US22943F1003</t>
  </si>
  <si>
    <t>Ctrip.com International Ltd., ADR</t>
  </si>
  <si>
    <t>Hotels, Resorts &amp; Other Recreational Activities</t>
  </si>
  <si>
    <r>
      <t>Franklin India Income Opportunities Fund As of -31</t>
    </r>
    <r>
      <rPr>
        <b/>
        <sz val="8"/>
        <color theme="1"/>
        <rFont val="Arial"/>
        <family val="2"/>
      </rPr>
      <t>Aug2018</t>
    </r>
  </si>
  <si>
    <t>Rating</t>
  </si>
  <si>
    <t>Debt Instruments</t>
  </si>
  <si>
    <t>INE641O08035</t>
  </si>
  <si>
    <t>CARE AA+</t>
  </si>
  <si>
    <t>INE01E708057</t>
  </si>
  <si>
    <t>CRISIL A+(SO)</t>
  </si>
  <si>
    <t>INE295J08022</t>
  </si>
  <si>
    <t>CARE AA(SO)</t>
  </si>
  <si>
    <t>INE503A08044</t>
  </si>
  <si>
    <t>CRISIL A+</t>
  </si>
  <si>
    <t>INE146O08134</t>
  </si>
  <si>
    <t>CARE AA-</t>
  </si>
  <si>
    <t>INE110L08037</t>
  </si>
  <si>
    <t>CRISIL AAA</t>
  </si>
  <si>
    <t>INE270O08025</t>
  </si>
  <si>
    <t>IND A-</t>
  </si>
  <si>
    <t>INE657N07183</t>
  </si>
  <si>
    <t>ICRA AA</t>
  </si>
  <si>
    <t>INE616U07036</t>
  </si>
  <si>
    <t>INE038A07258</t>
  </si>
  <si>
    <t>INE434A08083</t>
  </si>
  <si>
    <t>CRISIL AA-</t>
  </si>
  <si>
    <t>INE540P07350</t>
  </si>
  <si>
    <t>INE657N07415</t>
  </si>
  <si>
    <t>CRISIL AA</t>
  </si>
  <si>
    <t>INE503A08036</t>
  </si>
  <si>
    <t>ICRA A+ (HYB)</t>
  </si>
  <si>
    <t>INE271C07178</t>
  </si>
  <si>
    <t>ICRA A+</t>
  </si>
  <si>
    <t>INE623B07131</t>
  </si>
  <si>
    <t>INE245A08042</t>
  </si>
  <si>
    <t>INE540P07301</t>
  </si>
  <si>
    <t>INE271C07137</t>
  </si>
  <si>
    <t>INE155A08365</t>
  </si>
  <si>
    <t>INE922K07039</t>
  </si>
  <si>
    <t>ICRA A-</t>
  </si>
  <si>
    <t>INE852O07089</t>
  </si>
  <si>
    <t>ICRA A</t>
  </si>
  <si>
    <t>INE459T07041</t>
  </si>
  <si>
    <t>BWR A</t>
  </si>
  <si>
    <t>INE540P07343</t>
  </si>
  <si>
    <t>INE205A07048</t>
  </si>
  <si>
    <t>INE658R07257</t>
  </si>
  <si>
    <t>INE146O08092</t>
  </si>
  <si>
    <t>INE852O07063</t>
  </si>
  <si>
    <t>INE540P07293</t>
  </si>
  <si>
    <t>INE540P07210</t>
  </si>
  <si>
    <t>INE459T07025</t>
  </si>
  <si>
    <t>INE146O08118</t>
  </si>
  <si>
    <t>INE528S07086</t>
  </si>
  <si>
    <t>INE003S07213</t>
  </si>
  <si>
    <t>CARE A+</t>
  </si>
  <si>
    <t>INE459T07058</t>
  </si>
  <si>
    <t>INE020B08AN6</t>
  </si>
  <si>
    <t>INE115A07MX2</t>
  </si>
  <si>
    <t>(b) Privately Placed / Unlisted</t>
  </si>
  <si>
    <t>INE575P08016</t>
  </si>
  <si>
    <t>IND A</t>
  </si>
  <si>
    <t>INE720G08066</t>
  </si>
  <si>
    <t>INE971Z07059</t>
  </si>
  <si>
    <t>BWR AA- (SO)</t>
  </si>
  <si>
    <t>INE458U07033</t>
  </si>
  <si>
    <t>CARE AAA(SO)</t>
  </si>
  <si>
    <t>INE598K07011</t>
  </si>
  <si>
    <t>ICRA A(SO)</t>
  </si>
  <si>
    <t>INE003S07098</t>
  </si>
  <si>
    <t>Privately Rated</t>
  </si>
  <si>
    <t>INE764L07181</t>
  </si>
  <si>
    <t>CARE A+(SO)</t>
  </si>
  <si>
    <t>INE333T07063</t>
  </si>
  <si>
    <t>INE964Q07012</t>
  </si>
  <si>
    <t>INE082T07033</t>
  </si>
  <si>
    <t>INE567W07011</t>
  </si>
  <si>
    <t>INE713G08046</t>
  </si>
  <si>
    <t>INE598K07029</t>
  </si>
  <si>
    <t>INE720G08074</t>
  </si>
  <si>
    <t>INE003S07080</t>
  </si>
  <si>
    <t>INE00MX08011</t>
  </si>
  <si>
    <t>INE209W07028</t>
  </si>
  <si>
    <t>INE606L08158</t>
  </si>
  <si>
    <t>CRISIL A-</t>
  </si>
  <si>
    <t>INE729R08015</t>
  </si>
  <si>
    <t>ICRA AA-(SO)</t>
  </si>
  <si>
    <t>INE606L08166</t>
  </si>
  <si>
    <t>IND A+</t>
  </si>
  <si>
    <t>INE659X07014</t>
  </si>
  <si>
    <t>INE139S07017</t>
  </si>
  <si>
    <t>INE125X07016</t>
  </si>
  <si>
    <t>ICRA A+(SO)</t>
  </si>
  <si>
    <t>INE316W07013</t>
  </si>
  <si>
    <t>c) Average Maturity as on 31-Aug-2018</t>
  </si>
  <si>
    <t>Years</t>
  </si>
  <si>
    <r>
      <t>Franklin India Fixed Maturity Plans – Series 4 – P</t>
    </r>
    <r>
      <rPr>
        <b/>
        <sz val="8"/>
        <color theme="1"/>
        <rFont val="Arial"/>
        <family val="2"/>
      </rPr>
      <t>lan B As of -31Aug2018</t>
    </r>
  </si>
  <si>
    <t>INE261F08AL1</t>
  </si>
  <si>
    <t>INE110L07070</t>
  </si>
  <si>
    <t>INE831R07201</t>
  </si>
  <si>
    <t>IND AAA</t>
  </si>
  <si>
    <t>INE020B07IW2</t>
  </si>
  <si>
    <t>INE860H07FW4</t>
  </si>
  <si>
    <t>INE134E08DN3</t>
  </si>
  <si>
    <t>INE941D07125</t>
  </si>
  <si>
    <t>CARE AAA</t>
  </si>
  <si>
    <t>INE535H07AK8</t>
  </si>
  <si>
    <t>INE027E07642</t>
  </si>
  <si>
    <t>INE752E07MN5</t>
  </si>
  <si>
    <t>INE134E08ID3</t>
  </si>
  <si>
    <t>INE848E07815</t>
  </si>
  <si>
    <t>INE660A07PN1</t>
  </si>
  <si>
    <t>ICRA AAA</t>
  </si>
  <si>
    <t>INE071G08940</t>
  </si>
  <si>
    <t>INE001A07OO9</t>
  </si>
  <si>
    <t>Quarterly Dividend Plan</t>
  </si>
  <si>
    <r>
      <t>Franklin India Fixed Maturity Plans – Series 4 – P</t>
    </r>
    <r>
      <rPr>
        <b/>
        <sz val="8"/>
        <color theme="1"/>
        <rFont val="Arial"/>
        <family val="2"/>
      </rPr>
      <t>lan A As of -31Aug2018</t>
    </r>
  </si>
  <si>
    <t>INE110L07112</t>
  </si>
  <si>
    <t>INE481G08057</t>
  </si>
  <si>
    <t>INE891K07390</t>
  </si>
  <si>
    <t>INE556F08JF7</t>
  </si>
  <si>
    <t>INE476M07BM9</t>
  </si>
  <si>
    <t>INE020B08AW7</t>
  </si>
  <si>
    <t>INE535H07AG6</t>
  </si>
  <si>
    <t>INE053F09HR2</t>
  </si>
  <si>
    <t>INE020B08AO4</t>
  </si>
  <si>
    <t>Direct Quarterly Dividend Plan</t>
  </si>
  <si>
    <r>
      <t>Franklin India Fixed Maturity Plans - Series 3 - P</t>
    </r>
    <r>
      <rPr>
        <b/>
        <sz val="8"/>
        <color theme="1"/>
        <rFont val="Arial"/>
        <family val="2"/>
      </rPr>
      <t>lan F As of -31Aug2018</t>
    </r>
  </si>
  <si>
    <t>INE031A08566</t>
  </si>
  <si>
    <t>INE774D07SB3</t>
  </si>
  <si>
    <t>INE556F08JD2</t>
  </si>
  <si>
    <t>INE883A07174</t>
  </si>
  <si>
    <t>INE134E08DM5</t>
  </si>
  <si>
    <t>INE377Y07029</t>
  </si>
  <si>
    <t>INE756I07BW1</t>
  </si>
  <si>
    <t>INE244N07065</t>
  </si>
  <si>
    <t>8.19% MVML (23FEB2021)</t>
  </si>
  <si>
    <r>
      <t>Franklin India Fixed Maturity Plans - Series 3 - P</t>
    </r>
    <r>
      <rPr>
        <b/>
        <sz val="8"/>
        <color theme="1"/>
        <rFont val="Arial"/>
        <family val="2"/>
      </rPr>
      <t>lan E As of -31Aug2018</t>
    </r>
  </si>
  <si>
    <t>INE134E08JM2</t>
  </si>
  <si>
    <t>INE031A08590</t>
  </si>
  <si>
    <t>INE020B08AS5</t>
  </si>
  <si>
    <t>INE916DA7PO3</t>
  </si>
  <si>
    <t>INE261F08956</t>
  </si>
  <si>
    <t>INE053F07AK6</t>
  </si>
  <si>
    <t>INE895D08899</t>
  </si>
  <si>
    <r>
      <t>Franklin India Fixed Maturity Plans - Series 3 - P</t>
    </r>
    <r>
      <rPr>
        <b/>
        <sz val="8"/>
        <color theme="1"/>
        <rFont val="Arial"/>
        <family val="2"/>
      </rPr>
      <t>lan D As of -31Aug2018</t>
    </r>
  </si>
  <si>
    <t>INE774D07RY7</t>
  </si>
  <si>
    <t>INE916DA7PI5</t>
  </si>
  <si>
    <r>
      <t>Franklin India Fixed Maturity Plans - Series 3 - P</t>
    </r>
    <r>
      <rPr>
        <b/>
        <sz val="8"/>
        <color theme="1"/>
        <rFont val="Arial"/>
        <family val="2"/>
      </rPr>
      <t>lan C As of -31Aug2018</t>
    </r>
  </si>
  <si>
    <t>INE134E08JK6</t>
  </si>
  <si>
    <t>INE556F08JA8</t>
  </si>
  <si>
    <t>INE002A08526</t>
  </si>
  <si>
    <t>INE020B08AR7</t>
  </si>
  <si>
    <t>INE752E07GX6</t>
  </si>
  <si>
    <t>INE895D08881</t>
  </si>
  <si>
    <r>
      <t>Franklin India Fixed Maturity Plans - Series 3 - P</t>
    </r>
    <r>
      <rPr>
        <b/>
        <sz val="8"/>
        <color theme="1"/>
        <rFont val="Arial"/>
        <family val="2"/>
      </rPr>
      <t>lan B As of -31Aug2018</t>
    </r>
  </si>
  <si>
    <t>INE296A07QB7</t>
  </si>
  <si>
    <r>
      <t xml:space="preserve">Franklin India Fixed Maturity Plans-Series 3-Plan </t>
    </r>
    <r>
      <rPr>
        <b/>
        <sz val="8"/>
        <color theme="1"/>
        <rFont val="Arial"/>
        <family val="2"/>
      </rPr>
      <t>A As of -31Aug2018</t>
    </r>
  </si>
  <si>
    <t>INE115A07AL2</t>
  </si>
  <si>
    <t>INE115A07MT0</t>
  </si>
  <si>
    <t>INE031A08541</t>
  </si>
  <si>
    <r>
      <t>Franklin India Fixed Maturity Plans – Series 2 – P</t>
    </r>
    <r>
      <rPr>
        <b/>
        <sz val="8"/>
        <color theme="1"/>
        <rFont val="Arial"/>
        <family val="2"/>
      </rPr>
      <t>lan C As of -31Aug2018</t>
    </r>
  </si>
  <si>
    <t>INE756I07BU5</t>
  </si>
  <si>
    <r>
      <t>Franklin India Fixed Maturity Plans – Series 2 – P</t>
    </r>
    <r>
      <rPr>
        <b/>
        <sz val="8"/>
        <color theme="1"/>
        <rFont val="Arial"/>
        <family val="2"/>
      </rPr>
      <t>lan B As of -31Aug2018</t>
    </r>
  </si>
  <si>
    <t>INE752E07NN3</t>
  </si>
  <si>
    <t>INE477A07274</t>
  </si>
  <si>
    <t>INE115A07JB4</t>
  </si>
  <si>
    <t>INE115A07IO9</t>
  </si>
  <si>
    <t>INE895D08725</t>
  </si>
  <si>
    <t xml:space="preserve">Dividend Plan </t>
  </si>
  <si>
    <r>
      <t>Franklin India Fixed Maturity Plans - Series 2 - P</t>
    </r>
    <r>
      <rPr>
        <b/>
        <sz val="8"/>
        <color theme="1"/>
        <rFont val="Arial"/>
        <family val="2"/>
      </rPr>
      <t>lan A As of -31Aug2018</t>
    </r>
  </si>
  <si>
    <t>INE733E07JZ5</t>
  </si>
  <si>
    <t>INE134E07505</t>
  </si>
  <si>
    <t>INE537P07117</t>
  </si>
  <si>
    <t>INE235P07167</t>
  </si>
  <si>
    <t>INE848E07419</t>
  </si>
  <si>
    <t>INE752E07ER3</t>
  </si>
  <si>
    <t>INE514E08951</t>
  </si>
  <si>
    <t>INE514E08928</t>
  </si>
  <si>
    <t>INE115A07LK1</t>
  </si>
  <si>
    <r>
      <t>Franklin India Fixed Maturity Plans - Series 1 - P</t>
    </r>
    <r>
      <rPr>
        <b/>
        <sz val="8"/>
        <color theme="1"/>
        <rFont val="Arial"/>
        <family val="2"/>
      </rPr>
      <t>lan B As of -31Aug2018</t>
    </r>
  </si>
  <si>
    <t>INE261F08477</t>
  </si>
  <si>
    <t>INE020B08823</t>
  </si>
  <si>
    <t>INE752E07MI5</t>
  </si>
  <si>
    <t>INE733E07CF2</t>
  </si>
  <si>
    <t>INE134E08GX5</t>
  </si>
  <si>
    <t>INE001A07QF2</t>
  </si>
  <si>
    <t>INE916DA7MX1</t>
  </si>
  <si>
    <t>INE053F07959</t>
  </si>
  <si>
    <t>INE296A07ON7</t>
  </si>
  <si>
    <t>INE895D08766</t>
  </si>
  <si>
    <t>Quarterly Direct Dividend Plan</t>
  </si>
  <si>
    <r>
      <t>Franklin India Fixed Maturity Plans – Series 1 – P</t>
    </r>
    <r>
      <rPr>
        <b/>
        <sz val="8"/>
        <color theme="1"/>
        <rFont val="Arial"/>
        <family val="2"/>
      </rPr>
      <t>lan A As of -31Aug2018</t>
    </r>
  </si>
  <si>
    <r>
      <t>Franklin India Ultra Short Bond Fund As of -31Aug2</t>
    </r>
    <r>
      <rPr>
        <b/>
        <sz val="8"/>
        <color theme="1"/>
        <rFont val="Arial"/>
        <family val="2"/>
      </rPr>
      <t>018</t>
    </r>
  </si>
  <si>
    <t>INE146O07078</t>
  </si>
  <si>
    <t>INE155A08274</t>
  </si>
  <si>
    <t>INE053F07967</t>
  </si>
  <si>
    <t>INE658R08115</t>
  </si>
  <si>
    <t>INE146O07086</t>
  </si>
  <si>
    <t>INE205A07113</t>
  </si>
  <si>
    <t>INE896L07561</t>
  </si>
  <si>
    <t>INE015L07352</t>
  </si>
  <si>
    <t>ICRA AA(SO)</t>
  </si>
  <si>
    <t>INE866N07016</t>
  </si>
  <si>
    <t>CRISIL AA(SO)</t>
  </si>
  <si>
    <t>INE540P07285</t>
  </si>
  <si>
    <t>INE081A08199</t>
  </si>
  <si>
    <t>BWR AA</t>
  </si>
  <si>
    <t>INE623B07123</t>
  </si>
  <si>
    <t>INE001A07QW7</t>
  </si>
  <si>
    <t>INE216P07142</t>
  </si>
  <si>
    <t>INE850M07111</t>
  </si>
  <si>
    <t>INE850M08077</t>
  </si>
  <si>
    <t>INE245A08067</t>
  </si>
  <si>
    <t>ICRA AA-</t>
  </si>
  <si>
    <t>INE850M08028</t>
  </si>
  <si>
    <t>INE850M08044</t>
  </si>
  <si>
    <t>INE850M08069</t>
  </si>
  <si>
    <t>INE850M08051</t>
  </si>
  <si>
    <t>INE540P07277</t>
  </si>
  <si>
    <t>INE540P07194</t>
  </si>
  <si>
    <t>INE265J07183</t>
  </si>
  <si>
    <t>INE001A07PS7</t>
  </si>
  <si>
    <t>INE850M08036</t>
  </si>
  <si>
    <t>INE115A07MY0</t>
  </si>
  <si>
    <t>INE155A08084</t>
  </si>
  <si>
    <t>INE115A07HN3</t>
  </si>
  <si>
    <t>INE115A07MP8</t>
  </si>
  <si>
    <t>INE205A07105</t>
  </si>
  <si>
    <t>INE001A07QA3</t>
  </si>
  <si>
    <t>INE247U07014</t>
  </si>
  <si>
    <t>CRISIL A</t>
  </si>
  <si>
    <t>INE115A07HY0</t>
  </si>
  <si>
    <t>INE053F07AL4</t>
  </si>
  <si>
    <t>INE016P07112</t>
  </si>
  <si>
    <t>INE016P07104</t>
  </si>
  <si>
    <t>INE155A08118</t>
  </si>
  <si>
    <t>INE261F08808</t>
  </si>
  <si>
    <t>INE523H07841</t>
  </si>
  <si>
    <t>INE851M07119</t>
  </si>
  <si>
    <t>INE756I07CA5</t>
  </si>
  <si>
    <t>INE081T08090</t>
  </si>
  <si>
    <t>INE680R07012</t>
  </si>
  <si>
    <t>INE351E08016</t>
  </si>
  <si>
    <t>BWR A(SO)</t>
  </si>
  <si>
    <t>INE157D08027</t>
  </si>
  <si>
    <t>INE476S08011</t>
  </si>
  <si>
    <t>INE357U08019</t>
  </si>
  <si>
    <t>CARE AA</t>
  </si>
  <si>
    <t>INE081T07027</t>
  </si>
  <si>
    <t>INE081T08108</t>
  </si>
  <si>
    <t>INE192L08092</t>
  </si>
  <si>
    <t>INE392R08020</t>
  </si>
  <si>
    <t>BWR A-(SO)</t>
  </si>
  <si>
    <t>INE445K07197</t>
  </si>
  <si>
    <t>CARE AA+(SO)</t>
  </si>
  <si>
    <t>INE139S07025</t>
  </si>
  <si>
    <t>INE960S07024</t>
  </si>
  <si>
    <t>INE960S07032</t>
  </si>
  <si>
    <t>INE476S08029</t>
  </si>
  <si>
    <t>INE960S07057</t>
  </si>
  <si>
    <t>INE713G08038</t>
  </si>
  <si>
    <t>INE311S08168</t>
  </si>
  <si>
    <t>BWR A+ (SO)</t>
  </si>
  <si>
    <t>INE321N07244</t>
  </si>
  <si>
    <t>CRISIL AA+</t>
  </si>
  <si>
    <t>Money Market Instruments</t>
  </si>
  <si>
    <t>Certificate of Deposit</t>
  </si>
  <si>
    <t>INE238A164E2</t>
  </si>
  <si>
    <t>ICRA A1+</t>
  </si>
  <si>
    <t>INE238A163E4</t>
  </si>
  <si>
    <t>INE092T16FO7</t>
  </si>
  <si>
    <t>INE238A161F5</t>
  </si>
  <si>
    <t>INE238A169D3</t>
  </si>
  <si>
    <t>INE092T16GA4</t>
  </si>
  <si>
    <t>INE238A167A3</t>
  </si>
  <si>
    <t>INE238A168A1</t>
  </si>
  <si>
    <t>INE095A16WZ1</t>
  </si>
  <si>
    <t>CRISIL A1+</t>
  </si>
  <si>
    <t>INE237A169A0</t>
  </si>
  <si>
    <t>INE237A169D4</t>
  </si>
  <si>
    <t>INE528G16R68</t>
  </si>
  <si>
    <t>INE528G16O53</t>
  </si>
  <si>
    <t>INE040A16CA2</t>
  </si>
  <si>
    <t>INE090A162P9</t>
  </si>
  <si>
    <t>INE480Q16184</t>
  </si>
  <si>
    <t>INE237A164F0</t>
  </si>
  <si>
    <t>INE238A16Z65</t>
  </si>
  <si>
    <t>Commercial Paper</t>
  </si>
  <si>
    <t>INE001A14TJ4</t>
  </si>
  <si>
    <t>INE002A14BD3</t>
  </si>
  <si>
    <t>CARE A1+</t>
  </si>
  <si>
    <t>INE261F14DQ2</t>
  </si>
  <si>
    <t>INE261F14DL3</t>
  </si>
  <si>
    <t>IND A1+</t>
  </si>
  <si>
    <t>INE296A14OF9</t>
  </si>
  <si>
    <t>INE115A14AM6</t>
  </si>
  <si>
    <t>INE027E14GO8</t>
  </si>
  <si>
    <t>INE477A14957</t>
  </si>
  <si>
    <t>INE458U14070</t>
  </si>
  <si>
    <t>INE115A14AI4</t>
  </si>
  <si>
    <t>INE001A14SI8</t>
  </si>
  <si>
    <t>INE001A14SE7</t>
  </si>
  <si>
    <t>INE002A14BH4</t>
  </si>
  <si>
    <t>INE306N14ON3</t>
  </si>
  <si>
    <t>INE580B14HQ5</t>
  </si>
  <si>
    <t>INE015L14069</t>
  </si>
  <si>
    <t>INE476M14BL7</t>
  </si>
  <si>
    <t>INE001A14SC1</t>
  </si>
  <si>
    <t>INE155A14NZ7</t>
  </si>
  <si>
    <t>INE306N14OU8</t>
  </si>
  <si>
    <t>INE001A14TN6</t>
  </si>
  <si>
    <t>INE660N14AZ6</t>
  </si>
  <si>
    <t>CARE A1+(SO)</t>
  </si>
  <si>
    <t>INE660N14AW3</t>
  </si>
  <si>
    <t>ICRA A1+(SO)</t>
  </si>
  <si>
    <t>INE660N14AX1</t>
  </si>
  <si>
    <t>INE660N14AT9</t>
  </si>
  <si>
    <t>INE660N14BL4</t>
  </si>
  <si>
    <t>INE580B14HS1</t>
  </si>
  <si>
    <t>INE01AI14021</t>
  </si>
  <si>
    <t>INE660N14BA7</t>
  </si>
  <si>
    <t>INE651J14AD0</t>
  </si>
  <si>
    <t>INE651J14AA6</t>
  </si>
  <si>
    <t>INE556F14GS4</t>
  </si>
  <si>
    <t>INE957N14AK8</t>
  </si>
  <si>
    <t>INE660N14BM2</t>
  </si>
  <si>
    <t>INE306N14NK1</t>
  </si>
  <si>
    <t>* Less Than 0.01 %</t>
  </si>
  <si>
    <t>Super Institutional Plan Weekly Dividend Option</t>
  </si>
  <si>
    <t>Super Institutional Plan Daily Dividend Option</t>
  </si>
  <si>
    <t>Super Institutional Plan Growth Option</t>
  </si>
  <si>
    <t>Direct Super Institutional Plan Daily Dividend Option</t>
  </si>
  <si>
    <t>Retail Plan Weekly Dividend Option</t>
  </si>
  <si>
    <t>Institutional Plan Daily Dividend Option</t>
  </si>
  <si>
    <t>Retail Plan Daily Dividend Option</t>
  </si>
  <si>
    <t>Institutional Plan Growth Option</t>
  </si>
  <si>
    <t>Retail Plan Growth Option</t>
  </si>
  <si>
    <t>Direct Super Institutional Plan Weekly Dividend Option</t>
  </si>
  <si>
    <t>Direct Super Institutional Plan Growth Option</t>
  </si>
  <si>
    <t>Institutional Plan Daily Dividend Reinvestment Option</t>
  </si>
  <si>
    <t>Super Institutional Plan Daily Dividend Reinvestment Option</t>
  </si>
  <si>
    <t>Direct Super Institutional Plan Daily Dividend Reinvestment Option</t>
  </si>
  <si>
    <r>
      <t>Franklin India Short Term Income Plan As of -31Aug</t>
    </r>
    <r>
      <rPr>
        <b/>
        <sz val="8"/>
        <color theme="1"/>
        <rFont val="Arial"/>
        <family val="2"/>
      </rPr>
      <t>2018</t>
    </r>
  </si>
  <si>
    <t>INE528G08352</t>
  </si>
  <si>
    <t>INE205A07030</t>
  </si>
  <si>
    <t>INE01E708016</t>
  </si>
  <si>
    <t>INE01E708024</t>
  </si>
  <si>
    <t>INE271C07129</t>
  </si>
  <si>
    <t>INE252T07040</t>
  </si>
  <si>
    <t>INE667A08104</t>
  </si>
  <si>
    <t>INE270O08033</t>
  </si>
  <si>
    <t>INE976G08064</t>
  </si>
  <si>
    <t>INE852O07097</t>
  </si>
  <si>
    <t>INE657N07381</t>
  </si>
  <si>
    <t>INE941D08065</t>
  </si>
  <si>
    <t>INE434A08067</t>
  </si>
  <si>
    <t>INE540P07327</t>
  </si>
  <si>
    <t>INE540P07319</t>
  </si>
  <si>
    <t>INE540P07335</t>
  </si>
  <si>
    <t>INE295J08014</t>
  </si>
  <si>
    <t>INE016P07146</t>
  </si>
  <si>
    <t>INE852O07055</t>
  </si>
  <si>
    <t>INE146O08050</t>
  </si>
  <si>
    <t>INE271C07160</t>
  </si>
  <si>
    <t>INE623B07115</t>
  </si>
  <si>
    <t>INE945W07019</t>
  </si>
  <si>
    <t>CARE A</t>
  </si>
  <si>
    <t>INE658R08131</t>
  </si>
  <si>
    <t>INE124N07168</t>
  </si>
  <si>
    <t>INE252T07057</t>
  </si>
  <si>
    <t>INE459T07033</t>
  </si>
  <si>
    <t>INE01E708032</t>
  </si>
  <si>
    <t>INE146O08068</t>
  </si>
  <si>
    <t>INE540P07202</t>
  </si>
  <si>
    <t>INE155A08068</t>
  </si>
  <si>
    <t>INE038A07266</t>
  </si>
  <si>
    <t>INE160A08100</t>
  </si>
  <si>
    <t>INE623B07107</t>
  </si>
  <si>
    <t>INE608A08025</t>
  </si>
  <si>
    <t>INE852O07048</t>
  </si>
  <si>
    <t>INE657N07399</t>
  </si>
  <si>
    <t>INE657N07407</t>
  </si>
  <si>
    <t>INE128S07333</t>
  </si>
  <si>
    <t>CARE A-</t>
  </si>
  <si>
    <t>INE146O08100</t>
  </si>
  <si>
    <t>INE667A08070</t>
  </si>
  <si>
    <t>INE503A08028</t>
  </si>
  <si>
    <t>INE146O08027</t>
  </si>
  <si>
    <t>INE705A08094</t>
  </si>
  <si>
    <t>INE146O08084</t>
  </si>
  <si>
    <t>INE128S07317</t>
  </si>
  <si>
    <t>INE134E08IW3</t>
  </si>
  <si>
    <t>*</t>
  </si>
  <si>
    <t>INE351E08032</t>
  </si>
  <si>
    <t>INE428K07011</t>
  </si>
  <si>
    <t>INE003S07189</t>
  </si>
  <si>
    <t>INE003S07155</t>
  </si>
  <si>
    <t>INE529N07010</t>
  </si>
  <si>
    <t>INE423Y07013</t>
  </si>
  <si>
    <t>INE209W07010</t>
  </si>
  <si>
    <t>INE333T07055</t>
  </si>
  <si>
    <t>INE082T07025</t>
  </si>
  <si>
    <t>INE720G08082</t>
  </si>
  <si>
    <t>INE351E08040</t>
  </si>
  <si>
    <t>INE311S08150</t>
  </si>
  <si>
    <t>INE918T07020</t>
  </si>
  <si>
    <t>INE971Z07042</t>
  </si>
  <si>
    <t>INE003S07122</t>
  </si>
  <si>
    <t>INE445K07098</t>
  </si>
  <si>
    <t>INE507R07033</t>
  </si>
  <si>
    <t>INE567W07029</t>
  </si>
  <si>
    <t>INE971Z07034</t>
  </si>
  <si>
    <t>INE285T07065</t>
  </si>
  <si>
    <t>INE498F07063</t>
  </si>
  <si>
    <t>INE498F07071</t>
  </si>
  <si>
    <t>INE003S07072</t>
  </si>
  <si>
    <t>INE445K07106</t>
  </si>
  <si>
    <t>INE311S08135</t>
  </si>
  <si>
    <t>INE082T07017</t>
  </si>
  <si>
    <t>INE080T07029</t>
  </si>
  <si>
    <t>INE971Z07026</t>
  </si>
  <si>
    <t>INE804K07013</t>
  </si>
  <si>
    <t>BWR AA+(SO)</t>
  </si>
  <si>
    <t>INE285T07099</t>
  </si>
  <si>
    <t>INE960S07065</t>
  </si>
  <si>
    <t>INE946S07098</t>
  </si>
  <si>
    <t>INE971Z07018</t>
  </si>
  <si>
    <t>INE321N07152</t>
  </si>
  <si>
    <t>INE918T07038</t>
  </si>
  <si>
    <t>INE333T07048</t>
  </si>
  <si>
    <t>Direct Retail Plan Weekly Dividend Option</t>
  </si>
  <si>
    <t>Direct Retail Plan Monthly Dividend Option</t>
  </si>
  <si>
    <t>Direct Retail Plan Quarterly Dividend Option</t>
  </si>
  <si>
    <t>Direct Retail Plan Growth Option</t>
  </si>
  <si>
    <t>Retail Plan Monthly Dividend Option</t>
  </si>
  <si>
    <t>Retail Plan Quarterly Dividend Option</t>
  </si>
  <si>
    <t>Institutional Plan Monthly Dividend Option</t>
  </si>
  <si>
    <t>Franklin India Savings Fund As of -31Aug2018</t>
  </si>
  <si>
    <t>INE261F16264</t>
  </si>
  <si>
    <t>INE040A16CC8</t>
  </si>
  <si>
    <t>INE090A164P5</t>
  </si>
  <si>
    <t>INE238A16Y82</t>
  </si>
  <si>
    <t>INE514E16BI3</t>
  </si>
  <si>
    <t>INE556F16416</t>
  </si>
  <si>
    <t>INE002A14854</t>
  </si>
  <si>
    <t>INE535H14GR6</t>
  </si>
  <si>
    <t>INE774D14OR4</t>
  </si>
  <si>
    <t>INE657N14RE1</t>
  </si>
  <si>
    <t>INE514E14NM5</t>
  </si>
  <si>
    <t>INE688I14FZ6</t>
  </si>
  <si>
    <t>INE660N14BB5</t>
  </si>
  <si>
    <t>INE801J14025</t>
  </si>
  <si>
    <t>INE580B14HH4</t>
  </si>
  <si>
    <t>Institutional Plan Dividend Option</t>
  </si>
  <si>
    <t>Direct Retail Plan Daily Dividend Option</t>
  </si>
  <si>
    <t>Franklin India Pension Plan As of -31Aug2018</t>
  </si>
  <si>
    <t>Industry/Rating</t>
  </si>
  <si>
    <t>INE062A08124</t>
  </si>
  <si>
    <t>INE146O08035</t>
  </si>
  <si>
    <t>INE205A07139</t>
  </si>
  <si>
    <t>INE081A08207</t>
  </si>
  <si>
    <t>INE514E08FL5</t>
  </si>
  <si>
    <t>ICRA AA+</t>
  </si>
  <si>
    <t>INE053F07AC3</t>
  </si>
  <si>
    <t>INE265J07100</t>
  </si>
  <si>
    <t>INE523H07866</t>
  </si>
  <si>
    <t>INE865N07018</t>
  </si>
  <si>
    <t>INE115A07GB0</t>
  </si>
  <si>
    <t>Government Securities</t>
  </si>
  <si>
    <t>IN002018Y102</t>
  </si>
  <si>
    <t>182 DTB (06DEC2018), 06-Dec-2018</t>
  </si>
  <si>
    <t>SOVEREIGN</t>
  </si>
  <si>
    <t>IN0020160050</t>
  </si>
  <si>
    <t>6.84% GOI 2022, 19-Dec-2022</t>
  </si>
  <si>
    <t>IN0020170174</t>
  </si>
  <si>
    <t>7.17% GOI 2028, 08-Jan-2028</t>
  </si>
  <si>
    <t>Franklin India Liquid Fund As of -31Aug2018</t>
  </si>
  <si>
    <t>INE115A07MF9</t>
  </si>
  <si>
    <t>INE001A07PW9</t>
  </si>
  <si>
    <t>INE238A164D4</t>
  </si>
  <si>
    <t>INE480Q16242</t>
  </si>
  <si>
    <t>INE092T16FJ7</t>
  </si>
  <si>
    <t>INE092T16FE8</t>
  </si>
  <si>
    <t>INE018A14FY6</t>
  </si>
  <si>
    <t>INE110L14HT4</t>
  </si>
  <si>
    <t>INE134E14AB2</t>
  </si>
  <si>
    <t>INE242A14IZ3</t>
  </si>
  <si>
    <t>INE020B14516</t>
  </si>
  <si>
    <t>INE202B14NR2</t>
  </si>
  <si>
    <t>INE261F14DH1</t>
  </si>
  <si>
    <t>INE018E14LS8</t>
  </si>
  <si>
    <t>INE018E14LR0</t>
  </si>
  <si>
    <t>INE002A14888</t>
  </si>
  <si>
    <t>INE722A14CV6</t>
  </si>
  <si>
    <t>INE115A14AH6</t>
  </si>
  <si>
    <t>INE511C14ST9</t>
  </si>
  <si>
    <t>INE001A14SW9</t>
  </si>
  <si>
    <t>INE018E14LL3</t>
  </si>
  <si>
    <t>INE804I14TE5</t>
  </si>
  <si>
    <t>INE265J14AI8</t>
  </si>
  <si>
    <t>INE482A14544</t>
  </si>
  <si>
    <t>INE115A14AG8</t>
  </si>
  <si>
    <t>INE901W14836</t>
  </si>
  <si>
    <t>INE660N14BJ8</t>
  </si>
  <si>
    <t>INE265J14AM0</t>
  </si>
  <si>
    <t>INE027E14FD3</t>
  </si>
  <si>
    <t>INE012I14JS6</t>
  </si>
  <si>
    <t>INE523H14L11</t>
  </si>
  <si>
    <t>INE012I14JU2</t>
  </si>
  <si>
    <t>Regular Plan Daily Dividend Reinvestment Option</t>
  </si>
  <si>
    <t>Unclaimed Dividend Plan - Growth</t>
  </si>
  <si>
    <t>Direct Super Institutional Weekly Dividend Option</t>
  </si>
  <si>
    <t>Direct Super Institutional Daily Dividend Reinvestment Option</t>
  </si>
  <si>
    <t>Institutional Plan Weekly Dividend Option</t>
  </si>
  <si>
    <t>Regular Plan Weekly Dividend Option</t>
  </si>
  <si>
    <t>Direct Super Institutional Growth Option</t>
  </si>
  <si>
    <t>Regular Plan Growth Option</t>
  </si>
  <si>
    <t>Unclaimed Redemption Plan - Growth</t>
  </si>
  <si>
    <t>Regular Plan Daily Divdend Reinvestment Option</t>
  </si>
  <si>
    <t>Direct Super Institutional Plan Daily Divdend Reinvestment Option</t>
  </si>
  <si>
    <t>Franklin India Low Duration Fund As of -31Aug2018</t>
  </si>
  <si>
    <t>INE945W07043</t>
  </si>
  <si>
    <t>INE124N07150</t>
  </si>
  <si>
    <t>INE945W07027</t>
  </si>
  <si>
    <t>INE459T07066</t>
  </si>
  <si>
    <t>INE146O07052</t>
  </si>
  <si>
    <t>INE658R07141</t>
  </si>
  <si>
    <t>INE434A09149</t>
  </si>
  <si>
    <t>INE311S08176</t>
  </si>
  <si>
    <t>INE351E08024</t>
  </si>
  <si>
    <t>INE458U07025</t>
  </si>
  <si>
    <t>INE157D08019</t>
  </si>
  <si>
    <t>INE918T07012</t>
  </si>
  <si>
    <t>INE946S07072</t>
  </si>
  <si>
    <t>INE960S07040</t>
  </si>
  <si>
    <t>INE960S07073</t>
  </si>
  <si>
    <t>INE960S07081</t>
  </si>
  <si>
    <t>INE840S07085</t>
  </si>
  <si>
    <t>INE285T07073</t>
  </si>
  <si>
    <t>INE946S07064</t>
  </si>
  <si>
    <t>INE840S07069</t>
  </si>
  <si>
    <t>INE090A164N0</t>
  </si>
  <si>
    <t>INE556F16325</t>
  </si>
  <si>
    <t>INE556F16424</t>
  </si>
  <si>
    <t>INE660N14AV5</t>
  </si>
  <si>
    <t>INE001A14SL2</t>
  </si>
  <si>
    <t>INE660N14AU7</t>
  </si>
  <si>
    <t>INE660N14AY9</t>
  </si>
  <si>
    <t>INE660N14BC3</t>
  </si>
  <si>
    <t>Monthly Dividend Plan</t>
  </si>
  <si>
    <t>Direct Monthly Dividend Plan</t>
  </si>
  <si>
    <r>
      <t>Franklin India Government Securities Fund As of -3</t>
    </r>
    <r>
      <rPr>
        <b/>
        <sz val="8"/>
        <color theme="1"/>
        <rFont val="Arial"/>
        <family val="2"/>
      </rPr>
      <t>1Aug2018</t>
    </r>
  </si>
  <si>
    <t>IN0020150051</t>
  </si>
  <si>
    <t>7.73% GOI 2034, 19-Dec-2034</t>
  </si>
  <si>
    <t>Quarterly Dividend Option</t>
  </si>
  <si>
    <t>Direct Quarterly Dividend Option</t>
  </si>
  <si>
    <t>Franklin India Floating Rate Fund As of -31Aug2018</t>
  </si>
  <si>
    <t>IN2920150306</t>
  </si>
  <si>
    <t>GOI FRB 2020 (21DEC2020)</t>
  </si>
  <si>
    <t>Franklin India Equity Hybrid Fund As of -31Aug2018</t>
  </si>
  <si>
    <t>Hotels/resorts &amp; Other Recreational Acti</t>
  </si>
  <si>
    <t>Unlisted</t>
  </si>
  <si>
    <t>INE265J07282</t>
  </si>
  <si>
    <t>d) Portfolio Turnover Ratio during the Half - year 31-Aug-2018</t>
  </si>
  <si>
    <t>Franklin India Debt Hybrid Fund As of -31Aug2018</t>
  </si>
  <si>
    <t>INE134E08HV7</t>
  </si>
  <si>
    <t>INE020B08AF2</t>
  </si>
  <si>
    <t>INE528G09061</t>
  </si>
  <si>
    <r>
      <t>Franklin India Dynamic Accrual Fund As of -31Aug20</t>
    </r>
    <r>
      <rPr>
        <b/>
        <sz val="8"/>
        <color theme="1"/>
        <rFont val="Arial"/>
        <family val="2"/>
      </rPr>
      <t>18</t>
    </r>
  </si>
  <si>
    <t>INE01E708040</t>
  </si>
  <si>
    <t>INE764L07173</t>
  </si>
  <si>
    <t>INE124N07143</t>
  </si>
  <si>
    <t>INE146O08043</t>
  </si>
  <si>
    <t>INE949L08152</t>
  </si>
  <si>
    <t>IND AA-</t>
  </si>
  <si>
    <t>INE658R08024</t>
  </si>
  <si>
    <t>INE540P07228</t>
  </si>
  <si>
    <t>INE658R08032</t>
  </si>
  <si>
    <t>INE949L08137</t>
  </si>
  <si>
    <t>INE850M08010</t>
  </si>
  <si>
    <t>INE003S07106</t>
  </si>
  <si>
    <t>INE445K07031</t>
  </si>
  <si>
    <t>INE575P08024</t>
  </si>
  <si>
    <t>INE458O07036</t>
  </si>
  <si>
    <t>INE922K07013</t>
  </si>
  <si>
    <t>INE080T07037</t>
  </si>
  <si>
    <t>INE840S07093</t>
  </si>
  <si>
    <t>INE003S07171</t>
  </si>
  <si>
    <t>Franklin India Credit Risk Fund As of -31Aug2018</t>
  </si>
  <si>
    <t>INE945W07035</t>
  </si>
  <si>
    <t>INE016P07120</t>
  </si>
  <si>
    <t>INE016P07138</t>
  </si>
  <si>
    <t>INE128S07341</t>
  </si>
  <si>
    <t>INE128S07325</t>
  </si>
  <si>
    <t>INE852O07071</t>
  </si>
  <si>
    <t>INE848E07799</t>
  </si>
  <si>
    <t>INE311S08143</t>
  </si>
  <si>
    <t>INE946S07080</t>
  </si>
  <si>
    <t>INE285T07081</t>
  </si>
  <si>
    <t>INE840S07077</t>
  </si>
  <si>
    <t>INE003S07114</t>
  </si>
  <si>
    <r>
      <t>Franklin India Corporate Debt Fund As of -31Aug201</t>
    </r>
    <r>
      <rPr>
        <b/>
        <sz val="8"/>
        <color theme="1"/>
        <rFont val="Arial"/>
        <family val="2"/>
      </rPr>
      <t>8</t>
    </r>
  </si>
  <si>
    <t>INE040A08377</t>
  </si>
  <si>
    <t>INE115A07GH7</t>
  </si>
  <si>
    <t>INE134E08IH4</t>
  </si>
  <si>
    <t>INE115A07FQ0</t>
  </si>
  <si>
    <t>INE438A07144</t>
  </si>
  <si>
    <t>INE752E07MZ9</t>
  </si>
  <si>
    <t>INE090A08TW2</t>
  </si>
  <si>
    <t>INE110L08011</t>
  </si>
  <si>
    <t>CRISIL AAA(SO)</t>
  </si>
  <si>
    <t>INE001A07RA1</t>
  </si>
  <si>
    <t>INE752E07NJ1</t>
  </si>
  <si>
    <t>INE090A08UB4</t>
  </si>
  <si>
    <t>INE906B07FE6</t>
  </si>
  <si>
    <t>INE556F08JH3</t>
  </si>
  <si>
    <t>INE261F08AM9</t>
  </si>
  <si>
    <t>INE053T07026</t>
  </si>
  <si>
    <t>INE053F07942</t>
  </si>
  <si>
    <t>INE752E07LT4</t>
  </si>
  <si>
    <t>8.39% RAJASTHAN SDL UDAY (15MAR2021), 15-Mar-2021</t>
  </si>
  <si>
    <t>Direct Annual Dividend Plan</t>
  </si>
  <si>
    <t>Half Yearly Dividend Plan</t>
  </si>
  <si>
    <t>Annual Dividend Plan</t>
  </si>
  <si>
    <t>Direct Half Yearly Dividend Plan</t>
  </si>
  <si>
    <r>
      <t>Franklin India Banking &amp; PSU Debt Fund As of -31Au</t>
    </r>
    <r>
      <rPr>
        <b/>
        <sz val="8"/>
        <color theme="1"/>
        <rFont val="Arial"/>
        <family val="2"/>
      </rPr>
      <t>g2018</t>
    </r>
  </si>
  <si>
    <t>9.55% Piramal Capital &amp; Housing Finance Limited (08-Mar-2027) **</t>
  </si>
  <si>
    <t>8.50% Andhra Pradesh Capital Region Development Author (16-Aug-2028) **</t>
  </si>
  <si>
    <t>8.50% Coastal Gujarat Power Ltd (25-Aug-2028) **</t>
  </si>
  <si>
    <t>9.85% DCB Bank Ltd (12-Jan-2028) **</t>
  </si>
  <si>
    <t>10.15% Hinduja Leyland Finance Ltd (27-Mar-2025) **</t>
  </si>
  <si>
    <t>9.25% Reliance Jio Infocomm Limited (17-Jun-2024) **</t>
  </si>
  <si>
    <t>0.00% RKN Retail Pvt Ltd Tranche 1 (30-Apr-2020) **</t>
  </si>
  <si>
    <t>9.00% Edelweiss Commodities Services Ltd (17-Apr-2020) **</t>
  </si>
  <si>
    <t>8.70% Edelweiss Agri Value Chain Ltd (30-Jun-2027) **</t>
  </si>
  <si>
    <t>9.55% Hindalco Industries Ltd (25-Apr-2022) **</t>
  </si>
  <si>
    <t>9.20% Andhra Bank (31-Oct-2022) **</t>
  </si>
  <si>
    <t>10.15% Uttar Pradesh Power Corp Ltd (20-Jan-2028) **</t>
  </si>
  <si>
    <t>8.40% Edelweiss Commodities Services Ltd (26-Oct-2020) **</t>
  </si>
  <si>
    <t>9.85% DCB Bank Ltd (17-Nov-2027) **</t>
  </si>
  <si>
    <t>12.25% DLF Ltd., Tranche II Series IV, (11-Aug-2020) **</t>
  </si>
  <si>
    <t>10.10% Future Retail Ltd, Series IX-E (17-Apr-2020) **</t>
  </si>
  <si>
    <t>10.75% The Tata Power Co Ltd (21-Aug-2022) **</t>
  </si>
  <si>
    <t>10.15% Uttar Pradesh Power Corp Ltd (20-Jan-2023) **</t>
  </si>
  <si>
    <t>12.25% DLF Ltd, Series IV (11-Aug-2020) **</t>
  </si>
  <si>
    <t>7.4% Tata Motors Ltd (29-Jun-2021) **</t>
  </si>
  <si>
    <t>8.50% India Shelter Finance Corp Ltd (02-May-2025) **</t>
  </si>
  <si>
    <t>8.50% Aptus Value Housing Finance India Ltd (20-Jul-2025) **</t>
  </si>
  <si>
    <t>9.95% Vastu Housing Finance Corp Ltd (27-Feb-2025) **</t>
  </si>
  <si>
    <t>10.15% Uttar Pradesh Power Corp Ltd (20-Jan-2027)</t>
  </si>
  <si>
    <t>8.68% Vedanta Ltd (20-Apr-2020) **</t>
  </si>
  <si>
    <t>8.50% Aspire Home Finance Corp Ltd (24-Aug-2023) **</t>
  </si>
  <si>
    <t>11.10% Hinduja Leyland Finance Ltd (08-Apr-2022) **</t>
  </si>
  <si>
    <t>10.00% Aptus Value Housing Finance India Ltd (26-Feb-2025) **</t>
  </si>
  <si>
    <t>10.15% Uttar Pradesh Power Corp Ltd (20-Jan-2022) **</t>
  </si>
  <si>
    <t>9.75% Uttar Pradesh Power Corp Ltd (20-Oct-2022) **</t>
  </si>
  <si>
    <t>9.20% Hinduja Leyland Finance Ltd (13-Sep-2024) **</t>
  </si>
  <si>
    <t>8.75% Edelweiss Retail Finance Limited (22-Mar-2021) **</t>
  </si>
  <si>
    <t>9.60% Renew Power Limited (26-Feb-2021) **</t>
  </si>
  <si>
    <t>9.00% Vastu Housing Finance Corp Ltd (27-Feb-2025) **</t>
  </si>
  <si>
    <t>6.99% Rural Electrification Corp Ltd (31-Dec-2020) **</t>
  </si>
  <si>
    <t>0.00% LIC Housing Finance Ltd (25-Mar-2021) **</t>
  </si>
  <si>
    <t>10.25% Star Health &amp; Allied Insurance Co Ltd (06-Sep-2024) **</t>
  </si>
  <si>
    <t>Jindal Power Ltd  (SBI+100 Bps) (21-Dec-2018) **</t>
  </si>
  <si>
    <t>11.5% Rivaaz Trade Ventures Pvt Ltd (30-Mar-2023) **</t>
  </si>
  <si>
    <t>0.00% Wadhawan Global Capital Pvt Ltd (02-Aug-2022) **</t>
  </si>
  <si>
    <t>9.00% Pune Solapur Expressways Pvt Ltd Series A (31-Mar-2029) **</t>
  </si>
  <si>
    <t>12.68% Renew Power Ventures Pvt. Ltd., Series III, (23-Mar-2020) **</t>
  </si>
  <si>
    <t>0.00% Sadbhav Infrastructure Project Ltd (06-Jun-2023) **</t>
  </si>
  <si>
    <t>11.49% Reliance Big Pvt Ltd Series 3 (14-Jan-2021) **</t>
  </si>
  <si>
    <t>9.60% Renew Wind Energy (Rajasthan One) Private Limite (31-Mar-2023) **</t>
  </si>
  <si>
    <t>0.00% Pri-Media Services Pvt. Ltd. Series C (30-Jun-2020) **</t>
  </si>
  <si>
    <t>13.15% Greenko Solar Energy Private Limited (18-May-2020) **</t>
  </si>
  <si>
    <t>8.25% Vodafone Mobile Services Limited (10-Jul-2020) **</t>
  </si>
  <si>
    <t>9.00% Pune Solapur Expressways Pvt Ltd Series B (31-Mar-2029) **</t>
  </si>
  <si>
    <t>Jindal Power Ltd  (SBI+100 Bps) (20-Dec-2019) **</t>
  </si>
  <si>
    <t>12.68% Renew Power Ventures Pvt. Ltd., Series II, (23-Mar-2020) **</t>
  </si>
  <si>
    <t>8.50% Svantantra Microfin Private Limited (30-Nov-2023) **</t>
  </si>
  <si>
    <t>9.95% Narmada Wind Energy Pvt Ltd (31-Mar-2023) **</t>
  </si>
  <si>
    <t>0.00% Aditya Birla Retail Limited (20-Sep-2019) **</t>
  </si>
  <si>
    <t>0.00% SBK Properties Pvt Ltd (09-Jan-2020) **</t>
  </si>
  <si>
    <t>0.00% Aditya Birla Retail Limited (24-Jun-2020) **</t>
  </si>
  <si>
    <t>9.95% Molagavalli Renewable Pvt Ltd (31-Mar-2023) **</t>
  </si>
  <si>
    <t>11.35% Renew Solar Power Private Limited (01-Nov-2022) **</t>
  </si>
  <si>
    <t>9.75% TRPL Roadways Pvt Ltd (25-Mar-2022) **</t>
  </si>
  <si>
    <t>0.00% Hero Solar Energy Private Limited (21-Jun-2022) **</t>
  </si>
  <si>
    <t>Hinduja Leyland Finance Ltd (SBI + 0 Bps) (29-Apr-2020) **</t>
  </si>
  <si>
    <t>8.25% Tata Motors Ltd (28-Jan-2019) **</t>
  </si>
  <si>
    <t>8.50% Indian Railway Finance Corp Ltd (10-Sep-2018) **</t>
  </si>
  <si>
    <t>Aspire Home Finance Corp Ltd (SBI + 1.45 Bps) (21-Jul-2023) **</t>
  </si>
  <si>
    <t>Hinduja Leyland Finance Ltd (SBI + 0 Bps) (15-May-2020) **</t>
  </si>
  <si>
    <t>7.60% Vedanta Ltd (31-May-2019) **</t>
  </si>
  <si>
    <t>9.00% Indostar Capital Finance Ltd (02-May-2023) **</t>
  </si>
  <si>
    <t>10.75% Edelweiss Asset Reconstruction Co Ltd (15-Jul-2019) **</t>
  </si>
  <si>
    <t>10.90% DLF Emporio Ltd (21-Nov-2021) **</t>
  </si>
  <si>
    <t>10.15% Uttar Pradesh Power Corp Ltd (20-Jan-2021) **</t>
  </si>
  <si>
    <t>9.15% Tata Steel Ltd (24-Jan-2019) **</t>
  </si>
  <si>
    <t>10.10% Future Retail Ltd, Series IX-D, (17-Apr-2020) **</t>
  </si>
  <si>
    <t>7.33% Housing Development Finance Corp Ltd (11-Dec-2018) **</t>
  </si>
  <si>
    <t>9.00% Aavas Financiers Limited (10-Oct-2019) **</t>
  </si>
  <si>
    <t>9.60% IFMR Capital Finance Pvt Ltd (27-Dec-2019) **</t>
  </si>
  <si>
    <t>8.50% Northern Arc Capital Ltd (16-Jul-2021) **</t>
  </si>
  <si>
    <t>9.48% The Tata Power Co Ltd (17-Nov-2019) **</t>
  </si>
  <si>
    <t>10.44% Northern Arc Capital Ltd Series A (02-Aug-2019) **</t>
  </si>
  <si>
    <t>10.44% Northern Arc Capital Ltd Series C (02-Aug-2019) **</t>
  </si>
  <si>
    <t>10.15% Uttar Pradesh Power Corp Ltd (20-Jan-2020) **</t>
  </si>
  <si>
    <t>9.75% Uttar Pradesh Power Corp Ltd (20-Oct-2020) **</t>
  </si>
  <si>
    <t>9.10% JM Financial Asset Reconstruction Co Ltd (26-Sep-2019) **</t>
  </si>
  <si>
    <t>7.50% Housing Development Finance Corp Ltd (12-Oct-2018) **</t>
  </si>
  <si>
    <t>10.44% Northern Arc Capital Ltd Series B (02-Aug-2019) **</t>
  </si>
  <si>
    <t>8.50% Lic Housing Finance Ltd (28-Mar-2019) **</t>
  </si>
  <si>
    <t>10.00% Tata Motors Ltd (28-May-2019) **</t>
  </si>
  <si>
    <t>9.41% LIC Housing Finance Ltd (08-Feb-2019) **</t>
  </si>
  <si>
    <t>7.2% LIC Housing Finance Ltd (12-Feb-2019) **</t>
  </si>
  <si>
    <t>7.50% Vedanta Ltd (29-Nov-2019) **</t>
  </si>
  <si>
    <t>7.49% Housing Development Finance Corp Ltd (25-Jan-2019) **</t>
  </si>
  <si>
    <t>11.19% Equitas Small Finance Bank Ltd (08-Jan-2021) **</t>
  </si>
  <si>
    <t>8.45% LIC Housing Finance Ltd (07-Sep-2018) **</t>
  </si>
  <si>
    <t>7.72% Indian Railway Finance Corp Ltd (07-Jun-2019) **</t>
  </si>
  <si>
    <t>8.50% Vistaar Financial Services Private Ltd (06-Jan-2020) **</t>
  </si>
  <si>
    <t>8.50% Vistaar Financial Services Private Ltd (04-Jan-2019) **</t>
  </si>
  <si>
    <t>9.69% Tata Motors Ltd (29-Mar-2019) **</t>
  </si>
  <si>
    <t>7.18% National Bank For Agriculture And Rural Development (23-Mar-2020) **</t>
  </si>
  <si>
    <t>8.70% JM Financial Products Ltd (25-Jul-2019) **</t>
  </si>
  <si>
    <t>8.63% Volkswagen Finance Pvt Ltd (28-Dec-2018) **</t>
  </si>
  <si>
    <t>8.50% HDB Financial Services Ltd (12-Jul-2021) **</t>
  </si>
  <si>
    <t>9.60% Aasan Corporate Solutions Pvt Ltd (13-Dec-2019) **</t>
  </si>
  <si>
    <t>9.60% Piramal Realty Private Limited (13-Mar-2020) **</t>
  </si>
  <si>
    <t>9.20% Dlf Home Developers Ltd Series I (21-Nov-2019) **</t>
  </si>
  <si>
    <t>9.00% Clix Capital Services Pvt Ltd (27-Jun-2023) **</t>
  </si>
  <si>
    <t>10.00% Greenko Clean Energy Projects Private Limited (30-Sep-2018) **</t>
  </si>
  <si>
    <t>0.00% Yes Capital India Pvt Ltd (12-Oct-2020) **</t>
  </si>
  <si>
    <t>9.60% Aasan Corporate Solutions Pvt Ltd (13-Mar-2020) **</t>
  </si>
  <si>
    <t>9.60% Aasan Corporate Solutions Pvt Ltd (20-Dec-2019) **</t>
  </si>
  <si>
    <t>0.00% JSW Techno Projects Management Ltd (07-Dec-2018) **</t>
  </si>
  <si>
    <t>0.00% Dolvi Minerals And Metals Pvt Limited (22-Oct-2019) **</t>
  </si>
  <si>
    <t>0.00% Reliance Broadcast Network Ltd (14-Dec-2018) **</t>
  </si>
  <si>
    <t>10.25% Renew Solar Power Private Limited (29-Nov-2019) **</t>
  </si>
  <si>
    <t>0.00% JSW Logistics Infrastructure Pvt Ltd (14-Sep-2018) **</t>
  </si>
  <si>
    <t>0.00% JSW Logistics Infrastructure Pvt Ltd (14-Dec-2018) **</t>
  </si>
  <si>
    <t>10.00% Greenko Clean Energy Projects Private Limited (07-Dec-2018) **</t>
  </si>
  <si>
    <t>0.00% JSW Logistics Infrastructure Pvt Ltd (14-Jun-2019) **</t>
  </si>
  <si>
    <t>8.15% Vodafone Mobile Services Limited (10-Jul-2019) **</t>
  </si>
  <si>
    <t>9.80% Ma Multi-Trade Pvt Ltd Series B3 (26-Jul-2017) **</t>
  </si>
  <si>
    <t>0.00% KKR India Financial Services Pvt Ltd (10-Mar-2021) **</t>
  </si>
  <si>
    <t>9.50% Yes Bank Ltd (23-12-2021) **</t>
  </si>
  <si>
    <t>9.45% Vedanta Ltd (17-Aug-2020) **</t>
  </si>
  <si>
    <t>8.50% Andhra Pradesh Capital Region Development Author (16-Aug-2024) **</t>
  </si>
  <si>
    <t>8.50% Andhra Pradesh Capital Region Development Author (16-Aug-2025) **</t>
  </si>
  <si>
    <t>12.25% DLF Ltd, Series III (09-Aug-2019) **</t>
  </si>
  <si>
    <t>9.70% Xander Finance Pvt Ltd (15-Mar-2021) **</t>
  </si>
  <si>
    <t>9.80% Syndicate Bank (25-Jul-2022) **</t>
  </si>
  <si>
    <t>0.00% RKN Retail Pvt Ltd Tranche 2 (30-Apr-2020) **</t>
  </si>
  <si>
    <t>10.20% RBL Bank Ltd (15-Apr-2023) **</t>
  </si>
  <si>
    <t>8.50% Aptus Value Housing Finance India Ltd (20-Aug-2025) **</t>
  </si>
  <si>
    <t>8.70% Edelweiss Commodities Services Ltd (30-Jun-2027) **</t>
  </si>
  <si>
    <t>10.25% Sikka Ports &amp; Terminals Limited (22-Aug-2021) **</t>
  </si>
  <si>
    <t>10.99% Andhra Bank (05-Aug-2021) **</t>
  </si>
  <si>
    <t>10.15% Uttar Pradesh Power Corp Ltd (20-Jan-2025) **</t>
  </si>
  <si>
    <t>10.15% Uttar Pradesh Power Corp Ltd (19-Jan-2024) **</t>
  </si>
  <si>
    <t>10.15% Uttar Pradesh Power Corp Ltd (20-Jan-2026) **</t>
  </si>
  <si>
    <t>8.50% Coastal Gujarat Power Ltd (25-Aug-2023) **</t>
  </si>
  <si>
    <t>8.50% Vistaar Financial Services Private Ltd (24-Aug-2025) **</t>
  </si>
  <si>
    <t>10.00% Aptus Value Housing Finance India Ltd (24-Jan-2025) **</t>
  </si>
  <si>
    <t>12.40% Hinduja Leyland Finance Ltd (26-Apr-2020) **</t>
  </si>
  <si>
    <t>12.25% DLF Ltd, Tranche II Series III (09-Aug-2019) **</t>
  </si>
  <si>
    <t>10.25% Future Retail Ltd, Series C (06-Apr-2020) **</t>
  </si>
  <si>
    <t>10.75% Visu Leasing &amp; Finance Pvt Ltd (22-Jun-2020) **</t>
  </si>
  <si>
    <t>10.75% Aspire Home Finance Corp Ltd (30-Aug-2019) **</t>
  </si>
  <si>
    <t>8.50% Ess Kay Fincorp Limited (11-Jun-2021) **</t>
  </si>
  <si>
    <t>9.00% Xander Finance Pvt Ltd (30-Apr-2021) **</t>
  </si>
  <si>
    <t>8.50% Andhra Pradesh Capital Region Development Author (16-Aug-2026) **</t>
  </si>
  <si>
    <t>11.50% Hinduja Leyland Finance Ltd (31-May-2021) **</t>
  </si>
  <si>
    <t>9.75% Uttar Pradesh Power Corp Ltd (20-Oct-2021) **</t>
  </si>
  <si>
    <t>9.70% Tata Motors Ltd (18-Jun-2020) **</t>
  </si>
  <si>
    <t>9.55% Hindalco Industries Ltd (27-Jun-2022) **</t>
  </si>
  <si>
    <t>8.95% Punjab National Bank (03-Mar-2022) **</t>
  </si>
  <si>
    <t>10.25% Future Retail Ltd, Series B (06-Apr-2020) **</t>
  </si>
  <si>
    <t>10.90% Punjab &amp; Sindh Bank Ltd (07-May-2022) **</t>
  </si>
  <si>
    <t>10.00% Aptus Value Housing Finance India Ltd (26-Dec-2024) **</t>
  </si>
  <si>
    <t>8.40% Edelweiss Commodities Services Ltd (09-Aug-2019) **</t>
  </si>
  <si>
    <t>8.45% Edelweiss Commodities Services Ltd (11-Aug-2020) **</t>
  </si>
  <si>
    <t>9.00% Five Star Business Finance Ltd (28-Mar-2023) **</t>
  </si>
  <si>
    <t>9.40% Hinduja Leyland Finance Ltd (28-Aug-2024) **</t>
  </si>
  <si>
    <t>11.25% Syndicate Bank (15-Jul-2021)</t>
  </si>
  <si>
    <t>9.85% DCB Bank Ltd (18-Nov-2026) **</t>
  </si>
  <si>
    <t>12.00% Hinduja Leyland Finance Ltd (28-Mar-2021) **</t>
  </si>
  <si>
    <t>10.49% Vijaya Bank (17-Jan-2022) **</t>
  </si>
  <si>
    <t>8.32% Reliance Jio Infocomm Limited (08-Jul-2021) **</t>
  </si>
  <si>
    <t>8.50% Ultratech Cement Ltd (07-Jun-2021) **</t>
  </si>
  <si>
    <t>0.00% Mahindra &amp; Mahindra Financial Services Ltd (07-Apr-2021) **</t>
  </si>
  <si>
    <t>11.30% Hinduja Leyland Finance Ltd (21-Jul-2021) **</t>
  </si>
  <si>
    <t>10.21% Five Star Business Finance Ltd (28-Mar-2023) **</t>
  </si>
  <si>
    <t>8.87% Rural Electrification Corp Ltd (08-Mar-2020) **</t>
  </si>
  <si>
    <t>7.50% Power Finance Corp Ltd (17-Sep-2020) **</t>
  </si>
  <si>
    <t>7.78% Housing Development Finance Corp Ltd (24-Mar-2020) **</t>
  </si>
  <si>
    <t>8.50% Aditya Birla Finance Ltd (26-Jul-2021) **</t>
  </si>
  <si>
    <t>7.80% LIC Housing Finance Ltd (19-Mar-2020) **</t>
  </si>
  <si>
    <t>9.20% Dlf Home Developers Ltd III (21-Nov-2019) **</t>
  </si>
  <si>
    <t>11.49% Reliance Infrastructure Consulting &amp; Engineers (15-Jan-2021) **</t>
  </si>
  <si>
    <t>9.45% Renew Power Limited (31-Jul-2025) **</t>
  </si>
  <si>
    <t>10.30% Renew Power Limited (28-Sep-2022) **</t>
  </si>
  <si>
    <t>12.25% Greenko Wind Projects Pvt Ltd (14-Dec-2019) **</t>
  </si>
  <si>
    <t>9.40% Small Business Fincredit India Pvt Ltd (28-Sep-2020) **</t>
  </si>
  <si>
    <t>9.60% Narmada Wind Energy Pvt Ltd (31-Mar-2023) **</t>
  </si>
  <si>
    <t>11.49% Reliance Big Pvt Ltd Series 2 (14-Jan-2021) **</t>
  </si>
  <si>
    <t>0.00% Pri-Media Services Pvt. Ltd. Series B (30-Jun-2020) **</t>
  </si>
  <si>
    <t>Jindal Power Ltd  (SBI+100 Bps) (22-Dec-2020) **</t>
  </si>
  <si>
    <t>9.20% Dlf Home Developers Ltd Series IV (21-Nov-2019) **</t>
  </si>
  <si>
    <t>9.80% Ma Multi-Trade Pvt Ltd  Series B2 (17-Feb-2020) **</t>
  </si>
  <si>
    <t>0.00% Hero Wind Energy Pvt Ltd (08-Feb-2022) **</t>
  </si>
  <si>
    <t>11.5% Rivaaz Trade Ventures Pvt Ltd (30-Mar-2022) **</t>
  </si>
  <si>
    <t>13.01% Renew Power Ventures Pvt. Ltd., Series VI, (23-Mar-2020) **</t>
  </si>
  <si>
    <t>9.50% Reliance Broadcast Network Ltd (20-Jul-2019) **</t>
  </si>
  <si>
    <t>13.00% OPJ Trading Private Ltd (16-Oct-2020) **</t>
  </si>
  <si>
    <t>13.15% Greenko Solar Energy Private Limited (15-Jun-2020) **</t>
  </si>
  <si>
    <t>11.5% Rivaaz Trade Ventures Pvt Ltd (30-Mar-2021) **</t>
  </si>
  <si>
    <t>11.90% Bhavna Asset Operators Private Ltd (28-Feb-2019) **</t>
  </si>
  <si>
    <t>0.00% Essel Infraprojects Ltd, Series I (22-May-2020) **</t>
  </si>
  <si>
    <t>0.00% Essel Infraprojects Ltd, Series II (22-May-2020) **</t>
  </si>
  <si>
    <t>12.68% Renew Power Ventures Pvt. Ltd., Series I, (23-Mar-2020) **</t>
  </si>
  <si>
    <t>9.50% Reliance Broadcast Network Ltd (20-Jul-2020) **</t>
  </si>
  <si>
    <t>10.00% Ma Multi-Trade Pvt Ltd (27-Nov-2020) **</t>
  </si>
  <si>
    <t>0.00% Pri-Media Services Pvt. Ltd. Series A (30-Jun-2020) **</t>
  </si>
  <si>
    <t>12.75% Future Ideas Company Ltd (31-Jul-2019) **</t>
  </si>
  <si>
    <t>11.5% Rivaaz Trade Ventures Pvt Ltd (30-Mar-2020) **</t>
  </si>
  <si>
    <t>11.28% Reliance Big Entertainment Pvt Ltd (26-Apr-2019) **</t>
  </si>
  <si>
    <t>11.9% Bhavna Asset Operators Private Ltd (07-Aug-2020) **</t>
  </si>
  <si>
    <t>0.00% JSW Logistics Infrastructure Pvt Ltd (13-Sep-2019) **</t>
  </si>
  <si>
    <t>12.15% Nufuture Digital (India) Ltd (02-Jun-2020) **</t>
  </si>
  <si>
    <t>11.5% Rivaaz Trade Ventures Pvt Ltd (30-Mar-2019) **</t>
  </si>
  <si>
    <t>0.00% KKR India Financial Services Pvt Ltd (14-Apr-2020) **</t>
  </si>
  <si>
    <t>0.00% Hero Wind Energy Pvt Ltd (21-Jun-2022) **</t>
  </si>
  <si>
    <t>11.49% Reliance Big Pvt Ltd  Series 1 (14-Jan-2021) **</t>
  </si>
  <si>
    <t>7.90% Tata Sons Ltd (06-Mar-2020) **</t>
  </si>
  <si>
    <t>9.00% State Bank Of India (06-Sep-2021) **</t>
  </si>
  <si>
    <t>12.40% Hinduja Leyland Finance Ltd (03-Nov-2019) **</t>
  </si>
  <si>
    <t>8.50% Vedanta Ltd (05-Apr-2021) **</t>
  </si>
  <si>
    <t>9.15% Tata Steel Ltd (24-Jan-2021) **</t>
  </si>
  <si>
    <t>8.60% Export-Import Bank Of India (31-Mar-2022) **</t>
  </si>
  <si>
    <t>7.33% Indian Railway Finance Corp Ltd (27-Aug-2027) **</t>
  </si>
  <si>
    <t>9.40% JM Financial Asset Reconstruction Co Ltd (27-Feb-2019) **</t>
  </si>
  <si>
    <t>8.80% JM Financial Products Ltd (28-Sep-2020) **</t>
  </si>
  <si>
    <t>10.90% DLF Promenade Ltd (11-Dec-2021) **</t>
  </si>
  <si>
    <t>8.70% LIC Housing Finance Ltd (08-Nov-2019) **</t>
  </si>
  <si>
    <t>7.20% LIC Housing Finance Ltd (12-Sep-2018) **</t>
  </si>
  <si>
    <t>7.40% Housing Development Finance Corp Ltd (22-Nov-2018) **</t>
  </si>
  <si>
    <t>0.00% Visu Leasing &amp; Finance Pvt Ltd (26-Jun-2019) **</t>
  </si>
  <si>
    <t>10.85% Ess Kay Fincorp Limited (27-Sep-2019) **</t>
  </si>
  <si>
    <t>0.00% Visu Leasing &amp; Finance Pvt Ltd (22-Jun-2020) **</t>
  </si>
  <si>
    <t>8.50% Vastu Housing Finance Corp Ltd (25-Aug-2023) **</t>
  </si>
  <si>
    <t>10.65% Hinduja Leyland Finance Ltd (16-Feb-2020) **</t>
  </si>
  <si>
    <t>10.95% Aspire Home Finance Corp Ltd (05-Jun-2019) **</t>
  </si>
  <si>
    <t>9.55% Andhra Bank (26-Dec-2019) **</t>
  </si>
  <si>
    <t>7.07% Reliance Industries Ltd (24-Dec-2020) **</t>
  </si>
  <si>
    <t>8.50% Ma Multi-Trade Pvt Ltd (12-Jul-2021) **</t>
  </si>
  <si>
    <t>9.20% Dlf Home Developers Ltd Series II (21-Nov-2019) **</t>
  </si>
  <si>
    <t>0.00% Wadhawan Global Capital Pvt Ltd (31-Jul-2020) **</t>
  </si>
  <si>
    <t>9.00% Clix Capital Services Pvt Ltd (25-May-2023) **</t>
  </si>
  <si>
    <t>0.00% Hero Wind Energy Pvt Ltd (08-Apr-2019) **</t>
  </si>
  <si>
    <t>12.15% Nufuture Digital (India) Ltd (31-May-2019) **</t>
  </si>
  <si>
    <t>0.00% JSW Logistics Infrastructure Pvt Ltd (15-Mar-2019) **</t>
  </si>
  <si>
    <t>0.00% JSW Logistics Infrastructure Pvt Ltd (13-Dec-2019) **</t>
  </si>
  <si>
    <t>0.00% JSW Logistics Infrastructure Pvt Ltd (13-Mar-2020) **</t>
  </si>
  <si>
    <t>11.90% Legitimate Asset Operators Pvt Ltd (30-Nov-2019) **</t>
  </si>
  <si>
    <t>11.90% Bhavna Asset Operators Private Ltd (31-Aug-2019) **</t>
  </si>
  <si>
    <t>12.15% Nufuture Digital (India) Ltd (30-Nov-2018) **</t>
  </si>
  <si>
    <t>11.90% Legitimate Asset Operators Pvt Ltd (30-Nov-2018) **</t>
  </si>
  <si>
    <t>8.50% Jm Financial Asset Reconstruction Co Ltd (31-Aug-2021) **</t>
  </si>
  <si>
    <t>8.36% Power Finance Corp Ltd (04-Sep-2020) **</t>
  </si>
  <si>
    <t>7.46% Rural Electrification Corp Ltd (28-Feb-2022) **</t>
  </si>
  <si>
    <t>10.25% Yes Bank Ltd (05-Mar-2020) **</t>
  </si>
  <si>
    <t>8.50% Andhra Pradesh Capital Region Development Author (16-Aug-2027) **</t>
  </si>
  <si>
    <t>0.00% Sadbhav Infrastructure Project Ltd (23-Apr-2023) **</t>
  </si>
  <si>
    <t>10.90% Esskay Fincorp Ltd (11-Jun-2021) **</t>
  </si>
  <si>
    <t>12.40% Hinduja Leyland Finance Ltd (03-Apr-2020) **</t>
  </si>
  <si>
    <t>11.75% AU Small Finance Bank Ltd (04-May-2021) **</t>
  </si>
  <si>
    <t>11.00% Aspire Home Finance Corp Ltd (03-May-2021) **</t>
  </si>
  <si>
    <t>9.75% Uttar Pradesh Power Corp Ltd (20-Oct-2023) **</t>
  </si>
  <si>
    <t>11.00% Aspire Home Finance Corp Ltd (16-May-2021) **</t>
  </si>
  <si>
    <t>13.00% AU Small Finance Bank Ltd (19-Sep-2019) **</t>
  </si>
  <si>
    <t>14.50% IFMR Capital Finance Pvt Ltd (18-Dec-2018) **</t>
  </si>
  <si>
    <t>13.01% Renew Power Ventures Pvt. Ltd., Series IV, (23-Mar-2020) **</t>
  </si>
  <si>
    <t>9.50% Reliance Broadcast Network Ltd (13-May-2019) **</t>
  </si>
  <si>
    <t>10.20% Star Health &amp; Allied Insurance Co Ltd (31-Oct-2024) **</t>
  </si>
  <si>
    <t>9.41% Renew Wind Energy Delhi Pvt Ltd (30-Sep-2030) **</t>
  </si>
  <si>
    <t>9.99% India Shelter Finance Corp Ltd (10-Feb-2022) **</t>
  </si>
  <si>
    <t>12.75% Future Ideas Company Ltd (30-Jun-2020) **</t>
  </si>
  <si>
    <t>11.90% Legitimate Asset Operators Pvt Ltd (11-May-2020) **</t>
  </si>
  <si>
    <t>9.50% Renew Power Limited (09-Sep-2020) **</t>
  </si>
  <si>
    <t>10.25% Visu Leasing &amp; Finance Pvt Ltd (26-Apr-2021) **</t>
  </si>
  <si>
    <t>10.50% Vistaar Financial Services Private Ltd (22-Jun-2023) **</t>
  </si>
  <si>
    <t>8.50% Vistaar Financial Services Private Ltd (23-Jul-2024) **</t>
  </si>
  <si>
    <t>10.00% Aptus Value Housing Finance India Ltd (20-Jun-2025) **</t>
  </si>
  <si>
    <t>8.75% Housing Development Finance Corp Ltd (04-Mar-2021) **</t>
  </si>
  <si>
    <t>8.50% NHPC Ltd (13-Jul-2019) **</t>
  </si>
  <si>
    <t>7.40% National Bank For Agriculture And Rural Development (01-Feb-2021) **</t>
  </si>
  <si>
    <t>7.65% Indian Railway Finance Corp Ltd (15-Mar-2021) **</t>
  </si>
  <si>
    <t>9.80% Ma Multi-Trade Pvt Ltd Series B1 (17-Feb-2020) **</t>
  </si>
  <si>
    <t>12.15% Nufuture Digital (India) Ltd (30-Nov-2019) **</t>
  </si>
  <si>
    <t>11.90% Bhavna Asset Operators Private Ltd (29-Feb-2020) **</t>
  </si>
  <si>
    <t>11.90% Legitimate Asset Operators Pvt Ltd (31-May-2019) **</t>
  </si>
  <si>
    <t>13.01% Renew Power Ventures Pvt. Ltd., Series V, (23-Mar-2020) **</t>
  </si>
  <si>
    <t>8.85% Hdfc Bank Ltd (12-May-2022) **</t>
  </si>
  <si>
    <t>8.72% LIC Housing Finance Ltd (28-Nov-2019) **</t>
  </si>
  <si>
    <t>7.50% Power Finance Corp Ltd (16-Aug-2021)</t>
  </si>
  <si>
    <t>0.00% LIC Housing Finance Ltd (02-Sep-2019) **</t>
  </si>
  <si>
    <t>7.80% Apollo Tyres Limited (29-Apr-2022) **</t>
  </si>
  <si>
    <t>8.50% Power Grid Corporation Of India Ltd (14-Sep-2021)</t>
  </si>
  <si>
    <t>9.20% ICICI Bank Ltd (17-Mar-2022) **</t>
  </si>
  <si>
    <t>8.50% Sikka Ports &amp; Terminals Limited (18-Jul-2021) **</t>
  </si>
  <si>
    <t>8.95% Reliance Jio Infocomm Limited (15-Sep-2020) **</t>
  </si>
  <si>
    <t>7.00% Housing Development Finance Corp Ltd (06-Sep-2019) **</t>
  </si>
  <si>
    <t>8.50% National Bank For Agriculture And Rural Developm (19-Jul-2021) **</t>
  </si>
  <si>
    <t>8.32% Power Grid Corp Of India Ltd (23-Dec-2020) **</t>
  </si>
  <si>
    <t>9.15% ICICI Bank Ltd (20-Jun-2023) **</t>
  </si>
  <si>
    <t>7.17% National Highways Authority Of India (23-Dec-2021)</t>
  </si>
  <si>
    <t>8.50% Small Industries Development Bank Of India (10-Aug-2021)</t>
  </si>
  <si>
    <t>8.50% National Bank For Agriculture And Rural Developm (03-Aug-2021)</t>
  </si>
  <si>
    <t>7.85% Bajaj Finance Ltd (07-Apr-2020) **</t>
  </si>
  <si>
    <t>8.12% ONGC Mangalore Petrochemicals Ltd (10-Jun-2019) **</t>
  </si>
  <si>
    <t>6.70% Indian Railway Finance Corp Ltd (24-Nov-2021) **</t>
  </si>
  <si>
    <t>7.85% Kotak Mahindra Prime Ltd (07-Apr-2020) **</t>
  </si>
  <si>
    <t>8.15% Power Grid Corp Of India Ltd (09-Mar-2020) **</t>
  </si>
  <si>
    <t>8.50% NHPC Ltd (14-Jul-2021) **</t>
  </si>
  <si>
    <t>8.15% National Bank For Agriculture And Rural Development (04-Mar-2020) **</t>
  </si>
  <si>
    <t>8.50% Reliance Jio Infocomm Limited (15-Jun-2021) **</t>
  </si>
  <si>
    <t>8.93% Power Grid Corp Of India Ltd (20-Oct-2019) **</t>
  </si>
  <si>
    <t>7.18% Rural Electrification Corp Ltd (21-May-2021) **</t>
  </si>
  <si>
    <t>0.00% Fullerton India Credit Co Ltd (08-Apr-2021) **</t>
  </si>
  <si>
    <t>7.75% Power Finance Corp Ltd (15-Apr-2021) **</t>
  </si>
  <si>
    <t>8.50% Indian Railway Finance Corp Ltd (31-May-2021) **</t>
  </si>
  <si>
    <t>7.70% Rural Electrification Corp Ltd (15-Mar-2021) **</t>
  </si>
  <si>
    <t>8.50% Lic Housing Finance Ltd (05-Jan-2021) **</t>
  </si>
  <si>
    <t>7.88% LIC Housing Finance Ltd (28-Jan-2021) **</t>
  </si>
  <si>
    <t>9.00% Housing &amp; Urban Development Corp Ltd (05-Apr-2021) **</t>
  </si>
  <si>
    <t>8.13% Power Grid Corp Of India Ltd (23-Apr-2021) **</t>
  </si>
  <si>
    <t>8.50% Aditya Birla Housing Finance (26-Jul-2021) **</t>
  </si>
  <si>
    <t>8.50% Rural Electrification Corp Ltd (17-Jul-2021) **</t>
  </si>
  <si>
    <t>9.70% Power Finance Corp Ltd (09-Jun-2021) **</t>
  </si>
  <si>
    <t>8.50% Fullerton India Credit Co Ltd (15-Jul-2021) **</t>
  </si>
  <si>
    <t>8.50% L&amp;T Finance Ltd (21-Jun-2021) **</t>
  </si>
  <si>
    <t>8.40% Power Grid Corp Of India Ltd (27-May-2021) **</t>
  </si>
  <si>
    <t>8.05% Power Finance Corp Ltd (27-Apr-2021) **</t>
  </si>
  <si>
    <t>8.50% Sundaram Finance Ltd (15-Jun-2021) **</t>
  </si>
  <si>
    <t>9.00% ICICI Home Finance Company Ltd (27-May-2021) **</t>
  </si>
  <si>
    <t>0.00% Axis Finance Ltd (14-Jun-2021) **</t>
  </si>
  <si>
    <t>8.50% Small Industries Development Bank Of India (21-Jun-2021) **</t>
  </si>
  <si>
    <t>8.50% L&amp;T Housing Finance Ltd (23-Jun-2021) **</t>
  </si>
  <si>
    <t>7.73% Rural Electrification Corp Ltd (15-Jun-2021) **</t>
  </si>
  <si>
    <t>7.73% Housing &amp; Urban Development Corp Ltd (15-Apr-2021) **</t>
  </si>
  <si>
    <t>9.00% Mahindra &amp; Mahindra Financial Services Ltd (19-Apr-2021) **</t>
  </si>
  <si>
    <t>7.65% Small Industries Development Bank Of India (15-Apr-2021) **</t>
  </si>
  <si>
    <t>10.09% MRF Ltd (27-May-2021) **</t>
  </si>
  <si>
    <t>9.18% Power Finance Corp Ltd (15-Apr-2021) **</t>
  </si>
  <si>
    <t>0.00% Bajaj Housing Finance Ltd (06-Apr-2021) **</t>
  </si>
  <si>
    <t>0.00% HDB Financial Services Limited (06-Apr-2021) **</t>
  </si>
  <si>
    <t>0.00% Kotak Mahindra Prime Ltd (27-May-2021) **</t>
  </si>
  <si>
    <t>8.19% Mahindra Vehicle Manufactures Ltd (23-Feb-2021) **</t>
  </si>
  <si>
    <t>9.00% Tata Sons Ltd (24-Mar-2021) **</t>
  </si>
  <si>
    <t>0.00% Kotak Mahindra Prime Ltd (26-Apr-2021) **</t>
  </si>
  <si>
    <t>7.73% Power Finance Corp Ltd (05-Apr-2021) **</t>
  </si>
  <si>
    <t>7.52% Small Industries Development Bank Of India (10-Feb-2021) **</t>
  </si>
  <si>
    <t>7.60% Rural Electrification Corp Ltd (17-Apr-2021) **</t>
  </si>
  <si>
    <t>8.84% Power Grid Corp Of India Ltd (29-Mar-2021) **</t>
  </si>
  <si>
    <t>8.25% Tata Sons Ltd (23-Mar-2021) **</t>
  </si>
  <si>
    <t>7.50% Bajaj Finance Ltd (10-Aug-2020) **</t>
  </si>
  <si>
    <t>9.60% LIC Housing Finance Ltd (07-Mar-2021) **</t>
  </si>
  <si>
    <t>7.14% Housing &amp; Urban Development Corp Ltd (22-Dec-2020) **</t>
  </si>
  <si>
    <t>7.94% HDB Financial Services Limited (15-Apr-2021) **</t>
  </si>
  <si>
    <t>7.64% Can Fin Homes Ltd (28-Feb-2021) **</t>
  </si>
  <si>
    <t>8.75% Lic Housing Finance Ltd (12-Feb-2021) **</t>
  </si>
  <si>
    <t>7.85% Tata Sons Ltd (31-Jan-2021) **</t>
  </si>
  <si>
    <t>8.33% NTPC Ltd (24-Feb-2021) **</t>
  </si>
  <si>
    <t>9.7% Power Finance Corp Ltd (30-Jan-2021) **</t>
  </si>
  <si>
    <t>8.62% India Infradebt Ltd (08-Mar-2021) **</t>
  </si>
  <si>
    <t>8.70% L&amp;T Infrastructure Debt Fund Ltd (24-Feb-2021) **</t>
  </si>
  <si>
    <t>8.78% NHPC Ltd (11-Feb-2021) **</t>
  </si>
  <si>
    <t>9.47% Power Grid Corp Of India Ltd (31-Mar-2021) **</t>
  </si>
  <si>
    <t>9.15% Export-Import Bank Of India (18-Mar-2021) **</t>
  </si>
  <si>
    <t>9.15% Export-Import Bank Of India (25-Feb-2021) **</t>
  </si>
  <si>
    <t>8.78% NTPC Ltd (09-Mar-2020) **</t>
  </si>
  <si>
    <t>8.36% Power Finance Corp Ltd (26-Feb-2020) **</t>
  </si>
  <si>
    <t>6.73% Indian Railway Finance Corp Ltd (23-Mar-2020) **</t>
  </si>
  <si>
    <t>Axis Bank Ltd (08-Aug-2019) **</t>
  </si>
  <si>
    <t>Axis Bank Ltd (09-Nov-2018) **</t>
  </si>
  <si>
    <t>IDFC Bank Ltd (07-Sep-2018) **</t>
  </si>
  <si>
    <t>Axis Bank Ltd (27-Nov-2018) **</t>
  </si>
  <si>
    <t>Axis Bank Ltd (16-Oct-2018) **</t>
  </si>
  <si>
    <t>Idfc Bank Ltd (09-Nov-2018) **</t>
  </si>
  <si>
    <t>Axis Bank Ltd (24-Dec-2018) **</t>
  </si>
  <si>
    <t>Axis Bank Ltd (28-Dec-2018) **</t>
  </si>
  <si>
    <t>Indusind Bank Ltd (29-Jan-2019)</t>
  </si>
  <si>
    <t>Kotak Mahindra Bank Ltd (11-Sep-2018) **</t>
  </si>
  <si>
    <t>Kotak Mahindra Bank Ltd (24-Dec-2018) **</t>
  </si>
  <si>
    <t>Yes Bank Ltd (20-Feb-2019) **</t>
  </si>
  <si>
    <t>Yes Bank Ltd (14-Sep-2018) **</t>
  </si>
  <si>
    <t>HDFC Bank Ltd (25-Jan-2019) **</t>
  </si>
  <si>
    <t>ICICI Bank Ltd (04-Sep-2018) **</t>
  </si>
  <si>
    <t>Cooperatieve Rabobank UA (20-Sep-2018) **</t>
  </si>
  <si>
    <t>Kotak Mahindra Bank Ltd (MIBOR +108) (28-Jun-2019) **</t>
  </si>
  <si>
    <t>Axis Bank Ltd (12-Mar-2019) **</t>
  </si>
  <si>
    <t>Housing Development Finance Corp Ltd (01-Feb-2019) **</t>
  </si>
  <si>
    <t>Reliance Industries Ltd (24-Sep-2018) **</t>
  </si>
  <si>
    <t>National Bank For Agriculture And Rural Developm (31-Jan-2019) **</t>
  </si>
  <si>
    <t>National Bank For Agriculture And Rural Developm (05-Nov-2018) **</t>
  </si>
  <si>
    <t>Bajaj Finance Ltd (22-Nov-2018) **</t>
  </si>
  <si>
    <t>Lic Housing Finance Ltd (21-Feb-2019) **</t>
  </si>
  <si>
    <t>L&amp;T Finance Ltd (29-Oct-2018) **</t>
  </si>
  <si>
    <t>Can Fin Homes Ltd (15-Oct-2018) **</t>
  </si>
  <si>
    <t>Wadhawan Global Capital Pvt Ltd (11-Dec-2018) **</t>
  </si>
  <si>
    <t>LIC Housing Finance Ltd (24-Oct-2018) **</t>
  </si>
  <si>
    <t>Housing Development Finance Corp Ltd (28-Feb-2019)</t>
  </si>
  <si>
    <t>Housing Development Finance Corp Ltd (14-Feb-2019) **</t>
  </si>
  <si>
    <t>Reliance Industries Ltd (04-Mar-2019) **</t>
  </si>
  <si>
    <t>Tata Capital Financial Services Ltd (17-Oct-2018) **</t>
  </si>
  <si>
    <t>Gruh Finance Ltd (25-Sep-2018) **</t>
  </si>
  <si>
    <t>Edelweiss Asset Reconstruction Co Ltd (29-Nov-2018) **</t>
  </si>
  <si>
    <t>L&amp;T Housing Finance Ltd (21-Sep-2018) **</t>
  </si>
  <si>
    <t>Housing Development Finance Corp Ltd (26-Sep-2018) **</t>
  </si>
  <si>
    <t>Tata Motors Ltd (12-Mar-2019) **</t>
  </si>
  <si>
    <t>Tata Capital Financial Services Ltd (15-Nov-2018) **</t>
  </si>
  <si>
    <t>Housing Development Finance Corp Ltd (19-Nov-2018) **</t>
  </si>
  <si>
    <t>S D Corporation Private Ltd (24-May-2019) **</t>
  </si>
  <si>
    <t>S D Corporation Private Ltd (11-Jun-2019) **</t>
  </si>
  <si>
    <t>S D Corporation Private Ltd (13-Jun-2019) **</t>
  </si>
  <si>
    <t>S D Corporation Private Ltd (15-May-2019) **</t>
  </si>
  <si>
    <t>S D Corporation Private Ltd (14-Feb-2019) **</t>
  </si>
  <si>
    <t>Gruh Finance Ltd (04-Sep-2018) **</t>
  </si>
  <si>
    <t>Indostar Home Finance Private Limited (26-Sep-2018) **</t>
  </si>
  <si>
    <t>S D Corporation Private Ltd (05-Jun-2019) **</t>
  </si>
  <si>
    <t>Jm Financial Credit Solutions Ltd (24-Sep-2018) **</t>
  </si>
  <si>
    <t>JM Financial Credit Solutions Ltd (15-Oct-2018) **</t>
  </si>
  <si>
    <t>Small Industries Development Bank Of India (19-Sep-2018) **</t>
  </si>
  <si>
    <t>Hero Fincorp Ltd (18-Sep-2018) **</t>
  </si>
  <si>
    <t>S.D. Corporation Private Ltd (22-Feb-2019) **</t>
  </si>
  <si>
    <t>Tata Capital Financial Services Ltd (14-Sep-2018) **</t>
  </si>
  <si>
    <t>National Bank For Agriculture And Rural Development (14-Feb-2019)</t>
  </si>
  <si>
    <t>HDFC Bank Ltd (08-Mar-2019)</t>
  </si>
  <si>
    <t>ICICI Bank Ltd (15-Mar-2019) **</t>
  </si>
  <si>
    <t>Axis Bank Ltd (26-Feb-2019) **</t>
  </si>
  <si>
    <t>Export-Import Bank Of India (13-Mar-2019) **</t>
  </si>
  <si>
    <t>Small Industries Development Bank Of India (28-May-2019) **</t>
  </si>
  <si>
    <t>Reliance Industries Ltd (01-Mar-2019)</t>
  </si>
  <si>
    <t>Fullerton India Credit Co Ltd (15-Mar-2019) **</t>
  </si>
  <si>
    <t>Mahindra &amp; Mahindra Financial Services Ltd (15-Oct-2018) **</t>
  </si>
  <si>
    <t>Edelweiss Commodities Services Ltd (19-Oct-2018) **</t>
  </si>
  <si>
    <t>Export-Import Bank Of India (14-Mar-2019)</t>
  </si>
  <si>
    <t>Capital First Ltd (15-Mar-2019) **</t>
  </si>
  <si>
    <t>S D Corporation Private Ltd (21-Jun-2019) **</t>
  </si>
  <si>
    <t>Bennett Coleman And Co Ltd (12-Nov-2018) **</t>
  </si>
  <si>
    <t>Gruh Finance Ltd (21-Mar-2019) **</t>
  </si>
  <si>
    <t>Axis Bank Ltd (08-Oct-2018) **</t>
  </si>
  <si>
    <t>Cooperatieve Rabobank UA (11-Oct-2018) **</t>
  </si>
  <si>
    <t>IDFC Bank Ltd (21-Sep-2018) **</t>
  </si>
  <si>
    <t>Idfc Bank Ltd (18-Sep-2018) **</t>
  </si>
  <si>
    <t>Larsen And Toubro Limited (27-Sep-2018) **</t>
  </si>
  <si>
    <t>Reliance Jio Infocomm Limited (26-Oct-2018) **</t>
  </si>
  <si>
    <t>Power Finance Corp Ltd (14-Nov-2018) **</t>
  </si>
  <si>
    <t>Indian Oil Corporation Ltd (26-Sep-2018) **</t>
  </si>
  <si>
    <t>Rural Electrification Corp Ltd (04-Sep-2018) **</t>
  </si>
  <si>
    <t>Dewan Housing Finance Corp Ltd (25-Oct-2018) **</t>
  </si>
  <si>
    <t>National Bank For Agriculture And Rural Developm (25-Sep-2018) **</t>
  </si>
  <si>
    <t>Sbi Cards &amp; Payment Services Pvt. Ltd. (30-Oct-2018) **</t>
  </si>
  <si>
    <t>Sbi Cards &amp; Payment Services Pvt Ltd (27-Sep-2018) **</t>
  </si>
  <si>
    <t>Reliance Industries Ltd (04-Sep-2018) **</t>
  </si>
  <si>
    <t>Shriram City Union Finance Ltd (10-Sep-2018) **</t>
  </si>
  <si>
    <t>Lic Housing Finance Ltd (17-Oct-2018) **</t>
  </si>
  <si>
    <t>Magma Fincorp Ltd (15-Oct-2018) **</t>
  </si>
  <si>
    <t>Housing Development Finance Corporation Ltd (04-Sep-2018) **</t>
  </si>
  <si>
    <t>Sbi Cards &amp; Payment Services Pvt Ltd (18-Sep-2018) **</t>
  </si>
  <si>
    <t>Ecl Finance Ltd (01-Nov-2018) **</t>
  </si>
  <si>
    <t>JM Financial Asset Reconstruction Co Ltd (06-Sep-2018) **</t>
  </si>
  <si>
    <t>Ceat Ltd (28-Sep-2018) **</t>
  </si>
  <si>
    <t>LIC Housing Finance Ltd (09-Oct-2018) **</t>
  </si>
  <si>
    <t>JM Financial Capital Ltd (25-Oct-2018) **</t>
  </si>
  <si>
    <t>S D Corporation Private Ltd (02-Nov-2018) **</t>
  </si>
  <si>
    <t>Jm Financial Asset Reconstruction Co Ltd (28-Nov-2018) **</t>
  </si>
  <si>
    <t>L&amp;T Finance Ltd (10-Sep-2018) **</t>
  </si>
  <si>
    <t>JM Financial Services Pvt Ltd (15-Oct-2018) **</t>
  </si>
  <si>
    <t>JM Financial Products Ltd (25-Oct-2018) **</t>
  </si>
  <si>
    <t>JM Financial Services Ltd (30-Oct-2018) **</t>
  </si>
  <si>
    <t>ICICI Bank Ltd (28-Sep-2018) **</t>
  </si>
  <si>
    <t>Small Industries Development Bank Of India (07-Feb-2019) **</t>
  </si>
  <si>
    <t>Small Industries Development Bank Of India (06-Jun-2019) **</t>
  </si>
  <si>
    <t>S D Corporation Private Ltd (04-Jun-2019) **</t>
  </si>
  <si>
    <t>Housing Development Finance Corp Ltd (22-Jan-2019) **</t>
  </si>
  <si>
    <t>S D Corporation Private Ltd (07-Jun-2019) **</t>
  </si>
  <si>
    <t>S D Corporation Private Ltd (14-Jun-2019) **</t>
  </si>
  <si>
    <t>S D Corporation Private Ltd (19-Jun-2019)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</si>
</sst>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"/>
    <numFmt numFmtId="165" formatCode="#,##0.0000"/>
    <numFmt numFmtId="166" formatCode="_(* #,##0.0000_);_(* \(#,##0.0000\);_(* &quot;-&quot;??_);_(@_)"/>
  </numFmts>
  <fonts count="7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4" fillId="0" borderId="0"/>
    <xf numFmtId="0" fontId="5" fillId="0" borderId="0"/>
    <xf numFmtId="43" fontId="4" fillId="0" borderId="0" applyFont="0" applyFill="0" applyBorder="0" applyAlignment="0" applyProtection="0"/>
  </cellStyleXfs>
  <cellXfs count="54">
    <xf numFmtId="0" fontId="0" fillId="0" borderId="0" xfId="0"/>
    <xf numFmtId="2" fontId="2" fillId="0" borderId="0" xfId="0" applyNumberFormat="1" applyFont="1"/>
    <xf numFmtId="0" fontId="2" fillId="0" borderId="0" xfId="0" applyFont="1"/>
    <xf numFmtId="2" fontId="3" fillId="0" borderId="1" xfId="0" applyNumberFormat="1" applyFont="1" applyBorder="1"/>
    <xf numFmtId="0" fontId="3" fillId="0" borderId="0" xfId="0" applyFont="1"/>
    <xf numFmtId="2" fontId="2" fillId="0" borderId="3" xfId="0" applyNumberFormat="1" applyFont="1" applyBorder="1"/>
    <xf numFmtId="2" fontId="3" fillId="0" borderId="2" xfId="0" applyNumberFormat="1" applyFont="1" applyBorder="1"/>
    <xf numFmtId="2" fontId="2" fillId="0" borderId="2" xfId="0" applyNumberFormat="1" applyFont="1" applyBorder="1"/>
    <xf numFmtId="2" fontId="3" fillId="0" borderId="3" xfId="0" applyNumberFormat="1" applyFont="1" applyBorder="1"/>
    <xf numFmtId="2" fontId="3" fillId="0" borderId="0" xfId="0" applyNumberFormat="1" applyFont="1"/>
    <xf numFmtId="164" fontId="2" fillId="0" borderId="0" xfId="0" applyNumberFormat="1" applyFont="1"/>
    <xf numFmtId="2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3" fillId="0" borderId="4" xfId="2" applyFont="1" applyFill="1" applyBorder="1"/>
    <xf numFmtId="0" fontId="2" fillId="0" borderId="5" xfId="2" applyFont="1" applyFill="1" applyBorder="1" applyAlignment="1"/>
    <xf numFmtId="0" fontId="3" fillId="0" borderId="6" xfId="2" applyFont="1" applyFill="1" applyBorder="1" applyAlignment="1">
      <alignment horizontal="center"/>
    </xf>
    <xf numFmtId="0" fontId="6" fillId="0" borderId="4" xfId="3" applyFont="1" applyFill="1" applyBorder="1" applyAlignment="1">
      <alignment vertical="center"/>
    </xf>
    <xf numFmtId="0" fontId="6" fillId="0" borderId="5" xfId="3" applyFont="1" applyFill="1" applyBorder="1" applyAlignment="1">
      <alignment vertical="center"/>
    </xf>
    <xf numFmtId="166" fontId="6" fillId="0" borderId="3" xfId="3" applyNumberFormat="1" applyFont="1" applyFill="1" applyBorder="1"/>
    <xf numFmtId="0" fontId="6" fillId="0" borderId="0" xfId="3" applyFont="1" applyFill="1" applyBorder="1" applyAlignment="1">
      <alignment vertical="center"/>
    </xf>
    <xf numFmtId="166" fontId="6" fillId="0" borderId="0" xfId="3" applyNumberFormat="1" applyFont="1" applyFill="1" applyBorder="1"/>
    <xf numFmtId="10" fontId="2" fillId="0" borderId="0" xfId="1" applyNumberFormat="1" applyFont="1" applyBorder="1"/>
    <xf numFmtId="2" fontId="3" fillId="0" borderId="2" xfId="0" applyNumberFormat="1" applyFont="1" applyFill="1" applyBorder="1"/>
    <xf numFmtId="2" fontId="2" fillId="0" borderId="2" xfId="0" applyNumberFormat="1" applyFont="1" applyFill="1" applyBorder="1"/>
    <xf numFmtId="3" fontId="2" fillId="0" borderId="2" xfId="0" applyNumberFormat="1" applyFont="1" applyFill="1" applyBorder="1"/>
    <xf numFmtId="4" fontId="2" fillId="0" borderId="2" xfId="0" applyNumberFormat="1" applyFont="1" applyFill="1" applyBorder="1"/>
    <xf numFmtId="4" fontId="3" fillId="0" borderId="2" xfId="0" applyNumberFormat="1" applyFont="1" applyFill="1" applyBorder="1"/>
    <xf numFmtId="3" fontId="2" fillId="0" borderId="2" xfId="0" applyNumberFormat="1" applyFont="1" applyBorder="1"/>
    <xf numFmtId="4" fontId="2" fillId="0" borderId="2" xfId="0" applyNumberFormat="1" applyFont="1" applyBorder="1"/>
    <xf numFmtId="4" fontId="3" fillId="0" borderId="2" xfId="0" applyNumberFormat="1" applyFont="1" applyBorder="1"/>
    <xf numFmtId="0" fontId="3" fillId="0" borderId="0" xfId="0" applyFont="1" applyFill="1"/>
    <xf numFmtId="3" fontId="2" fillId="0" borderId="2" xfId="4" applyNumberFormat="1" applyFont="1" applyFill="1" applyBorder="1" applyAlignment="1">
      <alignment wrapText="1"/>
    </xf>
    <xf numFmtId="2" fontId="2" fillId="0" borderId="2" xfId="0" applyNumberFormat="1" applyFont="1" applyFill="1" applyBorder="1" applyAlignment="1">
      <alignment wrapText="1"/>
    </xf>
    <xf numFmtId="2" fontId="2" fillId="0" borderId="2" xfId="0" applyNumberFormat="1" applyFont="1" applyFill="1" applyBorder="1" applyAlignment="1">
      <alignment vertical="top"/>
    </xf>
    <xf numFmtId="2" fontId="2" fillId="0" borderId="7" xfId="0" applyNumberFormat="1" applyFont="1" applyFill="1" applyBorder="1"/>
    <xf numFmtId="0" fontId="2" fillId="0" borderId="2" xfId="0" applyFont="1" applyFill="1" applyBorder="1"/>
    <xf numFmtId="2" fontId="2" fillId="0" borderId="2" xfId="0" applyNumberFormat="1" applyFont="1" applyFill="1" applyBorder="1" applyAlignment="1"/>
    <xf numFmtId="10" fontId="2" fillId="0" borderId="0" xfId="1" applyNumberFormat="1" applyFont="1" applyFill="1" applyBorder="1"/>
    <xf numFmtId="0" fontId="3" fillId="0" borderId="1" xfId="0" applyFont="1" applyBorder="1"/>
    <xf numFmtId="0" fontId="2" fillId="0" borderId="3" xfId="0" applyFont="1" applyBorder="1"/>
    <xf numFmtId="0" fontId="3" fillId="0" borderId="2" xfId="0" applyFont="1" applyBorder="1"/>
    <xf numFmtId="0" fontId="2" fillId="0" borderId="2" xfId="0" applyFont="1" applyBorder="1"/>
    <xf numFmtId="0" fontId="3" fillId="0" borderId="3" xfId="0" applyFont="1" applyBorder="1"/>
    <xf numFmtId="0" fontId="2" fillId="0" borderId="0" xfId="0" applyFont="1" applyAlignment="1">
      <alignment horizontal="right"/>
    </xf>
    <xf numFmtId="4" fontId="2" fillId="0" borderId="0" xfId="0" applyNumberFormat="1" applyFont="1"/>
    <xf numFmtId="2" fontId="2" fillId="0" borderId="2" xfId="0" applyNumberFormat="1" applyFont="1" applyBorder="1" applyAlignment="1">
      <alignment horizontal="right"/>
    </xf>
    <xf numFmtId="10" fontId="2" fillId="0" borderId="0" xfId="0" applyNumberFormat="1" applyFont="1"/>
    <xf numFmtId="4" fontId="3" fillId="0" borderId="2" xfId="1" applyNumberFormat="1" applyFont="1" applyBorder="1"/>
    <xf numFmtId="0" fontId="1" fillId="2" borderId="0" xfId="0" applyFont="1" applyFill="1" applyAlignment="1">
      <alignment horizontal="center"/>
    </xf>
    <xf numFmtId="2" fontId="3" fillId="0" borderId="4" xfId="2" applyNumberFormat="1" applyFont="1" applyFill="1" applyBorder="1" applyAlignment="1">
      <alignment horizontal="center"/>
    </xf>
    <xf numFmtId="2" fontId="3" fillId="0" borderId="5" xfId="2" applyNumberFormat="1" applyFont="1" applyFill="1" applyBorder="1" applyAlignment="1">
      <alignment horizontal="center"/>
    </xf>
    <xf numFmtId="0" fontId="6" fillId="0" borderId="4" xfId="3" applyFont="1" applyFill="1" applyBorder="1" applyAlignment="1">
      <alignment horizontal="left"/>
    </xf>
    <xf numFmtId="0" fontId="6" fillId="0" borderId="5" xfId="3" applyFont="1" applyFill="1" applyBorder="1" applyAlignment="1">
      <alignment horizontal="left"/>
    </xf>
    <xf numFmtId="2" fontId="1" fillId="2" borderId="0" xfId="0" applyNumberFormat="1" applyFont="1" applyFill="1" applyAlignment="1">
      <alignment horizontal="center"/>
    </xf>
  </cellXfs>
  <cellStyles count="5">
    <cellStyle name="Comma" xfId="4" builtinId="3"/>
    <cellStyle name="Normal" xfId="0" builtinId="0"/>
    <cellStyle name="Normal 2" xfId="3"/>
    <cellStyle name="Normal 3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8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00"/>
  <sheetViews>
    <sheetView showGridLines="0" tabSelected="1" workbookViewId="0"/>
  </sheetViews>
  <sheetFormatPr defaultRowHeight="11.25" x14ac:dyDescent="0.2"/>
  <cols>
    <col min="1" max="1" width="38" style="2" customWidth="1"/>
    <col min="2" max="2" width="55.5703125" style="2" customWidth="1"/>
    <col min="3" max="3" width="12.14062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4"/>
      <c r="B1" s="48" t="s">
        <v>672</v>
      </c>
      <c r="C1" s="48"/>
      <c r="D1" s="48"/>
      <c r="E1" s="48"/>
    </row>
    <row r="3" spans="1:6" s="4" customFormat="1" x14ac:dyDescent="0.2">
      <c r="A3" s="38" t="s">
        <v>1</v>
      </c>
      <c r="B3" s="38" t="s">
        <v>2</v>
      </c>
      <c r="C3" s="38" t="s">
        <v>673</v>
      </c>
      <c r="D3" s="38" t="s">
        <v>4</v>
      </c>
      <c r="E3" s="3" t="s">
        <v>5</v>
      </c>
      <c r="F3" s="3" t="s">
        <v>6</v>
      </c>
    </row>
    <row r="4" spans="1:6" x14ac:dyDescent="0.2">
      <c r="A4" s="39"/>
      <c r="B4" s="39"/>
      <c r="C4" s="39"/>
      <c r="D4" s="39"/>
      <c r="E4" s="5"/>
      <c r="F4" s="5"/>
    </row>
    <row r="5" spans="1:6" x14ac:dyDescent="0.2">
      <c r="A5" s="40" t="s">
        <v>674</v>
      </c>
      <c r="B5" s="41"/>
      <c r="C5" s="41"/>
      <c r="D5" s="41"/>
      <c r="E5" s="7"/>
      <c r="F5" s="7"/>
    </row>
    <row r="6" spans="1:6" x14ac:dyDescent="0.2">
      <c r="A6" s="40" t="s">
        <v>8</v>
      </c>
      <c r="B6" s="41"/>
      <c r="C6" s="41"/>
      <c r="D6" s="41"/>
      <c r="E6" s="7"/>
      <c r="F6" s="7"/>
    </row>
    <row r="7" spans="1:6" x14ac:dyDescent="0.2">
      <c r="A7" s="40"/>
      <c r="B7" s="41"/>
      <c r="C7" s="41"/>
      <c r="D7" s="41"/>
      <c r="E7" s="7"/>
      <c r="F7" s="7"/>
    </row>
    <row r="8" spans="1:6" x14ac:dyDescent="0.2">
      <c r="A8" s="41" t="s">
        <v>675</v>
      </c>
      <c r="B8" s="41" t="s">
        <v>1296</v>
      </c>
      <c r="C8" s="41" t="s">
        <v>676</v>
      </c>
      <c r="D8" s="41">
        <v>2797</v>
      </c>
      <c r="E8" s="7">
        <v>26936.956020000001</v>
      </c>
      <c r="F8" s="7">
        <f t="shared" ref="F8:F44" si="0">+E8/$E$78*100</f>
        <v>7.1213768615428874</v>
      </c>
    </row>
    <row r="9" spans="1:6" x14ac:dyDescent="0.2">
      <c r="A9" s="41" t="s">
        <v>677</v>
      </c>
      <c r="B9" s="41" t="s">
        <v>1297</v>
      </c>
      <c r="C9" s="41" t="s">
        <v>678</v>
      </c>
      <c r="D9" s="41">
        <v>1850</v>
      </c>
      <c r="E9" s="7">
        <v>18428.996999999999</v>
      </c>
      <c r="F9" s="7">
        <f t="shared" si="0"/>
        <v>4.8721107433149102</v>
      </c>
    </row>
    <row r="10" spans="1:6" x14ac:dyDescent="0.2">
      <c r="A10" s="41" t="s">
        <v>679</v>
      </c>
      <c r="B10" s="41" t="s">
        <v>1298</v>
      </c>
      <c r="C10" s="41" t="s">
        <v>680</v>
      </c>
      <c r="D10" s="41">
        <v>1650</v>
      </c>
      <c r="E10" s="7">
        <v>16458.601500000001</v>
      </c>
      <c r="F10" s="7">
        <f t="shared" si="0"/>
        <v>4.3511933497025863</v>
      </c>
    </row>
    <row r="11" spans="1:6" x14ac:dyDescent="0.2">
      <c r="A11" s="41" t="s">
        <v>681</v>
      </c>
      <c r="B11" s="41" t="s">
        <v>1299</v>
      </c>
      <c r="C11" s="41" t="s">
        <v>682</v>
      </c>
      <c r="D11" s="41">
        <v>12100</v>
      </c>
      <c r="E11" s="7">
        <v>11527.585300000001</v>
      </c>
      <c r="F11" s="7">
        <f t="shared" si="0"/>
        <v>3.0475707486744419</v>
      </c>
    </row>
    <row r="12" spans="1:6" x14ac:dyDescent="0.2">
      <c r="A12" s="41" t="s">
        <v>683</v>
      </c>
      <c r="B12" s="41" t="s">
        <v>1300</v>
      </c>
      <c r="C12" s="41" t="s">
        <v>684</v>
      </c>
      <c r="D12" s="41">
        <v>1000</v>
      </c>
      <c r="E12" s="7">
        <v>9976.26</v>
      </c>
      <c r="F12" s="7">
        <f t="shared" si="0"/>
        <v>2.6374437808038502</v>
      </c>
    </row>
    <row r="13" spans="1:6" x14ac:dyDescent="0.2">
      <c r="A13" s="41" t="s">
        <v>685</v>
      </c>
      <c r="B13" s="41" t="s">
        <v>1301</v>
      </c>
      <c r="C13" s="41" t="s">
        <v>686</v>
      </c>
      <c r="D13" s="41">
        <v>900</v>
      </c>
      <c r="E13" s="7">
        <v>9043.3259999999991</v>
      </c>
      <c r="F13" s="7">
        <f t="shared" si="0"/>
        <v>2.3908021559664401</v>
      </c>
    </row>
    <row r="14" spans="1:6" x14ac:dyDescent="0.2">
      <c r="A14" s="41" t="s">
        <v>687</v>
      </c>
      <c r="B14" s="41" t="s">
        <v>1302</v>
      </c>
      <c r="C14" s="41" t="s">
        <v>688</v>
      </c>
      <c r="D14" s="41">
        <v>75</v>
      </c>
      <c r="E14" s="7">
        <v>8468.0550000000003</v>
      </c>
      <c r="F14" s="7">
        <f t="shared" si="0"/>
        <v>2.2387166127641969</v>
      </c>
    </row>
    <row r="15" spans="1:6" x14ac:dyDescent="0.2">
      <c r="A15" s="41" t="s">
        <v>689</v>
      </c>
      <c r="B15" s="41" t="s">
        <v>1303</v>
      </c>
      <c r="C15" s="41" t="s">
        <v>690</v>
      </c>
      <c r="D15" s="41">
        <v>800</v>
      </c>
      <c r="E15" s="7">
        <v>8356.24</v>
      </c>
      <c r="F15" s="7">
        <f t="shared" si="0"/>
        <v>2.209155857897084</v>
      </c>
    </row>
    <row r="16" spans="1:6" x14ac:dyDescent="0.2">
      <c r="A16" s="41" t="s">
        <v>691</v>
      </c>
      <c r="B16" s="41" t="s">
        <v>1304</v>
      </c>
      <c r="C16" s="41" t="s">
        <v>690</v>
      </c>
      <c r="D16" s="41">
        <v>850</v>
      </c>
      <c r="E16" s="7">
        <v>8304.8994999999995</v>
      </c>
      <c r="F16" s="7">
        <f t="shared" si="0"/>
        <v>2.1955828673747479</v>
      </c>
    </row>
    <row r="17" spans="1:6" x14ac:dyDescent="0.2">
      <c r="A17" s="41" t="s">
        <v>692</v>
      </c>
      <c r="B17" s="41" t="s">
        <v>1305</v>
      </c>
      <c r="C17" s="41" t="s">
        <v>676</v>
      </c>
      <c r="D17" s="41">
        <v>750</v>
      </c>
      <c r="E17" s="7">
        <v>7635.1575000000003</v>
      </c>
      <c r="F17" s="7">
        <f t="shared" si="0"/>
        <v>2.018521837224859</v>
      </c>
    </row>
    <row r="18" spans="1:6" x14ac:dyDescent="0.2">
      <c r="A18" s="41" t="s">
        <v>693</v>
      </c>
      <c r="B18" s="41" t="s">
        <v>1306</v>
      </c>
      <c r="C18" s="41" t="s">
        <v>694</v>
      </c>
      <c r="D18" s="41">
        <v>750</v>
      </c>
      <c r="E18" s="7">
        <v>7223.415</v>
      </c>
      <c r="F18" s="7">
        <f t="shared" si="0"/>
        <v>1.9096686501670206</v>
      </c>
    </row>
    <row r="19" spans="1:6" x14ac:dyDescent="0.2">
      <c r="A19" s="41" t="s">
        <v>695</v>
      </c>
      <c r="B19" s="41" t="s">
        <v>1307</v>
      </c>
      <c r="C19" s="41" t="s">
        <v>678</v>
      </c>
      <c r="D19" s="41">
        <v>646</v>
      </c>
      <c r="E19" s="7">
        <v>6506.2665200000001</v>
      </c>
      <c r="F19" s="7">
        <f t="shared" si="0"/>
        <v>1.7200746742192272</v>
      </c>
    </row>
    <row r="20" spans="1:6" x14ac:dyDescent="0.2">
      <c r="A20" s="41" t="s">
        <v>696</v>
      </c>
      <c r="B20" s="41" t="s">
        <v>1308</v>
      </c>
      <c r="C20" s="41" t="s">
        <v>697</v>
      </c>
      <c r="D20" s="41">
        <v>650</v>
      </c>
      <c r="E20" s="7">
        <v>6420.0889999999999</v>
      </c>
      <c r="F20" s="7">
        <f t="shared" si="0"/>
        <v>1.6972917511429344</v>
      </c>
    </row>
    <row r="21" spans="1:6" x14ac:dyDescent="0.2">
      <c r="A21" s="41" t="s">
        <v>698</v>
      </c>
      <c r="B21" s="41" t="s">
        <v>1309</v>
      </c>
      <c r="C21" s="41" t="s">
        <v>699</v>
      </c>
      <c r="D21" s="41">
        <v>6700</v>
      </c>
      <c r="E21" s="7">
        <v>6389.4416000000001</v>
      </c>
      <c r="F21" s="7">
        <f t="shared" si="0"/>
        <v>1.6891894367958935</v>
      </c>
    </row>
    <row r="22" spans="1:6" x14ac:dyDescent="0.2">
      <c r="A22" s="41" t="s">
        <v>700</v>
      </c>
      <c r="B22" s="41" t="s">
        <v>1310</v>
      </c>
      <c r="C22" s="41" t="s">
        <v>701</v>
      </c>
      <c r="D22" s="41">
        <v>11</v>
      </c>
      <c r="E22" s="7">
        <v>5716.0124999999998</v>
      </c>
      <c r="F22" s="7">
        <f t="shared" si="0"/>
        <v>1.511153640655122</v>
      </c>
    </row>
    <row r="23" spans="1:6" x14ac:dyDescent="0.2">
      <c r="A23" s="41" t="s">
        <v>702</v>
      </c>
      <c r="B23" s="41" t="s">
        <v>1311</v>
      </c>
      <c r="C23" s="41" t="s">
        <v>684</v>
      </c>
      <c r="D23" s="41">
        <v>550</v>
      </c>
      <c r="E23" s="7">
        <v>5572.9025000000001</v>
      </c>
      <c r="F23" s="7">
        <f t="shared" si="0"/>
        <v>1.4733193641355808</v>
      </c>
    </row>
    <row r="24" spans="1:6" x14ac:dyDescent="0.2">
      <c r="A24" s="41" t="s">
        <v>703</v>
      </c>
      <c r="B24" s="41" t="s">
        <v>1312</v>
      </c>
      <c r="C24" s="41" t="s">
        <v>694</v>
      </c>
      <c r="D24" s="41">
        <v>514</v>
      </c>
      <c r="E24" s="7">
        <v>5368.2416999999996</v>
      </c>
      <c r="F24" s="7">
        <f t="shared" si="0"/>
        <v>1.4192127796906744</v>
      </c>
    </row>
    <row r="25" spans="1:6" x14ac:dyDescent="0.2">
      <c r="A25" s="41" t="s">
        <v>704</v>
      </c>
      <c r="B25" s="41" t="s">
        <v>1313</v>
      </c>
      <c r="C25" s="41" t="s">
        <v>678</v>
      </c>
      <c r="D25" s="41">
        <v>501</v>
      </c>
      <c r="E25" s="7">
        <v>5038.4718300000004</v>
      </c>
      <c r="F25" s="7">
        <f t="shared" si="0"/>
        <v>1.3320308605418159</v>
      </c>
    </row>
    <row r="26" spans="1:6" x14ac:dyDescent="0.2">
      <c r="A26" s="41" t="s">
        <v>705</v>
      </c>
      <c r="B26" s="41" t="s">
        <v>1314</v>
      </c>
      <c r="C26" s="41" t="s">
        <v>701</v>
      </c>
      <c r="D26" s="41">
        <v>8</v>
      </c>
      <c r="E26" s="7">
        <v>4157.1000000000004</v>
      </c>
      <c r="F26" s="7">
        <f t="shared" si="0"/>
        <v>1.0990208295673616</v>
      </c>
    </row>
    <row r="27" spans="1:6" x14ac:dyDescent="0.2">
      <c r="A27" s="41" t="s">
        <v>706</v>
      </c>
      <c r="B27" s="41" t="s">
        <v>1315</v>
      </c>
      <c r="C27" s="41" t="s">
        <v>676</v>
      </c>
      <c r="D27" s="41">
        <v>419</v>
      </c>
      <c r="E27" s="7">
        <v>4043.45894</v>
      </c>
      <c r="F27" s="7">
        <f t="shared" si="0"/>
        <v>1.0689773155710385</v>
      </c>
    </row>
    <row r="28" spans="1:6" x14ac:dyDescent="0.2">
      <c r="A28" s="41" t="s">
        <v>707</v>
      </c>
      <c r="B28" s="41" t="s">
        <v>1316</v>
      </c>
      <c r="C28" s="41" t="s">
        <v>708</v>
      </c>
      <c r="D28" s="41">
        <v>400</v>
      </c>
      <c r="E28" s="7">
        <v>4005.9119999999998</v>
      </c>
      <c r="F28" s="7">
        <f t="shared" si="0"/>
        <v>1.0590509560544243</v>
      </c>
    </row>
    <row r="29" spans="1:6" x14ac:dyDescent="0.2">
      <c r="A29" s="41" t="s">
        <v>709</v>
      </c>
      <c r="B29" s="41" t="s">
        <v>1317</v>
      </c>
      <c r="C29" s="41" t="s">
        <v>710</v>
      </c>
      <c r="D29" s="41">
        <v>4000</v>
      </c>
      <c r="E29" s="7">
        <v>3991</v>
      </c>
      <c r="F29" s="7">
        <f t="shared" si="0"/>
        <v>1.0551086408321522</v>
      </c>
    </row>
    <row r="30" spans="1:6" x14ac:dyDescent="0.2">
      <c r="A30" s="41" t="s">
        <v>711</v>
      </c>
      <c r="B30" s="41" t="s">
        <v>1318</v>
      </c>
      <c r="C30" s="41" t="s">
        <v>712</v>
      </c>
      <c r="D30" s="41">
        <v>400</v>
      </c>
      <c r="E30" s="7">
        <v>3959.66</v>
      </c>
      <c r="F30" s="7">
        <f t="shared" si="0"/>
        <v>1.0468232224398495</v>
      </c>
    </row>
    <row r="31" spans="1:6" x14ac:dyDescent="0.2">
      <c r="A31" s="41" t="s">
        <v>713</v>
      </c>
      <c r="B31" s="41" t="s">
        <v>1319</v>
      </c>
      <c r="C31" s="41" t="s">
        <v>678</v>
      </c>
      <c r="D31" s="41">
        <v>350</v>
      </c>
      <c r="E31" s="7">
        <v>3531.8429999999998</v>
      </c>
      <c r="F31" s="7">
        <f t="shared" si="0"/>
        <v>0.93372038771299182</v>
      </c>
    </row>
    <row r="32" spans="1:6" x14ac:dyDescent="0.2">
      <c r="A32" s="41" t="s">
        <v>714</v>
      </c>
      <c r="B32" s="41" t="s">
        <v>1320</v>
      </c>
      <c r="C32" s="41" t="s">
        <v>697</v>
      </c>
      <c r="D32" s="41">
        <v>350</v>
      </c>
      <c r="E32" s="7">
        <v>3486.6824999999999</v>
      </c>
      <c r="F32" s="7">
        <f t="shared" si="0"/>
        <v>0.92178121613336261</v>
      </c>
    </row>
    <row r="33" spans="1:6" x14ac:dyDescent="0.2">
      <c r="A33" s="41" t="s">
        <v>715</v>
      </c>
      <c r="B33" s="41" t="s">
        <v>1321</v>
      </c>
      <c r="C33" s="41" t="s">
        <v>682</v>
      </c>
      <c r="D33" s="41">
        <v>300</v>
      </c>
      <c r="E33" s="7">
        <v>2997.9209999999998</v>
      </c>
      <c r="F33" s="7">
        <f t="shared" si="0"/>
        <v>0.79256636222304333</v>
      </c>
    </row>
    <row r="34" spans="1:6" x14ac:dyDescent="0.2">
      <c r="A34" s="41" t="s">
        <v>716</v>
      </c>
      <c r="B34" s="41" t="s">
        <v>1322</v>
      </c>
      <c r="C34" s="41" t="s">
        <v>684</v>
      </c>
      <c r="D34" s="41">
        <v>200</v>
      </c>
      <c r="E34" s="7">
        <v>2068.4499999999998</v>
      </c>
      <c r="F34" s="7">
        <f t="shared" si="0"/>
        <v>0.5468402576119431</v>
      </c>
    </row>
    <row r="35" spans="1:6" x14ac:dyDescent="0.2">
      <c r="A35" s="41" t="s">
        <v>717</v>
      </c>
      <c r="B35" s="41" t="s">
        <v>1323</v>
      </c>
      <c r="C35" s="41" t="s">
        <v>710</v>
      </c>
      <c r="D35" s="41">
        <v>2000</v>
      </c>
      <c r="E35" s="7">
        <v>1996.0260000000001</v>
      </c>
      <c r="F35" s="7">
        <f t="shared" si="0"/>
        <v>0.52769338008660416</v>
      </c>
    </row>
    <row r="36" spans="1:6" x14ac:dyDescent="0.2">
      <c r="A36" s="41" t="s">
        <v>718</v>
      </c>
      <c r="B36" s="41" t="s">
        <v>1324</v>
      </c>
      <c r="C36" s="41" t="s">
        <v>678</v>
      </c>
      <c r="D36" s="41">
        <v>150</v>
      </c>
      <c r="E36" s="7">
        <v>1507.278</v>
      </c>
      <c r="F36" s="7">
        <f t="shared" si="0"/>
        <v>0.39848209519824718</v>
      </c>
    </row>
    <row r="37" spans="1:6" x14ac:dyDescent="0.2">
      <c r="A37" s="41" t="s">
        <v>719</v>
      </c>
      <c r="B37" s="41" t="s">
        <v>1325</v>
      </c>
      <c r="C37" s="41" t="s">
        <v>678</v>
      </c>
      <c r="D37" s="41">
        <v>150</v>
      </c>
      <c r="E37" s="7">
        <v>1490.127</v>
      </c>
      <c r="F37" s="7">
        <f t="shared" si="0"/>
        <v>0.39394785107424013</v>
      </c>
    </row>
    <row r="38" spans="1:6" x14ac:dyDescent="0.2">
      <c r="A38" s="41" t="s">
        <v>720</v>
      </c>
      <c r="B38" s="41" t="s">
        <v>1318</v>
      </c>
      <c r="C38" s="41" t="s">
        <v>712</v>
      </c>
      <c r="D38" s="41">
        <v>150</v>
      </c>
      <c r="E38" s="7">
        <v>1484.8724999999999</v>
      </c>
      <c r="F38" s="7">
        <f t="shared" si="0"/>
        <v>0.39255870841494361</v>
      </c>
    </row>
    <row r="39" spans="1:6" x14ac:dyDescent="0.2">
      <c r="A39" s="41" t="s">
        <v>721</v>
      </c>
      <c r="B39" s="41" t="s">
        <v>1326</v>
      </c>
      <c r="C39" s="41" t="s">
        <v>684</v>
      </c>
      <c r="D39" s="41">
        <v>150</v>
      </c>
      <c r="E39" s="7">
        <v>1436.1105</v>
      </c>
      <c r="F39" s="7">
        <f t="shared" si="0"/>
        <v>0.37966740108739222</v>
      </c>
    </row>
    <row r="40" spans="1:6" x14ac:dyDescent="0.2">
      <c r="A40" s="41" t="s">
        <v>722</v>
      </c>
      <c r="B40" s="41" t="s">
        <v>1327</v>
      </c>
      <c r="C40" s="41" t="s">
        <v>697</v>
      </c>
      <c r="D40" s="41">
        <v>110000</v>
      </c>
      <c r="E40" s="7">
        <v>1072.9345000000001</v>
      </c>
      <c r="F40" s="7">
        <f t="shared" si="0"/>
        <v>0.28365383663165245</v>
      </c>
    </row>
    <row r="41" spans="1:6" x14ac:dyDescent="0.2">
      <c r="A41" s="41" t="s">
        <v>723</v>
      </c>
      <c r="B41" s="41" t="s">
        <v>1328</v>
      </c>
      <c r="C41" s="41" t="s">
        <v>724</v>
      </c>
      <c r="D41" s="41">
        <v>100</v>
      </c>
      <c r="E41" s="7">
        <v>995.36500000000001</v>
      </c>
      <c r="F41" s="7">
        <f t="shared" si="0"/>
        <v>0.26314663299471192</v>
      </c>
    </row>
    <row r="42" spans="1:6" x14ac:dyDescent="0.2">
      <c r="A42" s="41" t="s">
        <v>725</v>
      </c>
      <c r="B42" s="41" t="s">
        <v>1329</v>
      </c>
      <c r="C42" s="41" t="s">
        <v>712</v>
      </c>
      <c r="D42" s="41">
        <v>40</v>
      </c>
      <c r="E42" s="7">
        <v>395.96600000000001</v>
      </c>
      <c r="F42" s="7">
        <f t="shared" si="0"/>
        <v>0.10468232224398497</v>
      </c>
    </row>
    <row r="43" spans="1:6" x14ac:dyDescent="0.2">
      <c r="A43" s="41" t="s">
        <v>726</v>
      </c>
      <c r="B43" s="41" t="s">
        <v>1330</v>
      </c>
      <c r="C43" s="41" t="s">
        <v>686</v>
      </c>
      <c r="D43" s="41">
        <v>40</v>
      </c>
      <c r="E43" s="7">
        <v>387.59800000000001</v>
      </c>
      <c r="F43" s="7">
        <f t="shared" si="0"/>
        <v>0.10247005737140079</v>
      </c>
    </row>
    <row r="44" spans="1:6" x14ac:dyDescent="0.2">
      <c r="A44" s="41" t="s">
        <v>727</v>
      </c>
      <c r="B44" s="41" t="s">
        <v>1331</v>
      </c>
      <c r="C44" s="41" t="s">
        <v>686</v>
      </c>
      <c r="D44" s="41">
        <v>24</v>
      </c>
      <c r="E44" s="7">
        <v>246.22391999999999</v>
      </c>
      <c r="F44" s="7">
        <f t="shared" si="0"/>
        <v>6.5094709489241939E-2</v>
      </c>
    </row>
    <row r="45" spans="1:6" x14ac:dyDescent="0.2">
      <c r="A45" s="40" t="s">
        <v>40</v>
      </c>
      <c r="B45" s="41"/>
      <c r="C45" s="41"/>
      <c r="D45" s="41"/>
      <c r="E45" s="6">
        <f>SUM(E8:E44)</f>
        <v>216625.44733000005</v>
      </c>
      <c r="F45" s="6">
        <f>SUM(F8:F44)</f>
        <v>57.26970215535286</v>
      </c>
    </row>
    <row r="46" spans="1:6" x14ac:dyDescent="0.2">
      <c r="A46" s="41"/>
      <c r="B46" s="41"/>
      <c r="C46" s="41"/>
      <c r="D46" s="41"/>
      <c r="E46" s="7"/>
      <c r="F46" s="7"/>
    </row>
    <row r="47" spans="1:6" x14ac:dyDescent="0.2">
      <c r="A47" s="40" t="s">
        <v>728</v>
      </c>
      <c r="B47" s="41"/>
      <c r="C47" s="41"/>
      <c r="D47" s="41"/>
      <c r="E47" s="7"/>
      <c r="F47" s="7"/>
    </row>
    <row r="48" spans="1:6" ht="12" customHeight="1" x14ac:dyDescent="0.2">
      <c r="A48" s="41" t="s">
        <v>729</v>
      </c>
      <c r="B48" s="41" t="s">
        <v>1332</v>
      </c>
      <c r="C48" s="41" t="s">
        <v>730</v>
      </c>
      <c r="D48" s="41">
        <v>1850</v>
      </c>
      <c r="E48" s="7">
        <v>17992.5265</v>
      </c>
      <c r="F48" s="7">
        <f t="shared" ref="F48:F71" si="1">+E48/$E$78*100</f>
        <v>4.7567201655102673</v>
      </c>
    </row>
    <row r="49" spans="1:6" x14ac:dyDescent="0.2">
      <c r="A49" s="41" t="s">
        <v>731</v>
      </c>
      <c r="B49" s="41" t="s">
        <v>1333</v>
      </c>
      <c r="C49" s="41" t="s">
        <v>708</v>
      </c>
      <c r="D49" s="41">
        <v>1650</v>
      </c>
      <c r="E49" s="7">
        <v>16376.415000000001</v>
      </c>
      <c r="F49" s="7">
        <f t="shared" si="1"/>
        <v>4.3294655405545655</v>
      </c>
    </row>
    <row r="50" spans="1:6" x14ac:dyDescent="0.2">
      <c r="A50" s="41" t="s">
        <v>732</v>
      </c>
      <c r="B50" s="41" t="s">
        <v>1334</v>
      </c>
      <c r="C50" s="41" t="s">
        <v>733</v>
      </c>
      <c r="D50" s="41">
        <v>1450</v>
      </c>
      <c r="E50" s="7">
        <v>14117.924999999999</v>
      </c>
      <c r="F50" s="7">
        <f t="shared" si="1"/>
        <v>3.7323840285944021</v>
      </c>
    </row>
    <row r="51" spans="1:6" x14ac:dyDescent="0.2">
      <c r="A51" s="41" t="s">
        <v>734</v>
      </c>
      <c r="B51" s="41" t="s">
        <v>1335</v>
      </c>
      <c r="C51" s="41" t="s">
        <v>735</v>
      </c>
      <c r="D51" s="41">
        <v>1250</v>
      </c>
      <c r="E51" s="7">
        <v>14044.2875</v>
      </c>
      <c r="F51" s="7">
        <f t="shared" si="1"/>
        <v>3.7129163356504598</v>
      </c>
    </row>
    <row r="52" spans="1:6" x14ac:dyDescent="0.2">
      <c r="A52" s="41" t="s">
        <v>736</v>
      </c>
      <c r="B52" s="41" t="s">
        <v>1336</v>
      </c>
      <c r="C52" s="41" t="s">
        <v>737</v>
      </c>
      <c r="D52" s="41">
        <v>12673</v>
      </c>
      <c r="E52" s="7">
        <v>12348.964062999999</v>
      </c>
      <c r="F52" s="7">
        <f t="shared" si="1"/>
        <v>3.2647202927078478</v>
      </c>
    </row>
    <row r="53" spans="1:6" x14ac:dyDescent="0.2">
      <c r="A53" s="41" t="s">
        <v>738</v>
      </c>
      <c r="B53" s="41" t="s">
        <v>1337</v>
      </c>
      <c r="C53" s="41" t="s">
        <v>739</v>
      </c>
      <c r="D53" s="41">
        <v>1000</v>
      </c>
      <c r="E53" s="7">
        <v>10278.780000000001</v>
      </c>
      <c r="F53" s="7">
        <f t="shared" si="1"/>
        <v>2.7174215973973213</v>
      </c>
    </row>
    <row r="54" spans="1:6" x14ac:dyDescent="0.2">
      <c r="A54" s="41" t="s">
        <v>740</v>
      </c>
      <c r="B54" s="41" t="s">
        <v>1338</v>
      </c>
      <c r="C54" s="41" t="s">
        <v>741</v>
      </c>
      <c r="D54" s="41">
        <v>1000</v>
      </c>
      <c r="E54" s="7">
        <v>10136.290000000001</v>
      </c>
      <c r="F54" s="7">
        <f t="shared" si="1"/>
        <v>2.6797512315160454</v>
      </c>
    </row>
    <row r="55" spans="1:6" x14ac:dyDescent="0.2">
      <c r="A55" s="41" t="s">
        <v>742</v>
      </c>
      <c r="B55" s="41" t="s">
        <v>1339</v>
      </c>
      <c r="C55" s="41" t="s">
        <v>733</v>
      </c>
      <c r="D55" s="41">
        <v>850</v>
      </c>
      <c r="E55" s="7">
        <v>8482.9150000000009</v>
      </c>
      <c r="F55" s="7">
        <f t="shared" si="1"/>
        <v>2.2426451806426151</v>
      </c>
    </row>
    <row r="56" spans="1:6" x14ac:dyDescent="0.2">
      <c r="A56" s="41" t="s">
        <v>743</v>
      </c>
      <c r="B56" s="41" t="s">
        <v>1340</v>
      </c>
      <c r="C56" s="41" t="s">
        <v>741</v>
      </c>
      <c r="D56" s="41">
        <v>770</v>
      </c>
      <c r="E56" s="7">
        <v>7344.4832999999999</v>
      </c>
      <c r="F56" s="7">
        <f t="shared" si="1"/>
        <v>1.9416757184358404</v>
      </c>
    </row>
    <row r="57" spans="1:6" x14ac:dyDescent="0.2">
      <c r="A57" s="41" t="s">
        <v>744</v>
      </c>
      <c r="B57" s="41" t="s">
        <v>1341</v>
      </c>
      <c r="C57" s="41" t="s">
        <v>737</v>
      </c>
      <c r="D57" s="41">
        <v>44</v>
      </c>
      <c r="E57" s="7">
        <v>6294.8028000000004</v>
      </c>
      <c r="F57" s="7">
        <f t="shared" si="1"/>
        <v>1.6641695882271175</v>
      </c>
    </row>
    <row r="58" spans="1:6" x14ac:dyDescent="0.2">
      <c r="A58" s="41" t="s">
        <v>745</v>
      </c>
      <c r="B58" s="41" t="s">
        <v>1342</v>
      </c>
      <c r="C58" s="41" t="s">
        <v>741</v>
      </c>
      <c r="D58" s="41">
        <v>6000</v>
      </c>
      <c r="E58" s="7">
        <v>6147.6180000000004</v>
      </c>
      <c r="F58" s="7">
        <f t="shared" si="1"/>
        <v>1.6252580486933783</v>
      </c>
    </row>
    <row r="59" spans="1:6" x14ac:dyDescent="0.2">
      <c r="A59" s="41" t="s">
        <v>746</v>
      </c>
      <c r="B59" s="41" t="s">
        <v>1343</v>
      </c>
      <c r="C59" s="41" t="s">
        <v>694</v>
      </c>
      <c r="D59" s="41">
        <v>420</v>
      </c>
      <c r="E59" s="7">
        <v>4040.0304000000001</v>
      </c>
      <c r="F59" s="7">
        <f t="shared" si="1"/>
        <v>1.0680709056037525</v>
      </c>
    </row>
    <row r="60" spans="1:6" x14ac:dyDescent="0.2">
      <c r="A60" s="41" t="s">
        <v>747</v>
      </c>
      <c r="B60" s="41" t="s">
        <v>1344</v>
      </c>
      <c r="C60" s="41" t="s">
        <v>737</v>
      </c>
      <c r="D60" s="41">
        <v>3559</v>
      </c>
      <c r="E60" s="7">
        <v>3467.9999290000001</v>
      </c>
      <c r="F60" s="7">
        <f t="shared" si="1"/>
        <v>0.91684206752522934</v>
      </c>
    </row>
    <row r="61" spans="1:6" x14ac:dyDescent="0.2">
      <c r="A61" s="41" t="s">
        <v>748</v>
      </c>
      <c r="B61" s="41" t="s">
        <v>1345</v>
      </c>
      <c r="C61" s="41" t="s">
        <v>708</v>
      </c>
      <c r="D61" s="41">
        <v>350</v>
      </c>
      <c r="E61" s="7">
        <v>3355.3694999999998</v>
      </c>
      <c r="F61" s="7">
        <f t="shared" si="1"/>
        <v>0.88706573606481021</v>
      </c>
    </row>
    <row r="62" spans="1:6" x14ac:dyDescent="0.2">
      <c r="A62" s="41" t="s">
        <v>749</v>
      </c>
      <c r="B62" s="41" t="s">
        <v>1346</v>
      </c>
      <c r="C62" s="41" t="s">
        <v>739</v>
      </c>
      <c r="D62" s="41">
        <v>320</v>
      </c>
      <c r="E62" s="7">
        <v>3289.2096000000001</v>
      </c>
      <c r="F62" s="7">
        <f t="shared" si="1"/>
        <v>0.86957491116714281</v>
      </c>
    </row>
    <row r="63" spans="1:6" x14ac:dyDescent="0.2">
      <c r="A63" s="41" t="s">
        <v>750</v>
      </c>
      <c r="B63" s="41" t="s">
        <v>1347</v>
      </c>
      <c r="C63" s="41" t="s">
        <v>708</v>
      </c>
      <c r="D63" s="41">
        <v>300</v>
      </c>
      <c r="E63" s="7">
        <v>3022.1039999999998</v>
      </c>
      <c r="F63" s="7">
        <f t="shared" si="1"/>
        <v>0.79895967023137315</v>
      </c>
    </row>
    <row r="64" spans="1:6" x14ac:dyDescent="0.2">
      <c r="A64" s="41" t="s">
        <v>751</v>
      </c>
      <c r="B64" s="41" t="s">
        <v>1348</v>
      </c>
      <c r="C64" s="41" t="s">
        <v>741</v>
      </c>
      <c r="D64" s="41">
        <v>250</v>
      </c>
      <c r="E64" s="7">
        <v>2443.42</v>
      </c>
      <c r="F64" s="7">
        <f t="shared" si="1"/>
        <v>0.64597182540268039</v>
      </c>
    </row>
    <row r="65" spans="1:6" x14ac:dyDescent="0.2">
      <c r="A65" s="41" t="s">
        <v>752</v>
      </c>
      <c r="B65" s="41" t="s">
        <v>1349</v>
      </c>
      <c r="C65" s="41" t="s">
        <v>753</v>
      </c>
      <c r="D65" s="41">
        <v>20</v>
      </c>
      <c r="E65" s="7">
        <v>2387.2020000000002</v>
      </c>
      <c r="F65" s="7">
        <f t="shared" si="1"/>
        <v>0.63110936046399291</v>
      </c>
    </row>
    <row r="66" spans="1:6" x14ac:dyDescent="0.2">
      <c r="A66" s="41" t="s">
        <v>754</v>
      </c>
      <c r="B66" s="41" t="s">
        <v>1350</v>
      </c>
      <c r="C66" s="41" t="s">
        <v>755</v>
      </c>
      <c r="D66" s="41">
        <v>135</v>
      </c>
      <c r="E66" s="7">
        <v>1364.5718999999999</v>
      </c>
      <c r="F66" s="7">
        <f t="shared" si="1"/>
        <v>0.36075459852837566</v>
      </c>
    </row>
    <row r="67" spans="1:6" x14ac:dyDescent="0.2">
      <c r="A67" s="41" t="s">
        <v>756</v>
      </c>
      <c r="B67" s="41" t="s">
        <v>1351</v>
      </c>
      <c r="C67" s="41" t="s">
        <v>757</v>
      </c>
      <c r="D67" s="41">
        <v>10</v>
      </c>
      <c r="E67" s="7">
        <v>1125.722</v>
      </c>
      <c r="F67" s="7">
        <f t="shared" si="1"/>
        <v>0.29760937343393934</v>
      </c>
    </row>
    <row r="68" spans="1:6" x14ac:dyDescent="0.2">
      <c r="A68" s="41" t="s">
        <v>758</v>
      </c>
      <c r="B68" s="41" t="s">
        <v>1352</v>
      </c>
      <c r="C68" s="41" t="s">
        <v>741</v>
      </c>
      <c r="D68" s="41">
        <v>110</v>
      </c>
      <c r="E68" s="7">
        <v>1081.1316999999999</v>
      </c>
      <c r="F68" s="7">
        <f t="shared" si="1"/>
        <v>0.2858209467671145</v>
      </c>
    </row>
    <row r="69" spans="1:6" x14ac:dyDescent="0.2">
      <c r="A69" s="41" t="s">
        <v>759</v>
      </c>
      <c r="B69" s="41" t="s">
        <v>1353</v>
      </c>
      <c r="C69" s="41" t="s">
        <v>741</v>
      </c>
      <c r="D69" s="41">
        <v>100</v>
      </c>
      <c r="E69" s="7">
        <v>995.27300000000002</v>
      </c>
      <c r="F69" s="7">
        <f t="shared" si="1"/>
        <v>0.26312231077096931</v>
      </c>
    </row>
    <row r="70" spans="1:6" x14ac:dyDescent="0.2">
      <c r="A70" s="41" t="s">
        <v>760</v>
      </c>
      <c r="B70" s="41" t="s">
        <v>1354</v>
      </c>
      <c r="C70" s="41" t="s">
        <v>761</v>
      </c>
      <c r="D70" s="41">
        <v>100</v>
      </c>
      <c r="E70" s="7">
        <v>987.80399999999997</v>
      </c>
      <c r="F70" s="7">
        <f t="shared" si="1"/>
        <v>0.26114771632386952</v>
      </c>
    </row>
    <row r="71" spans="1:6" x14ac:dyDescent="0.2">
      <c r="A71" s="41" t="s">
        <v>762</v>
      </c>
      <c r="B71" s="41" t="s">
        <v>1355</v>
      </c>
      <c r="C71" s="41" t="s">
        <v>710</v>
      </c>
      <c r="D71" s="41">
        <v>50</v>
      </c>
      <c r="E71" s="7">
        <v>580.86850000000004</v>
      </c>
      <c r="F71" s="7">
        <f t="shared" si="1"/>
        <v>0.15356536545658006</v>
      </c>
    </row>
    <row r="72" spans="1:6" x14ac:dyDescent="0.2">
      <c r="A72" s="40" t="s">
        <v>40</v>
      </c>
      <c r="B72" s="41"/>
      <c r="C72" s="41"/>
      <c r="D72" s="41"/>
      <c r="E72" s="6">
        <f>SUM(E48:E71)</f>
        <v>151705.71369200005</v>
      </c>
      <c r="F72" s="6">
        <f>SUM(F48:F71)</f>
        <v>40.106742515669694</v>
      </c>
    </row>
    <row r="73" spans="1:6" x14ac:dyDescent="0.2">
      <c r="A73" s="41"/>
      <c r="B73" s="41"/>
      <c r="C73" s="41"/>
      <c r="D73" s="41"/>
      <c r="E73" s="7"/>
      <c r="F73" s="7"/>
    </row>
    <row r="74" spans="1:6" x14ac:dyDescent="0.2">
      <c r="A74" s="40" t="s">
        <v>40</v>
      </c>
      <c r="B74" s="41"/>
      <c r="C74" s="41"/>
      <c r="D74" s="41"/>
      <c r="E74" s="6">
        <f>+E72+E45</f>
        <v>368331.16102200013</v>
      </c>
      <c r="F74" s="6">
        <f>+E74/$E$78*100</f>
        <v>97.376444671022583</v>
      </c>
    </row>
    <row r="75" spans="1:6" x14ac:dyDescent="0.2">
      <c r="A75" s="41"/>
      <c r="B75" s="41"/>
      <c r="C75" s="41"/>
      <c r="D75" s="41"/>
      <c r="E75" s="7"/>
      <c r="F75" s="7"/>
    </row>
    <row r="76" spans="1:6" x14ac:dyDescent="0.2">
      <c r="A76" s="40" t="s">
        <v>103</v>
      </c>
      <c r="B76" s="41"/>
      <c r="C76" s="41"/>
      <c r="D76" s="41"/>
      <c r="E76" s="7">
        <v>9923.7262522000092</v>
      </c>
      <c r="F76" s="7">
        <f>+E76/$E$78*100</f>
        <v>2.6235553289774742</v>
      </c>
    </row>
    <row r="77" spans="1:6" x14ac:dyDescent="0.2">
      <c r="A77" s="41"/>
      <c r="B77" s="41"/>
      <c r="C77" s="41"/>
      <c r="D77" s="41"/>
      <c r="E77" s="7"/>
      <c r="F77" s="7"/>
    </row>
    <row r="78" spans="1:6" x14ac:dyDescent="0.2">
      <c r="A78" s="42" t="s">
        <v>104</v>
      </c>
      <c r="B78" s="39"/>
      <c r="C78" s="39"/>
      <c r="D78" s="39"/>
      <c r="E78" s="8">
        <v>378254.88727419992</v>
      </c>
      <c r="F78" s="8">
        <f xml:space="preserve"> ROUND(SUM(F74:F77),2)</f>
        <v>100</v>
      </c>
    </row>
    <row r="80" spans="1:6" x14ac:dyDescent="0.2">
      <c r="A80" s="4" t="s">
        <v>105</v>
      </c>
    </row>
    <row r="81" spans="1:4" x14ac:dyDescent="0.2">
      <c r="A81" s="4" t="s">
        <v>106</v>
      </c>
    </row>
    <row r="82" spans="1:4" x14ac:dyDescent="0.2">
      <c r="A82" s="4" t="s">
        <v>107</v>
      </c>
    </row>
    <row r="83" spans="1:4" x14ac:dyDescent="0.2">
      <c r="A83" s="2" t="s">
        <v>601</v>
      </c>
      <c r="D83" s="10">
        <v>20.404499999999999</v>
      </c>
    </row>
    <row r="84" spans="1:4" x14ac:dyDescent="0.2">
      <c r="A84" s="2" t="s">
        <v>598</v>
      </c>
      <c r="D84" s="10">
        <v>11.613099999999999</v>
      </c>
    </row>
    <row r="85" spans="1:4" x14ac:dyDescent="0.2">
      <c r="A85" s="2" t="s">
        <v>599</v>
      </c>
      <c r="D85" s="10">
        <v>21.2516</v>
      </c>
    </row>
    <row r="86" spans="1:4" x14ac:dyDescent="0.2">
      <c r="A86" s="2" t="s">
        <v>600</v>
      </c>
      <c r="D86" s="10">
        <v>11.107699999999999</v>
      </c>
    </row>
    <row r="88" spans="1:4" x14ac:dyDescent="0.2">
      <c r="A88" s="4" t="s">
        <v>108</v>
      </c>
    </row>
    <row r="89" spans="1:4" x14ac:dyDescent="0.2">
      <c r="A89" s="2" t="s">
        <v>601</v>
      </c>
      <c r="D89" s="10">
        <v>21.197299999999998</v>
      </c>
    </row>
    <row r="90" spans="1:4" x14ac:dyDescent="0.2">
      <c r="A90" s="2" t="s">
        <v>598</v>
      </c>
      <c r="D90" s="10">
        <v>11.6572</v>
      </c>
    </row>
    <row r="91" spans="1:4" x14ac:dyDescent="0.2">
      <c r="A91" s="2" t="s">
        <v>599</v>
      </c>
      <c r="D91" s="10">
        <v>22.157699999999998</v>
      </c>
    </row>
    <row r="92" spans="1:4" x14ac:dyDescent="0.2">
      <c r="A92" s="2" t="s">
        <v>600</v>
      </c>
      <c r="D92" s="10">
        <v>11.087999999999999</v>
      </c>
    </row>
    <row r="94" spans="1:4" x14ac:dyDescent="0.2">
      <c r="A94" s="4" t="s">
        <v>109</v>
      </c>
      <c r="D94" s="43"/>
    </row>
    <row r="95" spans="1:4" x14ac:dyDescent="0.2">
      <c r="A95" s="13" t="s">
        <v>606</v>
      </c>
      <c r="B95" s="14"/>
      <c r="C95" s="49" t="s">
        <v>607</v>
      </c>
      <c r="D95" s="50"/>
    </row>
    <row r="96" spans="1:4" x14ac:dyDescent="0.2">
      <c r="A96" s="51"/>
      <c r="B96" s="52"/>
      <c r="C96" s="15" t="s">
        <v>608</v>
      </c>
      <c r="D96" s="15" t="s">
        <v>609</v>
      </c>
    </row>
    <row r="97" spans="1:5" x14ac:dyDescent="0.2">
      <c r="A97" s="16" t="s">
        <v>600</v>
      </c>
      <c r="B97" s="17"/>
      <c r="C97" s="18">
        <v>0.3173692984</v>
      </c>
      <c r="D97" s="18">
        <v>0.29396120380000001</v>
      </c>
    </row>
    <row r="98" spans="1:5" x14ac:dyDescent="0.2">
      <c r="A98" s="16" t="s">
        <v>598</v>
      </c>
      <c r="B98" s="17"/>
      <c r="C98" s="18">
        <v>0.3173692984</v>
      </c>
      <c r="D98" s="18">
        <v>0.29396120380000001</v>
      </c>
    </row>
    <row r="100" spans="1:5" x14ac:dyDescent="0.2">
      <c r="A100" s="4" t="s">
        <v>763</v>
      </c>
      <c r="D100" s="44">
        <v>4.4600350981559407</v>
      </c>
      <c r="E100" s="1" t="s">
        <v>764</v>
      </c>
    </row>
  </sheetData>
  <mergeCells count="3">
    <mergeCell ref="B1:E1"/>
    <mergeCell ref="C95:D95"/>
    <mergeCell ref="A96:B9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04"/>
  <sheetViews>
    <sheetView showGridLines="0" workbookViewId="0"/>
  </sheetViews>
  <sheetFormatPr defaultRowHeight="11.25" x14ac:dyDescent="0.2"/>
  <cols>
    <col min="1" max="1" width="38" style="2" customWidth="1"/>
    <col min="2" max="2" width="48" style="2" bestFit="1" customWidth="1"/>
    <col min="3" max="3" width="29.140625" style="2" bestFit="1" customWidth="1"/>
    <col min="4" max="4" width="7.42578125" style="2" bestFit="1" customWidth="1"/>
    <col min="5" max="5" width="23" style="1" bestFit="1" customWidth="1"/>
    <col min="6" max="6" width="15.5703125" style="1" bestFit="1" customWidth="1"/>
    <col min="7" max="16384" width="9.140625" style="2"/>
  </cols>
  <sheetData>
    <row r="1" spans="1:6" x14ac:dyDescent="0.2">
      <c r="A1" s="4"/>
      <c r="B1" s="48" t="s">
        <v>1229</v>
      </c>
      <c r="C1" s="48"/>
      <c r="D1" s="48"/>
      <c r="E1" s="48"/>
    </row>
    <row r="3" spans="1:6" s="4" customFormat="1" x14ac:dyDescent="0.2">
      <c r="A3" s="38" t="s">
        <v>1</v>
      </c>
      <c r="B3" s="38" t="s">
        <v>2</v>
      </c>
      <c r="C3" s="38" t="s">
        <v>1126</v>
      </c>
      <c r="D3" s="38" t="s">
        <v>4</v>
      </c>
      <c r="E3" s="3" t="s">
        <v>5</v>
      </c>
      <c r="F3" s="3" t="s">
        <v>6</v>
      </c>
    </row>
    <row r="4" spans="1:6" x14ac:dyDescent="0.2">
      <c r="A4" s="39"/>
      <c r="B4" s="39"/>
      <c r="C4" s="39"/>
      <c r="D4" s="39"/>
      <c r="E4" s="5"/>
      <c r="F4" s="5"/>
    </row>
    <row r="5" spans="1:6" x14ac:dyDescent="0.2">
      <c r="A5" s="40" t="s">
        <v>7</v>
      </c>
      <c r="B5" s="41"/>
      <c r="C5" s="41"/>
      <c r="D5" s="41"/>
      <c r="E5" s="7"/>
      <c r="F5" s="7"/>
    </row>
    <row r="6" spans="1:6" x14ac:dyDescent="0.2">
      <c r="A6" s="40" t="s">
        <v>8</v>
      </c>
      <c r="B6" s="41"/>
      <c r="C6" s="41"/>
      <c r="D6" s="41"/>
      <c r="E6" s="7"/>
      <c r="F6" s="7"/>
    </row>
    <row r="7" spans="1:6" x14ac:dyDescent="0.2">
      <c r="A7" s="41" t="s">
        <v>117</v>
      </c>
      <c r="B7" s="41" t="s">
        <v>118</v>
      </c>
      <c r="C7" s="41" t="s">
        <v>11</v>
      </c>
      <c r="D7" s="41">
        <v>1747178</v>
      </c>
      <c r="E7" s="7">
        <v>11343.553164999999</v>
      </c>
      <c r="F7" s="7">
        <f t="shared" ref="F7:F44" si="0">+E7/$E$84*100</f>
        <v>5.4343029859076495</v>
      </c>
    </row>
    <row r="8" spans="1:6" x14ac:dyDescent="0.2">
      <c r="A8" s="41" t="s">
        <v>9</v>
      </c>
      <c r="B8" s="41" t="s">
        <v>10</v>
      </c>
      <c r="C8" s="41" t="s">
        <v>11</v>
      </c>
      <c r="D8" s="41">
        <v>536962</v>
      </c>
      <c r="E8" s="7">
        <v>11067.860744</v>
      </c>
      <c r="F8" s="7">
        <f t="shared" si="0"/>
        <v>5.3022283065862688</v>
      </c>
    </row>
    <row r="9" spans="1:6" x14ac:dyDescent="0.2">
      <c r="A9" s="41" t="s">
        <v>196</v>
      </c>
      <c r="B9" s="41" t="s">
        <v>197</v>
      </c>
      <c r="C9" s="41" t="s">
        <v>11</v>
      </c>
      <c r="D9" s="41">
        <v>760089</v>
      </c>
      <c r="E9" s="7">
        <v>9784.2456524999998</v>
      </c>
      <c r="F9" s="7">
        <f t="shared" si="0"/>
        <v>4.6872928253459367</v>
      </c>
    </row>
    <row r="10" spans="1:6" x14ac:dyDescent="0.2">
      <c r="A10" s="41" t="s">
        <v>147</v>
      </c>
      <c r="B10" s="41" t="s">
        <v>148</v>
      </c>
      <c r="C10" s="41" t="s">
        <v>21</v>
      </c>
      <c r="D10" s="41">
        <v>821320</v>
      </c>
      <c r="E10" s="7">
        <v>7928.2019600000003</v>
      </c>
      <c r="F10" s="7">
        <f t="shared" si="0"/>
        <v>3.7981266502140896</v>
      </c>
    </row>
    <row r="11" spans="1:6" x14ac:dyDescent="0.2">
      <c r="A11" s="41" t="s">
        <v>22</v>
      </c>
      <c r="B11" s="41" t="s">
        <v>23</v>
      </c>
      <c r="C11" s="41" t="s">
        <v>24</v>
      </c>
      <c r="D11" s="41">
        <v>3044188</v>
      </c>
      <c r="E11" s="7">
        <v>7243.6453460000002</v>
      </c>
      <c r="F11" s="7">
        <f t="shared" si="0"/>
        <v>3.4701793133107643</v>
      </c>
    </row>
    <row r="12" spans="1:6" x14ac:dyDescent="0.2">
      <c r="A12" s="41" t="s">
        <v>161</v>
      </c>
      <c r="B12" s="41" t="s">
        <v>162</v>
      </c>
      <c r="C12" s="41" t="s">
        <v>128</v>
      </c>
      <c r="D12" s="41">
        <v>3302213</v>
      </c>
      <c r="E12" s="7">
        <v>6653.9591950000004</v>
      </c>
      <c r="F12" s="7">
        <f t="shared" si="0"/>
        <v>3.1876811256163546</v>
      </c>
    </row>
    <row r="13" spans="1:6" x14ac:dyDescent="0.2">
      <c r="A13" s="41" t="s">
        <v>236</v>
      </c>
      <c r="B13" s="41" t="s">
        <v>237</v>
      </c>
      <c r="C13" s="41" t="s">
        <v>52</v>
      </c>
      <c r="D13" s="41">
        <v>600350</v>
      </c>
      <c r="E13" s="7">
        <v>6408.7362499999999</v>
      </c>
      <c r="F13" s="7">
        <f t="shared" si="0"/>
        <v>3.0702033157235697</v>
      </c>
    </row>
    <row r="14" spans="1:6" x14ac:dyDescent="0.2">
      <c r="A14" s="41" t="s">
        <v>187</v>
      </c>
      <c r="B14" s="41" t="s">
        <v>188</v>
      </c>
      <c r="C14" s="41" t="s">
        <v>74</v>
      </c>
      <c r="D14" s="41">
        <v>381892</v>
      </c>
      <c r="E14" s="7">
        <v>5503.4456120000004</v>
      </c>
      <c r="F14" s="7">
        <f t="shared" si="0"/>
        <v>2.6365099618301082</v>
      </c>
    </row>
    <row r="15" spans="1:6" x14ac:dyDescent="0.2">
      <c r="A15" s="41" t="s">
        <v>113</v>
      </c>
      <c r="B15" s="41" t="s">
        <v>114</v>
      </c>
      <c r="C15" s="41" t="s">
        <v>11</v>
      </c>
      <c r="D15" s="41">
        <v>1356840</v>
      </c>
      <c r="E15" s="7">
        <v>4200.77664</v>
      </c>
      <c r="F15" s="7">
        <f t="shared" si="0"/>
        <v>2.0124464271317324</v>
      </c>
    </row>
    <row r="16" spans="1:6" x14ac:dyDescent="0.2">
      <c r="A16" s="41" t="s">
        <v>121</v>
      </c>
      <c r="B16" s="41" t="s">
        <v>122</v>
      </c>
      <c r="C16" s="41" t="s">
        <v>123</v>
      </c>
      <c r="D16" s="41">
        <v>2637936</v>
      </c>
      <c r="E16" s="7">
        <v>4103.309448</v>
      </c>
      <c r="F16" s="7">
        <f t="shared" si="0"/>
        <v>1.9657532750999778</v>
      </c>
    </row>
    <row r="17" spans="1:6" x14ac:dyDescent="0.2">
      <c r="A17" s="41" t="s">
        <v>194</v>
      </c>
      <c r="B17" s="41" t="s">
        <v>195</v>
      </c>
      <c r="C17" s="41" t="s">
        <v>136</v>
      </c>
      <c r="D17" s="41">
        <v>154688</v>
      </c>
      <c r="E17" s="7">
        <v>3854.8249599999999</v>
      </c>
      <c r="F17" s="7">
        <f t="shared" si="0"/>
        <v>1.846712973049246</v>
      </c>
    </row>
    <row r="18" spans="1:6" x14ac:dyDescent="0.2">
      <c r="A18" s="41" t="s">
        <v>119</v>
      </c>
      <c r="B18" s="41" t="s">
        <v>120</v>
      </c>
      <c r="C18" s="41" t="s">
        <v>33</v>
      </c>
      <c r="D18" s="41">
        <v>985150</v>
      </c>
      <c r="E18" s="7">
        <v>3781.4982749999999</v>
      </c>
      <c r="F18" s="7">
        <f t="shared" si="0"/>
        <v>1.8115847008539256</v>
      </c>
    </row>
    <row r="19" spans="1:6" x14ac:dyDescent="0.2">
      <c r="A19" s="41" t="s">
        <v>126</v>
      </c>
      <c r="B19" s="41" t="s">
        <v>127</v>
      </c>
      <c r="C19" s="41" t="s">
        <v>128</v>
      </c>
      <c r="D19" s="41">
        <v>2093346</v>
      </c>
      <c r="E19" s="7">
        <v>3590.0883899999999</v>
      </c>
      <c r="F19" s="7">
        <f t="shared" si="0"/>
        <v>1.7198868620500167</v>
      </c>
    </row>
    <row r="20" spans="1:6" x14ac:dyDescent="0.2">
      <c r="A20" s="41" t="s">
        <v>129</v>
      </c>
      <c r="B20" s="41" t="s">
        <v>130</v>
      </c>
      <c r="C20" s="41" t="s">
        <v>131</v>
      </c>
      <c r="D20" s="41">
        <v>1446976</v>
      </c>
      <c r="E20" s="7">
        <v>3589.2239679999998</v>
      </c>
      <c r="F20" s="7">
        <f t="shared" si="0"/>
        <v>1.7194727474434772</v>
      </c>
    </row>
    <row r="21" spans="1:6" x14ac:dyDescent="0.2">
      <c r="A21" s="41" t="s">
        <v>252</v>
      </c>
      <c r="B21" s="41" t="s">
        <v>253</v>
      </c>
      <c r="C21" s="41" t="s">
        <v>77</v>
      </c>
      <c r="D21" s="41">
        <v>28764</v>
      </c>
      <c r="E21" s="7">
        <v>3331.5183900000002</v>
      </c>
      <c r="F21" s="7">
        <f t="shared" si="0"/>
        <v>1.5960149409132027</v>
      </c>
    </row>
    <row r="22" spans="1:6" x14ac:dyDescent="0.2">
      <c r="A22" s="41" t="s">
        <v>231</v>
      </c>
      <c r="B22" s="41" t="s">
        <v>232</v>
      </c>
      <c r="C22" s="41" t="s">
        <v>77</v>
      </c>
      <c r="D22" s="41">
        <v>276850</v>
      </c>
      <c r="E22" s="7">
        <v>3236.3764999999999</v>
      </c>
      <c r="F22" s="7">
        <f t="shared" si="0"/>
        <v>1.550435760440265</v>
      </c>
    </row>
    <row r="23" spans="1:6" x14ac:dyDescent="0.2">
      <c r="A23" s="41" t="s">
        <v>224</v>
      </c>
      <c r="B23" s="41" t="s">
        <v>225</v>
      </c>
      <c r="C23" s="41" t="s">
        <v>226</v>
      </c>
      <c r="D23" s="41">
        <v>535077</v>
      </c>
      <c r="E23" s="7">
        <v>3213.137385</v>
      </c>
      <c r="F23" s="7">
        <f t="shared" si="0"/>
        <v>1.5393027062554432</v>
      </c>
    </row>
    <row r="24" spans="1:6" x14ac:dyDescent="0.2">
      <c r="A24" s="41" t="s">
        <v>240</v>
      </c>
      <c r="B24" s="41" t="s">
        <v>241</v>
      </c>
      <c r="C24" s="41" t="s">
        <v>131</v>
      </c>
      <c r="D24" s="41">
        <v>1516102</v>
      </c>
      <c r="E24" s="7">
        <v>2918.4963499999999</v>
      </c>
      <c r="F24" s="7">
        <f t="shared" si="0"/>
        <v>1.3981504030060741</v>
      </c>
    </row>
    <row r="25" spans="1:6" x14ac:dyDescent="0.2">
      <c r="A25" s="41" t="s">
        <v>19</v>
      </c>
      <c r="B25" s="41" t="s">
        <v>20</v>
      </c>
      <c r="C25" s="41" t="s">
        <v>21</v>
      </c>
      <c r="D25" s="41">
        <v>1081483</v>
      </c>
      <c r="E25" s="7">
        <v>2892.9670249999999</v>
      </c>
      <c r="F25" s="7">
        <f t="shared" si="0"/>
        <v>1.3859201886228272</v>
      </c>
    </row>
    <row r="26" spans="1:6" x14ac:dyDescent="0.2">
      <c r="A26" s="41" t="s">
        <v>202</v>
      </c>
      <c r="B26" s="41" t="s">
        <v>203</v>
      </c>
      <c r="C26" s="41" t="s">
        <v>74</v>
      </c>
      <c r="D26" s="41">
        <v>331084</v>
      </c>
      <c r="E26" s="7">
        <v>2535.441272</v>
      </c>
      <c r="F26" s="7">
        <f t="shared" si="0"/>
        <v>1.2146419974947145</v>
      </c>
    </row>
    <row r="27" spans="1:6" x14ac:dyDescent="0.2">
      <c r="A27" s="41" t="s">
        <v>291</v>
      </c>
      <c r="B27" s="41" t="s">
        <v>292</v>
      </c>
      <c r="C27" s="41" t="s">
        <v>123</v>
      </c>
      <c r="D27" s="41">
        <v>998372</v>
      </c>
      <c r="E27" s="7">
        <v>2533.868136</v>
      </c>
      <c r="F27" s="7">
        <f t="shared" si="0"/>
        <v>1.2138883625852916</v>
      </c>
    </row>
    <row r="28" spans="1:6" x14ac:dyDescent="0.2">
      <c r="A28" s="41" t="s">
        <v>198</v>
      </c>
      <c r="B28" s="41" t="s">
        <v>199</v>
      </c>
      <c r="C28" s="41" t="s">
        <v>77</v>
      </c>
      <c r="D28" s="41">
        <v>178251</v>
      </c>
      <c r="E28" s="7">
        <v>2502.822291</v>
      </c>
      <c r="F28" s="7">
        <f t="shared" si="0"/>
        <v>1.1990153747542758</v>
      </c>
    </row>
    <row r="29" spans="1:6" x14ac:dyDescent="0.2">
      <c r="A29" s="41" t="s">
        <v>256</v>
      </c>
      <c r="B29" s="41" t="s">
        <v>257</v>
      </c>
      <c r="C29" s="41" t="s">
        <v>247</v>
      </c>
      <c r="D29" s="41">
        <v>180000</v>
      </c>
      <c r="E29" s="7">
        <v>2448.1799999999998</v>
      </c>
      <c r="F29" s="7">
        <f t="shared" si="0"/>
        <v>1.1728381478467194</v>
      </c>
    </row>
    <row r="30" spans="1:6" x14ac:dyDescent="0.2">
      <c r="A30" s="41" t="s">
        <v>222</v>
      </c>
      <c r="B30" s="41" t="s">
        <v>223</v>
      </c>
      <c r="C30" s="41" t="s">
        <v>16</v>
      </c>
      <c r="D30" s="41">
        <v>1164796</v>
      </c>
      <c r="E30" s="7">
        <v>2312.1200600000002</v>
      </c>
      <c r="F30" s="7">
        <f t="shared" si="0"/>
        <v>1.1076565484440055</v>
      </c>
    </row>
    <row r="31" spans="1:6" x14ac:dyDescent="0.2">
      <c r="A31" s="41" t="s">
        <v>17</v>
      </c>
      <c r="B31" s="41" t="s">
        <v>18</v>
      </c>
      <c r="C31" s="41" t="s">
        <v>1230</v>
      </c>
      <c r="D31" s="41">
        <v>1583382</v>
      </c>
      <c r="E31" s="7">
        <v>2173.1917950000002</v>
      </c>
      <c r="F31" s="7">
        <f t="shared" si="0"/>
        <v>1.0411008339923893</v>
      </c>
    </row>
    <row r="32" spans="1:6" x14ac:dyDescent="0.2">
      <c r="A32" s="41" t="s">
        <v>413</v>
      </c>
      <c r="B32" s="41" t="s">
        <v>414</v>
      </c>
      <c r="C32" s="41" t="s">
        <v>77</v>
      </c>
      <c r="D32" s="41">
        <v>121252</v>
      </c>
      <c r="E32" s="7">
        <v>2158.4068520000001</v>
      </c>
      <c r="F32" s="7">
        <f t="shared" si="0"/>
        <v>1.0340178804660392</v>
      </c>
    </row>
    <row r="33" spans="1:6" x14ac:dyDescent="0.2">
      <c r="A33" s="41" t="s">
        <v>229</v>
      </c>
      <c r="B33" s="41" t="s">
        <v>230</v>
      </c>
      <c r="C33" s="41" t="s">
        <v>191</v>
      </c>
      <c r="D33" s="41">
        <v>324626</v>
      </c>
      <c r="E33" s="7">
        <v>1995.8006479999999</v>
      </c>
      <c r="F33" s="7">
        <f t="shared" si="0"/>
        <v>0.95611888646733567</v>
      </c>
    </row>
    <row r="34" spans="1:6" x14ac:dyDescent="0.2">
      <c r="A34" s="41" t="s">
        <v>12</v>
      </c>
      <c r="B34" s="41" t="s">
        <v>13</v>
      </c>
      <c r="C34" s="41" t="s">
        <v>11</v>
      </c>
      <c r="D34" s="41">
        <v>574802</v>
      </c>
      <c r="E34" s="7">
        <v>1974.44487</v>
      </c>
      <c r="F34" s="7">
        <f t="shared" si="0"/>
        <v>0.94588807373487904</v>
      </c>
    </row>
    <row r="35" spans="1:6" x14ac:dyDescent="0.2">
      <c r="A35" s="41" t="s">
        <v>264</v>
      </c>
      <c r="B35" s="41" t="s">
        <v>265</v>
      </c>
      <c r="C35" s="41" t="s">
        <v>247</v>
      </c>
      <c r="D35" s="41">
        <v>219383</v>
      </c>
      <c r="E35" s="7">
        <v>1855.7607969999999</v>
      </c>
      <c r="F35" s="7">
        <f t="shared" si="0"/>
        <v>0.8890306497071423</v>
      </c>
    </row>
    <row r="36" spans="1:6" x14ac:dyDescent="0.2">
      <c r="A36" s="41" t="s">
        <v>238</v>
      </c>
      <c r="B36" s="41" t="s">
        <v>239</v>
      </c>
      <c r="C36" s="41" t="s">
        <v>39</v>
      </c>
      <c r="D36" s="41">
        <v>134893</v>
      </c>
      <c r="E36" s="7">
        <v>1831.1050284999999</v>
      </c>
      <c r="F36" s="7">
        <f t="shared" si="0"/>
        <v>0.87721892595264794</v>
      </c>
    </row>
    <row r="37" spans="1:6" x14ac:dyDescent="0.2">
      <c r="A37" s="41" t="s">
        <v>276</v>
      </c>
      <c r="B37" s="41" t="s">
        <v>277</v>
      </c>
      <c r="C37" s="41" t="s">
        <v>63</v>
      </c>
      <c r="D37" s="41">
        <v>1265151</v>
      </c>
      <c r="E37" s="7">
        <v>1598.5182884999999</v>
      </c>
      <c r="F37" s="7">
        <f t="shared" si="0"/>
        <v>0.76579468371747483</v>
      </c>
    </row>
    <row r="38" spans="1:6" x14ac:dyDescent="0.2">
      <c r="A38" s="41" t="s">
        <v>280</v>
      </c>
      <c r="B38" s="41" t="s">
        <v>281</v>
      </c>
      <c r="C38" s="41" t="s">
        <v>282</v>
      </c>
      <c r="D38" s="41">
        <v>521918</v>
      </c>
      <c r="E38" s="7">
        <v>1515.649872</v>
      </c>
      <c r="F38" s="7">
        <f t="shared" si="0"/>
        <v>0.72609529881814128</v>
      </c>
    </row>
    <row r="39" spans="1:6" x14ac:dyDescent="0.2">
      <c r="A39" s="41" t="s">
        <v>210</v>
      </c>
      <c r="B39" s="41" t="s">
        <v>211</v>
      </c>
      <c r="C39" s="41" t="s">
        <v>136</v>
      </c>
      <c r="D39" s="41">
        <v>374001</v>
      </c>
      <c r="E39" s="7">
        <v>1506.2890275</v>
      </c>
      <c r="F39" s="7">
        <f t="shared" si="0"/>
        <v>0.72161084280360754</v>
      </c>
    </row>
    <row r="40" spans="1:6" x14ac:dyDescent="0.2">
      <c r="A40" s="41" t="s">
        <v>124</v>
      </c>
      <c r="B40" s="41" t="s">
        <v>125</v>
      </c>
      <c r="C40" s="41" t="s">
        <v>123</v>
      </c>
      <c r="D40" s="41">
        <v>398568</v>
      </c>
      <c r="E40" s="7">
        <v>1443.2147279999999</v>
      </c>
      <c r="F40" s="7">
        <f t="shared" si="0"/>
        <v>0.69139413300191432</v>
      </c>
    </row>
    <row r="41" spans="1:6" x14ac:dyDescent="0.2">
      <c r="A41" s="41" t="s">
        <v>421</v>
      </c>
      <c r="B41" s="41" t="s">
        <v>422</v>
      </c>
      <c r="C41" s="41" t="s">
        <v>77</v>
      </c>
      <c r="D41" s="41">
        <v>100000</v>
      </c>
      <c r="E41" s="7">
        <v>1372.45</v>
      </c>
      <c r="F41" s="7">
        <f t="shared" si="0"/>
        <v>0.65749320556994573</v>
      </c>
    </row>
    <row r="42" spans="1:6" x14ac:dyDescent="0.2">
      <c r="A42" s="41" t="s">
        <v>429</v>
      </c>
      <c r="B42" s="41" t="s">
        <v>430</v>
      </c>
      <c r="C42" s="41" t="s">
        <v>95</v>
      </c>
      <c r="D42" s="41">
        <v>147561</v>
      </c>
      <c r="E42" s="7">
        <v>1316.0965590000001</v>
      </c>
      <c r="F42" s="7">
        <f t="shared" si="0"/>
        <v>0.63049622603117439</v>
      </c>
    </row>
    <row r="43" spans="1:6" x14ac:dyDescent="0.2">
      <c r="A43" s="41" t="s">
        <v>590</v>
      </c>
      <c r="B43" s="41" t="s">
        <v>591</v>
      </c>
      <c r="C43" s="41" t="s">
        <v>1231</v>
      </c>
      <c r="D43" s="41">
        <v>270000</v>
      </c>
      <c r="E43" s="7">
        <v>2.7E-2</v>
      </c>
      <c r="F43" s="7">
        <f t="shared" si="0"/>
        <v>1.2934763780384376E-5</v>
      </c>
    </row>
    <row r="44" spans="1:6" x14ac:dyDescent="0.2">
      <c r="A44" s="41" t="s">
        <v>311</v>
      </c>
      <c r="B44" s="41" t="s">
        <v>312</v>
      </c>
      <c r="C44" s="41" t="s">
        <v>1231</v>
      </c>
      <c r="D44" s="41">
        <v>27500</v>
      </c>
      <c r="E44" s="7">
        <v>2.7499999999999998E-3</v>
      </c>
      <c r="F44" s="7">
        <f t="shared" si="0"/>
        <v>1.3174296442984085E-6</v>
      </c>
    </row>
    <row r="45" spans="1:6" x14ac:dyDescent="0.2">
      <c r="A45" s="40" t="s">
        <v>40</v>
      </c>
      <c r="B45" s="41"/>
      <c r="C45" s="41"/>
      <c r="D45" s="41"/>
      <c r="E45" s="6">
        <f>SUM(E7:E44)</f>
        <v>137719.25523000001</v>
      </c>
      <c r="F45" s="6">
        <f>SUM(F7:F44)</f>
        <v>65.976519792982046</v>
      </c>
    </row>
    <row r="46" spans="1:6" x14ac:dyDescent="0.2">
      <c r="A46" s="41"/>
      <c r="B46" s="41"/>
      <c r="C46" s="41"/>
      <c r="D46" s="41"/>
      <c r="E46" s="7"/>
      <c r="F46" s="7"/>
    </row>
    <row r="47" spans="1:6" x14ac:dyDescent="0.2">
      <c r="A47" s="40" t="s">
        <v>674</v>
      </c>
      <c r="B47" s="41"/>
      <c r="C47" s="41"/>
      <c r="D47" s="41"/>
      <c r="E47" s="7"/>
      <c r="F47" s="7"/>
    </row>
    <row r="48" spans="1:6" x14ac:dyDescent="0.2">
      <c r="A48" s="40" t="s">
        <v>8</v>
      </c>
      <c r="B48" s="41"/>
      <c r="C48" s="41"/>
      <c r="D48" s="41"/>
      <c r="E48" s="7"/>
      <c r="F48" s="7"/>
    </row>
    <row r="49" spans="1:6" x14ac:dyDescent="0.2">
      <c r="A49" s="40"/>
      <c r="B49" s="41"/>
      <c r="C49" s="41"/>
      <c r="D49" s="41"/>
      <c r="E49" s="7"/>
      <c r="F49" s="7"/>
    </row>
    <row r="50" spans="1:6" x14ac:dyDescent="0.2">
      <c r="A50" s="41" t="s">
        <v>1029</v>
      </c>
      <c r="B50" s="41" t="s">
        <v>1431</v>
      </c>
      <c r="C50" s="41" t="s">
        <v>680</v>
      </c>
      <c r="D50" s="41">
        <v>1000</v>
      </c>
      <c r="E50" s="7">
        <v>9976.7800000000007</v>
      </c>
      <c r="F50" s="7">
        <f t="shared" ref="F50:F62" si="1">+E50/$E$84*100</f>
        <v>4.7795293551430831</v>
      </c>
    </row>
    <row r="51" spans="1:6" x14ac:dyDescent="0.2">
      <c r="A51" s="41" t="s">
        <v>1128</v>
      </c>
      <c r="B51" s="41" t="s">
        <v>1506</v>
      </c>
      <c r="C51" s="41" t="s">
        <v>757</v>
      </c>
      <c r="D51" s="41">
        <v>900</v>
      </c>
      <c r="E51" s="7">
        <v>9279.5759999999991</v>
      </c>
      <c r="F51" s="7">
        <f t="shared" si="1"/>
        <v>4.4455230941527448</v>
      </c>
    </row>
    <row r="52" spans="1:6" x14ac:dyDescent="0.2">
      <c r="A52" s="41" t="s">
        <v>1131</v>
      </c>
      <c r="B52" s="41" t="s">
        <v>1509</v>
      </c>
      <c r="C52" s="41" t="s">
        <v>1132</v>
      </c>
      <c r="D52" s="41">
        <v>900</v>
      </c>
      <c r="E52" s="7">
        <v>8825.3279999999995</v>
      </c>
      <c r="F52" s="7">
        <f t="shared" si="1"/>
        <v>4.2279086283115577</v>
      </c>
    </row>
    <row r="53" spans="1:6" x14ac:dyDescent="0.2">
      <c r="A53" s="41" t="s">
        <v>907</v>
      </c>
      <c r="B53" s="41" t="s">
        <v>1393</v>
      </c>
      <c r="C53" s="41" t="s">
        <v>697</v>
      </c>
      <c r="D53" s="41">
        <v>800</v>
      </c>
      <c r="E53" s="7">
        <v>7947.1040000000003</v>
      </c>
      <c r="F53" s="7">
        <f t="shared" si="1"/>
        <v>3.8071819621536216</v>
      </c>
    </row>
    <row r="54" spans="1:6" x14ac:dyDescent="0.2">
      <c r="A54" s="41" t="s">
        <v>869</v>
      </c>
      <c r="B54" s="41" t="s">
        <v>1362</v>
      </c>
      <c r="C54" s="41" t="s">
        <v>684</v>
      </c>
      <c r="D54" s="41">
        <v>450</v>
      </c>
      <c r="E54" s="7">
        <v>4489.4790000000003</v>
      </c>
      <c r="F54" s="7">
        <f t="shared" si="1"/>
        <v>2.1507537171109727</v>
      </c>
    </row>
    <row r="55" spans="1:6" x14ac:dyDescent="0.2">
      <c r="A55" s="41" t="s">
        <v>1127</v>
      </c>
      <c r="B55" s="41" t="s">
        <v>1505</v>
      </c>
      <c r="C55" s="41" t="s">
        <v>934</v>
      </c>
      <c r="D55" s="41">
        <v>350</v>
      </c>
      <c r="E55" s="7">
        <v>3497.5884999999998</v>
      </c>
      <c r="F55" s="7">
        <f t="shared" si="1"/>
        <v>1.6755733721662562</v>
      </c>
    </row>
    <row r="56" spans="1:6" x14ac:dyDescent="0.2">
      <c r="A56" s="41" t="s">
        <v>1134</v>
      </c>
      <c r="B56" s="41" t="s">
        <v>1511</v>
      </c>
      <c r="C56" s="41" t="s">
        <v>883</v>
      </c>
      <c r="D56" s="41">
        <v>300</v>
      </c>
      <c r="E56" s="7">
        <v>2990.2890000000002</v>
      </c>
      <c r="F56" s="7">
        <f t="shared" si="1"/>
        <v>1.4325437722252525</v>
      </c>
    </row>
    <row r="57" spans="1:6" x14ac:dyDescent="0.2">
      <c r="A57" s="41" t="s">
        <v>1232</v>
      </c>
      <c r="B57" s="41" t="s">
        <v>1538</v>
      </c>
      <c r="C57" s="41" t="s">
        <v>883</v>
      </c>
      <c r="D57" s="41">
        <v>250</v>
      </c>
      <c r="E57" s="7">
        <v>2500.5716885000002</v>
      </c>
      <c r="F57" s="7">
        <f t="shared" si="1"/>
        <v>1.1979371891357187</v>
      </c>
    </row>
    <row r="58" spans="1:6" x14ac:dyDescent="0.2">
      <c r="A58" s="41" t="s">
        <v>1133</v>
      </c>
      <c r="B58" s="41" t="s">
        <v>1510</v>
      </c>
      <c r="C58" s="41" t="s">
        <v>686</v>
      </c>
      <c r="D58" s="41">
        <v>210</v>
      </c>
      <c r="E58" s="7">
        <v>1937.3004000000001</v>
      </c>
      <c r="F58" s="7">
        <f t="shared" si="1"/>
        <v>0.92809344613496902</v>
      </c>
    </row>
    <row r="59" spans="1:6" x14ac:dyDescent="0.2">
      <c r="A59" s="41" t="s">
        <v>1045</v>
      </c>
      <c r="B59" s="41" t="s">
        <v>1445</v>
      </c>
      <c r="C59" s="41" t="s">
        <v>676</v>
      </c>
      <c r="D59" s="41">
        <v>180</v>
      </c>
      <c r="E59" s="7">
        <v>1834.3979999999999</v>
      </c>
      <c r="F59" s="7">
        <f t="shared" si="1"/>
        <v>0.87879647441516795</v>
      </c>
    </row>
    <row r="60" spans="1:6" x14ac:dyDescent="0.2">
      <c r="A60" s="41" t="s">
        <v>1129</v>
      </c>
      <c r="B60" s="41" t="s">
        <v>1507</v>
      </c>
      <c r="C60" s="41" t="s">
        <v>697</v>
      </c>
      <c r="D60" s="41">
        <v>150</v>
      </c>
      <c r="E60" s="7">
        <v>1478.6985</v>
      </c>
      <c r="F60" s="7">
        <f t="shared" si="1"/>
        <v>0.70839317777439648</v>
      </c>
    </row>
    <row r="61" spans="1:6" x14ac:dyDescent="0.2">
      <c r="A61" s="41" t="s">
        <v>1137</v>
      </c>
      <c r="B61" s="41" t="s">
        <v>1514</v>
      </c>
      <c r="C61" s="41" t="s">
        <v>686</v>
      </c>
      <c r="D61" s="41">
        <v>110</v>
      </c>
      <c r="E61" s="7">
        <v>1101.4828</v>
      </c>
      <c r="F61" s="7">
        <f t="shared" si="1"/>
        <v>0.52768221578356911</v>
      </c>
    </row>
    <row r="62" spans="1:6" x14ac:dyDescent="0.2">
      <c r="A62" s="41" t="s">
        <v>1135</v>
      </c>
      <c r="B62" s="41" t="s">
        <v>1512</v>
      </c>
      <c r="C62" s="41" t="s">
        <v>690</v>
      </c>
      <c r="D62" s="41">
        <v>20</v>
      </c>
      <c r="E62" s="7">
        <v>196.92140000000001</v>
      </c>
      <c r="F62" s="7">
        <f t="shared" si="1"/>
        <v>9.4338214529725323E-2</v>
      </c>
    </row>
    <row r="63" spans="1:6" x14ac:dyDescent="0.2">
      <c r="A63" s="40" t="s">
        <v>40</v>
      </c>
      <c r="B63" s="41"/>
      <c r="C63" s="41"/>
      <c r="D63" s="41"/>
      <c r="E63" s="6">
        <f>SUM(E50:E62)</f>
        <v>56055.517288499992</v>
      </c>
      <c r="F63" s="6">
        <f>SUM(F50:F62)</f>
        <v>26.854254619037029</v>
      </c>
    </row>
    <row r="64" spans="1:6" x14ac:dyDescent="0.2">
      <c r="A64" s="41"/>
      <c r="B64" s="41"/>
      <c r="C64" s="41"/>
      <c r="D64" s="41"/>
      <c r="E64" s="7"/>
      <c r="F64" s="7"/>
    </row>
    <row r="65" spans="1:6" x14ac:dyDescent="0.2">
      <c r="A65" s="40" t="s">
        <v>728</v>
      </c>
      <c r="B65" s="41"/>
      <c r="C65" s="41"/>
      <c r="D65" s="41"/>
      <c r="E65" s="7"/>
      <c r="F65" s="7"/>
    </row>
    <row r="66" spans="1:6" x14ac:dyDescent="0.2">
      <c r="A66" s="41" t="s">
        <v>1066</v>
      </c>
      <c r="B66" s="41" t="s">
        <v>1471</v>
      </c>
      <c r="C66" s="41" t="s">
        <v>724</v>
      </c>
      <c r="D66" s="41">
        <v>200</v>
      </c>
      <c r="E66" s="7">
        <v>1999.47</v>
      </c>
      <c r="F66" s="7">
        <f t="shared" ref="F66:F67" si="2">+E66/$E$84*100</f>
        <v>0.95787674577648696</v>
      </c>
    </row>
    <row r="67" spans="1:6" x14ac:dyDescent="0.2">
      <c r="A67" s="41" t="s">
        <v>933</v>
      </c>
      <c r="B67" s="41" t="s">
        <v>1414</v>
      </c>
      <c r="C67" s="41" t="s">
        <v>934</v>
      </c>
      <c r="D67" s="41">
        <v>14</v>
      </c>
      <c r="E67" s="7">
        <v>1595.979</v>
      </c>
      <c r="F67" s="7">
        <f t="shared" si="2"/>
        <v>0.76457819864644727</v>
      </c>
    </row>
    <row r="68" spans="1:6" x14ac:dyDescent="0.2">
      <c r="A68" s="40" t="s">
        <v>40</v>
      </c>
      <c r="B68" s="41"/>
      <c r="C68" s="41"/>
      <c r="D68" s="41"/>
      <c r="E68" s="6">
        <f>SUM(E66:E67)</f>
        <v>3595.4490000000001</v>
      </c>
      <c r="F68" s="6">
        <f>SUM(F67:F67)</f>
        <v>0.76457819864644727</v>
      </c>
    </row>
    <row r="69" spans="1:6" x14ac:dyDescent="0.2">
      <c r="A69" s="41"/>
      <c r="B69" s="41"/>
      <c r="C69" s="41"/>
      <c r="D69" s="41"/>
      <c r="E69" s="7"/>
      <c r="F69" s="7"/>
    </row>
    <row r="70" spans="1:6" x14ac:dyDescent="0.2">
      <c r="A70" s="40" t="s">
        <v>957</v>
      </c>
      <c r="B70" s="41"/>
      <c r="C70" s="41"/>
      <c r="D70" s="41"/>
      <c r="E70" s="7"/>
      <c r="F70" s="7"/>
    </row>
    <row r="71" spans="1:6" x14ac:dyDescent="0.2">
      <c r="A71" s="41" t="s">
        <v>958</v>
      </c>
      <c r="B71" s="41" t="s">
        <v>1672</v>
      </c>
      <c r="C71" s="41" t="s">
        <v>947</v>
      </c>
      <c r="D71" s="41">
        <v>200</v>
      </c>
      <c r="E71" s="7">
        <v>966.96600000000001</v>
      </c>
      <c r="F71" s="7">
        <f t="shared" ref="F71" si="3">+E71/$E$84*100</f>
        <v>0.46323988124678361</v>
      </c>
    </row>
    <row r="72" spans="1:6" x14ac:dyDescent="0.2">
      <c r="A72" s="40" t="s">
        <v>40</v>
      </c>
      <c r="B72" s="41"/>
      <c r="C72" s="41"/>
      <c r="D72" s="41"/>
      <c r="E72" s="6">
        <f>SUM(E71:E71)</f>
        <v>966.96600000000001</v>
      </c>
      <c r="F72" s="6">
        <f>SUM(F71:F71)</f>
        <v>0.46323988124678361</v>
      </c>
    </row>
    <row r="73" spans="1:6" x14ac:dyDescent="0.2">
      <c r="A73" s="41"/>
      <c r="B73" s="41"/>
      <c r="C73" s="41"/>
      <c r="D73" s="41"/>
      <c r="E73" s="7"/>
      <c r="F73" s="7"/>
    </row>
    <row r="74" spans="1:6" x14ac:dyDescent="0.2">
      <c r="A74" s="40" t="s">
        <v>1138</v>
      </c>
      <c r="B74" s="41"/>
      <c r="C74" s="41"/>
      <c r="D74" s="41"/>
      <c r="E74" s="7"/>
      <c r="F74" s="7"/>
    </row>
    <row r="75" spans="1:6" x14ac:dyDescent="0.2">
      <c r="A75" s="41" t="s">
        <v>1139</v>
      </c>
      <c r="B75" s="41" t="s">
        <v>1140</v>
      </c>
      <c r="C75" s="41" t="s">
        <v>1141</v>
      </c>
      <c r="D75" s="41">
        <v>2700000</v>
      </c>
      <c r="E75" s="7">
        <v>2652.4232999999999</v>
      </c>
      <c r="F75" s="7">
        <f t="shared" ref="F75:F77" si="4">+E75/$E$84*100</f>
        <v>1.2706840307810223</v>
      </c>
    </row>
    <row r="76" spans="1:6" x14ac:dyDescent="0.2">
      <c r="A76" s="41" t="s">
        <v>1142</v>
      </c>
      <c r="B76" s="41" t="s">
        <v>1143</v>
      </c>
      <c r="C76" s="41" t="s">
        <v>1141</v>
      </c>
      <c r="D76" s="41">
        <v>2200000</v>
      </c>
      <c r="E76" s="7">
        <v>2110.5875999999998</v>
      </c>
      <c r="F76" s="7">
        <f t="shared" si="4"/>
        <v>1.0111093349558662</v>
      </c>
    </row>
    <row r="77" spans="1:6" x14ac:dyDescent="0.2">
      <c r="A77" s="41" t="s">
        <v>1144</v>
      </c>
      <c r="B77" s="41" t="s">
        <v>1145</v>
      </c>
      <c r="C77" s="41" t="s">
        <v>1141</v>
      </c>
      <c r="D77" s="41">
        <v>1800000</v>
      </c>
      <c r="E77" s="7">
        <v>1708.1243999999999</v>
      </c>
      <c r="F77" s="7">
        <f t="shared" si="4"/>
        <v>0.81830317116706641</v>
      </c>
    </row>
    <row r="78" spans="1:6" x14ac:dyDescent="0.2">
      <c r="A78" s="40" t="s">
        <v>40</v>
      </c>
      <c r="B78" s="41"/>
      <c r="C78" s="41"/>
      <c r="D78" s="41"/>
      <c r="E78" s="6">
        <f>SUM(E75:E77)</f>
        <v>6471.135299999999</v>
      </c>
      <c r="F78" s="6">
        <f>SUM(F75:F77)</f>
        <v>3.1000965369039548</v>
      </c>
    </row>
    <row r="79" spans="1:6" x14ac:dyDescent="0.2">
      <c r="A79" s="41"/>
      <c r="B79" s="41"/>
      <c r="C79" s="41"/>
      <c r="D79" s="41"/>
      <c r="E79" s="7"/>
      <c r="F79" s="7"/>
    </row>
    <row r="80" spans="1:6" x14ac:dyDescent="0.2">
      <c r="A80" s="40" t="s">
        <v>40</v>
      </c>
      <c r="B80" s="41"/>
      <c r="C80" s="41"/>
      <c r="D80" s="41"/>
      <c r="E80" s="6">
        <f>+E78+E72+E68+E63+E45</f>
        <v>204808.32281849999</v>
      </c>
      <c r="F80" s="6">
        <f>+E80/E84*100</f>
        <v>98.116565774592758</v>
      </c>
    </row>
    <row r="81" spans="1:6" x14ac:dyDescent="0.2">
      <c r="A81" s="41"/>
      <c r="B81" s="41"/>
      <c r="C81" s="41"/>
      <c r="D81" s="41"/>
      <c r="E81" s="7"/>
      <c r="F81" s="7"/>
    </row>
    <row r="82" spans="1:6" x14ac:dyDescent="0.2">
      <c r="A82" s="40" t="s">
        <v>103</v>
      </c>
      <c r="B82" s="41"/>
      <c r="C82" s="41"/>
      <c r="D82" s="41"/>
      <c r="E82" s="7">
        <v>3931.476828599968</v>
      </c>
      <c r="F82" s="7">
        <f t="shared" ref="F82" si="5">+E82/$E$84*100</f>
        <v>1.8834342254072334</v>
      </c>
    </row>
    <row r="83" spans="1:6" x14ac:dyDescent="0.2">
      <c r="A83" s="41"/>
      <c r="B83" s="41"/>
      <c r="C83" s="41"/>
      <c r="D83" s="41"/>
      <c r="E83" s="7"/>
      <c r="F83" s="7"/>
    </row>
    <row r="84" spans="1:6" x14ac:dyDescent="0.2">
      <c r="A84" s="42" t="s">
        <v>104</v>
      </c>
      <c r="B84" s="39"/>
      <c r="C84" s="39"/>
      <c r="D84" s="39"/>
      <c r="E84" s="8">
        <v>208739.79964709998</v>
      </c>
      <c r="F84" s="8">
        <f xml:space="preserve"> ROUND(SUM(F80:F83),2)</f>
        <v>100</v>
      </c>
    </row>
    <row r="85" spans="1:6" x14ac:dyDescent="0.2">
      <c r="F85" s="9" t="s">
        <v>997</v>
      </c>
    </row>
    <row r="86" spans="1:6" x14ac:dyDescent="0.2">
      <c r="A86" s="4" t="s">
        <v>105</v>
      </c>
    </row>
    <row r="87" spans="1:6" x14ac:dyDescent="0.2">
      <c r="A87" s="4" t="s">
        <v>106</v>
      </c>
    </row>
    <row r="88" spans="1:6" x14ac:dyDescent="0.2">
      <c r="A88" s="4" t="s">
        <v>107</v>
      </c>
    </row>
    <row r="89" spans="1:6" x14ac:dyDescent="0.2">
      <c r="A89" s="2" t="s">
        <v>598</v>
      </c>
      <c r="D89" s="10">
        <v>24.759499999999999</v>
      </c>
    </row>
    <row r="90" spans="1:6" x14ac:dyDescent="0.2">
      <c r="A90" s="2" t="s">
        <v>599</v>
      </c>
      <c r="D90" s="10">
        <v>120.68040000000001</v>
      </c>
    </row>
    <row r="91" spans="1:6" x14ac:dyDescent="0.2">
      <c r="A91" s="2" t="s">
        <v>600</v>
      </c>
      <c r="D91" s="10">
        <v>23.221399999999999</v>
      </c>
    </row>
    <row r="92" spans="1:6" x14ac:dyDescent="0.2">
      <c r="A92" s="2" t="s">
        <v>601</v>
      </c>
      <c r="D92" s="10">
        <v>114.1784</v>
      </c>
    </row>
    <row r="94" spans="1:6" x14ac:dyDescent="0.2">
      <c r="A94" s="4" t="s">
        <v>108</v>
      </c>
    </row>
    <row r="95" spans="1:6" x14ac:dyDescent="0.2">
      <c r="A95" s="2" t="s">
        <v>599</v>
      </c>
      <c r="D95" s="10">
        <v>128.5257</v>
      </c>
    </row>
    <row r="96" spans="1:6" x14ac:dyDescent="0.2">
      <c r="A96" s="2" t="s">
        <v>598</v>
      </c>
      <c r="D96" s="10">
        <v>24.191800000000001</v>
      </c>
    </row>
    <row r="97" spans="1:5" x14ac:dyDescent="0.2">
      <c r="A97" s="2" t="s">
        <v>600</v>
      </c>
      <c r="D97" s="10">
        <v>22.411799999999999</v>
      </c>
    </row>
    <row r="98" spans="1:5" x14ac:dyDescent="0.2">
      <c r="A98" s="2" t="s">
        <v>601</v>
      </c>
      <c r="D98" s="10">
        <v>120.8425</v>
      </c>
    </row>
    <row r="100" spans="1:5" x14ac:dyDescent="0.2">
      <c r="A100" s="4" t="s">
        <v>109</v>
      </c>
      <c r="D100" s="43" t="s">
        <v>110</v>
      </c>
    </row>
    <row r="102" spans="1:5" x14ac:dyDescent="0.2">
      <c r="A102" s="4" t="s">
        <v>763</v>
      </c>
      <c r="D102" s="44">
        <v>2.5455035959691155</v>
      </c>
      <c r="E102" s="1" t="s">
        <v>764</v>
      </c>
    </row>
    <row r="104" spans="1:5" x14ac:dyDescent="0.2">
      <c r="A104" s="4" t="s">
        <v>1233</v>
      </c>
      <c r="D104" s="46">
        <v>0.51834990968870709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01"/>
  <sheetViews>
    <sheetView showGridLines="0" workbookViewId="0"/>
  </sheetViews>
  <sheetFormatPr defaultRowHeight="11.25" x14ac:dyDescent="0.2"/>
  <cols>
    <col min="1" max="1" width="38" style="2" customWidth="1"/>
    <col min="2" max="2" width="47.7109375" style="2" bestFit="1" customWidth="1"/>
    <col min="3" max="3" width="18" style="2" bestFit="1" customWidth="1"/>
    <col min="4" max="4" width="7.42578125" style="2" bestFit="1" customWidth="1"/>
    <col min="5" max="5" width="23" style="1" bestFit="1" customWidth="1"/>
    <col min="6" max="6" width="15.5703125" style="1" bestFit="1" customWidth="1"/>
    <col min="7" max="16384" width="9.140625" style="2"/>
  </cols>
  <sheetData>
    <row r="1" spans="1:6" x14ac:dyDescent="0.2">
      <c r="A1" s="4"/>
      <c r="B1" s="48" t="s">
        <v>1234</v>
      </c>
      <c r="C1" s="48"/>
      <c r="D1" s="48"/>
      <c r="E1" s="48"/>
    </row>
    <row r="3" spans="1:6" s="4" customFormat="1" x14ac:dyDescent="0.2">
      <c r="A3" s="38" t="s">
        <v>1</v>
      </c>
      <c r="B3" s="38" t="s">
        <v>2</v>
      </c>
      <c r="C3" s="38" t="s">
        <v>1126</v>
      </c>
      <c r="D3" s="38" t="s">
        <v>4</v>
      </c>
      <c r="E3" s="3" t="s">
        <v>5</v>
      </c>
      <c r="F3" s="3" t="s">
        <v>6</v>
      </c>
    </row>
    <row r="4" spans="1:6" x14ac:dyDescent="0.2">
      <c r="A4" s="39"/>
      <c r="B4" s="39"/>
      <c r="C4" s="39"/>
      <c r="D4" s="39"/>
      <c r="E4" s="5"/>
      <c r="F4" s="5"/>
    </row>
    <row r="5" spans="1:6" x14ac:dyDescent="0.2">
      <c r="A5" s="40" t="s">
        <v>7</v>
      </c>
      <c r="B5" s="41"/>
      <c r="C5" s="41"/>
      <c r="D5" s="41"/>
      <c r="E5" s="7"/>
      <c r="F5" s="7"/>
    </row>
    <row r="6" spans="1:6" x14ac:dyDescent="0.2">
      <c r="A6" s="40" t="s">
        <v>8</v>
      </c>
      <c r="B6" s="41"/>
      <c r="C6" s="41"/>
      <c r="D6" s="41"/>
      <c r="E6" s="7"/>
      <c r="F6" s="7"/>
    </row>
    <row r="7" spans="1:6" x14ac:dyDescent="0.2">
      <c r="A7" s="41" t="s">
        <v>117</v>
      </c>
      <c r="B7" s="41" t="s">
        <v>118</v>
      </c>
      <c r="C7" s="41" t="s">
        <v>11</v>
      </c>
      <c r="D7" s="41">
        <v>95488</v>
      </c>
      <c r="E7" s="7">
        <v>619.95583999999997</v>
      </c>
      <c r="F7" s="7">
        <f t="shared" ref="F7:F36" si="0">+E7/$E$73*100</f>
        <v>1.6719016197137091</v>
      </c>
    </row>
    <row r="8" spans="1:6" x14ac:dyDescent="0.2">
      <c r="A8" s="41" t="s">
        <v>9</v>
      </c>
      <c r="B8" s="41" t="s">
        <v>10</v>
      </c>
      <c r="C8" s="41" t="s">
        <v>11</v>
      </c>
      <c r="D8" s="41">
        <v>29743</v>
      </c>
      <c r="E8" s="7">
        <v>613.06271600000002</v>
      </c>
      <c r="F8" s="7">
        <f t="shared" si="0"/>
        <v>1.6533121905368062</v>
      </c>
    </row>
    <row r="9" spans="1:6" x14ac:dyDescent="0.2">
      <c r="A9" s="41" t="s">
        <v>147</v>
      </c>
      <c r="B9" s="41" t="s">
        <v>148</v>
      </c>
      <c r="C9" s="41" t="s">
        <v>21</v>
      </c>
      <c r="D9" s="41">
        <v>47341</v>
      </c>
      <c r="E9" s="7">
        <v>456.98267299999998</v>
      </c>
      <c r="F9" s="7">
        <f t="shared" si="0"/>
        <v>1.2323943446839702</v>
      </c>
    </row>
    <row r="10" spans="1:6" x14ac:dyDescent="0.2">
      <c r="A10" s="41" t="s">
        <v>187</v>
      </c>
      <c r="B10" s="41" t="s">
        <v>188</v>
      </c>
      <c r="C10" s="41" t="s">
        <v>74</v>
      </c>
      <c r="D10" s="41">
        <v>31669</v>
      </c>
      <c r="E10" s="7">
        <v>456.38195899999999</v>
      </c>
      <c r="F10" s="7">
        <f t="shared" si="0"/>
        <v>1.2307743346045674</v>
      </c>
    </row>
    <row r="11" spans="1:6" x14ac:dyDescent="0.2">
      <c r="A11" s="41" t="s">
        <v>196</v>
      </c>
      <c r="B11" s="41" t="s">
        <v>197</v>
      </c>
      <c r="C11" s="41" t="s">
        <v>11</v>
      </c>
      <c r="D11" s="41">
        <v>30909</v>
      </c>
      <c r="E11" s="7">
        <v>397.8761025</v>
      </c>
      <c r="F11" s="7">
        <f t="shared" si="0"/>
        <v>1.072995296270018</v>
      </c>
    </row>
    <row r="12" spans="1:6" x14ac:dyDescent="0.2">
      <c r="A12" s="41" t="s">
        <v>161</v>
      </c>
      <c r="B12" s="41" t="s">
        <v>162</v>
      </c>
      <c r="C12" s="41" t="s">
        <v>128</v>
      </c>
      <c r="D12" s="41">
        <v>195275</v>
      </c>
      <c r="E12" s="7">
        <v>393.47912500000001</v>
      </c>
      <c r="F12" s="7">
        <f t="shared" si="0"/>
        <v>1.0611374939399443</v>
      </c>
    </row>
    <row r="13" spans="1:6" x14ac:dyDescent="0.2">
      <c r="A13" s="41" t="s">
        <v>119</v>
      </c>
      <c r="B13" s="41" t="s">
        <v>120</v>
      </c>
      <c r="C13" s="41" t="s">
        <v>33</v>
      </c>
      <c r="D13" s="41">
        <v>100000</v>
      </c>
      <c r="E13" s="7">
        <v>383.85</v>
      </c>
      <c r="F13" s="7">
        <f t="shared" si="0"/>
        <v>1.0351695964782062</v>
      </c>
    </row>
    <row r="14" spans="1:6" x14ac:dyDescent="0.2">
      <c r="A14" s="41" t="s">
        <v>236</v>
      </c>
      <c r="B14" s="41" t="s">
        <v>237</v>
      </c>
      <c r="C14" s="41" t="s">
        <v>52</v>
      </c>
      <c r="D14" s="41">
        <v>34754</v>
      </c>
      <c r="E14" s="7">
        <v>370.99894999999998</v>
      </c>
      <c r="F14" s="7">
        <f t="shared" si="0"/>
        <v>1.0005127871963999</v>
      </c>
    </row>
    <row r="15" spans="1:6" x14ac:dyDescent="0.2">
      <c r="A15" s="41" t="s">
        <v>256</v>
      </c>
      <c r="B15" s="41" t="s">
        <v>257</v>
      </c>
      <c r="C15" s="41" t="s">
        <v>247</v>
      </c>
      <c r="D15" s="41">
        <v>26000</v>
      </c>
      <c r="E15" s="7">
        <v>353.62599999999998</v>
      </c>
      <c r="F15" s="7">
        <f t="shared" si="0"/>
        <v>0.95366128363736391</v>
      </c>
    </row>
    <row r="16" spans="1:6" x14ac:dyDescent="0.2">
      <c r="A16" s="41" t="s">
        <v>234</v>
      </c>
      <c r="B16" s="41" t="s">
        <v>235</v>
      </c>
      <c r="C16" s="41" t="s">
        <v>77</v>
      </c>
      <c r="D16" s="41">
        <v>67697</v>
      </c>
      <c r="E16" s="7">
        <v>348.91033800000002</v>
      </c>
      <c r="F16" s="7">
        <f t="shared" si="0"/>
        <v>0.94094405052633723</v>
      </c>
    </row>
    <row r="17" spans="1:6" x14ac:dyDescent="0.2">
      <c r="A17" s="41" t="s">
        <v>240</v>
      </c>
      <c r="B17" s="41" t="s">
        <v>241</v>
      </c>
      <c r="C17" s="41" t="s">
        <v>131</v>
      </c>
      <c r="D17" s="41">
        <v>170586</v>
      </c>
      <c r="E17" s="7">
        <v>328.37804999999997</v>
      </c>
      <c r="F17" s="7">
        <f t="shared" si="0"/>
        <v>0.88557242024436666</v>
      </c>
    </row>
    <row r="18" spans="1:6" x14ac:dyDescent="0.2">
      <c r="A18" s="41" t="s">
        <v>194</v>
      </c>
      <c r="B18" s="41" t="s">
        <v>195</v>
      </c>
      <c r="C18" s="41" t="s">
        <v>136</v>
      </c>
      <c r="D18" s="41">
        <v>10300</v>
      </c>
      <c r="E18" s="7">
        <v>256.67599999999999</v>
      </c>
      <c r="F18" s="7">
        <f t="shared" si="0"/>
        <v>0.69220578701482349</v>
      </c>
    </row>
    <row r="19" spans="1:6" x14ac:dyDescent="0.2">
      <c r="A19" s="41" t="s">
        <v>229</v>
      </c>
      <c r="B19" s="41" t="s">
        <v>230</v>
      </c>
      <c r="C19" s="41" t="s">
        <v>191</v>
      </c>
      <c r="D19" s="41">
        <v>40000</v>
      </c>
      <c r="E19" s="7">
        <v>245.92</v>
      </c>
      <c r="F19" s="7">
        <f t="shared" si="0"/>
        <v>0.66319892449113049</v>
      </c>
    </row>
    <row r="20" spans="1:6" x14ac:dyDescent="0.2">
      <c r="A20" s="41" t="s">
        <v>421</v>
      </c>
      <c r="B20" s="41" t="s">
        <v>422</v>
      </c>
      <c r="C20" s="41" t="s">
        <v>77</v>
      </c>
      <c r="D20" s="41">
        <v>16810</v>
      </c>
      <c r="E20" s="7">
        <v>230.708845</v>
      </c>
      <c r="F20" s="7">
        <f t="shared" si="0"/>
        <v>0.6221773661133333</v>
      </c>
    </row>
    <row r="21" spans="1:6" x14ac:dyDescent="0.2">
      <c r="A21" s="41" t="s">
        <v>22</v>
      </c>
      <c r="B21" s="41" t="s">
        <v>23</v>
      </c>
      <c r="C21" s="41" t="s">
        <v>24</v>
      </c>
      <c r="D21" s="41">
        <v>96457</v>
      </c>
      <c r="E21" s="7">
        <v>229.5194315</v>
      </c>
      <c r="F21" s="7">
        <f t="shared" si="0"/>
        <v>0.61896974674941319</v>
      </c>
    </row>
    <row r="22" spans="1:6" x14ac:dyDescent="0.2">
      <c r="A22" s="41" t="s">
        <v>124</v>
      </c>
      <c r="B22" s="41" t="s">
        <v>125</v>
      </c>
      <c r="C22" s="41" t="s">
        <v>123</v>
      </c>
      <c r="D22" s="41">
        <v>60000</v>
      </c>
      <c r="E22" s="7">
        <v>217.26</v>
      </c>
      <c r="F22" s="7">
        <f t="shared" si="0"/>
        <v>0.58590841873350286</v>
      </c>
    </row>
    <row r="23" spans="1:6" x14ac:dyDescent="0.2">
      <c r="A23" s="41" t="s">
        <v>12</v>
      </c>
      <c r="B23" s="41" t="s">
        <v>13</v>
      </c>
      <c r="C23" s="41" t="s">
        <v>11</v>
      </c>
      <c r="D23" s="41">
        <v>62881</v>
      </c>
      <c r="E23" s="7">
        <v>215.99623500000001</v>
      </c>
      <c r="F23" s="7">
        <f t="shared" si="0"/>
        <v>0.58250028767946282</v>
      </c>
    </row>
    <row r="24" spans="1:6" x14ac:dyDescent="0.2">
      <c r="A24" s="41" t="s">
        <v>113</v>
      </c>
      <c r="B24" s="41" t="s">
        <v>114</v>
      </c>
      <c r="C24" s="41" t="s">
        <v>11</v>
      </c>
      <c r="D24" s="41">
        <v>61320</v>
      </c>
      <c r="E24" s="7">
        <v>189.84672</v>
      </c>
      <c r="F24" s="7">
        <f t="shared" si="0"/>
        <v>0.51198007694440795</v>
      </c>
    </row>
    <row r="25" spans="1:6" x14ac:dyDescent="0.2">
      <c r="A25" s="41" t="s">
        <v>210</v>
      </c>
      <c r="B25" s="41" t="s">
        <v>211</v>
      </c>
      <c r="C25" s="41" t="s">
        <v>136</v>
      </c>
      <c r="D25" s="41">
        <v>45000</v>
      </c>
      <c r="E25" s="7">
        <v>181.23750000000001</v>
      </c>
      <c r="F25" s="7">
        <f t="shared" si="0"/>
        <v>0.48876266703587051</v>
      </c>
    </row>
    <row r="26" spans="1:6" x14ac:dyDescent="0.2">
      <c r="A26" s="41" t="s">
        <v>28</v>
      </c>
      <c r="B26" s="41" t="s">
        <v>29</v>
      </c>
      <c r="C26" s="41" t="s">
        <v>30</v>
      </c>
      <c r="D26" s="41">
        <v>20015</v>
      </c>
      <c r="E26" s="7">
        <v>153.74522250000001</v>
      </c>
      <c r="F26" s="7">
        <f t="shared" si="0"/>
        <v>0.41462128418855548</v>
      </c>
    </row>
    <row r="27" spans="1:6" x14ac:dyDescent="0.2">
      <c r="A27" s="41" t="s">
        <v>300</v>
      </c>
      <c r="B27" s="41" t="s">
        <v>301</v>
      </c>
      <c r="C27" s="41" t="s">
        <v>21</v>
      </c>
      <c r="D27" s="41">
        <v>25761</v>
      </c>
      <c r="E27" s="7">
        <v>146.6702535</v>
      </c>
      <c r="F27" s="7">
        <f t="shared" si="0"/>
        <v>0.39554145403400082</v>
      </c>
    </row>
    <row r="28" spans="1:6" x14ac:dyDescent="0.2">
      <c r="A28" s="41" t="s">
        <v>264</v>
      </c>
      <c r="B28" s="41" t="s">
        <v>265</v>
      </c>
      <c r="C28" s="41" t="s">
        <v>247</v>
      </c>
      <c r="D28" s="41">
        <v>17000</v>
      </c>
      <c r="E28" s="7">
        <v>143.803</v>
      </c>
      <c r="F28" s="7">
        <f t="shared" si="0"/>
        <v>0.38780902300991399</v>
      </c>
    </row>
    <row r="29" spans="1:6" x14ac:dyDescent="0.2">
      <c r="A29" s="41" t="s">
        <v>198</v>
      </c>
      <c r="B29" s="41" t="s">
        <v>199</v>
      </c>
      <c r="C29" s="41" t="s">
        <v>77</v>
      </c>
      <c r="D29" s="41">
        <v>10000</v>
      </c>
      <c r="E29" s="7">
        <v>140.41</v>
      </c>
      <c r="F29" s="7">
        <f t="shared" si="0"/>
        <v>0.37865875483002454</v>
      </c>
    </row>
    <row r="30" spans="1:6" x14ac:dyDescent="0.2">
      <c r="A30" s="41" t="s">
        <v>222</v>
      </c>
      <c r="B30" s="41" t="s">
        <v>223</v>
      </c>
      <c r="C30" s="41" t="s">
        <v>16</v>
      </c>
      <c r="D30" s="41">
        <v>63596</v>
      </c>
      <c r="E30" s="7">
        <v>126.23806</v>
      </c>
      <c r="F30" s="7">
        <f t="shared" si="0"/>
        <v>0.34043975936014481</v>
      </c>
    </row>
    <row r="31" spans="1:6" x14ac:dyDescent="0.2">
      <c r="A31" s="41" t="s">
        <v>276</v>
      </c>
      <c r="B31" s="41" t="s">
        <v>277</v>
      </c>
      <c r="C31" s="41" t="s">
        <v>63</v>
      </c>
      <c r="D31" s="41">
        <v>97694</v>
      </c>
      <c r="E31" s="7">
        <v>123.436369</v>
      </c>
      <c r="F31" s="7">
        <f t="shared" si="0"/>
        <v>0.3328841377841994</v>
      </c>
    </row>
    <row r="32" spans="1:6" x14ac:dyDescent="0.2">
      <c r="A32" s="41" t="s">
        <v>231</v>
      </c>
      <c r="B32" s="41" t="s">
        <v>232</v>
      </c>
      <c r="C32" s="41" t="s">
        <v>77</v>
      </c>
      <c r="D32" s="41">
        <v>9526</v>
      </c>
      <c r="E32" s="7">
        <v>111.35894</v>
      </c>
      <c r="F32" s="7">
        <f t="shared" si="0"/>
        <v>0.30031363549313733</v>
      </c>
    </row>
    <row r="33" spans="1:6" x14ac:dyDescent="0.2">
      <c r="A33" s="41" t="s">
        <v>19</v>
      </c>
      <c r="B33" s="41" t="s">
        <v>20</v>
      </c>
      <c r="C33" s="41" t="s">
        <v>21</v>
      </c>
      <c r="D33" s="41">
        <v>40000</v>
      </c>
      <c r="E33" s="7">
        <v>107</v>
      </c>
      <c r="F33" s="7">
        <f t="shared" si="0"/>
        <v>0.2885584129820713</v>
      </c>
    </row>
    <row r="34" spans="1:6" x14ac:dyDescent="0.2">
      <c r="A34" s="41" t="s">
        <v>115</v>
      </c>
      <c r="B34" s="41" t="s">
        <v>116</v>
      </c>
      <c r="C34" s="41" t="s">
        <v>11</v>
      </c>
      <c r="D34" s="41">
        <v>30374</v>
      </c>
      <c r="E34" s="7">
        <v>104.061324</v>
      </c>
      <c r="F34" s="7">
        <f t="shared" si="0"/>
        <v>0.28063336921731891</v>
      </c>
    </row>
    <row r="35" spans="1:6" x14ac:dyDescent="0.2">
      <c r="A35" s="41" t="s">
        <v>302</v>
      </c>
      <c r="B35" s="41" t="s">
        <v>303</v>
      </c>
      <c r="C35" s="41" t="s">
        <v>11</v>
      </c>
      <c r="D35" s="41">
        <v>77000</v>
      </c>
      <c r="E35" s="7">
        <v>72.072000000000003</v>
      </c>
      <c r="F35" s="7">
        <f t="shared" si="0"/>
        <v>0.19436431720040973</v>
      </c>
    </row>
    <row r="36" spans="1:6" x14ac:dyDescent="0.2">
      <c r="A36" s="41" t="s">
        <v>335</v>
      </c>
      <c r="B36" s="41" t="s">
        <v>336</v>
      </c>
      <c r="C36" s="41" t="s">
        <v>337</v>
      </c>
      <c r="D36" s="41">
        <v>581</v>
      </c>
      <c r="E36" s="7">
        <v>1.6613694999999999</v>
      </c>
      <c r="F36" s="7">
        <f t="shared" si="0"/>
        <v>4.4803938906244596E-3</v>
      </c>
    </row>
    <row r="37" spans="1:6" x14ac:dyDescent="0.2">
      <c r="A37" s="40" t="s">
        <v>40</v>
      </c>
      <c r="B37" s="41"/>
      <c r="C37" s="41"/>
      <c r="D37" s="41"/>
      <c r="E37" s="6">
        <f>SUM(E7:E36)</f>
        <v>7721.1230235000003</v>
      </c>
      <c r="F37" s="6">
        <f>SUM(F7:F36)</f>
        <v>20.822383234584034</v>
      </c>
    </row>
    <row r="38" spans="1:6" x14ac:dyDescent="0.2">
      <c r="A38" s="41"/>
      <c r="B38" s="41"/>
      <c r="C38" s="41"/>
      <c r="D38" s="41"/>
      <c r="E38" s="7"/>
      <c r="F38" s="7"/>
    </row>
    <row r="39" spans="1:6" x14ac:dyDescent="0.2">
      <c r="A39" s="40" t="s">
        <v>674</v>
      </c>
      <c r="B39" s="41"/>
      <c r="C39" s="41"/>
      <c r="D39" s="41"/>
      <c r="E39" s="7"/>
      <c r="F39" s="7"/>
    </row>
    <row r="40" spans="1:6" x14ac:dyDescent="0.2">
      <c r="A40" s="40" t="s">
        <v>8</v>
      </c>
      <c r="B40" s="41"/>
      <c r="C40" s="41"/>
      <c r="D40" s="41"/>
      <c r="E40" s="7"/>
      <c r="F40" s="7"/>
    </row>
    <row r="41" spans="1:6" x14ac:dyDescent="0.2">
      <c r="A41" s="40"/>
      <c r="B41" s="41"/>
      <c r="C41" s="41"/>
      <c r="D41" s="41"/>
      <c r="E41" s="7"/>
      <c r="F41" s="7"/>
    </row>
    <row r="42" spans="1:6" x14ac:dyDescent="0.2">
      <c r="A42" s="41" t="s">
        <v>908</v>
      </c>
      <c r="B42" s="41" t="s">
        <v>1394</v>
      </c>
      <c r="C42" s="41" t="s">
        <v>769</v>
      </c>
      <c r="D42" s="41">
        <v>300</v>
      </c>
      <c r="E42" s="7">
        <v>3000.2069999999999</v>
      </c>
      <c r="F42" s="7">
        <f t="shared" ref="F42:F60" si="1">+E42/$E$73*100</f>
        <v>8.0909810330626257</v>
      </c>
    </row>
    <row r="43" spans="1:6" x14ac:dyDescent="0.2">
      <c r="A43" s="41" t="s">
        <v>1131</v>
      </c>
      <c r="B43" s="41" t="s">
        <v>1509</v>
      </c>
      <c r="C43" s="41" t="s">
        <v>1132</v>
      </c>
      <c r="D43" s="41">
        <v>250</v>
      </c>
      <c r="E43" s="7">
        <v>2451.48</v>
      </c>
      <c r="F43" s="7">
        <f t="shared" si="1"/>
        <v>6.6111698902550282</v>
      </c>
    </row>
    <row r="44" spans="1:6" x14ac:dyDescent="0.2">
      <c r="A44" s="41" t="s">
        <v>1127</v>
      </c>
      <c r="B44" s="41" t="s">
        <v>1505</v>
      </c>
      <c r="C44" s="41" t="s">
        <v>934</v>
      </c>
      <c r="D44" s="41">
        <v>200</v>
      </c>
      <c r="E44" s="7">
        <v>1998.6220000000001</v>
      </c>
      <c r="F44" s="7">
        <f t="shared" si="1"/>
        <v>5.3898989950565728</v>
      </c>
    </row>
    <row r="45" spans="1:6" x14ac:dyDescent="0.2">
      <c r="A45" s="41" t="s">
        <v>696</v>
      </c>
      <c r="B45" s="41" t="s">
        <v>1308</v>
      </c>
      <c r="C45" s="41" t="s">
        <v>697</v>
      </c>
      <c r="D45" s="41">
        <v>200</v>
      </c>
      <c r="E45" s="7">
        <v>1975.412</v>
      </c>
      <c r="F45" s="7">
        <f t="shared" si="1"/>
        <v>5.327306090707844</v>
      </c>
    </row>
    <row r="46" spans="1:6" x14ac:dyDescent="0.2">
      <c r="A46" s="41" t="s">
        <v>882</v>
      </c>
      <c r="B46" s="41" t="s">
        <v>1372</v>
      </c>
      <c r="C46" s="41" t="s">
        <v>883</v>
      </c>
      <c r="D46" s="41">
        <v>170</v>
      </c>
      <c r="E46" s="7">
        <v>1714.0947000000001</v>
      </c>
      <c r="F46" s="7">
        <f t="shared" si="1"/>
        <v>4.6225836105885945</v>
      </c>
    </row>
    <row r="47" spans="1:6" x14ac:dyDescent="0.2">
      <c r="A47" s="41" t="s">
        <v>1029</v>
      </c>
      <c r="B47" s="41" t="s">
        <v>1431</v>
      </c>
      <c r="C47" s="41" t="s">
        <v>680</v>
      </c>
      <c r="D47" s="41">
        <v>150</v>
      </c>
      <c r="E47" s="7">
        <v>1496.5170000000001</v>
      </c>
      <c r="F47" s="7">
        <f t="shared" si="1"/>
        <v>4.0358184160812183</v>
      </c>
    </row>
    <row r="48" spans="1:6" x14ac:dyDescent="0.2">
      <c r="A48" s="41" t="s">
        <v>907</v>
      </c>
      <c r="B48" s="41" t="s">
        <v>1393</v>
      </c>
      <c r="C48" s="41" t="s">
        <v>697</v>
      </c>
      <c r="D48" s="41">
        <v>150</v>
      </c>
      <c r="E48" s="7">
        <v>1490.0820000000001</v>
      </c>
      <c r="F48" s="7">
        <f t="shared" si="1"/>
        <v>4.0184644591883245</v>
      </c>
    </row>
    <row r="49" spans="1:6" x14ac:dyDescent="0.2">
      <c r="A49" s="41" t="s">
        <v>897</v>
      </c>
      <c r="B49" s="41" t="s">
        <v>1384</v>
      </c>
      <c r="C49" s="41" t="s">
        <v>697</v>
      </c>
      <c r="D49" s="41">
        <v>130</v>
      </c>
      <c r="E49" s="7">
        <v>1280.1880000000001</v>
      </c>
      <c r="F49" s="7">
        <f t="shared" si="1"/>
        <v>3.4524207252214194</v>
      </c>
    </row>
    <row r="50" spans="1:6" x14ac:dyDescent="0.2">
      <c r="A50" s="41" t="s">
        <v>1137</v>
      </c>
      <c r="B50" s="41" t="s">
        <v>1514</v>
      </c>
      <c r="C50" s="41" t="s">
        <v>686</v>
      </c>
      <c r="D50" s="41">
        <v>100</v>
      </c>
      <c r="E50" s="7">
        <v>1001.348</v>
      </c>
      <c r="F50" s="7">
        <f t="shared" si="1"/>
        <v>2.7004428946053372</v>
      </c>
    </row>
    <row r="51" spans="1:6" x14ac:dyDescent="0.2">
      <c r="A51" s="41" t="s">
        <v>1130</v>
      </c>
      <c r="B51" s="41" t="s">
        <v>1508</v>
      </c>
      <c r="C51" s="41" t="s">
        <v>876</v>
      </c>
      <c r="D51" s="41">
        <v>100</v>
      </c>
      <c r="E51" s="7">
        <v>998.60599999999999</v>
      </c>
      <c r="F51" s="7">
        <f t="shared" si="1"/>
        <v>2.6930482481717219</v>
      </c>
    </row>
    <row r="52" spans="1:6" x14ac:dyDescent="0.2">
      <c r="A52" s="41" t="s">
        <v>1235</v>
      </c>
      <c r="B52" s="41" t="s">
        <v>1539</v>
      </c>
      <c r="C52" s="41" t="s">
        <v>686</v>
      </c>
      <c r="D52" s="41">
        <v>100</v>
      </c>
      <c r="E52" s="7">
        <v>996.303</v>
      </c>
      <c r="F52" s="7">
        <f t="shared" si="1"/>
        <v>2.6868375002736129</v>
      </c>
    </row>
    <row r="53" spans="1:6" x14ac:dyDescent="0.2">
      <c r="A53" s="41" t="s">
        <v>1236</v>
      </c>
      <c r="B53" s="41" t="s">
        <v>1540</v>
      </c>
      <c r="C53" s="41" t="s">
        <v>686</v>
      </c>
      <c r="D53" s="41">
        <v>100</v>
      </c>
      <c r="E53" s="7">
        <v>965.04300000000001</v>
      </c>
      <c r="F53" s="7">
        <f t="shared" si="1"/>
        <v>2.6025352947612803</v>
      </c>
    </row>
    <row r="54" spans="1:6" x14ac:dyDescent="0.2">
      <c r="A54" s="41" t="s">
        <v>1133</v>
      </c>
      <c r="B54" s="41" t="s">
        <v>1510</v>
      </c>
      <c r="C54" s="41" t="s">
        <v>686</v>
      </c>
      <c r="D54" s="41">
        <v>90</v>
      </c>
      <c r="E54" s="7">
        <v>830.27160000000003</v>
      </c>
      <c r="F54" s="7">
        <f t="shared" si="1"/>
        <v>2.2390827592531317</v>
      </c>
    </row>
    <row r="55" spans="1:6" x14ac:dyDescent="0.2">
      <c r="A55" s="41" t="s">
        <v>1045</v>
      </c>
      <c r="B55" s="41" t="s">
        <v>1445</v>
      </c>
      <c r="C55" s="41" t="s">
        <v>676</v>
      </c>
      <c r="D55" s="41">
        <v>70</v>
      </c>
      <c r="E55" s="7">
        <v>713.37699999999995</v>
      </c>
      <c r="F55" s="7">
        <f t="shared" si="1"/>
        <v>1.9238405138122527</v>
      </c>
    </row>
    <row r="56" spans="1:6" x14ac:dyDescent="0.2">
      <c r="A56" s="41" t="s">
        <v>1237</v>
      </c>
      <c r="B56" s="41" t="s">
        <v>1541</v>
      </c>
      <c r="C56" s="41" t="s">
        <v>676</v>
      </c>
      <c r="D56" s="41">
        <v>50</v>
      </c>
      <c r="E56" s="7">
        <v>503.64499999999998</v>
      </c>
      <c r="F56" s="7">
        <f t="shared" si="1"/>
        <v>1.3582336626762175</v>
      </c>
    </row>
    <row r="57" spans="1:6" x14ac:dyDescent="0.2">
      <c r="A57" s="41" t="s">
        <v>878</v>
      </c>
      <c r="B57" s="41" t="s">
        <v>1368</v>
      </c>
      <c r="C57" s="41" t="s">
        <v>686</v>
      </c>
      <c r="D57" s="41">
        <v>5</v>
      </c>
      <c r="E57" s="7">
        <v>498.79649999999998</v>
      </c>
      <c r="F57" s="7">
        <f t="shared" si="1"/>
        <v>1.3451581910374926</v>
      </c>
    </row>
    <row r="58" spans="1:6" x14ac:dyDescent="0.2">
      <c r="A58" s="41" t="s">
        <v>1134</v>
      </c>
      <c r="B58" s="41" t="s">
        <v>1511</v>
      </c>
      <c r="C58" s="41" t="s">
        <v>883</v>
      </c>
      <c r="D58" s="41">
        <v>50</v>
      </c>
      <c r="E58" s="7">
        <v>498.38150000000002</v>
      </c>
      <c r="F58" s="7">
        <f t="shared" si="1"/>
        <v>1.3440390158843378</v>
      </c>
    </row>
    <row r="59" spans="1:6" x14ac:dyDescent="0.2">
      <c r="A59" s="41" t="s">
        <v>1129</v>
      </c>
      <c r="B59" s="41" t="s">
        <v>1507</v>
      </c>
      <c r="C59" s="41" t="s">
        <v>697</v>
      </c>
      <c r="D59" s="41">
        <v>50</v>
      </c>
      <c r="E59" s="7">
        <v>492.89949999999999</v>
      </c>
      <c r="F59" s="7">
        <f t="shared" si="1"/>
        <v>1.3292551166323032</v>
      </c>
    </row>
    <row r="60" spans="1:6" x14ac:dyDescent="0.2">
      <c r="A60" s="41" t="s">
        <v>1135</v>
      </c>
      <c r="B60" s="41" t="s">
        <v>1512</v>
      </c>
      <c r="C60" s="41" t="s">
        <v>690</v>
      </c>
      <c r="D60" s="41">
        <v>50</v>
      </c>
      <c r="E60" s="7">
        <v>492.30349999999999</v>
      </c>
      <c r="F60" s="7">
        <f t="shared" si="1"/>
        <v>1.327647819303917</v>
      </c>
    </row>
    <row r="61" spans="1:6" x14ac:dyDescent="0.2">
      <c r="A61" s="40" t="s">
        <v>40</v>
      </c>
      <c r="B61" s="41"/>
      <c r="C61" s="41"/>
      <c r="D61" s="41"/>
      <c r="E61" s="6">
        <f>SUM(E42:E60)</f>
        <v>23397.577300000004</v>
      </c>
      <c r="F61" s="6">
        <f>SUM(F42:F60)</f>
        <v>63.098764236573238</v>
      </c>
    </row>
    <row r="62" spans="1:6" x14ac:dyDescent="0.2">
      <c r="A62" s="41"/>
      <c r="B62" s="41"/>
      <c r="C62" s="41"/>
      <c r="D62" s="41"/>
      <c r="E62" s="7"/>
      <c r="F62" s="7"/>
    </row>
    <row r="63" spans="1:6" x14ac:dyDescent="0.2">
      <c r="A63" s="40" t="s">
        <v>1138</v>
      </c>
      <c r="B63" s="41"/>
      <c r="C63" s="41"/>
      <c r="D63" s="41"/>
      <c r="E63" s="7"/>
      <c r="F63" s="7"/>
    </row>
    <row r="64" spans="1:6" x14ac:dyDescent="0.2">
      <c r="A64" s="41" t="s">
        <v>1142</v>
      </c>
      <c r="B64" s="41" t="s">
        <v>1143</v>
      </c>
      <c r="C64" s="41" t="s">
        <v>1141</v>
      </c>
      <c r="D64" s="41">
        <v>1700000</v>
      </c>
      <c r="E64" s="7">
        <v>1630.9086</v>
      </c>
      <c r="F64" s="7">
        <f t="shared" ref="F64:F66" si="2">+E64/$E$73*100</f>
        <v>4.3982467040636601</v>
      </c>
    </row>
    <row r="65" spans="1:6" x14ac:dyDescent="0.2">
      <c r="A65" s="41" t="s">
        <v>1139</v>
      </c>
      <c r="B65" s="41" t="s">
        <v>1140</v>
      </c>
      <c r="C65" s="41" t="s">
        <v>1141</v>
      </c>
      <c r="D65" s="41">
        <v>1100000</v>
      </c>
      <c r="E65" s="7">
        <v>1080.6169</v>
      </c>
      <c r="F65" s="7">
        <f t="shared" si="2"/>
        <v>2.9142158664075288</v>
      </c>
    </row>
    <row r="66" spans="1:6" x14ac:dyDescent="0.2">
      <c r="A66" s="41" t="s">
        <v>1144</v>
      </c>
      <c r="B66" s="41" t="s">
        <v>1145</v>
      </c>
      <c r="C66" s="41" t="s">
        <v>1141</v>
      </c>
      <c r="D66" s="41">
        <v>1025000</v>
      </c>
      <c r="E66" s="7">
        <v>972.68195000000003</v>
      </c>
      <c r="F66" s="7">
        <f t="shared" si="2"/>
        <v>2.6231360731617421</v>
      </c>
    </row>
    <row r="67" spans="1:6" x14ac:dyDescent="0.2">
      <c r="A67" s="40" t="s">
        <v>40</v>
      </c>
      <c r="B67" s="41"/>
      <c r="C67" s="41"/>
      <c r="D67" s="41"/>
      <c r="E67" s="6">
        <f>SUM(E64:E66)</f>
        <v>3684.2074499999999</v>
      </c>
      <c r="F67" s="6">
        <f>SUM(F64:F66)</f>
        <v>9.9355986436329307</v>
      </c>
    </row>
    <row r="68" spans="1:6" x14ac:dyDescent="0.2">
      <c r="A68" s="41"/>
      <c r="B68" s="41"/>
      <c r="C68" s="41"/>
      <c r="D68" s="41"/>
      <c r="E68" s="7"/>
      <c r="F68" s="7"/>
    </row>
    <row r="69" spans="1:6" x14ac:dyDescent="0.2">
      <c r="A69" s="40" t="s">
        <v>40</v>
      </c>
      <c r="B69" s="41"/>
      <c r="C69" s="41"/>
      <c r="D69" s="41"/>
      <c r="E69" s="29">
        <f>+E67+E61+E37</f>
        <v>34802.907773500003</v>
      </c>
      <c r="F69" s="6">
        <f>+E69/E73*100</f>
        <v>93.856746114790198</v>
      </c>
    </row>
    <row r="70" spans="1:6" x14ac:dyDescent="0.2">
      <c r="A70" s="41"/>
      <c r="B70" s="41"/>
      <c r="C70" s="41"/>
      <c r="D70" s="41"/>
      <c r="E70" s="7"/>
      <c r="F70" s="7"/>
    </row>
    <row r="71" spans="1:6" x14ac:dyDescent="0.2">
      <c r="A71" s="40" t="s">
        <v>103</v>
      </c>
      <c r="B71" s="41"/>
      <c r="C71" s="41"/>
      <c r="D71" s="41"/>
      <c r="E71" s="7">
        <v>2277.9726257999992</v>
      </c>
      <c r="F71" s="7">
        <f>+E71/$E$73*100</f>
        <v>6.1432538852098082</v>
      </c>
    </row>
    <row r="72" spans="1:6" x14ac:dyDescent="0.2">
      <c r="A72" s="41"/>
      <c r="B72" s="41"/>
      <c r="C72" s="41"/>
      <c r="D72" s="41"/>
      <c r="E72" s="7"/>
      <c r="F72" s="7"/>
    </row>
    <row r="73" spans="1:6" x14ac:dyDescent="0.2">
      <c r="A73" s="42" t="s">
        <v>104</v>
      </c>
      <c r="B73" s="39"/>
      <c r="C73" s="39"/>
      <c r="D73" s="39"/>
      <c r="E73" s="8">
        <v>37080.880399299996</v>
      </c>
      <c r="F73" s="8">
        <f xml:space="preserve"> ROUND(SUM(F69:F72),2)</f>
        <v>100</v>
      </c>
    </row>
    <row r="74" spans="1:6" x14ac:dyDescent="0.2">
      <c r="F74" s="9" t="s">
        <v>997</v>
      </c>
    </row>
    <row r="75" spans="1:6" x14ac:dyDescent="0.2">
      <c r="A75" s="4" t="s">
        <v>105</v>
      </c>
    </row>
    <row r="76" spans="1:6" x14ac:dyDescent="0.2">
      <c r="A76" s="4" t="s">
        <v>106</v>
      </c>
    </row>
    <row r="77" spans="1:6" x14ac:dyDescent="0.2">
      <c r="A77" s="4" t="s">
        <v>107</v>
      </c>
    </row>
    <row r="78" spans="1:6" x14ac:dyDescent="0.2">
      <c r="A78" s="2" t="s">
        <v>795</v>
      </c>
      <c r="D78" s="10">
        <v>13.973100000000001</v>
      </c>
    </row>
    <row r="79" spans="1:6" x14ac:dyDescent="0.2">
      <c r="A79" s="2" t="s">
        <v>784</v>
      </c>
      <c r="D79" s="10">
        <v>13.351699999999999</v>
      </c>
    </row>
    <row r="80" spans="1:6" x14ac:dyDescent="0.2">
      <c r="A80" s="2" t="s">
        <v>1219</v>
      </c>
      <c r="D80" s="10">
        <v>13.6875</v>
      </c>
    </row>
    <row r="81" spans="1:4" x14ac:dyDescent="0.2">
      <c r="A81" s="2" t="s">
        <v>601</v>
      </c>
      <c r="D81" s="10">
        <v>52.408799999999999</v>
      </c>
    </row>
    <row r="82" spans="1:4" x14ac:dyDescent="0.2">
      <c r="A82" s="2" t="s">
        <v>599</v>
      </c>
      <c r="D82" s="10">
        <v>54.481299999999997</v>
      </c>
    </row>
    <row r="83" spans="1:4" x14ac:dyDescent="0.2">
      <c r="A83" s="2" t="s">
        <v>1220</v>
      </c>
      <c r="D83" s="10">
        <v>14.332599999999999</v>
      </c>
    </row>
    <row r="85" spans="1:4" x14ac:dyDescent="0.2">
      <c r="A85" s="4" t="s">
        <v>108</v>
      </c>
    </row>
    <row r="86" spans="1:4" x14ac:dyDescent="0.2">
      <c r="A86" s="2" t="s">
        <v>599</v>
      </c>
      <c r="D86" s="10">
        <v>56.4392</v>
      </c>
    </row>
    <row r="87" spans="1:4" x14ac:dyDescent="0.2">
      <c r="A87" s="2" t="s">
        <v>1219</v>
      </c>
      <c r="D87" s="10">
        <v>13.5657</v>
      </c>
    </row>
    <row r="88" spans="1:4" x14ac:dyDescent="0.2">
      <c r="A88" s="2" t="s">
        <v>784</v>
      </c>
      <c r="D88" s="10">
        <v>13.216100000000001</v>
      </c>
    </row>
    <row r="89" spans="1:4" x14ac:dyDescent="0.2">
      <c r="A89" s="2" t="s">
        <v>1220</v>
      </c>
      <c r="D89" s="10">
        <v>14.2803</v>
      </c>
    </row>
    <row r="90" spans="1:4" x14ac:dyDescent="0.2">
      <c r="A90" s="2" t="s">
        <v>795</v>
      </c>
      <c r="D90" s="10">
        <v>13.9049</v>
      </c>
    </row>
    <row r="91" spans="1:4" x14ac:dyDescent="0.2">
      <c r="A91" s="2" t="s">
        <v>601</v>
      </c>
      <c r="D91" s="10">
        <v>54.096800000000002</v>
      </c>
    </row>
    <row r="93" spans="1:4" x14ac:dyDescent="0.2">
      <c r="A93" s="4" t="s">
        <v>109</v>
      </c>
      <c r="D93" s="43"/>
    </row>
    <row r="94" spans="1:4" x14ac:dyDescent="0.2">
      <c r="A94" s="13" t="s">
        <v>606</v>
      </c>
      <c r="B94" s="14"/>
      <c r="C94" s="49" t="s">
        <v>607</v>
      </c>
      <c r="D94" s="50"/>
    </row>
    <row r="95" spans="1:4" x14ac:dyDescent="0.2">
      <c r="A95" s="51"/>
      <c r="B95" s="52"/>
      <c r="C95" s="15" t="s">
        <v>608</v>
      </c>
      <c r="D95" s="15" t="s">
        <v>609</v>
      </c>
    </row>
    <row r="96" spans="1:4" x14ac:dyDescent="0.2">
      <c r="A96" s="16" t="s">
        <v>1219</v>
      </c>
      <c r="B96" s="17"/>
      <c r="C96" s="18">
        <v>0.39636200540000005</v>
      </c>
      <c r="D96" s="18">
        <v>0.36706586040000005</v>
      </c>
    </row>
    <row r="97" spans="1:5" x14ac:dyDescent="0.2">
      <c r="A97" s="16" t="s">
        <v>784</v>
      </c>
      <c r="B97" s="17"/>
      <c r="C97" s="18">
        <v>0.39671162300000001</v>
      </c>
      <c r="D97" s="18">
        <v>0.3674515048</v>
      </c>
    </row>
    <row r="98" spans="1:5" x14ac:dyDescent="0.2">
      <c r="A98" s="16" t="s">
        <v>1220</v>
      </c>
      <c r="B98" s="17"/>
      <c r="C98" s="18">
        <v>0.39636200540000005</v>
      </c>
      <c r="D98" s="18">
        <v>0.36706586040000005</v>
      </c>
    </row>
    <row r="99" spans="1:5" x14ac:dyDescent="0.2">
      <c r="A99" s="16" t="s">
        <v>795</v>
      </c>
      <c r="B99" s="17"/>
      <c r="C99" s="18">
        <v>0.39671162300000001</v>
      </c>
      <c r="D99" s="18">
        <v>0.3674515048</v>
      </c>
    </row>
    <row r="100" spans="1:5" x14ac:dyDescent="0.2">
      <c r="A100" s="19"/>
      <c r="B100" s="19"/>
      <c r="C100" s="20"/>
      <c r="D100" s="20"/>
    </row>
    <row r="101" spans="1:5" x14ac:dyDescent="0.2">
      <c r="A101" s="4" t="s">
        <v>763</v>
      </c>
      <c r="D101" s="44">
        <v>2.3832703471494661</v>
      </c>
      <c r="E101" s="1" t="s">
        <v>764</v>
      </c>
    </row>
  </sheetData>
  <mergeCells count="3">
    <mergeCell ref="B1:E1"/>
    <mergeCell ref="C94:D94"/>
    <mergeCell ref="A95:B9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27"/>
  <sheetViews>
    <sheetView showGridLines="0" workbookViewId="0"/>
  </sheetViews>
  <sheetFormatPr defaultRowHeight="11.25" x14ac:dyDescent="0.2"/>
  <cols>
    <col min="1" max="1" width="38" style="2" customWidth="1"/>
    <col min="2" max="2" width="76" style="2" bestFit="1" customWidth="1"/>
    <col min="3" max="3" width="12.14062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4"/>
      <c r="B1" s="48" t="s">
        <v>1238</v>
      </c>
      <c r="C1" s="48"/>
      <c r="D1" s="48"/>
      <c r="E1" s="48"/>
    </row>
    <row r="3" spans="1:6" s="4" customFormat="1" x14ac:dyDescent="0.2">
      <c r="A3" s="38" t="s">
        <v>1</v>
      </c>
      <c r="B3" s="38" t="s">
        <v>2</v>
      </c>
      <c r="C3" s="38" t="s">
        <v>673</v>
      </c>
      <c r="D3" s="38" t="s">
        <v>4</v>
      </c>
      <c r="E3" s="3" t="s">
        <v>5</v>
      </c>
      <c r="F3" s="3" t="s">
        <v>6</v>
      </c>
    </row>
    <row r="4" spans="1:6" x14ac:dyDescent="0.2">
      <c r="A4" s="39"/>
      <c r="B4" s="39"/>
      <c r="C4" s="39"/>
      <c r="D4" s="39"/>
      <c r="E4" s="5"/>
      <c r="F4" s="5"/>
    </row>
    <row r="5" spans="1:6" x14ac:dyDescent="0.2">
      <c r="A5" s="40" t="s">
        <v>674</v>
      </c>
      <c r="B5" s="41"/>
      <c r="C5" s="41"/>
      <c r="D5" s="41"/>
      <c r="E5" s="7"/>
      <c r="F5" s="7"/>
    </row>
    <row r="6" spans="1:6" x14ac:dyDescent="0.2">
      <c r="A6" s="40" t="s">
        <v>8</v>
      </c>
      <c r="B6" s="41"/>
      <c r="C6" s="41"/>
      <c r="D6" s="41"/>
      <c r="E6" s="7"/>
      <c r="F6" s="7"/>
    </row>
    <row r="7" spans="1:6" x14ac:dyDescent="0.2">
      <c r="A7" s="40"/>
      <c r="B7" s="41"/>
      <c r="C7" s="41"/>
      <c r="D7" s="41"/>
      <c r="E7" s="7"/>
      <c r="F7" s="7"/>
    </row>
    <row r="8" spans="1:6" x14ac:dyDescent="0.2">
      <c r="A8" s="41" t="s">
        <v>679</v>
      </c>
      <c r="B8" s="41" t="s">
        <v>1298</v>
      </c>
      <c r="C8" s="41" t="s">
        <v>680</v>
      </c>
      <c r="D8" s="41">
        <v>1350</v>
      </c>
      <c r="E8" s="7">
        <v>13466.128500000001</v>
      </c>
      <c r="F8" s="7">
        <f t="shared" ref="F8:F50" si="0">+E8/$E$105*100</f>
        <v>3.7759786411915548</v>
      </c>
    </row>
    <row r="9" spans="1:6" x14ac:dyDescent="0.2">
      <c r="A9" s="41" t="s">
        <v>704</v>
      </c>
      <c r="B9" s="41" t="s">
        <v>1313</v>
      </c>
      <c r="C9" s="41" t="s">
        <v>678</v>
      </c>
      <c r="D9" s="41">
        <v>1112</v>
      </c>
      <c r="E9" s="7">
        <v>11183.194960000001</v>
      </c>
      <c r="F9" s="7">
        <f t="shared" si="0"/>
        <v>3.1358311566120163</v>
      </c>
    </row>
    <row r="10" spans="1:6" x14ac:dyDescent="0.2">
      <c r="A10" s="41" t="s">
        <v>1239</v>
      </c>
      <c r="B10" s="41" t="s">
        <v>1542</v>
      </c>
      <c r="C10" s="41" t="s">
        <v>678</v>
      </c>
      <c r="D10" s="41">
        <v>1050</v>
      </c>
      <c r="E10" s="7">
        <v>10459.039500000001</v>
      </c>
      <c r="F10" s="7">
        <f t="shared" si="0"/>
        <v>2.9327738673649817</v>
      </c>
    </row>
    <row r="11" spans="1:6" x14ac:dyDescent="0.2">
      <c r="A11" s="41" t="s">
        <v>1240</v>
      </c>
      <c r="B11" s="41" t="s">
        <v>1543</v>
      </c>
      <c r="C11" s="41" t="s">
        <v>741</v>
      </c>
      <c r="D11" s="41">
        <v>850</v>
      </c>
      <c r="E11" s="7">
        <v>8721.0764999999992</v>
      </c>
      <c r="F11" s="7">
        <f t="shared" si="0"/>
        <v>2.4454392063908785</v>
      </c>
    </row>
    <row r="12" spans="1:6" x14ac:dyDescent="0.2">
      <c r="A12" s="41" t="s">
        <v>687</v>
      </c>
      <c r="B12" s="41" t="s">
        <v>1302</v>
      </c>
      <c r="C12" s="41" t="s">
        <v>688</v>
      </c>
      <c r="D12" s="41">
        <v>75</v>
      </c>
      <c r="E12" s="7">
        <v>8468.0550000000003</v>
      </c>
      <c r="F12" s="7">
        <f t="shared" si="0"/>
        <v>2.3744905458488197</v>
      </c>
    </row>
    <row r="13" spans="1:6" x14ac:dyDescent="0.2">
      <c r="A13" s="41" t="s">
        <v>1013</v>
      </c>
      <c r="B13" s="41" t="s">
        <v>1415</v>
      </c>
      <c r="C13" s="41" t="s">
        <v>676</v>
      </c>
      <c r="D13" s="41">
        <v>711</v>
      </c>
      <c r="E13" s="7">
        <v>6999.2617499999997</v>
      </c>
      <c r="F13" s="7">
        <f t="shared" si="0"/>
        <v>1.9626326061056836</v>
      </c>
    </row>
    <row r="14" spans="1:6" x14ac:dyDescent="0.2">
      <c r="A14" s="41" t="s">
        <v>677</v>
      </c>
      <c r="B14" s="41" t="s">
        <v>1297</v>
      </c>
      <c r="C14" s="41" t="s">
        <v>678</v>
      </c>
      <c r="D14" s="41">
        <v>650</v>
      </c>
      <c r="E14" s="7">
        <v>6475.0529999999999</v>
      </c>
      <c r="F14" s="7">
        <f t="shared" si="0"/>
        <v>1.8156415059148809</v>
      </c>
    </row>
    <row r="15" spans="1:6" x14ac:dyDescent="0.2">
      <c r="A15" s="41" t="s">
        <v>675</v>
      </c>
      <c r="B15" s="41" t="s">
        <v>1296</v>
      </c>
      <c r="C15" s="41" t="s">
        <v>676</v>
      </c>
      <c r="D15" s="41">
        <v>650</v>
      </c>
      <c r="E15" s="7">
        <v>6259.9290000000001</v>
      </c>
      <c r="F15" s="7">
        <f t="shared" si="0"/>
        <v>1.7553195188487623</v>
      </c>
    </row>
    <row r="16" spans="1:6" x14ac:dyDescent="0.2">
      <c r="A16" s="41" t="s">
        <v>705</v>
      </c>
      <c r="B16" s="41" t="s">
        <v>1314</v>
      </c>
      <c r="C16" s="41" t="s">
        <v>701</v>
      </c>
      <c r="D16" s="41">
        <v>11</v>
      </c>
      <c r="E16" s="7">
        <v>5716.0124999999998</v>
      </c>
      <c r="F16" s="7">
        <f t="shared" si="0"/>
        <v>1.6028022540245281</v>
      </c>
    </row>
    <row r="17" spans="1:6" x14ac:dyDescent="0.2">
      <c r="A17" s="41" t="s">
        <v>725</v>
      </c>
      <c r="B17" s="41" t="s">
        <v>1329</v>
      </c>
      <c r="C17" s="41" t="s">
        <v>712</v>
      </c>
      <c r="D17" s="41">
        <v>560</v>
      </c>
      <c r="E17" s="7">
        <v>5543.5240000000003</v>
      </c>
      <c r="F17" s="7">
        <f t="shared" si="0"/>
        <v>1.5544355024484411</v>
      </c>
    </row>
    <row r="18" spans="1:6" x14ac:dyDescent="0.2">
      <c r="A18" s="41" t="s">
        <v>1034</v>
      </c>
      <c r="B18" s="41" t="s">
        <v>1436</v>
      </c>
      <c r="C18" s="41" t="s">
        <v>684</v>
      </c>
      <c r="D18" s="41">
        <v>500</v>
      </c>
      <c r="E18" s="7">
        <v>5096.8649999999998</v>
      </c>
      <c r="F18" s="7">
        <f t="shared" si="0"/>
        <v>1.4291897910402971</v>
      </c>
    </row>
    <row r="19" spans="1:6" x14ac:dyDescent="0.2">
      <c r="A19" s="41" t="s">
        <v>1241</v>
      </c>
      <c r="B19" s="41" t="s">
        <v>1544</v>
      </c>
      <c r="C19" s="41" t="s">
        <v>712</v>
      </c>
      <c r="D19" s="41">
        <v>500</v>
      </c>
      <c r="E19" s="7">
        <v>4995.9350000000004</v>
      </c>
      <c r="F19" s="7">
        <f t="shared" si="0"/>
        <v>1.400888447840174</v>
      </c>
    </row>
    <row r="20" spans="1:6" x14ac:dyDescent="0.2">
      <c r="A20" s="41" t="s">
        <v>1023</v>
      </c>
      <c r="B20" s="41" t="s">
        <v>1425</v>
      </c>
      <c r="C20" s="41" t="s">
        <v>690</v>
      </c>
      <c r="D20" s="41">
        <v>450</v>
      </c>
      <c r="E20" s="7">
        <v>4408.83</v>
      </c>
      <c r="F20" s="7">
        <f t="shared" si="0"/>
        <v>1.2362608831962771</v>
      </c>
    </row>
    <row r="21" spans="1:6" x14ac:dyDescent="0.2">
      <c r="A21" s="41" t="s">
        <v>700</v>
      </c>
      <c r="B21" s="41" t="s">
        <v>1310</v>
      </c>
      <c r="C21" s="41" t="s">
        <v>701</v>
      </c>
      <c r="D21" s="41">
        <v>8</v>
      </c>
      <c r="E21" s="7">
        <v>4157.1000000000004</v>
      </c>
      <c r="F21" s="7">
        <f t="shared" si="0"/>
        <v>1.1656743665632934</v>
      </c>
    </row>
    <row r="22" spans="1:6" x14ac:dyDescent="0.2">
      <c r="A22" s="41" t="s">
        <v>1242</v>
      </c>
      <c r="B22" s="41" t="s">
        <v>1545</v>
      </c>
      <c r="C22" s="41" t="s">
        <v>757</v>
      </c>
      <c r="D22" s="41">
        <v>300</v>
      </c>
      <c r="E22" s="7">
        <v>3120.0929999999998</v>
      </c>
      <c r="F22" s="7">
        <f t="shared" si="0"/>
        <v>0.87489173495791905</v>
      </c>
    </row>
    <row r="23" spans="1:6" x14ac:dyDescent="0.2">
      <c r="A23" s="41" t="s">
        <v>1243</v>
      </c>
      <c r="B23" s="41" t="s">
        <v>1546</v>
      </c>
      <c r="C23" s="41" t="s">
        <v>1244</v>
      </c>
      <c r="D23" s="41">
        <v>300</v>
      </c>
      <c r="E23" s="7">
        <v>3083.4540000000002</v>
      </c>
      <c r="F23" s="7">
        <f t="shared" si="0"/>
        <v>0.8646179520042947</v>
      </c>
    </row>
    <row r="24" spans="1:6" x14ac:dyDescent="0.2">
      <c r="A24" s="41" t="s">
        <v>1245</v>
      </c>
      <c r="B24" s="41" t="s">
        <v>1547</v>
      </c>
      <c r="C24" s="41" t="s">
        <v>701</v>
      </c>
      <c r="D24" s="41">
        <v>300</v>
      </c>
      <c r="E24" s="7">
        <v>3005.8470000000002</v>
      </c>
      <c r="F24" s="7">
        <f t="shared" si="0"/>
        <v>0.84285650999763662</v>
      </c>
    </row>
    <row r="25" spans="1:6" x14ac:dyDescent="0.2">
      <c r="A25" s="41" t="s">
        <v>719</v>
      </c>
      <c r="B25" s="41" t="s">
        <v>1325</v>
      </c>
      <c r="C25" s="41" t="s">
        <v>678</v>
      </c>
      <c r="D25" s="41">
        <v>300</v>
      </c>
      <c r="E25" s="7">
        <v>2980.2539999999999</v>
      </c>
      <c r="F25" s="7">
        <f t="shared" si="0"/>
        <v>0.83568008795740323</v>
      </c>
    </row>
    <row r="26" spans="1:6" x14ac:dyDescent="0.2">
      <c r="A26" s="41" t="s">
        <v>696</v>
      </c>
      <c r="B26" s="41" t="s">
        <v>1308</v>
      </c>
      <c r="C26" s="41" t="s">
        <v>697</v>
      </c>
      <c r="D26" s="41">
        <v>300</v>
      </c>
      <c r="E26" s="7">
        <v>2963.1179999999999</v>
      </c>
      <c r="F26" s="7">
        <f t="shared" si="0"/>
        <v>0.83087505657845429</v>
      </c>
    </row>
    <row r="27" spans="1:6" x14ac:dyDescent="0.2">
      <c r="A27" s="41" t="s">
        <v>1019</v>
      </c>
      <c r="B27" s="41" t="s">
        <v>1421</v>
      </c>
      <c r="C27" s="41" t="s">
        <v>684</v>
      </c>
      <c r="D27" s="41">
        <v>300</v>
      </c>
      <c r="E27" s="7">
        <v>2938.5210000000002</v>
      </c>
      <c r="F27" s="7">
        <f t="shared" si="0"/>
        <v>0.82397791857495262</v>
      </c>
    </row>
    <row r="28" spans="1:6" x14ac:dyDescent="0.2">
      <c r="A28" s="41" t="s">
        <v>1059</v>
      </c>
      <c r="B28" s="41" t="s">
        <v>1461</v>
      </c>
      <c r="C28" s="41" t="s">
        <v>883</v>
      </c>
      <c r="D28" s="41">
        <v>280</v>
      </c>
      <c r="E28" s="7">
        <v>2905.9184</v>
      </c>
      <c r="F28" s="7">
        <f t="shared" si="0"/>
        <v>0.81483596502480538</v>
      </c>
    </row>
    <row r="29" spans="1:6" x14ac:dyDescent="0.2">
      <c r="A29" s="41" t="s">
        <v>703</v>
      </c>
      <c r="B29" s="41" t="s">
        <v>1312</v>
      </c>
      <c r="C29" s="41" t="s">
        <v>694</v>
      </c>
      <c r="D29" s="41">
        <v>270</v>
      </c>
      <c r="E29" s="7">
        <v>2819.8935000000001</v>
      </c>
      <c r="F29" s="7">
        <f t="shared" si="0"/>
        <v>0.79071409621814437</v>
      </c>
    </row>
    <row r="30" spans="1:6" x14ac:dyDescent="0.2">
      <c r="A30" s="41" t="s">
        <v>1035</v>
      </c>
      <c r="B30" s="41" t="s">
        <v>1437</v>
      </c>
      <c r="C30" s="41" t="s">
        <v>1036</v>
      </c>
      <c r="D30" s="41">
        <v>270</v>
      </c>
      <c r="E30" s="7">
        <v>2714.2721999999999</v>
      </c>
      <c r="F30" s="7">
        <f t="shared" si="0"/>
        <v>0.76109728594822268</v>
      </c>
    </row>
    <row r="31" spans="1:6" x14ac:dyDescent="0.2">
      <c r="A31" s="41" t="s">
        <v>1246</v>
      </c>
      <c r="B31" s="41" t="s">
        <v>1548</v>
      </c>
      <c r="C31" s="41" t="s">
        <v>678</v>
      </c>
      <c r="D31" s="41">
        <v>270</v>
      </c>
      <c r="E31" s="7">
        <v>2675.8242</v>
      </c>
      <c r="F31" s="7">
        <f t="shared" si="0"/>
        <v>0.7503162491567994</v>
      </c>
    </row>
    <row r="32" spans="1:6" x14ac:dyDescent="0.2">
      <c r="A32" s="41" t="s">
        <v>1039</v>
      </c>
      <c r="B32" s="41" t="s">
        <v>1440</v>
      </c>
      <c r="C32" s="41" t="s">
        <v>701</v>
      </c>
      <c r="D32" s="41">
        <v>250</v>
      </c>
      <c r="E32" s="7">
        <v>2477.92</v>
      </c>
      <c r="F32" s="7">
        <f t="shared" si="0"/>
        <v>0.69482279146388481</v>
      </c>
    </row>
    <row r="33" spans="1:6" x14ac:dyDescent="0.2">
      <c r="A33" s="41" t="s">
        <v>691</v>
      </c>
      <c r="B33" s="41" t="s">
        <v>1304</v>
      </c>
      <c r="C33" s="41" t="s">
        <v>690</v>
      </c>
      <c r="D33" s="41">
        <v>250</v>
      </c>
      <c r="E33" s="7">
        <v>2442.6174999999998</v>
      </c>
      <c r="F33" s="7">
        <f t="shared" si="0"/>
        <v>0.684923770674007</v>
      </c>
    </row>
    <row r="34" spans="1:6" x14ac:dyDescent="0.2">
      <c r="A34" s="41" t="s">
        <v>1054</v>
      </c>
      <c r="B34" s="41" t="s">
        <v>1453</v>
      </c>
      <c r="C34" s="41" t="s">
        <v>684</v>
      </c>
      <c r="D34" s="41">
        <v>250</v>
      </c>
      <c r="E34" s="7">
        <v>2415.0974999999999</v>
      </c>
      <c r="F34" s="7">
        <f t="shared" si="0"/>
        <v>0.67720700692816937</v>
      </c>
    </row>
    <row r="35" spans="1:6" x14ac:dyDescent="0.2">
      <c r="A35" s="41" t="s">
        <v>689</v>
      </c>
      <c r="B35" s="41" t="s">
        <v>1303</v>
      </c>
      <c r="C35" s="41" t="s">
        <v>690</v>
      </c>
      <c r="D35" s="41">
        <v>211</v>
      </c>
      <c r="E35" s="7">
        <v>2203.9582999999998</v>
      </c>
      <c r="F35" s="7">
        <f t="shared" si="0"/>
        <v>0.61800238033350463</v>
      </c>
    </row>
    <row r="36" spans="1:6" x14ac:dyDescent="0.2">
      <c r="A36" s="41" t="s">
        <v>1046</v>
      </c>
      <c r="B36" s="41" t="s">
        <v>1446</v>
      </c>
      <c r="C36" s="41" t="s">
        <v>757</v>
      </c>
      <c r="D36" s="41">
        <v>210</v>
      </c>
      <c r="E36" s="7">
        <v>2030.5068000000001</v>
      </c>
      <c r="F36" s="7">
        <f t="shared" si="0"/>
        <v>0.56936559810744503</v>
      </c>
    </row>
    <row r="37" spans="1:6" x14ac:dyDescent="0.2">
      <c r="A37" s="41" t="s">
        <v>1247</v>
      </c>
      <c r="B37" s="41" t="s">
        <v>1549</v>
      </c>
      <c r="C37" s="41" t="s">
        <v>701</v>
      </c>
      <c r="D37" s="41">
        <v>200</v>
      </c>
      <c r="E37" s="7">
        <v>2003.9079999999999</v>
      </c>
      <c r="F37" s="7">
        <f t="shared" si="0"/>
        <v>0.56190714405501807</v>
      </c>
    </row>
    <row r="38" spans="1:6" x14ac:dyDescent="0.2">
      <c r="A38" s="41" t="s">
        <v>715</v>
      </c>
      <c r="B38" s="41" t="s">
        <v>1321</v>
      </c>
      <c r="C38" s="41" t="s">
        <v>682</v>
      </c>
      <c r="D38" s="41">
        <v>200</v>
      </c>
      <c r="E38" s="7">
        <v>1998.614</v>
      </c>
      <c r="F38" s="7">
        <f t="shared" si="0"/>
        <v>0.56042267649431809</v>
      </c>
    </row>
    <row r="39" spans="1:6" x14ac:dyDescent="0.2">
      <c r="A39" s="41" t="s">
        <v>714</v>
      </c>
      <c r="B39" s="41" t="s">
        <v>1320</v>
      </c>
      <c r="C39" s="41" t="s">
        <v>697</v>
      </c>
      <c r="D39" s="41">
        <v>150</v>
      </c>
      <c r="E39" s="7">
        <v>1494.2925</v>
      </c>
      <c r="F39" s="7">
        <f t="shared" si="0"/>
        <v>0.41900807375280358</v>
      </c>
    </row>
    <row r="40" spans="1:6" x14ac:dyDescent="0.2">
      <c r="A40" s="41" t="s">
        <v>1042</v>
      </c>
      <c r="B40" s="41" t="s">
        <v>1442</v>
      </c>
      <c r="C40" s="41" t="s">
        <v>883</v>
      </c>
      <c r="D40" s="41">
        <v>140</v>
      </c>
      <c r="E40" s="7">
        <v>1457.0275999999999</v>
      </c>
      <c r="F40" s="7">
        <f t="shared" si="0"/>
        <v>0.40855878489698</v>
      </c>
    </row>
    <row r="41" spans="1:6" x14ac:dyDescent="0.2">
      <c r="A41" s="41" t="s">
        <v>716</v>
      </c>
      <c r="B41" s="41" t="s">
        <v>1322</v>
      </c>
      <c r="C41" s="41" t="s">
        <v>684</v>
      </c>
      <c r="D41" s="41">
        <v>100</v>
      </c>
      <c r="E41" s="7">
        <v>1034.2249999999999</v>
      </c>
      <c r="F41" s="7">
        <f t="shared" si="0"/>
        <v>0.29000254306100931</v>
      </c>
    </row>
    <row r="42" spans="1:6" x14ac:dyDescent="0.2">
      <c r="A42" s="41" t="s">
        <v>692</v>
      </c>
      <c r="B42" s="41" t="s">
        <v>1305</v>
      </c>
      <c r="C42" s="41" t="s">
        <v>676</v>
      </c>
      <c r="D42" s="41">
        <v>100</v>
      </c>
      <c r="E42" s="7">
        <v>1018.021</v>
      </c>
      <c r="F42" s="7">
        <f t="shared" si="0"/>
        <v>0.28545884975659241</v>
      </c>
    </row>
    <row r="43" spans="1:6" x14ac:dyDescent="0.2">
      <c r="A43" s="41" t="s">
        <v>892</v>
      </c>
      <c r="B43" s="41" t="s">
        <v>1379</v>
      </c>
      <c r="C43" s="41" t="s">
        <v>701</v>
      </c>
      <c r="D43" s="41">
        <v>100</v>
      </c>
      <c r="E43" s="7">
        <v>1003.028</v>
      </c>
      <c r="F43" s="7">
        <f t="shared" si="0"/>
        <v>0.28125472770567145</v>
      </c>
    </row>
    <row r="44" spans="1:6" x14ac:dyDescent="0.2">
      <c r="A44" s="41" t="s">
        <v>1021</v>
      </c>
      <c r="B44" s="41" t="s">
        <v>1423</v>
      </c>
      <c r="C44" s="41" t="s">
        <v>883</v>
      </c>
      <c r="D44" s="41">
        <v>80</v>
      </c>
      <c r="E44" s="7">
        <v>799.64800000000002</v>
      </c>
      <c r="F44" s="7">
        <f t="shared" si="0"/>
        <v>0.22422582470318356</v>
      </c>
    </row>
    <row r="45" spans="1:6" x14ac:dyDescent="0.2">
      <c r="A45" s="41" t="s">
        <v>1025</v>
      </c>
      <c r="B45" s="41" t="s">
        <v>1427</v>
      </c>
      <c r="C45" s="41" t="s">
        <v>694</v>
      </c>
      <c r="D45" s="41">
        <v>58</v>
      </c>
      <c r="E45" s="7">
        <v>589.71267999999998</v>
      </c>
      <c r="F45" s="7">
        <f t="shared" si="0"/>
        <v>0.16535877287372014</v>
      </c>
    </row>
    <row r="46" spans="1:6" x14ac:dyDescent="0.2">
      <c r="A46" s="41" t="s">
        <v>1248</v>
      </c>
      <c r="B46" s="41" t="s">
        <v>1550</v>
      </c>
      <c r="C46" s="41" t="s">
        <v>682</v>
      </c>
      <c r="D46" s="41">
        <v>50</v>
      </c>
      <c r="E46" s="7">
        <v>511.4785</v>
      </c>
      <c r="F46" s="7">
        <f t="shared" si="0"/>
        <v>0.14342146604561914</v>
      </c>
    </row>
    <row r="47" spans="1:6" x14ac:dyDescent="0.2">
      <c r="A47" s="41" t="s">
        <v>723</v>
      </c>
      <c r="B47" s="41" t="s">
        <v>1328</v>
      </c>
      <c r="C47" s="41" t="s">
        <v>724</v>
      </c>
      <c r="D47" s="41">
        <v>40</v>
      </c>
      <c r="E47" s="7">
        <v>398.14600000000002</v>
      </c>
      <c r="F47" s="7">
        <f t="shared" si="0"/>
        <v>0.11164239165517041</v>
      </c>
    </row>
    <row r="48" spans="1:6" x14ac:dyDescent="0.2">
      <c r="A48" s="41" t="s">
        <v>1249</v>
      </c>
      <c r="B48" s="41" t="s">
        <v>1551</v>
      </c>
      <c r="C48" s="41" t="s">
        <v>701</v>
      </c>
      <c r="D48" s="41">
        <v>1500</v>
      </c>
      <c r="E48" s="7">
        <v>301.76400000000001</v>
      </c>
      <c r="F48" s="7">
        <f t="shared" si="0"/>
        <v>8.4616333393857643E-2</v>
      </c>
    </row>
    <row r="49" spans="1:6" x14ac:dyDescent="0.2">
      <c r="A49" s="41" t="s">
        <v>899</v>
      </c>
      <c r="B49" s="41" t="s">
        <v>1386</v>
      </c>
      <c r="C49" s="41" t="s">
        <v>900</v>
      </c>
      <c r="D49" s="41">
        <v>20</v>
      </c>
      <c r="E49" s="7">
        <v>201.7046</v>
      </c>
      <c r="F49" s="7">
        <f t="shared" si="0"/>
        <v>5.6559111360780942E-2</v>
      </c>
    </row>
    <row r="50" spans="1:6" x14ac:dyDescent="0.2">
      <c r="A50" s="41" t="s">
        <v>698</v>
      </c>
      <c r="B50" s="41" t="s">
        <v>1309</v>
      </c>
      <c r="C50" s="41" t="s">
        <v>699</v>
      </c>
      <c r="D50" s="41">
        <v>100</v>
      </c>
      <c r="E50" s="7">
        <v>95.364800000000002</v>
      </c>
      <c r="F50" s="7">
        <f t="shared" si="0"/>
        <v>2.6740829624602523E-2</v>
      </c>
    </row>
    <row r="51" spans="1:6" x14ac:dyDescent="0.2">
      <c r="A51" s="40" t="s">
        <v>40</v>
      </c>
      <c r="B51" s="41"/>
      <c r="C51" s="41"/>
      <c r="D51" s="41"/>
      <c r="E51" s="6">
        <f>SUM(E8:E50)</f>
        <v>155634.23479000002</v>
      </c>
      <c r="F51" s="6">
        <f>SUM(F8:F50)</f>
        <v>43.640720226695585</v>
      </c>
    </row>
    <row r="52" spans="1:6" x14ac:dyDescent="0.2">
      <c r="A52" s="41"/>
      <c r="B52" s="41"/>
      <c r="C52" s="41"/>
      <c r="D52" s="41"/>
      <c r="E52" s="7"/>
      <c r="F52" s="7"/>
    </row>
    <row r="53" spans="1:6" x14ac:dyDescent="0.2">
      <c r="A53" s="40" t="s">
        <v>728</v>
      </c>
      <c r="B53" s="41"/>
      <c r="C53" s="41"/>
      <c r="D53" s="41"/>
      <c r="E53" s="7"/>
      <c r="F53" s="7"/>
    </row>
    <row r="54" spans="1:6" x14ac:dyDescent="0.2">
      <c r="A54" s="41" t="s">
        <v>921</v>
      </c>
      <c r="B54" s="41" t="s">
        <v>1405</v>
      </c>
      <c r="C54" s="41" t="s">
        <v>922</v>
      </c>
      <c r="D54" s="41">
        <v>740</v>
      </c>
      <c r="E54" s="7">
        <v>11799.751399999999</v>
      </c>
      <c r="F54" s="7">
        <f t="shared" ref="F54:F98" si="1">+E54/$E$105*100</f>
        <v>3.3087170717084819</v>
      </c>
    </row>
    <row r="55" spans="1:6" x14ac:dyDescent="0.2">
      <c r="A55" s="41" t="s">
        <v>736</v>
      </c>
      <c r="B55" s="41" t="s">
        <v>1336</v>
      </c>
      <c r="C55" s="41" t="s">
        <v>737</v>
      </c>
      <c r="D55" s="41">
        <v>11978</v>
      </c>
      <c r="E55" s="7">
        <v>11671.734517999999</v>
      </c>
      <c r="F55" s="7">
        <f t="shared" si="1"/>
        <v>3.272820413500896</v>
      </c>
    </row>
    <row r="56" spans="1:6" x14ac:dyDescent="0.2">
      <c r="A56" s="41" t="s">
        <v>1068</v>
      </c>
      <c r="B56" s="41" t="s">
        <v>1473</v>
      </c>
      <c r="C56" s="41" t="s">
        <v>710</v>
      </c>
      <c r="D56" s="41">
        <v>1060</v>
      </c>
      <c r="E56" s="7">
        <v>10352.468800000001</v>
      </c>
      <c r="F56" s="7">
        <f t="shared" si="1"/>
        <v>2.9028908399620548</v>
      </c>
    </row>
    <row r="57" spans="1:6" x14ac:dyDescent="0.2">
      <c r="A57" s="41" t="s">
        <v>1087</v>
      </c>
      <c r="B57" s="41" t="s">
        <v>1492</v>
      </c>
      <c r="C57" s="41" t="s">
        <v>932</v>
      </c>
      <c r="D57" s="41">
        <v>1000</v>
      </c>
      <c r="E57" s="7">
        <v>9809.67</v>
      </c>
      <c r="F57" s="7">
        <f t="shared" si="1"/>
        <v>2.7506869845432975</v>
      </c>
    </row>
    <row r="58" spans="1:6" x14ac:dyDescent="0.2">
      <c r="A58" s="41" t="s">
        <v>745</v>
      </c>
      <c r="B58" s="41" t="s">
        <v>1342</v>
      </c>
      <c r="C58" s="41" t="s">
        <v>741</v>
      </c>
      <c r="D58" s="41">
        <v>9000</v>
      </c>
      <c r="E58" s="7">
        <v>9221.4269999999997</v>
      </c>
      <c r="F58" s="7">
        <f t="shared" si="1"/>
        <v>2.5857403182590386</v>
      </c>
    </row>
    <row r="59" spans="1:6" x14ac:dyDescent="0.2">
      <c r="A59" s="41" t="s">
        <v>1083</v>
      </c>
      <c r="B59" s="41" t="s">
        <v>1488</v>
      </c>
      <c r="C59" s="41" t="s">
        <v>913</v>
      </c>
      <c r="D59" s="41">
        <v>60</v>
      </c>
      <c r="E59" s="7">
        <v>8737.6260000000002</v>
      </c>
      <c r="F59" s="7">
        <f t="shared" si="1"/>
        <v>2.4500797798506078</v>
      </c>
    </row>
    <row r="60" spans="1:6" x14ac:dyDescent="0.2">
      <c r="A60" s="41" t="s">
        <v>746</v>
      </c>
      <c r="B60" s="41" t="s">
        <v>1343</v>
      </c>
      <c r="C60" s="41" t="s">
        <v>694</v>
      </c>
      <c r="D60" s="41">
        <v>900</v>
      </c>
      <c r="E60" s="7">
        <v>8657.2080000000005</v>
      </c>
      <c r="F60" s="7">
        <f t="shared" si="1"/>
        <v>2.4275301175354635</v>
      </c>
    </row>
    <row r="61" spans="1:6" x14ac:dyDescent="0.2">
      <c r="A61" s="41" t="s">
        <v>752</v>
      </c>
      <c r="B61" s="41" t="s">
        <v>1349</v>
      </c>
      <c r="C61" s="41" t="s">
        <v>753</v>
      </c>
      <c r="D61" s="41">
        <v>60</v>
      </c>
      <c r="E61" s="7">
        <v>7161.6059999999998</v>
      </c>
      <c r="F61" s="7">
        <f t="shared" si="1"/>
        <v>2.0081548525717157</v>
      </c>
    </row>
    <row r="62" spans="1:6" x14ac:dyDescent="0.2">
      <c r="A62" s="41" t="s">
        <v>1067</v>
      </c>
      <c r="B62" s="41" t="s">
        <v>1472</v>
      </c>
      <c r="C62" s="41" t="s">
        <v>741</v>
      </c>
      <c r="D62" s="41">
        <v>6000</v>
      </c>
      <c r="E62" s="7">
        <v>6107.5919999999996</v>
      </c>
      <c r="F62" s="7">
        <f t="shared" si="1"/>
        <v>1.7126033619174512</v>
      </c>
    </row>
    <row r="63" spans="1:6" x14ac:dyDescent="0.2">
      <c r="A63" s="41" t="s">
        <v>1091</v>
      </c>
      <c r="B63" s="41" t="s">
        <v>1496</v>
      </c>
      <c r="C63" s="41" t="s">
        <v>1092</v>
      </c>
      <c r="D63" s="41">
        <v>600</v>
      </c>
      <c r="E63" s="7">
        <v>5937.0119999999997</v>
      </c>
      <c r="F63" s="7">
        <f t="shared" si="1"/>
        <v>1.6647717645422702</v>
      </c>
    </row>
    <row r="64" spans="1:6" x14ac:dyDescent="0.2">
      <c r="A64" s="41" t="s">
        <v>732</v>
      </c>
      <c r="B64" s="41" t="s">
        <v>1334</v>
      </c>
      <c r="C64" s="41" t="s">
        <v>733</v>
      </c>
      <c r="D64" s="41">
        <v>550</v>
      </c>
      <c r="E64" s="7">
        <v>5355.0749999999998</v>
      </c>
      <c r="F64" s="7">
        <f t="shared" si="1"/>
        <v>1.501593336345993</v>
      </c>
    </row>
    <row r="65" spans="1:6" x14ac:dyDescent="0.2">
      <c r="A65" s="41" t="s">
        <v>1250</v>
      </c>
      <c r="B65" s="41" t="s">
        <v>1552</v>
      </c>
      <c r="C65" s="41" t="s">
        <v>739</v>
      </c>
      <c r="D65" s="41">
        <v>500</v>
      </c>
      <c r="E65" s="7">
        <v>5151.9549999999999</v>
      </c>
      <c r="F65" s="7">
        <f t="shared" si="1"/>
        <v>1.4446373388149409</v>
      </c>
    </row>
    <row r="66" spans="1:6" x14ac:dyDescent="0.2">
      <c r="A66" s="41" t="s">
        <v>740</v>
      </c>
      <c r="B66" s="41" t="s">
        <v>1338</v>
      </c>
      <c r="C66" s="41" t="s">
        <v>741</v>
      </c>
      <c r="D66" s="41">
        <v>500</v>
      </c>
      <c r="E66" s="7">
        <v>5068.1450000000004</v>
      </c>
      <c r="F66" s="7">
        <f t="shared" si="1"/>
        <v>1.4211365405032168</v>
      </c>
    </row>
    <row r="67" spans="1:6" x14ac:dyDescent="0.2">
      <c r="A67" s="41" t="s">
        <v>1079</v>
      </c>
      <c r="B67" s="41" t="s">
        <v>1484</v>
      </c>
      <c r="C67" s="41" t="s">
        <v>922</v>
      </c>
      <c r="D67" s="41">
        <v>470</v>
      </c>
      <c r="E67" s="7">
        <v>4687.9127749999998</v>
      </c>
      <c r="F67" s="7">
        <f t="shared" si="1"/>
        <v>1.3145172727387109</v>
      </c>
    </row>
    <row r="68" spans="1:6" x14ac:dyDescent="0.2">
      <c r="A68" s="41" t="s">
        <v>742</v>
      </c>
      <c r="B68" s="41" t="s">
        <v>1339</v>
      </c>
      <c r="C68" s="41" t="s">
        <v>733</v>
      </c>
      <c r="D68" s="41">
        <v>450</v>
      </c>
      <c r="E68" s="7">
        <v>4490.9549999999999</v>
      </c>
      <c r="F68" s="7">
        <f t="shared" si="1"/>
        <v>1.2592891979719647</v>
      </c>
    </row>
    <row r="69" spans="1:6" x14ac:dyDescent="0.2">
      <c r="A69" s="41" t="s">
        <v>758</v>
      </c>
      <c r="B69" s="41" t="s">
        <v>1352</v>
      </c>
      <c r="C69" s="41" t="s">
        <v>741</v>
      </c>
      <c r="D69" s="41">
        <v>440</v>
      </c>
      <c r="E69" s="7">
        <v>4324.5267999999996</v>
      </c>
      <c r="F69" s="7">
        <f t="shared" si="1"/>
        <v>1.2126217888133517</v>
      </c>
    </row>
    <row r="70" spans="1:6" x14ac:dyDescent="0.2">
      <c r="A70" s="41" t="s">
        <v>743</v>
      </c>
      <c r="B70" s="41" t="s">
        <v>1340</v>
      </c>
      <c r="C70" s="41" t="s">
        <v>741</v>
      </c>
      <c r="D70" s="41">
        <v>450</v>
      </c>
      <c r="E70" s="7">
        <v>4292.2304999999997</v>
      </c>
      <c r="F70" s="7">
        <f t="shared" si="1"/>
        <v>1.2035657235166695</v>
      </c>
    </row>
    <row r="71" spans="1:6" x14ac:dyDescent="0.2">
      <c r="A71" s="41" t="s">
        <v>916</v>
      </c>
      <c r="B71" s="41" t="s">
        <v>1401</v>
      </c>
      <c r="C71" s="41" t="s">
        <v>917</v>
      </c>
      <c r="D71" s="41">
        <v>375</v>
      </c>
      <c r="E71" s="7">
        <v>4038.6262499999998</v>
      </c>
      <c r="F71" s="7">
        <f t="shared" si="1"/>
        <v>1.132453656576613</v>
      </c>
    </row>
    <row r="72" spans="1:6" x14ac:dyDescent="0.2">
      <c r="A72" s="41" t="s">
        <v>1251</v>
      </c>
      <c r="B72" s="41" t="s">
        <v>1553</v>
      </c>
      <c r="C72" s="41" t="s">
        <v>924</v>
      </c>
      <c r="D72" s="41">
        <v>370</v>
      </c>
      <c r="E72" s="7">
        <v>3931.2981</v>
      </c>
      <c r="F72" s="7">
        <f t="shared" si="1"/>
        <v>1.1023582359069972</v>
      </c>
    </row>
    <row r="73" spans="1:6" x14ac:dyDescent="0.2">
      <c r="A73" s="41" t="s">
        <v>1065</v>
      </c>
      <c r="B73" s="41" t="s">
        <v>1470</v>
      </c>
      <c r="C73" s="41" t="s">
        <v>724</v>
      </c>
      <c r="D73" s="41">
        <v>400</v>
      </c>
      <c r="E73" s="7">
        <v>3893.2080000000001</v>
      </c>
      <c r="F73" s="7">
        <f t="shared" si="1"/>
        <v>1.0916775563010623</v>
      </c>
    </row>
    <row r="74" spans="1:6" x14ac:dyDescent="0.2">
      <c r="A74" s="41" t="s">
        <v>1252</v>
      </c>
      <c r="B74" s="41" t="s">
        <v>1554</v>
      </c>
      <c r="C74" s="41" t="s">
        <v>730</v>
      </c>
      <c r="D74" s="41">
        <v>390</v>
      </c>
      <c r="E74" s="7">
        <v>3783.1794</v>
      </c>
      <c r="F74" s="7">
        <f t="shared" si="1"/>
        <v>1.060824914168603</v>
      </c>
    </row>
    <row r="75" spans="1:6" x14ac:dyDescent="0.2">
      <c r="A75" s="41" t="s">
        <v>1253</v>
      </c>
      <c r="B75" s="41" t="s">
        <v>1555</v>
      </c>
      <c r="C75" s="41" t="s">
        <v>741</v>
      </c>
      <c r="D75" s="41">
        <v>400</v>
      </c>
      <c r="E75" s="7">
        <v>3569.136</v>
      </c>
      <c r="F75" s="7">
        <f t="shared" si="1"/>
        <v>1.0008059334579986</v>
      </c>
    </row>
    <row r="76" spans="1:6" x14ac:dyDescent="0.2">
      <c r="A76" s="41" t="s">
        <v>762</v>
      </c>
      <c r="B76" s="41" t="s">
        <v>1355</v>
      </c>
      <c r="C76" s="41" t="s">
        <v>710</v>
      </c>
      <c r="D76" s="41">
        <v>300</v>
      </c>
      <c r="E76" s="7">
        <v>3485.2109999999998</v>
      </c>
      <c r="F76" s="7">
        <f t="shared" si="1"/>
        <v>0.97727288849544669</v>
      </c>
    </row>
    <row r="77" spans="1:6" x14ac:dyDescent="0.2">
      <c r="A77" s="41" t="s">
        <v>760</v>
      </c>
      <c r="B77" s="41" t="s">
        <v>1354</v>
      </c>
      <c r="C77" s="41" t="s">
        <v>761</v>
      </c>
      <c r="D77" s="41">
        <v>350</v>
      </c>
      <c r="E77" s="7">
        <v>3457.3139999999999</v>
      </c>
      <c r="F77" s="7">
        <f t="shared" si="1"/>
        <v>0.96945041181602698</v>
      </c>
    </row>
    <row r="78" spans="1:6" x14ac:dyDescent="0.2">
      <c r="A78" s="41" t="s">
        <v>744</v>
      </c>
      <c r="B78" s="41" t="s">
        <v>1341</v>
      </c>
      <c r="C78" s="41" t="s">
        <v>737</v>
      </c>
      <c r="D78" s="41">
        <v>22</v>
      </c>
      <c r="E78" s="7">
        <v>3147.4014000000002</v>
      </c>
      <c r="F78" s="7">
        <f t="shared" si="1"/>
        <v>0.88254916486623425</v>
      </c>
    </row>
    <row r="79" spans="1:6" x14ac:dyDescent="0.2">
      <c r="A79" s="41" t="s">
        <v>1072</v>
      </c>
      <c r="B79" s="41" t="s">
        <v>1477</v>
      </c>
      <c r="C79" s="41" t="s">
        <v>708</v>
      </c>
      <c r="D79" s="41">
        <v>338</v>
      </c>
      <c r="E79" s="7">
        <v>3122.6298999999999</v>
      </c>
      <c r="F79" s="7">
        <f t="shared" si="1"/>
        <v>0.87560309607517239</v>
      </c>
    </row>
    <row r="80" spans="1:6" x14ac:dyDescent="0.2">
      <c r="A80" s="41" t="s">
        <v>1199</v>
      </c>
      <c r="B80" s="41" t="s">
        <v>1526</v>
      </c>
      <c r="C80" s="41" t="s">
        <v>913</v>
      </c>
      <c r="D80" s="41">
        <v>300</v>
      </c>
      <c r="E80" s="7">
        <v>2980.4520000000002</v>
      </c>
      <c r="F80" s="7">
        <f t="shared" si="1"/>
        <v>0.83573560827795834</v>
      </c>
    </row>
    <row r="81" spans="1:6" x14ac:dyDescent="0.2">
      <c r="A81" s="41" t="s">
        <v>756</v>
      </c>
      <c r="B81" s="41" t="s">
        <v>1351</v>
      </c>
      <c r="C81" s="41" t="s">
        <v>757</v>
      </c>
      <c r="D81" s="41">
        <v>25</v>
      </c>
      <c r="E81" s="7">
        <v>2814.3049999999998</v>
      </c>
      <c r="F81" s="7">
        <f t="shared" si="1"/>
        <v>0.78914704919076006</v>
      </c>
    </row>
    <row r="82" spans="1:6" x14ac:dyDescent="0.2">
      <c r="A82" s="41" t="s">
        <v>1093</v>
      </c>
      <c r="B82" s="41" t="s">
        <v>1497</v>
      </c>
      <c r="C82" s="41" t="s">
        <v>932</v>
      </c>
      <c r="D82" s="41">
        <v>250</v>
      </c>
      <c r="E82" s="7">
        <v>2502.2150000000001</v>
      </c>
      <c r="F82" s="7">
        <f t="shared" si="1"/>
        <v>0.70163524695825719</v>
      </c>
    </row>
    <row r="83" spans="1:6" x14ac:dyDescent="0.2">
      <c r="A83" s="41" t="s">
        <v>1254</v>
      </c>
      <c r="B83" s="41" t="s">
        <v>1556</v>
      </c>
      <c r="C83" s="41" t="s">
        <v>708</v>
      </c>
      <c r="D83" s="41">
        <v>2500</v>
      </c>
      <c r="E83" s="7">
        <v>2490.63</v>
      </c>
      <c r="F83" s="7">
        <f t="shared" si="1"/>
        <v>0.69838674739446616</v>
      </c>
    </row>
    <row r="84" spans="1:6" x14ac:dyDescent="0.2">
      <c r="A84" s="41" t="s">
        <v>1084</v>
      </c>
      <c r="B84" s="41" t="s">
        <v>1489</v>
      </c>
      <c r="C84" s="41" t="s">
        <v>913</v>
      </c>
      <c r="D84" s="41">
        <v>17</v>
      </c>
      <c r="E84" s="7">
        <v>2446.9578999999999</v>
      </c>
      <c r="F84" s="7">
        <f t="shared" si="1"/>
        <v>0.6861408433979328</v>
      </c>
    </row>
    <row r="85" spans="1:6" x14ac:dyDescent="0.2">
      <c r="A85" s="41" t="s">
        <v>1255</v>
      </c>
      <c r="B85" s="41" t="s">
        <v>1557</v>
      </c>
      <c r="C85" s="41" t="s">
        <v>932</v>
      </c>
      <c r="D85" s="41">
        <v>230</v>
      </c>
      <c r="E85" s="7">
        <v>2302.4357</v>
      </c>
      <c r="F85" s="7">
        <f t="shared" si="1"/>
        <v>0.64561600061345947</v>
      </c>
    </row>
    <row r="86" spans="1:6" x14ac:dyDescent="0.2">
      <c r="A86" s="41" t="s">
        <v>1095</v>
      </c>
      <c r="B86" s="41" t="s">
        <v>1499</v>
      </c>
      <c r="C86" s="41" t="s">
        <v>932</v>
      </c>
      <c r="D86" s="41">
        <v>230</v>
      </c>
      <c r="E86" s="7">
        <v>2302.3966</v>
      </c>
      <c r="F86" s="7">
        <f t="shared" si="1"/>
        <v>0.64560503675217829</v>
      </c>
    </row>
    <row r="87" spans="1:6" x14ac:dyDescent="0.2">
      <c r="A87" s="41" t="s">
        <v>1256</v>
      </c>
      <c r="B87" s="41" t="s">
        <v>1558</v>
      </c>
      <c r="C87" s="41" t="s">
        <v>741</v>
      </c>
      <c r="D87" s="41">
        <v>200</v>
      </c>
      <c r="E87" s="7">
        <v>1999.7360000000001</v>
      </c>
      <c r="F87" s="7">
        <f t="shared" si="1"/>
        <v>0.56073729164413022</v>
      </c>
    </row>
    <row r="88" spans="1:6" x14ac:dyDescent="0.2">
      <c r="A88" s="41" t="s">
        <v>1075</v>
      </c>
      <c r="B88" s="41" t="s">
        <v>1480</v>
      </c>
      <c r="C88" s="41" t="s">
        <v>710</v>
      </c>
      <c r="D88" s="41">
        <v>150</v>
      </c>
      <c r="E88" s="7">
        <v>1858.6244999999999</v>
      </c>
      <c r="F88" s="7">
        <f t="shared" si="1"/>
        <v>0.52116882844206713</v>
      </c>
    </row>
    <row r="89" spans="1:6" x14ac:dyDescent="0.2">
      <c r="A89" s="41" t="s">
        <v>734</v>
      </c>
      <c r="B89" s="41" t="s">
        <v>1335</v>
      </c>
      <c r="C89" s="41" t="s">
        <v>735</v>
      </c>
      <c r="D89" s="41">
        <v>150</v>
      </c>
      <c r="E89" s="7">
        <v>1685.3145</v>
      </c>
      <c r="F89" s="7">
        <f t="shared" si="1"/>
        <v>0.47257172361680816</v>
      </c>
    </row>
    <row r="90" spans="1:6" x14ac:dyDescent="0.2">
      <c r="A90" s="41" t="s">
        <v>1077</v>
      </c>
      <c r="B90" s="41" t="s">
        <v>1482</v>
      </c>
      <c r="C90" s="41" t="s">
        <v>739</v>
      </c>
      <c r="D90" s="41">
        <v>160</v>
      </c>
      <c r="E90" s="7">
        <v>1648.6256000000001</v>
      </c>
      <c r="F90" s="7">
        <f t="shared" si="1"/>
        <v>0.46228394842078119</v>
      </c>
    </row>
    <row r="91" spans="1:6" x14ac:dyDescent="0.2">
      <c r="A91" s="41" t="s">
        <v>1200</v>
      </c>
      <c r="B91" s="41" t="s">
        <v>1527</v>
      </c>
      <c r="C91" s="41" t="s">
        <v>735</v>
      </c>
      <c r="D91" s="41">
        <v>140</v>
      </c>
      <c r="E91" s="7">
        <v>1590.393</v>
      </c>
      <c r="F91" s="7">
        <f t="shared" si="1"/>
        <v>0.44595519782100401</v>
      </c>
    </row>
    <row r="92" spans="1:6" x14ac:dyDescent="0.2">
      <c r="A92" s="41" t="s">
        <v>919</v>
      </c>
      <c r="B92" s="41" t="s">
        <v>1403</v>
      </c>
      <c r="C92" s="41" t="s">
        <v>755</v>
      </c>
      <c r="D92" s="41">
        <v>150</v>
      </c>
      <c r="E92" s="7">
        <v>1500.3993602</v>
      </c>
      <c r="F92" s="7">
        <f t="shared" si="1"/>
        <v>0.42072047191385958</v>
      </c>
    </row>
    <row r="93" spans="1:6" x14ac:dyDescent="0.2">
      <c r="A93" s="41" t="s">
        <v>1073</v>
      </c>
      <c r="B93" s="41" t="s">
        <v>1478</v>
      </c>
      <c r="C93" s="41" t="s">
        <v>913</v>
      </c>
      <c r="D93" s="41">
        <v>150</v>
      </c>
      <c r="E93" s="7">
        <v>1486.797</v>
      </c>
      <c r="F93" s="7">
        <f t="shared" si="1"/>
        <v>0.41690629313300248</v>
      </c>
    </row>
    <row r="94" spans="1:6" x14ac:dyDescent="0.2">
      <c r="A94" s="41" t="s">
        <v>759</v>
      </c>
      <c r="B94" s="41" t="s">
        <v>1353</v>
      </c>
      <c r="C94" s="41" t="s">
        <v>741</v>
      </c>
      <c r="D94" s="41">
        <v>100</v>
      </c>
      <c r="E94" s="7">
        <v>995.27300000000002</v>
      </c>
      <c r="F94" s="7">
        <f t="shared" si="1"/>
        <v>0.27908018181726413</v>
      </c>
    </row>
    <row r="95" spans="1:6" x14ac:dyDescent="0.2">
      <c r="A95" s="41" t="s">
        <v>729</v>
      </c>
      <c r="B95" s="41" t="s">
        <v>1332</v>
      </c>
      <c r="C95" s="41" t="s">
        <v>730</v>
      </c>
      <c r="D95" s="41">
        <v>100</v>
      </c>
      <c r="E95" s="7">
        <v>972.56899999999996</v>
      </c>
      <c r="F95" s="7">
        <f t="shared" si="1"/>
        <v>0.27271385172694801</v>
      </c>
    </row>
    <row r="96" spans="1:6" x14ac:dyDescent="0.2">
      <c r="A96" s="41" t="s">
        <v>1098</v>
      </c>
      <c r="B96" s="41" t="s">
        <v>1502</v>
      </c>
      <c r="C96" s="41" t="s">
        <v>710</v>
      </c>
      <c r="D96" s="41">
        <v>50</v>
      </c>
      <c r="E96" s="7">
        <v>584.904</v>
      </c>
      <c r="F96" s="7">
        <f t="shared" si="1"/>
        <v>0.16401039178762514</v>
      </c>
    </row>
    <row r="97" spans="1:6" x14ac:dyDescent="0.2">
      <c r="A97" s="41" t="s">
        <v>751</v>
      </c>
      <c r="B97" s="41" t="s">
        <v>1348</v>
      </c>
      <c r="C97" s="41" t="s">
        <v>741</v>
      </c>
      <c r="D97" s="41">
        <v>50</v>
      </c>
      <c r="E97" s="7">
        <v>488.68400000000003</v>
      </c>
      <c r="F97" s="7">
        <f t="shared" si="1"/>
        <v>0.13702975924313016</v>
      </c>
    </row>
    <row r="98" spans="1:6" x14ac:dyDescent="0.2">
      <c r="A98" s="41" t="s">
        <v>1257</v>
      </c>
      <c r="B98" s="41" t="s">
        <v>1559</v>
      </c>
      <c r="C98" s="41" t="s">
        <v>724</v>
      </c>
      <c r="D98" s="41">
        <v>40</v>
      </c>
      <c r="E98" s="7">
        <v>396.04239999999999</v>
      </c>
      <c r="F98" s="7">
        <f t="shared" si="1"/>
        <v>0.11105253031012158</v>
      </c>
    </row>
    <row r="99" spans="1:6" x14ac:dyDescent="0.2">
      <c r="A99" s="40" t="s">
        <v>40</v>
      </c>
      <c r="B99" s="41"/>
      <c r="C99" s="41"/>
      <c r="D99" s="41"/>
      <c r="E99" s="6">
        <f>SUM(E54:E98)</f>
        <v>188301.65440320008</v>
      </c>
      <c r="F99" s="47">
        <f>SUM(F54:F98)</f>
        <v>52.800849563222044</v>
      </c>
    </row>
    <row r="100" spans="1:6" x14ac:dyDescent="0.2">
      <c r="A100" s="41"/>
      <c r="B100" s="41"/>
      <c r="C100" s="41"/>
      <c r="D100" s="41"/>
      <c r="E100" s="7"/>
      <c r="F100" s="7"/>
    </row>
    <row r="101" spans="1:6" x14ac:dyDescent="0.2">
      <c r="A101" s="40" t="s">
        <v>40</v>
      </c>
      <c r="B101" s="41"/>
      <c r="C101" s="41"/>
      <c r="D101" s="41"/>
      <c r="E101" s="6">
        <f>+E99+E51</f>
        <v>343935.8891932001</v>
      </c>
      <c r="F101" s="6">
        <f>+E101/E105*100</f>
        <v>96.441569789917622</v>
      </c>
    </row>
    <row r="102" spans="1:6" x14ac:dyDescent="0.2">
      <c r="A102" s="41"/>
      <c r="B102" s="41"/>
      <c r="C102" s="41"/>
      <c r="D102" s="41"/>
      <c r="E102" s="7"/>
      <c r="F102" s="7"/>
    </row>
    <row r="103" spans="1:6" x14ac:dyDescent="0.2">
      <c r="A103" s="40" t="s">
        <v>103</v>
      </c>
      <c r="B103" s="41"/>
      <c r="C103" s="41"/>
      <c r="D103" s="41"/>
      <c r="E103" s="7">
        <v>12690.293833899999</v>
      </c>
      <c r="F103" s="7">
        <f>+E103/E105*100</f>
        <v>3.5584302100823764</v>
      </c>
    </row>
    <row r="104" spans="1:6" x14ac:dyDescent="0.2">
      <c r="A104" s="41"/>
      <c r="B104" s="41"/>
      <c r="C104" s="41"/>
      <c r="D104" s="41"/>
      <c r="E104" s="7"/>
      <c r="F104" s="7"/>
    </row>
    <row r="105" spans="1:6" x14ac:dyDescent="0.2">
      <c r="A105" s="42" t="s">
        <v>104</v>
      </c>
      <c r="B105" s="39"/>
      <c r="C105" s="39"/>
      <c r="D105" s="39"/>
      <c r="E105" s="8">
        <f>+E103+E101</f>
        <v>356626.18302710011</v>
      </c>
      <c r="F105" s="8">
        <f xml:space="preserve"> ROUND(SUM(F101:F104),2)</f>
        <v>100</v>
      </c>
    </row>
    <row r="107" spans="1:6" x14ac:dyDescent="0.2">
      <c r="A107" s="4" t="s">
        <v>105</v>
      </c>
    </row>
    <row r="108" spans="1:6" x14ac:dyDescent="0.2">
      <c r="A108" s="4" t="s">
        <v>106</v>
      </c>
    </row>
    <row r="109" spans="1:6" x14ac:dyDescent="0.2">
      <c r="A109" s="4" t="s">
        <v>107</v>
      </c>
    </row>
    <row r="110" spans="1:6" x14ac:dyDescent="0.2">
      <c r="A110" s="2" t="s">
        <v>601</v>
      </c>
      <c r="D110" s="10">
        <v>60.634</v>
      </c>
    </row>
    <row r="111" spans="1:6" x14ac:dyDescent="0.2">
      <c r="A111" s="2" t="s">
        <v>598</v>
      </c>
      <c r="D111" s="10">
        <v>12.501899999999999</v>
      </c>
    </row>
    <row r="112" spans="1:6" x14ac:dyDescent="0.2">
      <c r="A112" s="2" t="s">
        <v>599</v>
      </c>
      <c r="D112" s="10">
        <v>63.126899999999999</v>
      </c>
    </row>
    <row r="113" spans="1:5" x14ac:dyDescent="0.2">
      <c r="A113" s="2" t="s">
        <v>600</v>
      </c>
      <c r="D113" s="10">
        <v>11.9026</v>
      </c>
    </row>
    <row r="115" spans="1:5" x14ac:dyDescent="0.2">
      <c r="A115" s="4" t="s">
        <v>108</v>
      </c>
    </row>
    <row r="116" spans="1:5" x14ac:dyDescent="0.2">
      <c r="A116" s="2" t="s">
        <v>601</v>
      </c>
      <c r="D116" s="10">
        <v>62.856999999999999</v>
      </c>
    </row>
    <row r="117" spans="1:5" x14ac:dyDescent="0.2">
      <c r="A117" s="2" t="s">
        <v>599</v>
      </c>
      <c r="D117" s="10">
        <v>65.740700000000004</v>
      </c>
    </row>
    <row r="118" spans="1:5" x14ac:dyDescent="0.2">
      <c r="A118" s="2" t="s">
        <v>598</v>
      </c>
      <c r="D118" s="10">
        <v>12.557399999999999</v>
      </c>
    </row>
    <row r="119" spans="1:5" x14ac:dyDescent="0.2">
      <c r="A119" s="2" t="s">
        <v>600</v>
      </c>
      <c r="D119" s="10">
        <v>11.8779</v>
      </c>
    </row>
    <row r="121" spans="1:5" x14ac:dyDescent="0.2">
      <c r="A121" s="4" t="s">
        <v>109</v>
      </c>
      <c r="D121" s="43"/>
    </row>
    <row r="122" spans="1:5" x14ac:dyDescent="0.2">
      <c r="A122" s="13" t="s">
        <v>606</v>
      </c>
      <c r="B122" s="14"/>
      <c r="C122" s="49" t="s">
        <v>607</v>
      </c>
      <c r="D122" s="50"/>
    </row>
    <row r="123" spans="1:5" x14ac:dyDescent="0.2">
      <c r="A123" s="51"/>
      <c r="B123" s="52"/>
      <c r="C123" s="15" t="s">
        <v>608</v>
      </c>
      <c r="D123" s="15" t="s">
        <v>609</v>
      </c>
    </row>
    <row r="124" spans="1:5" x14ac:dyDescent="0.2">
      <c r="A124" s="16" t="s">
        <v>600</v>
      </c>
      <c r="B124" s="17"/>
      <c r="C124" s="18">
        <v>0.324582237</v>
      </c>
      <c r="D124" s="18">
        <v>0.30064214030000003</v>
      </c>
    </row>
    <row r="125" spans="1:5" x14ac:dyDescent="0.2">
      <c r="A125" s="16" t="s">
        <v>598</v>
      </c>
      <c r="B125" s="17"/>
      <c r="C125" s="18">
        <v>0.324582237</v>
      </c>
      <c r="D125" s="18">
        <v>0.30064214030000003</v>
      </c>
    </row>
    <row r="127" spans="1:5" x14ac:dyDescent="0.2">
      <c r="A127" s="4" t="s">
        <v>763</v>
      </c>
      <c r="D127" s="44">
        <v>3.0862252359326754</v>
      </c>
      <c r="E127" s="1" t="s">
        <v>764</v>
      </c>
    </row>
  </sheetData>
  <mergeCells count="3">
    <mergeCell ref="B1:E1"/>
    <mergeCell ref="C122:D122"/>
    <mergeCell ref="A123:B12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42"/>
  <sheetViews>
    <sheetView showGridLines="0" workbookViewId="0"/>
  </sheetViews>
  <sheetFormatPr defaultRowHeight="11.25" x14ac:dyDescent="0.2"/>
  <cols>
    <col min="1" max="1" width="38" style="2" customWidth="1"/>
    <col min="2" max="2" width="76" style="2" bestFit="1" customWidth="1"/>
    <col min="3" max="3" width="12.140625" style="2" bestFit="1" customWidth="1"/>
    <col min="4" max="4" width="7.42578125" style="2" bestFit="1" customWidth="1"/>
    <col min="5" max="5" width="23" style="1" bestFit="1" customWidth="1"/>
    <col min="6" max="6" width="15.5703125" style="1" bestFit="1" customWidth="1"/>
    <col min="7" max="16384" width="9.140625" style="2"/>
  </cols>
  <sheetData>
    <row r="1" spans="1:6" x14ac:dyDescent="0.2">
      <c r="A1" s="4"/>
      <c r="B1" s="48" t="s">
        <v>1258</v>
      </c>
      <c r="C1" s="48"/>
      <c r="D1" s="48"/>
      <c r="E1" s="48"/>
    </row>
    <row r="3" spans="1:6" s="4" customFormat="1" x14ac:dyDescent="0.2">
      <c r="A3" s="38" t="s">
        <v>1</v>
      </c>
      <c r="B3" s="38" t="s">
        <v>2</v>
      </c>
      <c r="C3" s="38" t="s">
        <v>673</v>
      </c>
      <c r="D3" s="38" t="s">
        <v>4</v>
      </c>
      <c r="E3" s="3" t="s">
        <v>5</v>
      </c>
      <c r="F3" s="3" t="s">
        <v>6</v>
      </c>
    </row>
    <row r="4" spans="1:6" x14ac:dyDescent="0.2">
      <c r="A4" s="39"/>
      <c r="B4" s="39"/>
      <c r="C4" s="39"/>
      <c r="D4" s="39"/>
      <c r="E4" s="5"/>
      <c r="F4" s="5"/>
    </row>
    <row r="5" spans="1:6" x14ac:dyDescent="0.2">
      <c r="A5" s="40" t="s">
        <v>674</v>
      </c>
      <c r="B5" s="41"/>
      <c r="C5" s="41"/>
      <c r="D5" s="41"/>
      <c r="E5" s="7"/>
      <c r="F5" s="7"/>
    </row>
    <row r="6" spans="1:6" x14ac:dyDescent="0.2">
      <c r="A6" s="40" t="s">
        <v>8</v>
      </c>
      <c r="B6" s="41"/>
      <c r="C6" s="41"/>
      <c r="D6" s="41"/>
      <c r="E6" s="7"/>
      <c r="F6" s="7"/>
    </row>
    <row r="7" spans="1:6" x14ac:dyDescent="0.2">
      <c r="A7" s="40"/>
      <c r="B7" s="41"/>
      <c r="C7" s="41"/>
      <c r="D7" s="41"/>
      <c r="E7" s="7"/>
      <c r="F7" s="7"/>
    </row>
    <row r="8" spans="1:6" x14ac:dyDescent="0.2">
      <c r="A8" s="41" t="s">
        <v>679</v>
      </c>
      <c r="B8" s="41" t="s">
        <v>1298</v>
      </c>
      <c r="C8" s="41" t="s">
        <v>680</v>
      </c>
      <c r="D8" s="41">
        <v>2300</v>
      </c>
      <c r="E8" s="7">
        <v>22942.293000000001</v>
      </c>
      <c r="F8" s="7">
        <f t="shared" ref="F8:F69" si="0">+E8/$E$120*100</f>
        <v>3.2098116164642492</v>
      </c>
    </row>
    <row r="9" spans="1:6" x14ac:dyDescent="0.2">
      <c r="A9" s="41" t="s">
        <v>1041</v>
      </c>
      <c r="B9" s="41" t="s">
        <v>1441</v>
      </c>
      <c r="C9" s="41" t="s">
        <v>678</v>
      </c>
      <c r="D9" s="41">
        <v>2050</v>
      </c>
      <c r="E9" s="7">
        <v>20432.7395</v>
      </c>
      <c r="F9" s="7">
        <f t="shared" si="0"/>
        <v>2.8587048645611799</v>
      </c>
    </row>
    <row r="10" spans="1:6" x14ac:dyDescent="0.2">
      <c r="A10" s="41" t="s">
        <v>1014</v>
      </c>
      <c r="B10" s="41" t="s">
        <v>1416</v>
      </c>
      <c r="C10" s="41" t="s">
        <v>697</v>
      </c>
      <c r="D10" s="41">
        <v>1830</v>
      </c>
      <c r="E10" s="7">
        <v>18450.3711</v>
      </c>
      <c r="F10" s="7">
        <f t="shared" si="0"/>
        <v>2.5813555552122129</v>
      </c>
    </row>
    <row r="11" spans="1:6" x14ac:dyDescent="0.2">
      <c r="A11" s="41" t="s">
        <v>1013</v>
      </c>
      <c r="B11" s="41" t="s">
        <v>1415</v>
      </c>
      <c r="C11" s="41" t="s">
        <v>676</v>
      </c>
      <c r="D11" s="41">
        <v>1766</v>
      </c>
      <c r="E11" s="7">
        <v>17384.945500000002</v>
      </c>
      <c r="F11" s="7">
        <f t="shared" si="0"/>
        <v>2.4322939305804296</v>
      </c>
    </row>
    <row r="12" spans="1:6" x14ac:dyDescent="0.2">
      <c r="A12" s="41" t="s">
        <v>1239</v>
      </c>
      <c r="B12" s="41" t="s">
        <v>1542</v>
      </c>
      <c r="C12" s="41" t="s">
        <v>678</v>
      </c>
      <c r="D12" s="41">
        <v>1450</v>
      </c>
      <c r="E12" s="7">
        <v>14443.4355</v>
      </c>
      <c r="F12" s="7">
        <f t="shared" si="0"/>
        <v>2.0207529844358678</v>
      </c>
    </row>
    <row r="13" spans="1:6" x14ac:dyDescent="0.2">
      <c r="A13" s="41" t="s">
        <v>696</v>
      </c>
      <c r="B13" s="41" t="s">
        <v>1308</v>
      </c>
      <c r="C13" s="41" t="s">
        <v>697</v>
      </c>
      <c r="D13" s="41">
        <v>1300</v>
      </c>
      <c r="E13" s="7">
        <v>12840.178</v>
      </c>
      <c r="F13" s="7">
        <f t="shared" si="0"/>
        <v>1.7964443441581313</v>
      </c>
    </row>
    <row r="14" spans="1:6" x14ac:dyDescent="0.2">
      <c r="A14" s="41" t="s">
        <v>698</v>
      </c>
      <c r="B14" s="41" t="s">
        <v>1309</v>
      </c>
      <c r="C14" s="41" t="s">
        <v>699</v>
      </c>
      <c r="D14" s="41">
        <v>13200</v>
      </c>
      <c r="E14" s="7">
        <v>12588.1536</v>
      </c>
      <c r="F14" s="7">
        <f t="shared" si="0"/>
        <v>1.761184100260434</v>
      </c>
    </row>
    <row r="15" spans="1:6" x14ac:dyDescent="0.2">
      <c r="A15" s="41" t="s">
        <v>703</v>
      </c>
      <c r="B15" s="41" t="s">
        <v>1312</v>
      </c>
      <c r="C15" s="41" t="s">
        <v>694</v>
      </c>
      <c r="D15" s="41">
        <v>1000</v>
      </c>
      <c r="E15" s="7">
        <v>10444.049999999999</v>
      </c>
      <c r="F15" s="7">
        <f t="shared" si="0"/>
        <v>1.4612067334740009</v>
      </c>
    </row>
    <row r="16" spans="1:6" x14ac:dyDescent="0.2">
      <c r="A16" s="41" t="s">
        <v>705</v>
      </c>
      <c r="B16" s="41" t="s">
        <v>1314</v>
      </c>
      <c r="C16" s="41" t="s">
        <v>701</v>
      </c>
      <c r="D16" s="41">
        <v>19</v>
      </c>
      <c r="E16" s="7">
        <v>9873.1124999999993</v>
      </c>
      <c r="F16" s="7">
        <f t="shared" si="0"/>
        <v>1.3813279776855079</v>
      </c>
    </row>
    <row r="17" spans="1:6" x14ac:dyDescent="0.2">
      <c r="A17" s="41" t="s">
        <v>1025</v>
      </c>
      <c r="B17" s="41" t="s">
        <v>1427</v>
      </c>
      <c r="C17" s="41" t="s">
        <v>694</v>
      </c>
      <c r="D17" s="41">
        <v>929</v>
      </c>
      <c r="E17" s="7">
        <v>9445.5703400000002</v>
      </c>
      <c r="F17" s="7">
        <f t="shared" si="0"/>
        <v>1.3215113851724485</v>
      </c>
    </row>
    <row r="18" spans="1:6" x14ac:dyDescent="0.2">
      <c r="A18" s="41" t="s">
        <v>1240</v>
      </c>
      <c r="B18" s="41" t="s">
        <v>1543</v>
      </c>
      <c r="C18" s="41" t="s">
        <v>741</v>
      </c>
      <c r="D18" s="41">
        <v>850</v>
      </c>
      <c r="E18" s="7">
        <v>8721.0764999999992</v>
      </c>
      <c r="F18" s="7">
        <f t="shared" si="0"/>
        <v>1.2201488603503308</v>
      </c>
    </row>
    <row r="19" spans="1:6" x14ac:dyDescent="0.2">
      <c r="A19" s="41" t="s">
        <v>721</v>
      </c>
      <c r="B19" s="41" t="s">
        <v>1326</v>
      </c>
      <c r="C19" s="41" t="s">
        <v>684</v>
      </c>
      <c r="D19" s="41">
        <v>850</v>
      </c>
      <c r="E19" s="7">
        <v>8137.9594999999999</v>
      </c>
      <c r="F19" s="7">
        <f t="shared" si="0"/>
        <v>1.1385660943923781</v>
      </c>
    </row>
    <row r="20" spans="1:6" x14ac:dyDescent="0.2">
      <c r="A20" s="41" t="s">
        <v>1020</v>
      </c>
      <c r="B20" s="41" t="s">
        <v>1422</v>
      </c>
      <c r="C20" s="41" t="s">
        <v>688</v>
      </c>
      <c r="D20" s="41">
        <v>70</v>
      </c>
      <c r="E20" s="7">
        <v>7851.5640000000003</v>
      </c>
      <c r="F20" s="7">
        <f t="shared" si="0"/>
        <v>1.0984970567071264</v>
      </c>
    </row>
    <row r="21" spans="1:6" x14ac:dyDescent="0.2">
      <c r="A21" s="41" t="s">
        <v>1242</v>
      </c>
      <c r="B21" s="41" t="s">
        <v>1545</v>
      </c>
      <c r="C21" s="41" t="s">
        <v>757</v>
      </c>
      <c r="D21" s="41">
        <v>750</v>
      </c>
      <c r="E21" s="7">
        <v>7800.2325000000001</v>
      </c>
      <c r="F21" s="7">
        <f t="shared" si="0"/>
        <v>1.0913153663246289</v>
      </c>
    </row>
    <row r="22" spans="1:6" x14ac:dyDescent="0.2">
      <c r="A22" s="41" t="s">
        <v>1259</v>
      </c>
      <c r="B22" s="41" t="s">
        <v>1560</v>
      </c>
      <c r="C22" s="41" t="s">
        <v>1036</v>
      </c>
      <c r="D22" s="41">
        <v>750</v>
      </c>
      <c r="E22" s="7">
        <v>7454.91</v>
      </c>
      <c r="F22" s="7">
        <f t="shared" si="0"/>
        <v>1.0430019666166541</v>
      </c>
    </row>
    <row r="23" spans="1:6" x14ac:dyDescent="0.2">
      <c r="A23" s="41" t="s">
        <v>1047</v>
      </c>
      <c r="B23" s="41" t="s">
        <v>1447</v>
      </c>
      <c r="C23" s="41" t="s">
        <v>684</v>
      </c>
      <c r="D23" s="41">
        <v>650</v>
      </c>
      <c r="E23" s="7">
        <v>6636.0645000000004</v>
      </c>
      <c r="F23" s="7">
        <f t="shared" si="0"/>
        <v>0.92843888445265788</v>
      </c>
    </row>
    <row r="24" spans="1:6" x14ac:dyDescent="0.2">
      <c r="A24" s="41" t="s">
        <v>713</v>
      </c>
      <c r="B24" s="41" t="s">
        <v>1319</v>
      </c>
      <c r="C24" s="41" t="s">
        <v>678</v>
      </c>
      <c r="D24" s="41">
        <v>648</v>
      </c>
      <c r="E24" s="7">
        <v>6538.9550399999998</v>
      </c>
      <c r="F24" s="7">
        <f t="shared" si="0"/>
        <v>0.91485248867362334</v>
      </c>
    </row>
    <row r="25" spans="1:6" x14ac:dyDescent="0.2">
      <c r="A25" s="41" t="s">
        <v>1260</v>
      </c>
      <c r="B25" s="41" t="s">
        <v>1561</v>
      </c>
      <c r="C25" s="41" t="s">
        <v>708</v>
      </c>
      <c r="D25" s="41">
        <v>650</v>
      </c>
      <c r="E25" s="7">
        <v>6512.9610000000002</v>
      </c>
      <c r="F25" s="7">
        <f t="shared" si="0"/>
        <v>0.91121571306663263</v>
      </c>
    </row>
    <row r="26" spans="1:6" x14ac:dyDescent="0.2">
      <c r="A26" s="41" t="s">
        <v>1261</v>
      </c>
      <c r="B26" s="41" t="s">
        <v>1562</v>
      </c>
      <c r="C26" s="41" t="s">
        <v>708</v>
      </c>
      <c r="D26" s="41">
        <v>650</v>
      </c>
      <c r="E26" s="7">
        <v>6495.3850000000002</v>
      </c>
      <c r="F26" s="7">
        <f t="shared" si="0"/>
        <v>0.90875668907234497</v>
      </c>
    </row>
    <row r="27" spans="1:6" x14ac:dyDescent="0.2">
      <c r="A27" s="41" t="s">
        <v>1262</v>
      </c>
      <c r="B27" s="41" t="s">
        <v>1462</v>
      </c>
      <c r="C27" s="41" t="s">
        <v>1053</v>
      </c>
      <c r="D27" s="41">
        <v>650</v>
      </c>
      <c r="E27" s="7">
        <v>6481.085</v>
      </c>
      <c r="F27" s="7">
        <f t="shared" si="0"/>
        <v>0.90675600386989208</v>
      </c>
    </row>
    <row r="28" spans="1:6" x14ac:dyDescent="0.2">
      <c r="A28" s="41" t="s">
        <v>1263</v>
      </c>
      <c r="B28" s="41" t="s">
        <v>1462</v>
      </c>
      <c r="C28" s="41" t="s">
        <v>1053</v>
      </c>
      <c r="D28" s="41">
        <v>650</v>
      </c>
      <c r="E28" s="7">
        <v>6481.085</v>
      </c>
      <c r="F28" s="7">
        <f t="shared" si="0"/>
        <v>0.90675600386989208</v>
      </c>
    </row>
    <row r="29" spans="1:6" x14ac:dyDescent="0.2">
      <c r="A29" s="41" t="s">
        <v>704</v>
      </c>
      <c r="B29" s="41" t="s">
        <v>1313</v>
      </c>
      <c r="C29" s="41" t="s">
        <v>678</v>
      </c>
      <c r="D29" s="41">
        <v>606</v>
      </c>
      <c r="E29" s="7">
        <v>6094.4389799999999</v>
      </c>
      <c r="F29" s="7">
        <f t="shared" si="0"/>
        <v>0.85266111080686358</v>
      </c>
    </row>
    <row r="30" spans="1:6" x14ac:dyDescent="0.2">
      <c r="A30" s="41" t="s">
        <v>707</v>
      </c>
      <c r="B30" s="41" t="s">
        <v>1316</v>
      </c>
      <c r="C30" s="41" t="s">
        <v>708</v>
      </c>
      <c r="D30" s="41">
        <v>600</v>
      </c>
      <c r="E30" s="7">
        <v>6008.8680000000004</v>
      </c>
      <c r="F30" s="7">
        <f t="shared" si="0"/>
        <v>0.84068904133515776</v>
      </c>
    </row>
    <row r="31" spans="1:6" x14ac:dyDescent="0.2">
      <c r="A31" s="41" t="s">
        <v>1049</v>
      </c>
      <c r="B31" s="41" t="s">
        <v>1449</v>
      </c>
      <c r="C31" s="41" t="s">
        <v>710</v>
      </c>
      <c r="D31" s="41">
        <v>5500</v>
      </c>
      <c r="E31" s="7">
        <v>5503.2560000000003</v>
      </c>
      <c r="F31" s="7">
        <f t="shared" si="0"/>
        <v>0.76994984926644339</v>
      </c>
    </row>
    <row r="32" spans="1:6" x14ac:dyDescent="0.2">
      <c r="A32" s="41" t="s">
        <v>719</v>
      </c>
      <c r="B32" s="41" t="s">
        <v>1325</v>
      </c>
      <c r="C32" s="41" t="s">
        <v>678</v>
      </c>
      <c r="D32" s="41">
        <v>550</v>
      </c>
      <c r="E32" s="7">
        <v>5463.799</v>
      </c>
      <c r="F32" s="7">
        <f t="shared" si="0"/>
        <v>0.7644294970962906</v>
      </c>
    </row>
    <row r="33" spans="1:6" x14ac:dyDescent="0.2">
      <c r="A33" s="41" t="s">
        <v>1059</v>
      </c>
      <c r="B33" s="41" t="s">
        <v>1461</v>
      </c>
      <c r="C33" s="41" t="s">
        <v>883</v>
      </c>
      <c r="D33" s="41">
        <v>520</v>
      </c>
      <c r="E33" s="7">
        <v>5396.7056000000002</v>
      </c>
      <c r="F33" s="7">
        <f t="shared" si="0"/>
        <v>0.75504258992410511</v>
      </c>
    </row>
    <row r="34" spans="1:6" x14ac:dyDescent="0.2">
      <c r="A34" s="41" t="s">
        <v>1023</v>
      </c>
      <c r="B34" s="41" t="s">
        <v>1425</v>
      </c>
      <c r="C34" s="41" t="s">
        <v>690</v>
      </c>
      <c r="D34" s="41">
        <v>550</v>
      </c>
      <c r="E34" s="7">
        <v>5388.57</v>
      </c>
      <c r="F34" s="7">
        <f t="shared" si="0"/>
        <v>0.753904353942771</v>
      </c>
    </row>
    <row r="35" spans="1:6" x14ac:dyDescent="0.2">
      <c r="A35" s="41" t="s">
        <v>1054</v>
      </c>
      <c r="B35" s="41" t="s">
        <v>1453</v>
      </c>
      <c r="C35" s="41" t="s">
        <v>684</v>
      </c>
      <c r="D35" s="41">
        <v>550</v>
      </c>
      <c r="E35" s="7">
        <v>5313.2145</v>
      </c>
      <c r="F35" s="7">
        <f t="shared" si="0"/>
        <v>0.74336151242015291</v>
      </c>
    </row>
    <row r="36" spans="1:6" x14ac:dyDescent="0.2">
      <c r="A36" s="41" t="s">
        <v>1024</v>
      </c>
      <c r="B36" s="41" t="s">
        <v>1426</v>
      </c>
      <c r="C36" s="41" t="s">
        <v>686</v>
      </c>
      <c r="D36" s="41">
        <v>500</v>
      </c>
      <c r="E36" s="7">
        <v>5153.17</v>
      </c>
      <c r="F36" s="7">
        <f t="shared" si="0"/>
        <v>0.72096999753316171</v>
      </c>
    </row>
    <row r="37" spans="1:6" x14ac:dyDescent="0.2">
      <c r="A37" s="41" t="s">
        <v>1264</v>
      </c>
      <c r="B37" s="41" t="s">
        <v>1563</v>
      </c>
      <c r="C37" s="41" t="s">
        <v>710</v>
      </c>
      <c r="D37" s="41">
        <v>5000</v>
      </c>
      <c r="E37" s="7">
        <v>4988.8850000000002</v>
      </c>
      <c r="F37" s="7">
        <f t="shared" si="0"/>
        <v>0.69798520253421248</v>
      </c>
    </row>
    <row r="38" spans="1:6" x14ac:dyDescent="0.2">
      <c r="A38" s="41" t="s">
        <v>689</v>
      </c>
      <c r="B38" s="41" t="s">
        <v>1303</v>
      </c>
      <c r="C38" s="41" t="s">
        <v>690</v>
      </c>
      <c r="D38" s="41">
        <v>459</v>
      </c>
      <c r="E38" s="7">
        <v>4794.3927000000003</v>
      </c>
      <c r="F38" s="7">
        <f t="shared" si="0"/>
        <v>0.67077416291176284</v>
      </c>
    </row>
    <row r="39" spans="1:6" x14ac:dyDescent="0.2">
      <c r="A39" s="41" t="s">
        <v>1243</v>
      </c>
      <c r="B39" s="41" t="s">
        <v>1546</v>
      </c>
      <c r="C39" s="41" t="s">
        <v>1244</v>
      </c>
      <c r="D39" s="41">
        <v>450</v>
      </c>
      <c r="E39" s="7">
        <v>4625.1809999999996</v>
      </c>
      <c r="F39" s="7">
        <f t="shared" si="0"/>
        <v>0.6471000828927489</v>
      </c>
    </row>
    <row r="40" spans="1:6" x14ac:dyDescent="0.2">
      <c r="A40" s="41" t="s">
        <v>1033</v>
      </c>
      <c r="B40" s="41" t="s">
        <v>1435</v>
      </c>
      <c r="C40" s="41" t="s">
        <v>701</v>
      </c>
      <c r="D40" s="41">
        <v>9</v>
      </c>
      <c r="E40" s="7">
        <v>4595.3055000000004</v>
      </c>
      <c r="F40" s="7">
        <f t="shared" si="0"/>
        <v>0.64292025976226774</v>
      </c>
    </row>
    <row r="41" spans="1:6" x14ac:dyDescent="0.2">
      <c r="A41" s="41" t="s">
        <v>715</v>
      </c>
      <c r="B41" s="41" t="s">
        <v>1321</v>
      </c>
      <c r="C41" s="41" t="s">
        <v>682</v>
      </c>
      <c r="D41" s="41">
        <v>450</v>
      </c>
      <c r="E41" s="7">
        <v>4496.8815000000004</v>
      </c>
      <c r="F41" s="7">
        <f t="shared" si="0"/>
        <v>0.62914994924714718</v>
      </c>
    </row>
    <row r="42" spans="1:6" x14ac:dyDescent="0.2">
      <c r="A42" s="41" t="s">
        <v>691</v>
      </c>
      <c r="B42" s="41" t="s">
        <v>1304</v>
      </c>
      <c r="C42" s="41" t="s">
        <v>690</v>
      </c>
      <c r="D42" s="41">
        <v>380</v>
      </c>
      <c r="E42" s="7">
        <v>3712.7786000000001</v>
      </c>
      <c r="F42" s="7">
        <f t="shared" si="0"/>
        <v>0.51944763671355221</v>
      </c>
    </row>
    <row r="43" spans="1:6" x14ac:dyDescent="0.2">
      <c r="A43" s="41" t="s">
        <v>1021</v>
      </c>
      <c r="B43" s="41" t="s">
        <v>1423</v>
      </c>
      <c r="C43" s="41" t="s">
        <v>883</v>
      </c>
      <c r="D43" s="41">
        <v>360</v>
      </c>
      <c r="E43" s="7">
        <v>3598.4160000000002</v>
      </c>
      <c r="F43" s="7">
        <f t="shared" si="0"/>
        <v>0.50344738765522767</v>
      </c>
    </row>
    <row r="44" spans="1:6" x14ac:dyDescent="0.2">
      <c r="A44" s="41" t="s">
        <v>695</v>
      </c>
      <c r="B44" s="41" t="s">
        <v>1307</v>
      </c>
      <c r="C44" s="41" t="s">
        <v>678</v>
      </c>
      <c r="D44" s="41">
        <v>352</v>
      </c>
      <c r="E44" s="7">
        <v>3545.2102399999999</v>
      </c>
      <c r="F44" s="7">
        <f t="shared" si="0"/>
        <v>0.49600347319947524</v>
      </c>
    </row>
    <row r="45" spans="1:6" x14ac:dyDescent="0.2">
      <c r="A45" s="41" t="s">
        <v>1043</v>
      </c>
      <c r="B45" s="41" t="s">
        <v>1443</v>
      </c>
      <c r="C45" s="41" t="s">
        <v>678</v>
      </c>
      <c r="D45" s="41">
        <v>350</v>
      </c>
      <c r="E45" s="7">
        <v>3487.0149999999999</v>
      </c>
      <c r="F45" s="7">
        <f t="shared" si="0"/>
        <v>0.48786149029589515</v>
      </c>
    </row>
    <row r="46" spans="1:6" x14ac:dyDescent="0.2">
      <c r="A46" s="41" t="s">
        <v>718</v>
      </c>
      <c r="B46" s="41" t="s">
        <v>1324</v>
      </c>
      <c r="C46" s="41" t="s">
        <v>678</v>
      </c>
      <c r="D46" s="41">
        <v>331</v>
      </c>
      <c r="E46" s="7">
        <v>3326.0601200000001</v>
      </c>
      <c r="F46" s="7">
        <f t="shared" si="0"/>
        <v>0.46534260591277754</v>
      </c>
    </row>
    <row r="47" spans="1:6" x14ac:dyDescent="0.2">
      <c r="A47" s="41" t="s">
        <v>1028</v>
      </c>
      <c r="B47" s="41" t="s">
        <v>1430</v>
      </c>
      <c r="C47" s="41" t="s">
        <v>678</v>
      </c>
      <c r="D47" s="41">
        <v>306</v>
      </c>
      <c r="E47" s="7">
        <v>3082.5644400000001</v>
      </c>
      <c r="F47" s="7">
        <f t="shared" si="0"/>
        <v>0.43127559865143439</v>
      </c>
    </row>
    <row r="48" spans="1:6" x14ac:dyDescent="0.2">
      <c r="A48" s="41" t="s">
        <v>1035</v>
      </c>
      <c r="B48" s="41" t="s">
        <v>1437</v>
      </c>
      <c r="C48" s="41" t="s">
        <v>1036</v>
      </c>
      <c r="D48" s="41">
        <v>300</v>
      </c>
      <c r="E48" s="7">
        <v>3015.8580000000002</v>
      </c>
      <c r="F48" s="7">
        <f t="shared" si="0"/>
        <v>0.42194283030064333</v>
      </c>
    </row>
    <row r="49" spans="1:6" x14ac:dyDescent="0.2">
      <c r="A49" s="41" t="s">
        <v>1052</v>
      </c>
      <c r="B49" s="41" t="s">
        <v>1452</v>
      </c>
      <c r="C49" s="41" t="s">
        <v>1053</v>
      </c>
      <c r="D49" s="41">
        <v>260</v>
      </c>
      <c r="E49" s="7">
        <v>2592.4340000000002</v>
      </c>
      <c r="F49" s="7">
        <f t="shared" si="0"/>
        <v>0.36270240154795685</v>
      </c>
    </row>
    <row r="50" spans="1:6" x14ac:dyDescent="0.2">
      <c r="A50" s="41" t="s">
        <v>1038</v>
      </c>
      <c r="B50" s="41" t="s">
        <v>1439</v>
      </c>
      <c r="C50" s="41" t="s">
        <v>712</v>
      </c>
      <c r="D50" s="41">
        <v>250</v>
      </c>
      <c r="E50" s="7">
        <v>2497.9749999999999</v>
      </c>
      <c r="F50" s="7">
        <f t="shared" si="0"/>
        <v>0.34948682647533452</v>
      </c>
    </row>
    <row r="51" spans="1:6" x14ac:dyDescent="0.2">
      <c r="A51" s="41" t="s">
        <v>1039</v>
      </c>
      <c r="B51" s="41" t="s">
        <v>1440</v>
      </c>
      <c r="C51" s="41" t="s">
        <v>701</v>
      </c>
      <c r="D51" s="41">
        <v>250</v>
      </c>
      <c r="E51" s="7">
        <v>2477.92</v>
      </c>
      <c r="F51" s="7">
        <f t="shared" si="0"/>
        <v>0.34668097040993645</v>
      </c>
    </row>
    <row r="52" spans="1:6" x14ac:dyDescent="0.2">
      <c r="A52" s="41" t="s">
        <v>1019</v>
      </c>
      <c r="B52" s="41" t="s">
        <v>1421</v>
      </c>
      <c r="C52" s="41" t="s">
        <v>684</v>
      </c>
      <c r="D52" s="41">
        <v>250</v>
      </c>
      <c r="E52" s="7">
        <v>2448.7674999999999</v>
      </c>
      <c r="F52" s="7">
        <f t="shared" si="0"/>
        <v>0.34260230080402682</v>
      </c>
    </row>
    <row r="53" spans="1:6" x14ac:dyDescent="0.2">
      <c r="A53" s="41" t="s">
        <v>706</v>
      </c>
      <c r="B53" s="41" t="s">
        <v>1315</v>
      </c>
      <c r="C53" s="41" t="s">
        <v>676</v>
      </c>
      <c r="D53" s="41">
        <v>252</v>
      </c>
      <c r="E53" s="7">
        <v>2431.8655199999998</v>
      </c>
      <c r="F53" s="7">
        <f t="shared" si="0"/>
        <v>0.34023757763772228</v>
      </c>
    </row>
    <row r="54" spans="1:6" x14ac:dyDescent="0.2">
      <c r="A54" s="41" t="s">
        <v>1031</v>
      </c>
      <c r="B54" s="41" t="s">
        <v>1433</v>
      </c>
      <c r="C54" s="41" t="s">
        <v>710</v>
      </c>
      <c r="D54" s="41">
        <v>2000</v>
      </c>
      <c r="E54" s="7">
        <v>1996.3019999999999</v>
      </c>
      <c r="F54" s="7">
        <f t="shared" si="0"/>
        <v>0.27929873223965945</v>
      </c>
    </row>
    <row r="55" spans="1:6" x14ac:dyDescent="0.2">
      <c r="A55" s="41" t="s">
        <v>1026</v>
      </c>
      <c r="B55" s="41" t="s">
        <v>1428</v>
      </c>
      <c r="C55" s="41" t="s">
        <v>678</v>
      </c>
      <c r="D55" s="41">
        <v>176</v>
      </c>
      <c r="E55" s="7">
        <v>1771.92752</v>
      </c>
      <c r="F55" s="7">
        <f t="shared" si="0"/>
        <v>0.2479069349009137</v>
      </c>
    </row>
    <row r="56" spans="1:6" x14ac:dyDescent="0.2">
      <c r="A56" s="41" t="s">
        <v>1027</v>
      </c>
      <c r="B56" s="41" t="s">
        <v>1429</v>
      </c>
      <c r="C56" s="41" t="s">
        <v>678</v>
      </c>
      <c r="D56" s="41">
        <v>176</v>
      </c>
      <c r="E56" s="7">
        <v>1770.4086400000001</v>
      </c>
      <c r="F56" s="7">
        <f t="shared" si="0"/>
        <v>0.24769443135264088</v>
      </c>
    </row>
    <row r="57" spans="1:6" x14ac:dyDescent="0.2">
      <c r="A57" s="41" t="s">
        <v>675</v>
      </c>
      <c r="B57" s="41" t="s">
        <v>1296</v>
      </c>
      <c r="C57" s="41" t="s">
        <v>676</v>
      </c>
      <c r="D57" s="41">
        <v>175</v>
      </c>
      <c r="E57" s="7">
        <v>1685.3655000000001</v>
      </c>
      <c r="F57" s="7">
        <f t="shared" si="0"/>
        <v>0.23579621094927511</v>
      </c>
    </row>
    <row r="58" spans="1:6" x14ac:dyDescent="0.2">
      <c r="A58" s="41" t="s">
        <v>1044</v>
      </c>
      <c r="B58" s="41" t="s">
        <v>1444</v>
      </c>
      <c r="C58" s="41" t="s">
        <v>676</v>
      </c>
      <c r="D58" s="41">
        <v>160</v>
      </c>
      <c r="E58" s="7">
        <v>1624.2624000000001</v>
      </c>
      <c r="F58" s="7">
        <f t="shared" si="0"/>
        <v>0.22724739500563873</v>
      </c>
    </row>
    <row r="59" spans="1:6" x14ac:dyDescent="0.2">
      <c r="A59" s="41" t="s">
        <v>716</v>
      </c>
      <c r="B59" s="41" t="s">
        <v>1322</v>
      </c>
      <c r="C59" s="41" t="s">
        <v>684</v>
      </c>
      <c r="D59" s="41">
        <v>150</v>
      </c>
      <c r="E59" s="7">
        <v>1551.3375000000001</v>
      </c>
      <c r="F59" s="7">
        <f t="shared" si="0"/>
        <v>0.21704461400421515</v>
      </c>
    </row>
    <row r="60" spans="1:6" x14ac:dyDescent="0.2">
      <c r="A60" s="41" t="s">
        <v>783</v>
      </c>
      <c r="B60" s="41" t="s">
        <v>1564</v>
      </c>
      <c r="C60" s="41" t="s">
        <v>686</v>
      </c>
      <c r="D60" s="41">
        <v>15</v>
      </c>
      <c r="E60" s="7">
        <v>1502.5619999999999</v>
      </c>
      <c r="F60" s="7">
        <f t="shared" si="0"/>
        <v>0.21022052861314927</v>
      </c>
    </row>
    <row r="61" spans="1:6" x14ac:dyDescent="0.2">
      <c r="A61" s="41" t="s">
        <v>1055</v>
      </c>
      <c r="B61" s="41" t="s">
        <v>1454</v>
      </c>
      <c r="C61" s="41" t="s">
        <v>684</v>
      </c>
      <c r="D61" s="41">
        <v>110</v>
      </c>
      <c r="E61" s="7">
        <v>1121.153</v>
      </c>
      <c r="F61" s="7">
        <f t="shared" si="0"/>
        <v>0.15685833683815922</v>
      </c>
    </row>
    <row r="62" spans="1:6" x14ac:dyDescent="0.2">
      <c r="A62" s="41" t="s">
        <v>1196</v>
      </c>
      <c r="B62" s="41" t="s">
        <v>1522</v>
      </c>
      <c r="C62" s="41" t="s">
        <v>701</v>
      </c>
      <c r="D62" s="41">
        <v>100</v>
      </c>
      <c r="E62" s="7">
        <v>1002.205</v>
      </c>
      <c r="F62" s="7">
        <f t="shared" si="0"/>
        <v>0.14021655337932232</v>
      </c>
    </row>
    <row r="63" spans="1:6" x14ac:dyDescent="0.2">
      <c r="A63" s="41" t="s">
        <v>1265</v>
      </c>
      <c r="B63" s="41" t="s">
        <v>1565</v>
      </c>
      <c r="C63" s="41" t="s">
        <v>774</v>
      </c>
      <c r="D63" s="41">
        <v>1000</v>
      </c>
      <c r="E63" s="7">
        <v>1001.8680000000001</v>
      </c>
      <c r="F63" s="7">
        <f t="shared" si="0"/>
        <v>0.14016940436441136</v>
      </c>
    </row>
    <row r="64" spans="1:6" x14ac:dyDescent="0.2">
      <c r="A64" s="41" t="s">
        <v>1042</v>
      </c>
      <c r="B64" s="41" t="s">
        <v>1442</v>
      </c>
      <c r="C64" s="41" t="s">
        <v>883</v>
      </c>
      <c r="D64" s="41">
        <v>90</v>
      </c>
      <c r="E64" s="7">
        <v>936.66060000000004</v>
      </c>
      <c r="F64" s="7">
        <f t="shared" si="0"/>
        <v>0.1310463637860598</v>
      </c>
    </row>
    <row r="65" spans="1:6" x14ac:dyDescent="0.2">
      <c r="A65" s="41" t="s">
        <v>1046</v>
      </c>
      <c r="B65" s="41" t="s">
        <v>1446</v>
      </c>
      <c r="C65" s="41" t="s">
        <v>757</v>
      </c>
      <c r="D65" s="41">
        <v>40</v>
      </c>
      <c r="E65" s="7">
        <v>386.76319999999998</v>
      </c>
      <c r="F65" s="7">
        <f t="shared" si="0"/>
        <v>5.4111287489044174E-2</v>
      </c>
    </row>
    <row r="66" spans="1:6" x14ac:dyDescent="0.2">
      <c r="A66" s="41" t="s">
        <v>681</v>
      </c>
      <c r="B66" s="41" t="s">
        <v>1299</v>
      </c>
      <c r="C66" s="41" t="s">
        <v>682</v>
      </c>
      <c r="D66" s="41">
        <v>400</v>
      </c>
      <c r="E66" s="7">
        <v>381.0772</v>
      </c>
      <c r="F66" s="7">
        <f t="shared" si="0"/>
        <v>5.3315770281970945E-2</v>
      </c>
    </row>
    <row r="67" spans="1:6" x14ac:dyDescent="0.2">
      <c r="A67" s="41" t="s">
        <v>726</v>
      </c>
      <c r="B67" s="41" t="s">
        <v>1330</v>
      </c>
      <c r="C67" s="41" t="s">
        <v>686</v>
      </c>
      <c r="D67" s="41">
        <v>26</v>
      </c>
      <c r="E67" s="7">
        <v>251.93870000000001</v>
      </c>
      <c r="F67" s="7">
        <f t="shared" si="0"/>
        <v>3.5248253777288158E-2</v>
      </c>
    </row>
    <row r="68" spans="1:6" x14ac:dyDescent="0.2">
      <c r="A68" s="41" t="s">
        <v>811</v>
      </c>
      <c r="B68" s="41" t="s">
        <v>1566</v>
      </c>
      <c r="C68" s="41" t="s">
        <v>686</v>
      </c>
      <c r="D68" s="41">
        <v>4</v>
      </c>
      <c r="E68" s="7">
        <v>39.075000000000003</v>
      </c>
      <c r="F68" s="7">
        <f t="shared" si="0"/>
        <v>5.4669072927165802E-3</v>
      </c>
    </row>
    <row r="69" spans="1:6" x14ac:dyDescent="0.2">
      <c r="A69" s="41" t="s">
        <v>812</v>
      </c>
      <c r="B69" s="41" t="s">
        <v>1567</v>
      </c>
      <c r="C69" s="41" t="s">
        <v>686</v>
      </c>
      <c r="D69" s="41">
        <v>1</v>
      </c>
      <c r="E69" s="7">
        <v>9.8188300000000002</v>
      </c>
      <c r="F69" s="7">
        <f t="shared" si="0"/>
        <v>1.3737334186294135E-3</v>
      </c>
    </row>
    <row r="70" spans="1:6" x14ac:dyDescent="0.2">
      <c r="A70" s="40" t="s">
        <v>40</v>
      </c>
      <c r="B70" s="41"/>
      <c r="C70" s="41"/>
      <c r="D70" s="41"/>
      <c r="E70" s="6">
        <f>SUM(E8:E69)</f>
        <v>349028.38437000016</v>
      </c>
      <c r="F70" s="6">
        <f>SUM(F8:F69)</f>
        <v>48.831882786370798</v>
      </c>
    </row>
    <row r="71" spans="1:6" x14ac:dyDescent="0.2">
      <c r="A71" s="41"/>
      <c r="B71" s="41"/>
      <c r="C71" s="41"/>
      <c r="D71" s="41"/>
      <c r="E71" s="7"/>
      <c r="F71" s="7"/>
    </row>
    <row r="72" spans="1:6" x14ac:dyDescent="0.2">
      <c r="A72" s="40" t="s">
        <v>728</v>
      </c>
      <c r="B72" s="41"/>
      <c r="C72" s="41"/>
      <c r="D72" s="41"/>
      <c r="E72" s="7"/>
      <c r="F72" s="7"/>
    </row>
    <row r="73" spans="1:6" x14ac:dyDescent="0.2">
      <c r="A73" s="41" t="s">
        <v>921</v>
      </c>
      <c r="B73" s="41" t="s">
        <v>1405</v>
      </c>
      <c r="C73" s="41" t="s">
        <v>922</v>
      </c>
      <c r="D73" s="41">
        <v>2750</v>
      </c>
      <c r="E73" s="7">
        <v>43850.427499999998</v>
      </c>
      <c r="F73" s="7">
        <f t="shared" ref="F73:F113" si="1">+E73/$E$120*100</f>
        <v>6.1350280713624983</v>
      </c>
    </row>
    <row r="74" spans="1:6" x14ac:dyDescent="0.2">
      <c r="A74" s="41" t="s">
        <v>746</v>
      </c>
      <c r="B74" s="41" t="s">
        <v>1343</v>
      </c>
      <c r="C74" s="41" t="s">
        <v>694</v>
      </c>
      <c r="D74" s="41">
        <v>3250</v>
      </c>
      <c r="E74" s="7">
        <v>31262.14</v>
      </c>
      <c r="F74" s="7">
        <f t="shared" si="1"/>
        <v>4.3738252374133504</v>
      </c>
    </row>
    <row r="75" spans="1:6" x14ac:dyDescent="0.2">
      <c r="A75" s="41" t="s">
        <v>1257</v>
      </c>
      <c r="B75" s="41" t="s">
        <v>1559</v>
      </c>
      <c r="C75" s="41" t="s">
        <v>724</v>
      </c>
      <c r="D75" s="41">
        <v>2795</v>
      </c>
      <c r="E75" s="7">
        <v>27673.4627</v>
      </c>
      <c r="F75" s="7">
        <f t="shared" si="1"/>
        <v>3.8717403723442163</v>
      </c>
    </row>
    <row r="76" spans="1:6" x14ac:dyDescent="0.2">
      <c r="A76" s="41" t="s">
        <v>752</v>
      </c>
      <c r="B76" s="41" t="s">
        <v>1349</v>
      </c>
      <c r="C76" s="41" t="s">
        <v>753</v>
      </c>
      <c r="D76" s="41">
        <v>220</v>
      </c>
      <c r="E76" s="7">
        <v>26259.222000000002</v>
      </c>
      <c r="F76" s="7">
        <f t="shared" si="1"/>
        <v>3.6738767051276691</v>
      </c>
    </row>
    <row r="77" spans="1:6" x14ac:dyDescent="0.2">
      <c r="A77" s="41" t="s">
        <v>1084</v>
      </c>
      <c r="B77" s="41" t="s">
        <v>1489</v>
      </c>
      <c r="C77" s="41" t="s">
        <v>913</v>
      </c>
      <c r="D77" s="41">
        <v>170</v>
      </c>
      <c r="E77" s="7">
        <v>24469.579000000002</v>
      </c>
      <c r="F77" s="7">
        <f t="shared" si="1"/>
        <v>3.4234912318568003</v>
      </c>
    </row>
    <row r="78" spans="1:6" x14ac:dyDescent="0.2">
      <c r="A78" s="41" t="s">
        <v>1073</v>
      </c>
      <c r="B78" s="41" t="s">
        <v>1478</v>
      </c>
      <c r="C78" s="41" t="s">
        <v>913</v>
      </c>
      <c r="D78" s="41">
        <v>1400</v>
      </c>
      <c r="E78" s="7">
        <v>13876.772000000001</v>
      </c>
      <c r="F78" s="7">
        <f t="shared" si="1"/>
        <v>1.9414721956792127</v>
      </c>
    </row>
    <row r="79" spans="1:6" x14ac:dyDescent="0.2">
      <c r="A79" s="41" t="s">
        <v>1064</v>
      </c>
      <c r="B79" s="41" t="s">
        <v>1469</v>
      </c>
      <c r="C79" s="41" t="s">
        <v>733</v>
      </c>
      <c r="D79" s="41">
        <v>1360</v>
      </c>
      <c r="E79" s="7">
        <v>13582.9864</v>
      </c>
      <c r="F79" s="7">
        <f t="shared" si="1"/>
        <v>1.900369223468461</v>
      </c>
    </row>
    <row r="80" spans="1:6" x14ac:dyDescent="0.2">
      <c r="A80" s="41" t="s">
        <v>742</v>
      </c>
      <c r="B80" s="41" t="s">
        <v>1339</v>
      </c>
      <c r="C80" s="41" t="s">
        <v>733</v>
      </c>
      <c r="D80" s="41">
        <v>1200</v>
      </c>
      <c r="E80" s="7">
        <v>11975.88</v>
      </c>
      <c r="F80" s="7">
        <f t="shared" si="1"/>
        <v>1.6755220910735411</v>
      </c>
    </row>
    <row r="81" spans="1:6" x14ac:dyDescent="0.2">
      <c r="A81" s="41" t="s">
        <v>1068</v>
      </c>
      <c r="B81" s="41" t="s">
        <v>1473</v>
      </c>
      <c r="C81" s="41" t="s">
        <v>710</v>
      </c>
      <c r="D81" s="41">
        <v>1190</v>
      </c>
      <c r="E81" s="7">
        <v>11622.111199999999</v>
      </c>
      <c r="F81" s="7">
        <f t="shared" si="1"/>
        <v>1.6260269859511973</v>
      </c>
    </row>
    <row r="82" spans="1:6" x14ac:dyDescent="0.2">
      <c r="A82" s="41" t="s">
        <v>1266</v>
      </c>
      <c r="B82" s="41" t="s">
        <v>1568</v>
      </c>
      <c r="C82" s="41" t="s">
        <v>932</v>
      </c>
      <c r="D82" s="41">
        <v>1000</v>
      </c>
      <c r="E82" s="7">
        <v>9861.02</v>
      </c>
      <c r="F82" s="7">
        <f t="shared" si="1"/>
        <v>1.3796361395169301</v>
      </c>
    </row>
    <row r="83" spans="1:6" x14ac:dyDescent="0.2">
      <c r="A83" s="41" t="s">
        <v>1067</v>
      </c>
      <c r="B83" s="41" t="s">
        <v>1472</v>
      </c>
      <c r="C83" s="41" t="s">
        <v>741</v>
      </c>
      <c r="D83" s="41">
        <v>9000</v>
      </c>
      <c r="E83" s="7">
        <v>9161.3880000000008</v>
      </c>
      <c r="F83" s="7">
        <f t="shared" si="1"/>
        <v>1.2817519864006695</v>
      </c>
    </row>
    <row r="84" spans="1:6" x14ac:dyDescent="0.2">
      <c r="A84" s="41" t="s">
        <v>1080</v>
      </c>
      <c r="B84" s="41" t="s">
        <v>1485</v>
      </c>
      <c r="C84" s="41" t="s">
        <v>741</v>
      </c>
      <c r="D84" s="41">
        <v>9000</v>
      </c>
      <c r="E84" s="7">
        <v>9009.2340000000004</v>
      </c>
      <c r="F84" s="7">
        <f t="shared" si="1"/>
        <v>1.2604644160304583</v>
      </c>
    </row>
    <row r="85" spans="1:6" x14ac:dyDescent="0.2">
      <c r="A85" s="41" t="s">
        <v>1070</v>
      </c>
      <c r="B85" s="41" t="s">
        <v>1475</v>
      </c>
      <c r="C85" s="41" t="s">
        <v>733</v>
      </c>
      <c r="D85" s="41">
        <v>900</v>
      </c>
      <c r="E85" s="7">
        <v>8984.6190000000006</v>
      </c>
      <c r="F85" s="7">
        <f t="shared" si="1"/>
        <v>1.2570205792291733</v>
      </c>
    </row>
    <row r="86" spans="1:6" x14ac:dyDescent="0.2">
      <c r="A86" s="41" t="s">
        <v>1253</v>
      </c>
      <c r="B86" s="41" t="s">
        <v>1555</v>
      </c>
      <c r="C86" s="41" t="s">
        <v>741</v>
      </c>
      <c r="D86" s="41">
        <v>1000</v>
      </c>
      <c r="E86" s="7">
        <v>8922.84</v>
      </c>
      <c r="F86" s="7">
        <f t="shared" si="1"/>
        <v>1.2483771994304083</v>
      </c>
    </row>
    <row r="87" spans="1:6" x14ac:dyDescent="0.2">
      <c r="A87" s="41" t="s">
        <v>1098</v>
      </c>
      <c r="B87" s="41" t="s">
        <v>1502</v>
      </c>
      <c r="C87" s="41" t="s">
        <v>710</v>
      </c>
      <c r="D87" s="41">
        <v>700</v>
      </c>
      <c r="E87" s="7">
        <v>8188.6559999999999</v>
      </c>
      <c r="F87" s="7">
        <f t="shared" si="1"/>
        <v>1.1456589431592419</v>
      </c>
    </row>
    <row r="88" spans="1:6" x14ac:dyDescent="0.2">
      <c r="A88" s="41" t="s">
        <v>1267</v>
      </c>
      <c r="B88" s="41" t="s">
        <v>1569</v>
      </c>
      <c r="C88" s="41" t="s">
        <v>932</v>
      </c>
      <c r="D88" s="41">
        <v>750</v>
      </c>
      <c r="E88" s="7">
        <v>7514.34</v>
      </c>
      <c r="F88" s="7">
        <f t="shared" si="1"/>
        <v>1.0513167023916035</v>
      </c>
    </row>
    <row r="89" spans="1:6" x14ac:dyDescent="0.2">
      <c r="A89" s="41" t="s">
        <v>1268</v>
      </c>
      <c r="B89" s="41" t="s">
        <v>1570</v>
      </c>
      <c r="C89" s="41" t="s">
        <v>932</v>
      </c>
      <c r="D89" s="41">
        <v>644</v>
      </c>
      <c r="E89" s="7">
        <v>6448.4299600000004</v>
      </c>
      <c r="F89" s="7">
        <f t="shared" si="1"/>
        <v>0.9021873007011153</v>
      </c>
    </row>
    <row r="90" spans="1:6" x14ac:dyDescent="0.2">
      <c r="A90" s="41" t="s">
        <v>1269</v>
      </c>
      <c r="B90" s="41" t="s">
        <v>1571</v>
      </c>
      <c r="C90" s="41" t="s">
        <v>741</v>
      </c>
      <c r="D90" s="41">
        <v>597</v>
      </c>
      <c r="E90" s="7">
        <v>5978.6803799999998</v>
      </c>
      <c r="F90" s="7">
        <f t="shared" si="1"/>
        <v>0.83646555010220158</v>
      </c>
    </row>
    <row r="91" spans="1:6" x14ac:dyDescent="0.2">
      <c r="A91" s="41" t="s">
        <v>1079</v>
      </c>
      <c r="B91" s="41" t="s">
        <v>1484</v>
      </c>
      <c r="C91" s="41" t="s">
        <v>922</v>
      </c>
      <c r="D91" s="41">
        <v>580</v>
      </c>
      <c r="E91" s="7">
        <v>5785.08385</v>
      </c>
      <c r="F91" s="7">
        <f t="shared" si="1"/>
        <v>0.80937983591917861</v>
      </c>
    </row>
    <row r="92" spans="1:6" x14ac:dyDescent="0.2">
      <c r="A92" s="41" t="s">
        <v>758</v>
      </c>
      <c r="B92" s="41" t="s">
        <v>1352</v>
      </c>
      <c r="C92" s="41" t="s">
        <v>741</v>
      </c>
      <c r="D92" s="41">
        <v>580</v>
      </c>
      <c r="E92" s="7">
        <v>5700.5126</v>
      </c>
      <c r="F92" s="7">
        <f t="shared" si="1"/>
        <v>0.79754763672841322</v>
      </c>
    </row>
    <row r="93" spans="1:6" x14ac:dyDescent="0.2">
      <c r="A93" s="41" t="s">
        <v>756</v>
      </c>
      <c r="B93" s="41" t="s">
        <v>1351</v>
      </c>
      <c r="C93" s="41" t="s">
        <v>757</v>
      </c>
      <c r="D93" s="41">
        <v>50</v>
      </c>
      <c r="E93" s="7">
        <v>5628.61</v>
      </c>
      <c r="F93" s="7">
        <f t="shared" si="1"/>
        <v>0.78748788373275669</v>
      </c>
    </row>
    <row r="94" spans="1:6" x14ac:dyDescent="0.2">
      <c r="A94" s="41" t="s">
        <v>1270</v>
      </c>
      <c r="B94" s="41" t="s">
        <v>1572</v>
      </c>
      <c r="C94" s="41" t="s">
        <v>739</v>
      </c>
      <c r="D94" s="41">
        <v>500</v>
      </c>
      <c r="E94" s="7">
        <v>5151.9549999999999</v>
      </c>
      <c r="F94" s="7">
        <f t="shared" si="1"/>
        <v>0.72080000924498133</v>
      </c>
    </row>
    <row r="95" spans="1:6" x14ac:dyDescent="0.2">
      <c r="A95" s="41" t="s">
        <v>1083</v>
      </c>
      <c r="B95" s="41" t="s">
        <v>1488</v>
      </c>
      <c r="C95" s="41" t="s">
        <v>913</v>
      </c>
      <c r="D95" s="41">
        <v>34</v>
      </c>
      <c r="E95" s="7">
        <v>4951.3213999999998</v>
      </c>
      <c r="F95" s="7">
        <f t="shared" si="1"/>
        <v>0.69272975227750899</v>
      </c>
    </row>
    <row r="96" spans="1:6" x14ac:dyDescent="0.2">
      <c r="A96" s="41" t="s">
        <v>1256</v>
      </c>
      <c r="B96" s="41" t="s">
        <v>1558</v>
      </c>
      <c r="C96" s="41" t="s">
        <v>741</v>
      </c>
      <c r="D96" s="41">
        <v>422</v>
      </c>
      <c r="E96" s="7">
        <v>4219.4429600000003</v>
      </c>
      <c r="F96" s="7">
        <f t="shared" si="1"/>
        <v>0.59033406242420039</v>
      </c>
    </row>
    <row r="97" spans="1:6" x14ac:dyDescent="0.2">
      <c r="A97" s="41" t="s">
        <v>916</v>
      </c>
      <c r="B97" s="41" t="s">
        <v>1401</v>
      </c>
      <c r="C97" s="41" t="s">
        <v>917</v>
      </c>
      <c r="D97" s="41">
        <v>350</v>
      </c>
      <c r="E97" s="7">
        <v>3769.3845000000001</v>
      </c>
      <c r="F97" s="7">
        <f t="shared" si="1"/>
        <v>0.52736725814722563</v>
      </c>
    </row>
    <row r="98" spans="1:6" x14ac:dyDescent="0.2">
      <c r="A98" s="41" t="s">
        <v>1255</v>
      </c>
      <c r="B98" s="41" t="s">
        <v>1557</v>
      </c>
      <c r="C98" s="41" t="s">
        <v>932</v>
      </c>
      <c r="D98" s="41">
        <v>370</v>
      </c>
      <c r="E98" s="7">
        <v>3703.9182999999998</v>
      </c>
      <c r="F98" s="7">
        <f t="shared" si="1"/>
        <v>0.51820800936395128</v>
      </c>
    </row>
    <row r="99" spans="1:6" x14ac:dyDescent="0.2">
      <c r="A99" s="41" t="s">
        <v>1207</v>
      </c>
      <c r="B99" s="41" t="s">
        <v>1534</v>
      </c>
      <c r="C99" s="41" t="s">
        <v>741</v>
      </c>
      <c r="D99" s="41">
        <v>323</v>
      </c>
      <c r="E99" s="7">
        <v>3233.82755</v>
      </c>
      <c r="F99" s="7">
        <f t="shared" si="1"/>
        <v>0.45243852633353265</v>
      </c>
    </row>
    <row r="100" spans="1:6" x14ac:dyDescent="0.2">
      <c r="A100" s="41" t="s">
        <v>1095</v>
      </c>
      <c r="B100" s="41" t="s">
        <v>1499</v>
      </c>
      <c r="C100" s="41" t="s">
        <v>932</v>
      </c>
      <c r="D100" s="41">
        <v>320</v>
      </c>
      <c r="E100" s="7">
        <v>3203.3344000000002</v>
      </c>
      <c r="F100" s="7">
        <f t="shared" si="1"/>
        <v>0.44817228899219169</v>
      </c>
    </row>
    <row r="101" spans="1:6" x14ac:dyDescent="0.2">
      <c r="A101" s="41" t="s">
        <v>760</v>
      </c>
      <c r="B101" s="41" t="s">
        <v>1354</v>
      </c>
      <c r="C101" s="41" t="s">
        <v>761</v>
      </c>
      <c r="D101" s="41">
        <v>300</v>
      </c>
      <c r="E101" s="7">
        <v>2963.4119999999998</v>
      </c>
      <c r="F101" s="7">
        <f t="shared" si="1"/>
        <v>0.41460521238960524</v>
      </c>
    </row>
    <row r="102" spans="1:6" x14ac:dyDescent="0.2">
      <c r="A102" s="41" t="s">
        <v>1208</v>
      </c>
      <c r="B102" s="41" t="s">
        <v>1535</v>
      </c>
      <c r="C102" s="41" t="s">
        <v>932</v>
      </c>
      <c r="D102" s="41">
        <v>280</v>
      </c>
      <c r="E102" s="7">
        <v>2804.1019999999999</v>
      </c>
      <c r="F102" s="7">
        <f t="shared" si="1"/>
        <v>0.392316459969831</v>
      </c>
    </row>
    <row r="103" spans="1:6" x14ac:dyDescent="0.2">
      <c r="A103" s="41" t="s">
        <v>1254</v>
      </c>
      <c r="B103" s="41" t="s">
        <v>1556</v>
      </c>
      <c r="C103" s="41" t="s">
        <v>708</v>
      </c>
      <c r="D103" s="41">
        <v>2500</v>
      </c>
      <c r="E103" s="7">
        <v>2490.63</v>
      </c>
      <c r="F103" s="7">
        <f t="shared" si="1"/>
        <v>0.34845920180316559</v>
      </c>
    </row>
    <row r="104" spans="1:6" x14ac:dyDescent="0.2">
      <c r="A104" s="41" t="s">
        <v>744</v>
      </c>
      <c r="B104" s="41" t="s">
        <v>1341</v>
      </c>
      <c r="C104" s="41" t="s">
        <v>737</v>
      </c>
      <c r="D104" s="41">
        <v>15</v>
      </c>
      <c r="E104" s="7">
        <v>2145.9555</v>
      </c>
      <c r="F104" s="7">
        <f t="shared" si="1"/>
        <v>0.30023646251555353</v>
      </c>
    </row>
    <row r="105" spans="1:6" x14ac:dyDescent="0.2">
      <c r="A105" s="41" t="s">
        <v>759</v>
      </c>
      <c r="B105" s="41" t="s">
        <v>1353</v>
      </c>
      <c r="C105" s="41" t="s">
        <v>741</v>
      </c>
      <c r="D105" s="41">
        <v>200</v>
      </c>
      <c r="E105" s="7">
        <v>1990.546</v>
      </c>
      <c r="F105" s="7">
        <f t="shared" si="1"/>
        <v>0.27849342146865819</v>
      </c>
    </row>
    <row r="106" spans="1:6" x14ac:dyDescent="0.2">
      <c r="A106" s="41" t="s">
        <v>931</v>
      </c>
      <c r="B106" s="41" t="s">
        <v>1413</v>
      </c>
      <c r="C106" s="41" t="s">
        <v>932</v>
      </c>
      <c r="D106" s="41">
        <v>200</v>
      </c>
      <c r="E106" s="7">
        <v>1974.3</v>
      </c>
      <c r="F106" s="7">
        <f t="shared" si="1"/>
        <v>0.27622047518900433</v>
      </c>
    </row>
    <row r="107" spans="1:6" x14ac:dyDescent="0.2">
      <c r="A107" s="41" t="s">
        <v>734</v>
      </c>
      <c r="B107" s="41" t="s">
        <v>1335</v>
      </c>
      <c r="C107" s="41" t="s">
        <v>735</v>
      </c>
      <c r="D107" s="41">
        <v>160</v>
      </c>
      <c r="E107" s="7">
        <v>1797.6687999999999</v>
      </c>
      <c r="F107" s="7">
        <f t="shared" si="1"/>
        <v>0.25150834734764071</v>
      </c>
    </row>
    <row r="108" spans="1:6" x14ac:dyDescent="0.2">
      <c r="A108" s="41" t="s">
        <v>1210</v>
      </c>
      <c r="B108" s="41" t="s">
        <v>1537</v>
      </c>
      <c r="C108" s="41" t="s">
        <v>741</v>
      </c>
      <c r="D108" s="41">
        <v>338</v>
      </c>
      <c r="E108" s="7">
        <v>1694.1574000000001</v>
      </c>
      <c r="F108" s="7">
        <f t="shared" si="1"/>
        <v>0.23702626858783774</v>
      </c>
    </row>
    <row r="109" spans="1:6" x14ac:dyDescent="0.2">
      <c r="A109" s="41" t="s">
        <v>751</v>
      </c>
      <c r="B109" s="41" t="s">
        <v>1348</v>
      </c>
      <c r="C109" s="41" t="s">
        <v>741</v>
      </c>
      <c r="D109" s="41">
        <v>130</v>
      </c>
      <c r="E109" s="7">
        <v>1270.5784000000001</v>
      </c>
      <c r="F109" s="7">
        <f t="shared" si="1"/>
        <v>0.17776415408645332</v>
      </c>
    </row>
    <row r="110" spans="1:6" x14ac:dyDescent="0.2">
      <c r="A110" s="41" t="s">
        <v>1075</v>
      </c>
      <c r="B110" s="41" t="s">
        <v>1480</v>
      </c>
      <c r="C110" s="41" t="s">
        <v>710</v>
      </c>
      <c r="D110" s="41">
        <v>100</v>
      </c>
      <c r="E110" s="7">
        <v>1239.0830000000001</v>
      </c>
      <c r="F110" s="7">
        <f t="shared" si="1"/>
        <v>0.17335769389587044</v>
      </c>
    </row>
    <row r="111" spans="1:6" x14ac:dyDescent="0.2">
      <c r="A111" s="41" t="s">
        <v>1252</v>
      </c>
      <c r="B111" s="41" t="s">
        <v>1554</v>
      </c>
      <c r="C111" s="41" t="s">
        <v>730</v>
      </c>
      <c r="D111" s="41">
        <v>110</v>
      </c>
      <c r="E111" s="7">
        <v>1067.0506</v>
      </c>
      <c r="F111" s="7">
        <f t="shared" si="1"/>
        <v>0.14928897522297127</v>
      </c>
    </row>
    <row r="112" spans="1:6" x14ac:dyDescent="0.2">
      <c r="A112" s="41" t="s">
        <v>1077</v>
      </c>
      <c r="B112" s="41" t="s">
        <v>1482</v>
      </c>
      <c r="C112" s="41" t="s">
        <v>739</v>
      </c>
      <c r="D112" s="41">
        <v>90</v>
      </c>
      <c r="E112" s="7">
        <v>927.3519</v>
      </c>
      <c r="F112" s="7">
        <f t="shared" si="1"/>
        <v>0.12974400166409664</v>
      </c>
    </row>
    <row r="113" spans="1:6" x14ac:dyDescent="0.2">
      <c r="A113" s="41" t="s">
        <v>729</v>
      </c>
      <c r="B113" s="41" t="s">
        <v>1332</v>
      </c>
      <c r="C113" s="41" t="s">
        <v>730</v>
      </c>
      <c r="D113" s="41">
        <v>50</v>
      </c>
      <c r="E113" s="7">
        <v>486.28449999999998</v>
      </c>
      <c r="F113" s="7">
        <f t="shared" si="1"/>
        <v>6.8035119114140383E-2</v>
      </c>
    </row>
    <row r="114" spans="1:6" x14ac:dyDescent="0.2">
      <c r="A114" s="40" t="s">
        <v>40</v>
      </c>
      <c r="B114" s="41"/>
      <c r="C114" s="41"/>
      <c r="D114" s="41"/>
      <c r="E114" s="6">
        <f>SUM(E73:E113)</f>
        <v>346840.29879999999</v>
      </c>
      <c r="F114" s="6">
        <f>SUM(F73:F113)</f>
        <v>48.525751987657515</v>
      </c>
    </row>
    <row r="115" spans="1:6" x14ac:dyDescent="0.2">
      <c r="A115" s="41"/>
      <c r="B115" s="41"/>
      <c r="C115" s="41"/>
      <c r="D115" s="41"/>
      <c r="E115" s="7"/>
      <c r="F115" s="7"/>
    </row>
    <row r="116" spans="1:6" x14ac:dyDescent="0.2">
      <c r="A116" s="40" t="s">
        <v>40</v>
      </c>
      <c r="B116" s="41"/>
      <c r="C116" s="41"/>
      <c r="D116" s="41"/>
      <c r="E116" s="6">
        <f>+E114+E70</f>
        <v>695868.68317000009</v>
      </c>
      <c r="F116" s="7">
        <f t="shared" ref="F116" si="2">+E116/$E$120*100</f>
        <v>97.357634774028313</v>
      </c>
    </row>
    <row r="117" spans="1:6" x14ac:dyDescent="0.2">
      <c r="A117" s="41"/>
      <c r="B117" s="41"/>
      <c r="C117" s="41"/>
      <c r="D117" s="41"/>
      <c r="E117" s="7"/>
      <c r="F117" s="7"/>
    </row>
    <row r="118" spans="1:6" x14ac:dyDescent="0.2">
      <c r="A118" s="40" t="s">
        <v>103</v>
      </c>
      <c r="B118" s="41"/>
      <c r="C118" s="41"/>
      <c r="D118" s="41"/>
      <c r="E118" s="7">
        <v>18886.440847899899</v>
      </c>
      <c r="F118" s="7">
        <f>+E118/$E$120*100</f>
        <v>2.6423652259717021</v>
      </c>
    </row>
    <row r="119" spans="1:6" x14ac:dyDescent="0.2">
      <c r="A119" s="41"/>
      <c r="B119" s="41"/>
      <c r="C119" s="41"/>
      <c r="D119" s="41"/>
      <c r="E119" s="7"/>
      <c r="F119" s="7"/>
    </row>
    <row r="120" spans="1:6" x14ac:dyDescent="0.2">
      <c r="A120" s="42" t="s">
        <v>104</v>
      </c>
      <c r="B120" s="39"/>
      <c r="C120" s="39"/>
      <c r="D120" s="39"/>
      <c r="E120" s="8">
        <v>714755.12401789986</v>
      </c>
      <c r="F120" s="8">
        <f xml:space="preserve"> ROUND(SUM(F116:F119),2)</f>
        <v>100</v>
      </c>
    </row>
    <row r="121" spans="1:6" x14ac:dyDescent="0.2">
      <c r="F121" s="9" t="s">
        <v>997</v>
      </c>
    </row>
    <row r="122" spans="1:6" x14ac:dyDescent="0.2">
      <c r="A122" s="4" t="s">
        <v>105</v>
      </c>
    </row>
    <row r="123" spans="1:6" x14ac:dyDescent="0.2">
      <c r="A123" s="4" t="s">
        <v>106</v>
      </c>
    </row>
    <row r="124" spans="1:6" x14ac:dyDescent="0.2">
      <c r="A124" s="4" t="s">
        <v>107</v>
      </c>
    </row>
    <row r="125" spans="1:6" x14ac:dyDescent="0.2">
      <c r="A125" s="2" t="s">
        <v>601</v>
      </c>
      <c r="D125" s="10">
        <v>17.821400000000001</v>
      </c>
    </row>
    <row r="126" spans="1:6" x14ac:dyDescent="0.2">
      <c r="A126" s="2" t="s">
        <v>598</v>
      </c>
      <c r="D126" s="10">
        <v>11.8286</v>
      </c>
    </row>
    <row r="127" spans="1:6" x14ac:dyDescent="0.2">
      <c r="A127" s="2" t="s">
        <v>599</v>
      </c>
      <c r="D127" s="10">
        <v>18.602</v>
      </c>
    </row>
    <row r="128" spans="1:6" x14ac:dyDescent="0.2">
      <c r="A128" s="2" t="s">
        <v>600</v>
      </c>
      <c r="D128" s="10">
        <v>11.204800000000001</v>
      </c>
    </row>
    <row r="130" spans="1:5" x14ac:dyDescent="0.2">
      <c r="A130" s="4" t="s">
        <v>108</v>
      </c>
    </row>
    <row r="131" spans="1:5" x14ac:dyDescent="0.2">
      <c r="A131" s="2" t="s">
        <v>599</v>
      </c>
      <c r="D131" s="10">
        <v>19.39</v>
      </c>
    </row>
    <row r="132" spans="1:5" x14ac:dyDescent="0.2">
      <c r="A132" s="2" t="s">
        <v>600</v>
      </c>
      <c r="D132" s="10">
        <v>11.186999999999999</v>
      </c>
    </row>
    <row r="133" spans="1:5" x14ac:dyDescent="0.2">
      <c r="A133" s="2" t="s">
        <v>601</v>
      </c>
      <c r="D133" s="10">
        <v>18.5107</v>
      </c>
    </row>
    <row r="134" spans="1:5" x14ac:dyDescent="0.2">
      <c r="A134" s="2" t="s">
        <v>598</v>
      </c>
      <c r="D134" s="10">
        <v>11.878399999999999</v>
      </c>
    </row>
    <row r="136" spans="1:5" x14ac:dyDescent="0.2">
      <c r="A136" s="4" t="s">
        <v>109</v>
      </c>
      <c r="D136" s="43"/>
    </row>
    <row r="137" spans="1:5" x14ac:dyDescent="0.2">
      <c r="A137" s="13" t="s">
        <v>606</v>
      </c>
      <c r="B137" s="14"/>
      <c r="C137" s="49" t="s">
        <v>607</v>
      </c>
      <c r="D137" s="50"/>
    </row>
    <row r="138" spans="1:5" x14ac:dyDescent="0.2">
      <c r="A138" s="51"/>
      <c r="B138" s="52"/>
      <c r="C138" s="15" t="s">
        <v>608</v>
      </c>
      <c r="D138" s="15" t="s">
        <v>609</v>
      </c>
    </row>
    <row r="139" spans="1:5" x14ac:dyDescent="0.2">
      <c r="A139" s="16" t="s">
        <v>600</v>
      </c>
      <c r="B139" s="17"/>
      <c r="C139" s="18">
        <v>0.3173692984</v>
      </c>
      <c r="D139" s="18">
        <v>0.29396120380000001</v>
      </c>
    </row>
    <row r="140" spans="1:5" x14ac:dyDescent="0.2">
      <c r="A140" s="16" t="s">
        <v>598</v>
      </c>
      <c r="B140" s="17"/>
      <c r="C140" s="18">
        <v>0.3173692984</v>
      </c>
      <c r="D140" s="18">
        <v>0.29396120380000001</v>
      </c>
    </row>
    <row r="142" spans="1:5" x14ac:dyDescent="0.2">
      <c r="A142" s="4" t="s">
        <v>763</v>
      </c>
      <c r="D142" s="44">
        <v>3.0014166400598534</v>
      </c>
      <c r="E142" s="1" t="s">
        <v>764</v>
      </c>
    </row>
  </sheetData>
  <mergeCells count="3">
    <mergeCell ref="B1:E1"/>
    <mergeCell ref="C137:D137"/>
    <mergeCell ref="A138:B13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3"/>
  <sheetViews>
    <sheetView showGridLines="0" workbookViewId="0"/>
  </sheetViews>
  <sheetFormatPr defaultRowHeight="11.25" x14ac:dyDescent="0.2"/>
  <cols>
    <col min="1" max="1" width="38" style="2" customWidth="1"/>
    <col min="2" max="2" width="56" style="2" bestFit="1" customWidth="1"/>
    <col min="3" max="3" width="12.5703125" style="2" bestFit="1" customWidth="1"/>
    <col min="4" max="4" width="7.42578125" style="2" bestFit="1" customWidth="1"/>
    <col min="5" max="5" width="23" style="1" bestFit="1" customWidth="1"/>
    <col min="6" max="6" width="15.5703125" style="1" bestFit="1" customWidth="1"/>
    <col min="7" max="16384" width="9.140625" style="2"/>
  </cols>
  <sheetData>
    <row r="1" spans="1:6" x14ac:dyDescent="0.2">
      <c r="A1" s="4"/>
      <c r="B1" s="48" t="s">
        <v>1271</v>
      </c>
      <c r="C1" s="48"/>
      <c r="D1" s="48"/>
      <c r="E1" s="48"/>
    </row>
    <row r="3" spans="1:6" s="4" customFormat="1" x14ac:dyDescent="0.2">
      <c r="A3" s="38" t="s">
        <v>1</v>
      </c>
      <c r="B3" s="38" t="s">
        <v>2</v>
      </c>
      <c r="C3" s="38" t="s">
        <v>673</v>
      </c>
      <c r="D3" s="38" t="s">
        <v>4</v>
      </c>
      <c r="E3" s="3" t="s">
        <v>5</v>
      </c>
      <c r="F3" s="3" t="s">
        <v>6</v>
      </c>
    </row>
    <row r="4" spans="1:6" x14ac:dyDescent="0.2">
      <c r="A4" s="39"/>
      <c r="B4" s="39"/>
      <c r="C4" s="39"/>
      <c r="D4" s="39"/>
      <c r="E4" s="5"/>
      <c r="F4" s="5"/>
    </row>
    <row r="5" spans="1:6" x14ac:dyDescent="0.2">
      <c r="A5" s="40" t="s">
        <v>674</v>
      </c>
      <c r="B5" s="41"/>
      <c r="C5" s="41"/>
      <c r="D5" s="41"/>
      <c r="E5" s="7"/>
      <c r="F5" s="7"/>
    </row>
    <row r="6" spans="1:6" x14ac:dyDescent="0.2">
      <c r="A6" s="40" t="s">
        <v>8</v>
      </c>
      <c r="B6" s="41"/>
      <c r="C6" s="41"/>
      <c r="D6" s="41"/>
      <c r="E6" s="7"/>
      <c r="F6" s="7"/>
    </row>
    <row r="7" spans="1:6" x14ac:dyDescent="0.2">
      <c r="A7" s="40"/>
      <c r="B7" s="41"/>
      <c r="C7" s="41"/>
      <c r="D7" s="41"/>
      <c r="E7" s="7"/>
      <c r="F7" s="7"/>
    </row>
    <row r="8" spans="1:6" x14ac:dyDescent="0.2">
      <c r="A8" s="41" t="s">
        <v>1024</v>
      </c>
      <c r="B8" s="41" t="s">
        <v>1426</v>
      </c>
      <c r="C8" s="41" t="s">
        <v>686</v>
      </c>
      <c r="D8" s="41">
        <v>750</v>
      </c>
      <c r="E8" s="7">
        <v>7729.7550000000001</v>
      </c>
      <c r="F8" s="7">
        <f t="shared" ref="F8:F52" si="0">+E8/$E$73*100</f>
        <v>9.3314049213579366</v>
      </c>
    </row>
    <row r="9" spans="1:6" x14ac:dyDescent="0.2">
      <c r="A9" s="41" t="s">
        <v>1272</v>
      </c>
      <c r="B9" s="41" t="s">
        <v>1573</v>
      </c>
      <c r="C9" s="41" t="s">
        <v>934</v>
      </c>
      <c r="D9" s="41">
        <v>500</v>
      </c>
      <c r="E9" s="7">
        <v>4943.1000000000004</v>
      </c>
      <c r="F9" s="7">
        <f t="shared" si="0"/>
        <v>5.9673388958336213</v>
      </c>
    </row>
    <row r="10" spans="1:6" x14ac:dyDescent="0.2">
      <c r="A10" s="41" t="s">
        <v>1273</v>
      </c>
      <c r="B10" s="41" t="s">
        <v>1574</v>
      </c>
      <c r="C10" s="41" t="s">
        <v>686</v>
      </c>
      <c r="D10" s="41">
        <v>450</v>
      </c>
      <c r="E10" s="7">
        <v>4506.9255000000003</v>
      </c>
      <c r="F10" s="7">
        <f t="shared" si="0"/>
        <v>5.4407865179289097</v>
      </c>
    </row>
    <row r="11" spans="1:6" x14ac:dyDescent="0.2">
      <c r="A11" s="41" t="s">
        <v>675</v>
      </c>
      <c r="B11" s="41" t="s">
        <v>1296</v>
      </c>
      <c r="C11" s="41" t="s">
        <v>676</v>
      </c>
      <c r="D11" s="41">
        <v>430</v>
      </c>
      <c r="E11" s="7">
        <v>4141.1837999999998</v>
      </c>
      <c r="F11" s="7">
        <f t="shared" si="0"/>
        <v>4.9992610233529726</v>
      </c>
    </row>
    <row r="12" spans="1:6" x14ac:dyDescent="0.2">
      <c r="A12" s="41" t="s">
        <v>726</v>
      </c>
      <c r="B12" s="41" t="s">
        <v>1330</v>
      </c>
      <c r="C12" s="41" t="s">
        <v>686</v>
      </c>
      <c r="D12" s="41">
        <v>420</v>
      </c>
      <c r="E12" s="7">
        <v>4069.779</v>
      </c>
      <c r="F12" s="7">
        <f t="shared" si="0"/>
        <v>4.91306073600511</v>
      </c>
    </row>
    <row r="13" spans="1:6" x14ac:dyDescent="0.2">
      <c r="A13" s="41" t="s">
        <v>1274</v>
      </c>
      <c r="B13" s="41" t="s">
        <v>1575</v>
      </c>
      <c r="C13" s="41" t="s">
        <v>686</v>
      </c>
      <c r="D13" s="41">
        <v>410</v>
      </c>
      <c r="E13" s="7">
        <v>3982.9409000000001</v>
      </c>
      <c r="F13" s="7">
        <f t="shared" si="0"/>
        <v>4.8082292796780504</v>
      </c>
    </row>
    <row r="14" spans="1:6" x14ac:dyDescent="0.2">
      <c r="A14" s="41" t="s">
        <v>1275</v>
      </c>
      <c r="B14" s="41" t="s">
        <v>1576</v>
      </c>
      <c r="C14" s="41" t="s">
        <v>686</v>
      </c>
      <c r="D14" s="41">
        <v>250</v>
      </c>
      <c r="E14" s="7">
        <v>3607.4650000000001</v>
      </c>
      <c r="F14" s="7">
        <f t="shared" si="0"/>
        <v>4.3549526025891518</v>
      </c>
    </row>
    <row r="15" spans="1:6" x14ac:dyDescent="0.2">
      <c r="A15" s="41" t="s">
        <v>1276</v>
      </c>
      <c r="B15" s="41" t="s">
        <v>1577</v>
      </c>
      <c r="C15" s="41" t="s">
        <v>934</v>
      </c>
      <c r="D15" s="41">
        <v>300</v>
      </c>
      <c r="E15" s="7">
        <v>2891.6550000000002</v>
      </c>
      <c r="F15" s="7">
        <f t="shared" si="0"/>
        <v>3.4908226325244831</v>
      </c>
    </row>
    <row r="16" spans="1:6" x14ac:dyDescent="0.2">
      <c r="A16" s="41" t="s">
        <v>1277</v>
      </c>
      <c r="B16" s="41" t="s">
        <v>1578</v>
      </c>
      <c r="C16" s="41" t="s">
        <v>774</v>
      </c>
      <c r="D16" s="41">
        <v>250</v>
      </c>
      <c r="E16" s="7">
        <v>2494.9025000000001</v>
      </c>
      <c r="F16" s="7">
        <f t="shared" si="0"/>
        <v>3.0118607209165389</v>
      </c>
    </row>
    <row r="17" spans="1:6" x14ac:dyDescent="0.2">
      <c r="A17" s="41" t="s">
        <v>767</v>
      </c>
      <c r="B17" s="41" t="s">
        <v>1458</v>
      </c>
      <c r="C17" s="41" t="s">
        <v>686</v>
      </c>
      <c r="D17" s="41">
        <v>240</v>
      </c>
      <c r="E17" s="7">
        <v>2371.9223999999999</v>
      </c>
      <c r="F17" s="7">
        <f t="shared" si="0"/>
        <v>2.8633984332542397</v>
      </c>
    </row>
    <row r="18" spans="1:6" x14ac:dyDescent="0.2">
      <c r="A18" s="41" t="s">
        <v>1278</v>
      </c>
      <c r="B18" s="41" t="s">
        <v>1579</v>
      </c>
      <c r="C18" s="41" t="s">
        <v>676</v>
      </c>
      <c r="D18" s="41">
        <v>200</v>
      </c>
      <c r="E18" s="7">
        <v>1967.75</v>
      </c>
      <c r="F18" s="7">
        <f t="shared" si="0"/>
        <v>2.3754791754721953</v>
      </c>
    </row>
    <row r="19" spans="1:6" x14ac:dyDescent="0.2">
      <c r="A19" s="41" t="s">
        <v>773</v>
      </c>
      <c r="B19" s="41" t="s">
        <v>1580</v>
      </c>
      <c r="C19" s="41" t="s">
        <v>774</v>
      </c>
      <c r="D19" s="41">
        <v>178</v>
      </c>
      <c r="E19" s="7">
        <v>1849.6353799999999</v>
      </c>
      <c r="F19" s="7">
        <f t="shared" si="0"/>
        <v>2.2328905233930123</v>
      </c>
    </row>
    <row r="20" spans="1:6" x14ac:dyDescent="0.2">
      <c r="A20" s="41" t="s">
        <v>1279</v>
      </c>
      <c r="B20" s="41" t="s">
        <v>1581</v>
      </c>
      <c r="C20" s="41" t="s">
        <v>1280</v>
      </c>
      <c r="D20" s="41">
        <v>150</v>
      </c>
      <c r="E20" s="7">
        <v>1506.6945000000001</v>
      </c>
      <c r="F20" s="7">
        <f t="shared" si="0"/>
        <v>1.8188903105315672</v>
      </c>
    </row>
    <row r="21" spans="1:6" x14ac:dyDescent="0.2">
      <c r="A21" s="41" t="s">
        <v>1281</v>
      </c>
      <c r="B21" s="41" t="s">
        <v>1582</v>
      </c>
      <c r="C21" s="41" t="s">
        <v>686</v>
      </c>
      <c r="D21" s="41">
        <v>15</v>
      </c>
      <c r="E21" s="7">
        <v>1479.0705</v>
      </c>
      <c r="F21" s="7">
        <f t="shared" si="0"/>
        <v>1.7855424580384947</v>
      </c>
    </row>
    <row r="22" spans="1:6" x14ac:dyDescent="0.2">
      <c r="A22" s="41" t="s">
        <v>766</v>
      </c>
      <c r="B22" s="41" t="s">
        <v>1583</v>
      </c>
      <c r="C22" s="41" t="s">
        <v>686</v>
      </c>
      <c r="D22" s="41">
        <v>138</v>
      </c>
      <c r="E22" s="7">
        <v>1374.9561000000001</v>
      </c>
      <c r="F22" s="7">
        <f t="shared" si="0"/>
        <v>1.6598549524779393</v>
      </c>
    </row>
    <row r="23" spans="1:6" x14ac:dyDescent="0.2">
      <c r="A23" s="41" t="s">
        <v>1025</v>
      </c>
      <c r="B23" s="41" t="s">
        <v>1427</v>
      </c>
      <c r="C23" s="41" t="s">
        <v>694</v>
      </c>
      <c r="D23" s="41">
        <v>100</v>
      </c>
      <c r="E23" s="7">
        <v>1016.746</v>
      </c>
      <c r="F23" s="7">
        <f t="shared" si="0"/>
        <v>1.2274216489618359</v>
      </c>
    </row>
    <row r="24" spans="1:6" x14ac:dyDescent="0.2">
      <c r="A24" s="41" t="s">
        <v>1282</v>
      </c>
      <c r="B24" s="41" t="s">
        <v>1584</v>
      </c>
      <c r="C24" s="41" t="s">
        <v>686</v>
      </c>
      <c r="D24" s="41">
        <v>100</v>
      </c>
      <c r="E24" s="7">
        <v>996.96900000000005</v>
      </c>
      <c r="F24" s="7">
        <f t="shared" si="0"/>
        <v>1.2035467402319091</v>
      </c>
    </row>
    <row r="25" spans="1:6" x14ac:dyDescent="0.2">
      <c r="A25" s="41" t="s">
        <v>1283</v>
      </c>
      <c r="B25" s="41" t="s">
        <v>1585</v>
      </c>
      <c r="C25" s="41" t="s">
        <v>676</v>
      </c>
      <c r="D25" s="41">
        <v>100</v>
      </c>
      <c r="E25" s="7">
        <v>977.40700000000004</v>
      </c>
      <c r="F25" s="7">
        <f t="shared" si="0"/>
        <v>1.1799313807448875</v>
      </c>
    </row>
    <row r="26" spans="1:6" x14ac:dyDescent="0.2">
      <c r="A26" s="41" t="s">
        <v>693</v>
      </c>
      <c r="B26" s="41" t="s">
        <v>1306</v>
      </c>
      <c r="C26" s="41" t="s">
        <v>694</v>
      </c>
      <c r="D26" s="41">
        <v>100</v>
      </c>
      <c r="E26" s="7">
        <v>963.12199999999996</v>
      </c>
      <c r="F26" s="7">
        <f t="shared" si="0"/>
        <v>1.1626864461639597</v>
      </c>
    </row>
    <row r="27" spans="1:6" x14ac:dyDescent="0.2">
      <c r="A27" s="41" t="s">
        <v>1284</v>
      </c>
      <c r="B27" s="41" t="s">
        <v>1586</v>
      </c>
      <c r="C27" s="41" t="s">
        <v>686</v>
      </c>
      <c r="D27" s="41">
        <v>100</v>
      </c>
      <c r="E27" s="7">
        <v>960.86099999999999</v>
      </c>
      <c r="F27" s="7">
        <f t="shared" si="0"/>
        <v>1.1599569538932228</v>
      </c>
    </row>
    <row r="28" spans="1:6" x14ac:dyDescent="0.2">
      <c r="A28" s="41" t="s">
        <v>1236</v>
      </c>
      <c r="B28" s="41" t="s">
        <v>1540</v>
      </c>
      <c r="C28" s="41" t="s">
        <v>686</v>
      </c>
      <c r="D28" s="41">
        <v>80</v>
      </c>
      <c r="E28" s="7">
        <v>772.03440000000001</v>
      </c>
      <c r="F28" s="7">
        <f t="shared" si="0"/>
        <v>0.93200439077533781</v>
      </c>
    </row>
    <row r="29" spans="1:6" x14ac:dyDescent="0.2">
      <c r="A29" s="41" t="s">
        <v>1047</v>
      </c>
      <c r="B29" s="41" t="s">
        <v>1447</v>
      </c>
      <c r="C29" s="41" t="s">
        <v>684</v>
      </c>
      <c r="D29" s="41">
        <v>70</v>
      </c>
      <c r="E29" s="7">
        <v>714.65309999999999</v>
      </c>
      <c r="F29" s="7">
        <f t="shared" si="0"/>
        <v>0.86273335369668314</v>
      </c>
    </row>
    <row r="30" spans="1:6" x14ac:dyDescent="0.2">
      <c r="A30" s="41" t="s">
        <v>1285</v>
      </c>
      <c r="B30" s="41" t="s">
        <v>1587</v>
      </c>
      <c r="C30" s="41" t="s">
        <v>774</v>
      </c>
      <c r="D30" s="41">
        <v>60</v>
      </c>
      <c r="E30" s="7">
        <v>598.39859999999999</v>
      </c>
      <c r="F30" s="7">
        <f t="shared" si="0"/>
        <v>0.72239024923476858</v>
      </c>
    </row>
    <row r="31" spans="1:6" x14ac:dyDescent="0.2">
      <c r="A31" s="41" t="s">
        <v>1286</v>
      </c>
      <c r="B31" s="41" t="s">
        <v>1588</v>
      </c>
      <c r="C31" s="41" t="s">
        <v>686</v>
      </c>
      <c r="D31" s="41">
        <v>60</v>
      </c>
      <c r="E31" s="7">
        <v>597.84900000000005</v>
      </c>
      <c r="F31" s="7">
        <f t="shared" si="0"/>
        <v>0.72172676893755638</v>
      </c>
    </row>
    <row r="32" spans="1:6" x14ac:dyDescent="0.2">
      <c r="A32" s="41" t="s">
        <v>858</v>
      </c>
      <c r="B32" s="41" t="s">
        <v>1589</v>
      </c>
      <c r="C32" s="41" t="s">
        <v>686</v>
      </c>
      <c r="D32" s="41">
        <v>55</v>
      </c>
      <c r="E32" s="7">
        <v>542.88025000000005</v>
      </c>
      <c r="F32" s="7">
        <f t="shared" si="0"/>
        <v>0.65536817616574228</v>
      </c>
    </row>
    <row r="33" spans="1:6" x14ac:dyDescent="0.2">
      <c r="A33" s="41" t="s">
        <v>1287</v>
      </c>
      <c r="B33" s="41" t="s">
        <v>1590</v>
      </c>
      <c r="C33" s="41" t="s">
        <v>769</v>
      </c>
      <c r="D33" s="41">
        <v>50</v>
      </c>
      <c r="E33" s="7">
        <v>499.09750000000003</v>
      </c>
      <c r="F33" s="7">
        <f t="shared" si="0"/>
        <v>0.6025133872596794</v>
      </c>
    </row>
    <row r="34" spans="1:6" x14ac:dyDescent="0.2">
      <c r="A34" s="41" t="s">
        <v>1288</v>
      </c>
      <c r="B34" s="41" t="s">
        <v>1591</v>
      </c>
      <c r="C34" s="41" t="s">
        <v>686</v>
      </c>
      <c r="D34" s="41">
        <v>50</v>
      </c>
      <c r="E34" s="7">
        <v>475.10050000000001</v>
      </c>
      <c r="F34" s="7">
        <f t="shared" si="0"/>
        <v>0.57354407013412667</v>
      </c>
    </row>
    <row r="35" spans="1:6" x14ac:dyDescent="0.2">
      <c r="A35" s="41" t="s">
        <v>856</v>
      </c>
      <c r="B35" s="41" t="s">
        <v>1592</v>
      </c>
      <c r="C35" s="41" t="s">
        <v>686</v>
      </c>
      <c r="D35" s="41">
        <v>48</v>
      </c>
      <c r="E35" s="7">
        <v>474.04847999999998</v>
      </c>
      <c r="F35" s="7">
        <f t="shared" si="0"/>
        <v>0.57227406550844739</v>
      </c>
    </row>
    <row r="36" spans="1:6" x14ac:dyDescent="0.2">
      <c r="A36" s="41" t="s">
        <v>852</v>
      </c>
      <c r="B36" s="41" t="s">
        <v>1593</v>
      </c>
      <c r="C36" s="41" t="s">
        <v>686</v>
      </c>
      <c r="D36" s="41">
        <v>47</v>
      </c>
      <c r="E36" s="7">
        <v>468.28026999999997</v>
      </c>
      <c r="F36" s="7">
        <f t="shared" si="0"/>
        <v>0.56531064905069084</v>
      </c>
    </row>
    <row r="37" spans="1:6" x14ac:dyDescent="0.2">
      <c r="A37" s="41" t="s">
        <v>779</v>
      </c>
      <c r="B37" s="41" t="s">
        <v>1594</v>
      </c>
      <c r="C37" s="41" t="s">
        <v>774</v>
      </c>
      <c r="D37" s="41">
        <v>380</v>
      </c>
      <c r="E37" s="7">
        <v>380.00152000000003</v>
      </c>
      <c r="F37" s="7">
        <f t="shared" si="0"/>
        <v>0.45874003171529965</v>
      </c>
    </row>
    <row r="38" spans="1:6" x14ac:dyDescent="0.2">
      <c r="A38" s="41" t="s">
        <v>850</v>
      </c>
      <c r="B38" s="41" t="s">
        <v>1595</v>
      </c>
      <c r="C38" s="41" t="s">
        <v>686</v>
      </c>
      <c r="D38" s="41">
        <v>37</v>
      </c>
      <c r="E38" s="7">
        <v>368.81488999999999</v>
      </c>
      <c r="F38" s="7">
        <f t="shared" si="0"/>
        <v>0.44523546730990649</v>
      </c>
    </row>
    <row r="39" spans="1:6" x14ac:dyDescent="0.2">
      <c r="A39" s="41" t="s">
        <v>908</v>
      </c>
      <c r="B39" s="41" t="s">
        <v>1394</v>
      </c>
      <c r="C39" s="41" t="s">
        <v>769</v>
      </c>
      <c r="D39" s="41">
        <v>30</v>
      </c>
      <c r="E39" s="7">
        <v>300.02069999999998</v>
      </c>
      <c r="F39" s="7">
        <f t="shared" si="0"/>
        <v>0.36218672344585989</v>
      </c>
    </row>
    <row r="40" spans="1:6" x14ac:dyDescent="0.2">
      <c r="A40" s="41" t="s">
        <v>786</v>
      </c>
      <c r="B40" s="41" t="s">
        <v>1596</v>
      </c>
      <c r="C40" s="41" t="s">
        <v>686</v>
      </c>
      <c r="D40" s="41">
        <v>23</v>
      </c>
      <c r="E40" s="7">
        <v>229.28907000000001</v>
      </c>
      <c r="F40" s="7">
        <f t="shared" si="0"/>
        <v>0.27679909081356191</v>
      </c>
    </row>
    <row r="41" spans="1:6" x14ac:dyDescent="0.2">
      <c r="A41" s="41" t="s">
        <v>1289</v>
      </c>
      <c r="B41" s="41" t="s">
        <v>1597</v>
      </c>
      <c r="C41" s="41" t="s">
        <v>686</v>
      </c>
      <c r="D41" s="41">
        <v>20</v>
      </c>
      <c r="E41" s="7">
        <v>201.333</v>
      </c>
      <c r="F41" s="7">
        <f t="shared" si="0"/>
        <v>0.24305036149680778</v>
      </c>
    </row>
    <row r="42" spans="1:6" x14ac:dyDescent="0.2">
      <c r="A42" s="41" t="s">
        <v>1061</v>
      </c>
      <c r="B42" s="41" t="s">
        <v>1464</v>
      </c>
      <c r="C42" s="41" t="s">
        <v>686</v>
      </c>
      <c r="D42" s="41">
        <v>20</v>
      </c>
      <c r="E42" s="7">
        <v>196.1268</v>
      </c>
      <c r="F42" s="7">
        <f t="shared" si="0"/>
        <v>0.23676540676000518</v>
      </c>
    </row>
    <row r="43" spans="1:6" x14ac:dyDescent="0.2">
      <c r="A43" s="41" t="s">
        <v>794</v>
      </c>
      <c r="B43" s="41" t="s">
        <v>1598</v>
      </c>
      <c r="C43" s="41" t="s">
        <v>686</v>
      </c>
      <c r="D43" s="41">
        <v>20</v>
      </c>
      <c r="E43" s="7">
        <v>193.56819999999999</v>
      </c>
      <c r="F43" s="7">
        <f t="shared" si="0"/>
        <v>0.23367665004885629</v>
      </c>
    </row>
    <row r="44" spans="1:6" x14ac:dyDescent="0.2">
      <c r="A44" s="41" t="s">
        <v>792</v>
      </c>
      <c r="B44" s="41" t="s">
        <v>1599</v>
      </c>
      <c r="C44" s="41" t="s">
        <v>774</v>
      </c>
      <c r="D44" s="41">
        <v>16</v>
      </c>
      <c r="E44" s="7">
        <v>163.65376000000001</v>
      </c>
      <c r="F44" s="7">
        <f t="shared" si="0"/>
        <v>0.19756376514685534</v>
      </c>
    </row>
    <row r="45" spans="1:6" x14ac:dyDescent="0.2">
      <c r="A45" s="41" t="s">
        <v>1131</v>
      </c>
      <c r="B45" s="41" t="s">
        <v>1509</v>
      </c>
      <c r="C45" s="41" t="s">
        <v>1132</v>
      </c>
      <c r="D45" s="41">
        <v>15</v>
      </c>
      <c r="E45" s="7">
        <v>147.08879999999999</v>
      </c>
      <c r="F45" s="7">
        <f t="shared" si="0"/>
        <v>0.17756644967358387</v>
      </c>
    </row>
    <row r="46" spans="1:6" x14ac:dyDescent="0.2">
      <c r="A46" s="41" t="s">
        <v>807</v>
      </c>
      <c r="B46" s="41" t="s">
        <v>1600</v>
      </c>
      <c r="C46" s="41" t="s">
        <v>686</v>
      </c>
      <c r="D46" s="41">
        <v>5</v>
      </c>
      <c r="E46" s="7">
        <v>48.987450000000003</v>
      </c>
      <c r="F46" s="7">
        <f t="shared" si="0"/>
        <v>5.9137932834194079E-2</v>
      </c>
    </row>
    <row r="47" spans="1:6" x14ac:dyDescent="0.2">
      <c r="A47" s="41" t="s">
        <v>793</v>
      </c>
      <c r="B47" s="41" t="s">
        <v>1601</v>
      </c>
      <c r="C47" s="41" t="s">
        <v>686</v>
      </c>
      <c r="D47" s="41">
        <v>3</v>
      </c>
      <c r="E47" s="7">
        <v>30.915900000000001</v>
      </c>
      <c r="F47" s="7">
        <f t="shared" si="0"/>
        <v>3.7321853203395171E-2</v>
      </c>
    </row>
    <row r="48" spans="1:6" x14ac:dyDescent="0.2">
      <c r="A48" s="41" t="s">
        <v>809</v>
      </c>
      <c r="B48" s="41" t="s">
        <v>1602</v>
      </c>
      <c r="C48" s="41" t="s">
        <v>686</v>
      </c>
      <c r="D48" s="41">
        <v>2</v>
      </c>
      <c r="E48" s="7">
        <v>19.619759999999999</v>
      </c>
      <c r="F48" s="7">
        <f t="shared" si="0"/>
        <v>2.3685087692929669E-2</v>
      </c>
    </row>
    <row r="49" spans="1:6" x14ac:dyDescent="0.2">
      <c r="A49" s="41" t="s">
        <v>836</v>
      </c>
      <c r="B49" s="41" t="s">
        <v>1603</v>
      </c>
      <c r="C49" s="41" t="s">
        <v>686</v>
      </c>
      <c r="D49" s="41">
        <v>1</v>
      </c>
      <c r="E49" s="7">
        <v>9.9521800000000002</v>
      </c>
      <c r="F49" s="7">
        <f t="shared" si="0"/>
        <v>1.2014329229094588E-2</v>
      </c>
    </row>
    <row r="50" spans="1:6" x14ac:dyDescent="0.2">
      <c r="A50" s="41" t="s">
        <v>828</v>
      </c>
      <c r="B50" s="41" t="s">
        <v>1604</v>
      </c>
      <c r="C50" s="41" t="s">
        <v>686</v>
      </c>
      <c r="D50" s="41">
        <v>1</v>
      </c>
      <c r="E50" s="7">
        <v>9.8230299999999993</v>
      </c>
      <c r="F50" s="7">
        <f t="shared" si="0"/>
        <v>1.1858418602484379E-2</v>
      </c>
    </row>
    <row r="51" spans="1:6" x14ac:dyDescent="0.2">
      <c r="A51" s="41" t="s">
        <v>808</v>
      </c>
      <c r="B51" s="41" t="s">
        <v>1605</v>
      </c>
      <c r="C51" s="41" t="s">
        <v>781</v>
      </c>
      <c r="D51" s="41">
        <v>1</v>
      </c>
      <c r="E51" s="7">
        <v>9.7991600000000005</v>
      </c>
      <c r="F51" s="7">
        <f t="shared" si="0"/>
        <v>1.1829602600493009E-2</v>
      </c>
    </row>
    <row r="52" spans="1:6" x14ac:dyDescent="0.2">
      <c r="A52" s="41" t="s">
        <v>811</v>
      </c>
      <c r="B52" s="41" t="s">
        <v>1566</v>
      </c>
      <c r="C52" s="41" t="s">
        <v>686</v>
      </c>
      <c r="D52" s="41">
        <v>1</v>
      </c>
      <c r="E52" s="7">
        <v>9.7687500000000007</v>
      </c>
      <c r="F52" s="7">
        <f t="shared" si="0"/>
        <v>1.17928914726942E-2</v>
      </c>
    </row>
    <row r="53" spans="1:6" x14ac:dyDescent="0.2">
      <c r="A53" s="40" t="s">
        <v>40</v>
      </c>
      <c r="B53" s="41"/>
      <c r="C53" s="41"/>
      <c r="D53" s="41"/>
      <c r="E53" s="6">
        <f>SUM(E8:E52)</f>
        <v>61293.945650000009</v>
      </c>
      <c r="F53" s="6">
        <f>SUM(F8:F52)</f>
        <v>73.994405526159042</v>
      </c>
    </row>
    <row r="54" spans="1:6" x14ac:dyDescent="0.2">
      <c r="A54" s="41"/>
      <c r="B54" s="41"/>
      <c r="C54" s="41"/>
      <c r="D54" s="41"/>
      <c r="E54" s="7"/>
      <c r="F54" s="7"/>
    </row>
    <row r="55" spans="1:6" x14ac:dyDescent="0.2">
      <c r="A55" s="40" t="s">
        <v>728</v>
      </c>
      <c r="B55" s="41"/>
      <c r="C55" s="41"/>
      <c r="D55" s="41"/>
      <c r="E55" s="7"/>
      <c r="F55" s="7"/>
    </row>
    <row r="56" spans="1:6" x14ac:dyDescent="0.2">
      <c r="A56" s="41" t="s">
        <v>743</v>
      </c>
      <c r="B56" s="41" t="s">
        <v>1340</v>
      </c>
      <c r="C56" s="41" t="s">
        <v>741</v>
      </c>
      <c r="D56" s="41">
        <v>370</v>
      </c>
      <c r="E56" s="7">
        <v>3529.1673000000001</v>
      </c>
      <c r="F56" s="7">
        <f t="shared" ref="F56:F62" si="1">+E56/$E$73*100</f>
        <v>4.2604311665137518</v>
      </c>
    </row>
    <row r="57" spans="1:6" x14ac:dyDescent="0.2">
      <c r="A57" s="41" t="s">
        <v>734</v>
      </c>
      <c r="B57" s="41" t="s">
        <v>1335</v>
      </c>
      <c r="C57" s="41" t="s">
        <v>735</v>
      </c>
      <c r="D57" s="41">
        <v>300</v>
      </c>
      <c r="E57" s="7">
        <v>3370.6289999999999</v>
      </c>
      <c r="F57" s="7">
        <f t="shared" si="1"/>
        <v>4.0690428142511346</v>
      </c>
    </row>
    <row r="58" spans="1:6" x14ac:dyDescent="0.2">
      <c r="A58" s="41" t="s">
        <v>1200</v>
      </c>
      <c r="B58" s="41" t="s">
        <v>1527</v>
      </c>
      <c r="C58" s="41" t="s">
        <v>735</v>
      </c>
      <c r="D58" s="41">
        <v>294</v>
      </c>
      <c r="E58" s="7">
        <v>3339.8253</v>
      </c>
      <c r="F58" s="7">
        <f t="shared" si="1"/>
        <v>4.0318564095363625</v>
      </c>
    </row>
    <row r="59" spans="1:6" x14ac:dyDescent="0.2">
      <c r="A59" s="41" t="s">
        <v>1072</v>
      </c>
      <c r="B59" s="41" t="s">
        <v>1477</v>
      </c>
      <c r="C59" s="41" t="s">
        <v>708</v>
      </c>
      <c r="D59" s="41">
        <v>250</v>
      </c>
      <c r="E59" s="7">
        <v>2309.6374999999998</v>
      </c>
      <c r="F59" s="7">
        <f t="shared" si="1"/>
        <v>2.7882077419080988</v>
      </c>
    </row>
    <row r="60" spans="1:6" x14ac:dyDescent="0.2">
      <c r="A60" s="41" t="s">
        <v>1086</v>
      </c>
      <c r="B60" s="41" t="s">
        <v>1491</v>
      </c>
      <c r="C60" s="41" t="s">
        <v>924</v>
      </c>
      <c r="D60" s="41">
        <v>200</v>
      </c>
      <c r="E60" s="7">
        <v>2107.4899999999998</v>
      </c>
      <c r="F60" s="7">
        <f t="shared" si="1"/>
        <v>2.5441741113027043</v>
      </c>
    </row>
    <row r="61" spans="1:6" x14ac:dyDescent="0.2">
      <c r="A61" s="41" t="s">
        <v>1065</v>
      </c>
      <c r="B61" s="41" t="s">
        <v>1470</v>
      </c>
      <c r="C61" s="41" t="s">
        <v>724</v>
      </c>
      <c r="D61" s="41">
        <v>210</v>
      </c>
      <c r="E61" s="7">
        <v>2043.9341999999999</v>
      </c>
      <c r="F61" s="7">
        <f t="shared" si="1"/>
        <v>2.4674491821295494</v>
      </c>
    </row>
    <row r="62" spans="1:6" x14ac:dyDescent="0.2">
      <c r="A62" s="41" t="s">
        <v>1251</v>
      </c>
      <c r="B62" s="41" t="s">
        <v>1553</v>
      </c>
      <c r="C62" s="41" t="s">
        <v>924</v>
      </c>
      <c r="D62" s="41">
        <v>130</v>
      </c>
      <c r="E62" s="7">
        <v>1381.2669000000001</v>
      </c>
      <c r="F62" s="7">
        <f t="shared" si="1"/>
        <v>1.6674733867203841</v>
      </c>
    </row>
    <row r="63" spans="1:6" x14ac:dyDescent="0.2">
      <c r="A63" s="40" t="s">
        <v>40</v>
      </c>
      <c r="B63" s="41"/>
      <c r="C63" s="41"/>
      <c r="D63" s="41"/>
      <c r="E63" s="6">
        <f>SUM(E56:E62)</f>
        <v>18081.950199999999</v>
      </c>
      <c r="F63" s="6">
        <f>SUM(F56:F62)</f>
        <v>21.828634812361987</v>
      </c>
    </row>
    <row r="64" spans="1:6" x14ac:dyDescent="0.2">
      <c r="A64" s="41"/>
      <c r="B64" s="41"/>
      <c r="C64" s="41"/>
      <c r="D64" s="41"/>
      <c r="E64" s="7"/>
      <c r="F64" s="7"/>
    </row>
    <row r="65" spans="1:6" ht="15.75" customHeight="1" x14ac:dyDescent="0.2">
      <c r="A65" s="40" t="s">
        <v>1138</v>
      </c>
      <c r="B65" s="41"/>
      <c r="C65" s="41"/>
      <c r="D65" s="41"/>
      <c r="E65" s="7"/>
      <c r="F65" s="7"/>
    </row>
    <row r="66" spans="1:6" x14ac:dyDescent="0.2">
      <c r="A66" s="41" t="s">
        <v>1227</v>
      </c>
      <c r="B66" s="41" t="s">
        <v>1290</v>
      </c>
      <c r="C66" s="41" t="s">
        <v>1141</v>
      </c>
      <c r="D66" s="41">
        <v>500000</v>
      </c>
      <c r="E66" s="7">
        <v>502.60199999999998</v>
      </c>
      <c r="F66" s="7">
        <f t="shared" ref="F66" si="2">+E66/$E$73*100</f>
        <v>0.60674403991903247</v>
      </c>
    </row>
    <row r="67" spans="1:6" x14ac:dyDescent="0.2">
      <c r="A67" s="40" t="s">
        <v>40</v>
      </c>
      <c r="B67" s="41"/>
      <c r="C67" s="41"/>
      <c r="D67" s="41"/>
      <c r="E67" s="6">
        <f>SUM(E66:E66)</f>
        <v>502.60199999999998</v>
      </c>
      <c r="F67" s="6">
        <f>SUM(F66:F66)</f>
        <v>0.60674403991903247</v>
      </c>
    </row>
    <row r="68" spans="1:6" x14ac:dyDescent="0.2">
      <c r="A68" s="41"/>
      <c r="B68" s="41"/>
      <c r="C68" s="41"/>
      <c r="D68" s="41"/>
      <c r="E68" s="7"/>
      <c r="F68" s="7"/>
    </row>
    <row r="69" spans="1:6" x14ac:dyDescent="0.2">
      <c r="A69" s="40" t="s">
        <v>40</v>
      </c>
      <c r="B69" s="41"/>
      <c r="C69" s="41"/>
      <c r="D69" s="41"/>
      <c r="E69" s="6">
        <f>+E67+E63+E53</f>
        <v>79878.497850000014</v>
      </c>
      <c r="F69" s="6">
        <f t="shared" ref="F69:F71" si="3">+E69/$E$73*100</f>
        <v>96.429784378440132</v>
      </c>
    </row>
    <row r="70" spans="1:6" x14ac:dyDescent="0.2">
      <c r="A70" s="41"/>
      <c r="B70" s="41"/>
      <c r="C70" s="41"/>
      <c r="D70" s="41"/>
      <c r="E70" s="7"/>
      <c r="F70" s="7"/>
    </row>
    <row r="71" spans="1:6" x14ac:dyDescent="0.2">
      <c r="A71" s="40" t="s">
        <v>103</v>
      </c>
      <c r="B71" s="41"/>
      <c r="C71" s="41"/>
      <c r="D71" s="41"/>
      <c r="E71" s="7">
        <v>2957.4209119000002</v>
      </c>
      <c r="F71" s="7">
        <f t="shared" si="3"/>
        <v>3.570215621559873</v>
      </c>
    </row>
    <row r="72" spans="1:6" x14ac:dyDescent="0.2">
      <c r="A72" s="41"/>
      <c r="B72" s="41"/>
      <c r="C72" s="41"/>
      <c r="D72" s="41"/>
      <c r="E72" s="7"/>
      <c r="F72" s="7"/>
    </row>
    <row r="73" spans="1:6" x14ac:dyDescent="0.2">
      <c r="A73" s="42" t="s">
        <v>104</v>
      </c>
      <c r="B73" s="39"/>
      <c r="C73" s="39"/>
      <c r="D73" s="39"/>
      <c r="E73" s="8">
        <f>+E71+E69</f>
        <v>82835.918761900015</v>
      </c>
      <c r="F73" s="8">
        <f t="shared" ref="F73" si="4">+E73/$E$73*100</f>
        <v>100</v>
      </c>
    </row>
    <row r="74" spans="1:6" x14ac:dyDescent="0.2">
      <c r="F74" s="9" t="s">
        <v>997</v>
      </c>
    </row>
    <row r="75" spans="1:6" x14ac:dyDescent="0.2">
      <c r="A75" s="4" t="s">
        <v>105</v>
      </c>
    </row>
    <row r="76" spans="1:6" x14ac:dyDescent="0.2">
      <c r="A76" s="4" t="s">
        <v>106</v>
      </c>
    </row>
    <row r="77" spans="1:6" x14ac:dyDescent="0.2">
      <c r="A77" s="4" t="s">
        <v>107</v>
      </c>
    </row>
    <row r="78" spans="1:6" x14ac:dyDescent="0.2">
      <c r="A78" s="2" t="s">
        <v>601</v>
      </c>
      <c r="D78" s="10">
        <v>60.4985</v>
      </c>
    </row>
    <row r="79" spans="1:6" x14ac:dyDescent="0.2">
      <c r="A79" s="2" t="s">
        <v>599</v>
      </c>
      <c r="D79" s="10">
        <v>62.904699999999998</v>
      </c>
    </row>
    <row r="80" spans="1:6" x14ac:dyDescent="0.2">
      <c r="A80" s="2" t="s">
        <v>1291</v>
      </c>
      <c r="D80" s="10">
        <v>19.248000000000001</v>
      </c>
    </row>
    <row r="81" spans="1:4" x14ac:dyDescent="0.2">
      <c r="A81" s="2" t="s">
        <v>1219</v>
      </c>
      <c r="D81" s="10">
        <v>15.8429</v>
      </c>
    </row>
    <row r="82" spans="1:4" x14ac:dyDescent="0.2">
      <c r="A82" s="2" t="s">
        <v>784</v>
      </c>
      <c r="D82" s="10">
        <v>13.527100000000001</v>
      </c>
    </row>
    <row r="83" spans="1:4" x14ac:dyDescent="0.2">
      <c r="A83" s="2" t="s">
        <v>1292</v>
      </c>
      <c r="D83" s="10">
        <v>14.147</v>
      </c>
    </row>
    <row r="84" spans="1:4" x14ac:dyDescent="0.2">
      <c r="A84" s="2" t="s">
        <v>1293</v>
      </c>
      <c r="D84" s="10">
        <v>18.3293</v>
      </c>
    </row>
    <row r="85" spans="1:4" x14ac:dyDescent="0.2">
      <c r="A85" s="2" t="s">
        <v>1294</v>
      </c>
      <c r="D85" s="10">
        <v>15.1</v>
      </c>
    </row>
    <row r="86" spans="1:4" x14ac:dyDescent="0.2">
      <c r="A86" s="2" t="s">
        <v>1220</v>
      </c>
      <c r="D86" s="10">
        <v>16.6431</v>
      </c>
    </row>
    <row r="87" spans="1:4" x14ac:dyDescent="0.2">
      <c r="A87" s="2" t="s">
        <v>795</v>
      </c>
      <c r="D87" s="10">
        <v>14.2211</v>
      </c>
    </row>
    <row r="89" spans="1:4" x14ac:dyDescent="0.2">
      <c r="A89" s="4" t="s">
        <v>108</v>
      </c>
    </row>
    <row r="90" spans="1:4" x14ac:dyDescent="0.2">
      <c r="A90" s="2" t="s">
        <v>1293</v>
      </c>
      <c r="D90" s="10">
        <v>17.5152</v>
      </c>
    </row>
    <row r="91" spans="1:4" x14ac:dyDescent="0.2">
      <c r="A91" s="2" t="s">
        <v>1294</v>
      </c>
      <c r="D91" s="10">
        <v>15.0511</v>
      </c>
    </row>
    <row r="92" spans="1:4" x14ac:dyDescent="0.2">
      <c r="A92" s="2" t="s">
        <v>1220</v>
      </c>
      <c r="D92" s="10">
        <v>16.599499999999999</v>
      </c>
    </row>
    <row r="93" spans="1:4" x14ac:dyDescent="0.2">
      <c r="A93" s="2" t="s">
        <v>795</v>
      </c>
      <c r="D93" s="10">
        <v>14.1425</v>
      </c>
    </row>
    <row r="94" spans="1:4" x14ac:dyDescent="0.2">
      <c r="A94" s="2" t="s">
        <v>601</v>
      </c>
      <c r="D94" s="10">
        <v>62.366599999999998</v>
      </c>
    </row>
    <row r="95" spans="1:4" x14ac:dyDescent="0.2">
      <c r="A95" s="2" t="s">
        <v>1292</v>
      </c>
      <c r="D95" s="10">
        <v>14.021599999999999</v>
      </c>
    </row>
    <row r="96" spans="1:4" x14ac:dyDescent="0.2">
      <c r="A96" s="2" t="s">
        <v>784</v>
      </c>
      <c r="D96" s="10">
        <v>13.383900000000001</v>
      </c>
    </row>
    <row r="97" spans="1:4" x14ac:dyDescent="0.2">
      <c r="A97" s="2" t="s">
        <v>1219</v>
      </c>
      <c r="D97" s="10">
        <v>15.723599999999999</v>
      </c>
    </row>
    <row r="98" spans="1:4" x14ac:dyDescent="0.2">
      <c r="A98" s="2" t="s">
        <v>1291</v>
      </c>
      <c r="D98" s="10">
        <v>18.519200000000001</v>
      </c>
    </row>
    <row r="99" spans="1:4" x14ac:dyDescent="0.2">
      <c r="A99" s="2" t="s">
        <v>599</v>
      </c>
      <c r="D99" s="10">
        <v>65.042199999999994</v>
      </c>
    </row>
    <row r="101" spans="1:4" x14ac:dyDescent="0.2">
      <c r="A101" s="4" t="s">
        <v>109</v>
      </c>
      <c r="D101" s="43"/>
    </row>
    <row r="102" spans="1:4" x14ac:dyDescent="0.2">
      <c r="A102" s="13" t="s">
        <v>606</v>
      </c>
      <c r="B102" s="14"/>
      <c r="C102" s="49" t="s">
        <v>607</v>
      </c>
      <c r="D102" s="50"/>
    </row>
    <row r="103" spans="1:4" x14ac:dyDescent="0.2">
      <c r="A103" s="51"/>
      <c r="B103" s="52"/>
      <c r="C103" s="15" t="s">
        <v>608</v>
      </c>
      <c r="D103" s="15" t="s">
        <v>609</v>
      </c>
    </row>
    <row r="104" spans="1:4" x14ac:dyDescent="0.2">
      <c r="A104" s="16" t="s">
        <v>1293</v>
      </c>
      <c r="B104" s="17"/>
      <c r="C104" s="18">
        <v>0.97505777700000007</v>
      </c>
      <c r="D104" s="18">
        <v>0.90337258800000009</v>
      </c>
    </row>
    <row r="105" spans="1:4" x14ac:dyDescent="0.2">
      <c r="A105" s="16" t="s">
        <v>1219</v>
      </c>
      <c r="B105" s="17"/>
      <c r="C105" s="18">
        <v>0.43238785200000007</v>
      </c>
      <c r="D105" s="18">
        <v>0.40042769299999997</v>
      </c>
    </row>
    <row r="106" spans="1:4" x14ac:dyDescent="0.2">
      <c r="A106" s="16" t="s">
        <v>784</v>
      </c>
      <c r="B106" s="17"/>
      <c r="C106" s="18">
        <v>0.39671162300000001</v>
      </c>
      <c r="D106" s="18">
        <v>0.3674515048</v>
      </c>
    </row>
    <row r="107" spans="1:4" x14ac:dyDescent="0.2">
      <c r="A107" s="16" t="s">
        <v>1292</v>
      </c>
      <c r="B107" s="17"/>
      <c r="C107" s="18">
        <v>0.39724576100000003</v>
      </c>
      <c r="D107" s="18">
        <v>0.36804068400000001</v>
      </c>
    </row>
    <row r="108" spans="1:4" x14ac:dyDescent="0.2">
      <c r="A108" s="16" t="s">
        <v>1220</v>
      </c>
      <c r="B108" s="17"/>
      <c r="C108" s="18">
        <v>0.43238785200000007</v>
      </c>
      <c r="D108" s="18">
        <v>0.40042769299999997</v>
      </c>
    </row>
    <row r="109" spans="1:4" x14ac:dyDescent="0.2">
      <c r="A109" s="16" t="s">
        <v>795</v>
      </c>
      <c r="B109" s="17"/>
      <c r="C109" s="18">
        <v>0.39671162300000001</v>
      </c>
      <c r="D109" s="18">
        <v>0.3674515048</v>
      </c>
    </row>
    <row r="110" spans="1:4" x14ac:dyDescent="0.2">
      <c r="A110" s="16" t="s">
        <v>1294</v>
      </c>
      <c r="B110" s="17"/>
      <c r="C110" s="18">
        <v>0.39724576100000003</v>
      </c>
      <c r="D110" s="18">
        <v>0.36804068400000001</v>
      </c>
    </row>
    <row r="111" spans="1:4" x14ac:dyDescent="0.2">
      <c r="A111" s="16" t="s">
        <v>1291</v>
      </c>
      <c r="B111" s="17"/>
      <c r="C111" s="18">
        <v>0.97505777700000007</v>
      </c>
      <c r="D111" s="18">
        <v>0.90337258800000009</v>
      </c>
    </row>
    <row r="113" spans="1:5" x14ac:dyDescent="0.2">
      <c r="A113" s="4" t="s">
        <v>763</v>
      </c>
      <c r="D113" s="44">
        <v>2.9373031518203137</v>
      </c>
      <c r="E113" s="1" t="s">
        <v>764</v>
      </c>
    </row>
  </sheetData>
  <mergeCells count="3">
    <mergeCell ref="B1:E1"/>
    <mergeCell ref="C102:D102"/>
    <mergeCell ref="A103:B10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7"/>
  <sheetViews>
    <sheetView showGridLines="0" workbookViewId="0"/>
  </sheetViews>
  <sheetFormatPr defaultRowHeight="11.25" x14ac:dyDescent="0.2"/>
  <cols>
    <col min="1" max="1" width="38" style="2" customWidth="1"/>
    <col min="2" max="2" width="44.140625" style="2" bestFit="1" customWidth="1"/>
    <col min="3" max="3" width="11.710937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4"/>
      <c r="B1" s="48" t="s">
        <v>1295</v>
      </c>
      <c r="C1" s="48"/>
      <c r="D1" s="48"/>
      <c r="E1" s="48"/>
    </row>
    <row r="3" spans="1:6" s="4" customFormat="1" x14ac:dyDescent="0.2">
      <c r="A3" s="38" t="s">
        <v>1</v>
      </c>
      <c r="B3" s="38" t="s">
        <v>2</v>
      </c>
      <c r="C3" s="38" t="s">
        <v>673</v>
      </c>
      <c r="D3" s="38" t="s">
        <v>4</v>
      </c>
      <c r="E3" s="3" t="s">
        <v>5</v>
      </c>
      <c r="F3" s="3" t="s">
        <v>6</v>
      </c>
    </row>
    <row r="4" spans="1:6" x14ac:dyDescent="0.2">
      <c r="A4" s="39"/>
      <c r="B4" s="39"/>
      <c r="C4" s="39"/>
      <c r="D4" s="39"/>
      <c r="E4" s="5"/>
      <c r="F4" s="5"/>
    </row>
    <row r="5" spans="1:6" x14ac:dyDescent="0.2">
      <c r="A5" s="40" t="s">
        <v>674</v>
      </c>
      <c r="B5" s="41"/>
      <c r="C5" s="41"/>
      <c r="D5" s="41"/>
      <c r="E5" s="7"/>
      <c r="F5" s="7"/>
    </row>
    <row r="6" spans="1:6" x14ac:dyDescent="0.2">
      <c r="A6" s="40" t="s">
        <v>8</v>
      </c>
      <c r="B6" s="41"/>
      <c r="C6" s="41"/>
      <c r="D6" s="41"/>
      <c r="E6" s="7"/>
      <c r="F6" s="7"/>
    </row>
    <row r="7" spans="1:6" x14ac:dyDescent="0.2">
      <c r="A7" s="40"/>
      <c r="B7" s="41"/>
      <c r="C7" s="41"/>
      <c r="D7" s="41"/>
      <c r="E7" s="7"/>
      <c r="F7" s="7"/>
    </row>
    <row r="8" spans="1:6" x14ac:dyDescent="0.2">
      <c r="A8" s="41" t="s">
        <v>1287</v>
      </c>
      <c r="B8" s="41" t="s">
        <v>1590</v>
      </c>
      <c r="C8" s="41" t="s">
        <v>769</v>
      </c>
      <c r="D8" s="41">
        <v>100</v>
      </c>
      <c r="E8" s="7">
        <v>998.19500000000005</v>
      </c>
      <c r="F8" s="7">
        <f t="shared" ref="F8:F17" si="0">+E8/$E$35*100</f>
        <v>13.644421675741578</v>
      </c>
    </row>
    <row r="9" spans="1:6" x14ac:dyDescent="0.2">
      <c r="A9" s="41" t="s">
        <v>1288</v>
      </c>
      <c r="B9" s="41" t="s">
        <v>1591</v>
      </c>
      <c r="C9" s="41" t="s">
        <v>686</v>
      </c>
      <c r="D9" s="41">
        <v>100</v>
      </c>
      <c r="E9" s="7">
        <v>950.20100000000002</v>
      </c>
      <c r="F9" s="7">
        <f t="shared" si="0"/>
        <v>12.988387159534282</v>
      </c>
    </row>
    <row r="10" spans="1:6" x14ac:dyDescent="0.2">
      <c r="A10" s="41" t="s">
        <v>1236</v>
      </c>
      <c r="B10" s="41" t="s">
        <v>1540</v>
      </c>
      <c r="C10" s="41" t="s">
        <v>686</v>
      </c>
      <c r="D10" s="41">
        <v>70</v>
      </c>
      <c r="E10" s="7">
        <v>675.53009999999995</v>
      </c>
      <c r="F10" s="7">
        <f t="shared" si="0"/>
        <v>9.2338847009410721</v>
      </c>
    </row>
    <row r="11" spans="1:6" x14ac:dyDescent="0.2">
      <c r="A11" s="41" t="s">
        <v>1021</v>
      </c>
      <c r="B11" s="41" t="s">
        <v>1423</v>
      </c>
      <c r="C11" s="41" t="s">
        <v>883</v>
      </c>
      <c r="D11" s="41">
        <v>60</v>
      </c>
      <c r="E11" s="7">
        <v>599.73599999999999</v>
      </c>
      <c r="F11" s="7">
        <f t="shared" si="0"/>
        <v>8.1978479937512692</v>
      </c>
    </row>
    <row r="12" spans="1:6" x14ac:dyDescent="0.2">
      <c r="A12" s="41" t="s">
        <v>1278</v>
      </c>
      <c r="B12" s="41" t="s">
        <v>1579</v>
      </c>
      <c r="C12" s="41" t="s">
        <v>676</v>
      </c>
      <c r="D12" s="41">
        <v>50</v>
      </c>
      <c r="E12" s="7">
        <v>491.9375</v>
      </c>
      <c r="F12" s="7">
        <f t="shared" si="0"/>
        <v>6.7243401220303864</v>
      </c>
    </row>
    <row r="13" spans="1:6" x14ac:dyDescent="0.2">
      <c r="A13" s="41" t="s">
        <v>1284</v>
      </c>
      <c r="B13" s="41" t="s">
        <v>1586</v>
      </c>
      <c r="C13" s="41" t="s">
        <v>686</v>
      </c>
      <c r="D13" s="41">
        <v>50</v>
      </c>
      <c r="E13" s="7">
        <v>480.43049999999999</v>
      </c>
      <c r="F13" s="7">
        <f t="shared" si="0"/>
        <v>6.5670498528717962</v>
      </c>
    </row>
    <row r="14" spans="1:6" x14ac:dyDescent="0.2">
      <c r="A14" s="41" t="s">
        <v>1131</v>
      </c>
      <c r="B14" s="41" t="s">
        <v>1509</v>
      </c>
      <c r="C14" s="41" t="s">
        <v>1132</v>
      </c>
      <c r="D14" s="41">
        <v>35</v>
      </c>
      <c r="E14" s="7">
        <v>343.2072</v>
      </c>
      <c r="F14" s="7">
        <f t="shared" si="0"/>
        <v>4.6913316125111573</v>
      </c>
    </row>
    <row r="15" spans="1:6" x14ac:dyDescent="0.2">
      <c r="A15" s="41" t="s">
        <v>1019</v>
      </c>
      <c r="B15" s="41" t="s">
        <v>1421</v>
      </c>
      <c r="C15" s="41" t="s">
        <v>684</v>
      </c>
      <c r="D15" s="41">
        <v>35</v>
      </c>
      <c r="E15" s="7">
        <v>342.82745</v>
      </c>
      <c r="F15" s="7">
        <f t="shared" si="0"/>
        <v>4.6861407739161294</v>
      </c>
    </row>
    <row r="16" spans="1:6" x14ac:dyDescent="0.2">
      <c r="A16" s="41" t="s">
        <v>1289</v>
      </c>
      <c r="B16" s="41" t="s">
        <v>1597</v>
      </c>
      <c r="C16" s="41" t="s">
        <v>686</v>
      </c>
      <c r="D16" s="41">
        <v>30</v>
      </c>
      <c r="E16" s="7">
        <v>301.99950000000001</v>
      </c>
      <c r="F16" s="7">
        <f t="shared" si="0"/>
        <v>4.1280596715703028</v>
      </c>
    </row>
    <row r="17" spans="1:6" x14ac:dyDescent="0.2">
      <c r="A17" s="41" t="s">
        <v>833</v>
      </c>
      <c r="B17" s="41" t="s">
        <v>1606</v>
      </c>
      <c r="C17" s="41" t="s">
        <v>686</v>
      </c>
      <c r="D17" s="41">
        <v>1</v>
      </c>
      <c r="E17" s="7">
        <v>9.9106299999999994</v>
      </c>
      <c r="F17" s="7">
        <f t="shared" si="0"/>
        <v>0.13546933694544125</v>
      </c>
    </row>
    <row r="18" spans="1:6" x14ac:dyDescent="0.2">
      <c r="A18" s="40" t="s">
        <v>40</v>
      </c>
      <c r="B18" s="41"/>
      <c r="C18" s="41"/>
      <c r="D18" s="41"/>
      <c r="E18" s="6">
        <f>SUM(E8:E17)</f>
        <v>5193.9748799999998</v>
      </c>
      <c r="F18" s="6">
        <f>SUM(F8:F17)</f>
        <v>70.996932899813402</v>
      </c>
    </row>
    <row r="19" spans="1:6" x14ac:dyDescent="0.2">
      <c r="A19" s="41"/>
      <c r="B19" s="41"/>
      <c r="C19" s="41"/>
      <c r="D19" s="41"/>
      <c r="E19" s="7"/>
      <c r="F19" s="7"/>
    </row>
    <row r="20" spans="1:6" x14ac:dyDescent="0.2">
      <c r="A20" s="40" t="s">
        <v>935</v>
      </c>
      <c r="B20" s="41"/>
      <c r="C20" s="41"/>
      <c r="D20" s="41"/>
      <c r="E20" s="7"/>
      <c r="F20" s="7"/>
    </row>
    <row r="21" spans="1:6" x14ac:dyDescent="0.2">
      <c r="A21" s="40" t="s">
        <v>936</v>
      </c>
      <c r="B21" s="41"/>
      <c r="C21" s="41"/>
      <c r="D21" s="41"/>
      <c r="E21" s="7"/>
      <c r="F21" s="7"/>
    </row>
    <row r="22" spans="1:6" x14ac:dyDescent="0.2">
      <c r="A22" s="41" t="s">
        <v>954</v>
      </c>
      <c r="B22" s="41" t="s">
        <v>1669</v>
      </c>
      <c r="C22" s="41" t="s">
        <v>947</v>
      </c>
      <c r="D22" s="41">
        <v>500</v>
      </c>
      <c r="E22" s="7">
        <v>498.20949999999999</v>
      </c>
      <c r="F22" s="7">
        <f>+E22/$E$35*100</f>
        <v>6.8100726820514756</v>
      </c>
    </row>
    <row r="23" spans="1:6" x14ac:dyDescent="0.2">
      <c r="A23" s="41" t="s">
        <v>948</v>
      </c>
      <c r="B23" s="41" t="s">
        <v>1663</v>
      </c>
      <c r="C23" s="41" t="s">
        <v>947</v>
      </c>
      <c r="D23" s="41">
        <v>400</v>
      </c>
      <c r="E23" s="7">
        <v>399.25720000000001</v>
      </c>
      <c r="F23" s="7">
        <f>+E23/$E$35*100</f>
        <v>5.4574843531332951</v>
      </c>
    </row>
    <row r="24" spans="1:6" x14ac:dyDescent="0.2">
      <c r="A24" s="41" t="s">
        <v>956</v>
      </c>
      <c r="B24" s="41" t="s">
        <v>1671</v>
      </c>
      <c r="C24" s="41" t="s">
        <v>947</v>
      </c>
      <c r="D24" s="41">
        <v>300</v>
      </c>
      <c r="E24" s="7">
        <v>288.59910000000002</v>
      </c>
      <c r="F24" s="7">
        <f>+E24/$E$35*100</f>
        <v>3.9448883390915714</v>
      </c>
    </row>
    <row r="25" spans="1:6" x14ac:dyDescent="0.2">
      <c r="A25" s="40" t="s">
        <v>40</v>
      </c>
      <c r="B25" s="41"/>
      <c r="C25" s="41"/>
      <c r="D25" s="41"/>
      <c r="E25" s="6">
        <f>SUM(E22:E24)</f>
        <v>1186.0657999999999</v>
      </c>
      <c r="F25" s="6">
        <f>SUM(F22:F24)</f>
        <v>16.212445374276342</v>
      </c>
    </row>
    <row r="26" spans="1:6" x14ac:dyDescent="0.2">
      <c r="A26" s="41"/>
      <c r="B26" s="41"/>
      <c r="C26" s="41"/>
      <c r="D26" s="41"/>
      <c r="E26" s="7"/>
      <c r="F26" s="7"/>
    </row>
    <row r="27" spans="1:6" x14ac:dyDescent="0.2">
      <c r="A27" s="40" t="s">
        <v>957</v>
      </c>
      <c r="B27" s="41"/>
      <c r="C27" s="41"/>
      <c r="D27" s="41"/>
      <c r="E27" s="7"/>
      <c r="F27" s="7"/>
    </row>
    <row r="28" spans="1:6" x14ac:dyDescent="0.2">
      <c r="A28" s="41" t="s">
        <v>1121</v>
      </c>
      <c r="B28" s="41" t="s">
        <v>1720</v>
      </c>
      <c r="C28" s="41" t="s">
        <v>947</v>
      </c>
      <c r="D28" s="41">
        <v>100</v>
      </c>
      <c r="E28" s="7">
        <v>492.85199999999998</v>
      </c>
      <c r="F28" s="7">
        <f t="shared" ref="F28" si="1">+E28/$E$35*100</f>
        <v>6.7368405088510634</v>
      </c>
    </row>
    <row r="29" spans="1:6" x14ac:dyDescent="0.2">
      <c r="A29" s="40" t="s">
        <v>40</v>
      </c>
      <c r="B29" s="41"/>
      <c r="C29" s="41"/>
      <c r="D29" s="41"/>
      <c r="E29" s="6">
        <f>SUM(E28:E28)</f>
        <v>492.85199999999998</v>
      </c>
      <c r="F29" s="6">
        <f>SUM(F28:F28)</f>
        <v>6.7368405088510634</v>
      </c>
    </row>
    <row r="30" spans="1:6" x14ac:dyDescent="0.2">
      <c r="A30" s="41"/>
      <c r="B30" s="41"/>
      <c r="C30" s="41"/>
      <c r="D30" s="41"/>
      <c r="E30" s="7"/>
      <c r="F30" s="7"/>
    </row>
    <row r="31" spans="1:6" x14ac:dyDescent="0.2">
      <c r="A31" s="40" t="s">
        <v>40</v>
      </c>
      <c r="B31" s="41"/>
      <c r="C31" s="41"/>
      <c r="D31" s="41"/>
      <c r="E31" s="6">
        <f>+E35-E33</f>
        <v>6872.892679999999</v>
      </c>
      <c r="F31" s="6">
        <f t="shared" ref="F31" si="2">+E31/$E$35*100</f>
        <v>93.946218782940804</v>
      </c>
    </row>
    <row r="32" spans="1:6" x14ac:dyDescent="0.2">
      <c r="A32" s="41"/>
      <c r="B32" s="41"/>
      <c r="C32" s="41"/>
      <c r="D32" s="41"/>
      <c r="E32" s="7"/>
      <c r="F32" s="7"/>
    </row>
    <row r="33" spans="1:6" x14ac:dyDescent="0.2">
      <c r="A33" s="40" t="s">
        <v>103</v>
      </c>
      <c r="B33" s="41"/>
      <c r="C33" s="41"/>
      <c r="D33" s="41"/>
      <c r="E33" s="7">
        <v>442.88092860000006</v>
      </c>
      <c r="F33" s="7">
        <f t="shared" ref="F33" si="3">+E33/$E$35*100</f>
        <v>6.05378121705919</v>
      </c>
    </row>
    <row r="34" spans="1:6" x14ac:dyDescent="0.2">
      <c r="A34" s="41"/>
      <c r="B34" s="41"/>
      <c r="C34" s="41"/>
      <c r="D34" s="41"/>
      <c r="E34" s="7"/>
      <c r="F34" s="7"/>
    </row>
    <row r="35" spans="1:6" x14ac:dyDescent="0.2">
      <c r="A35" s="42" t="s">
        <v>104</v>
      </c>
      <c r="B35" s="39"/>
      <c r="C35" s="39"/>
      <c r="D35" s="39"/>
      <c r="E35" s="8">
        <v>7315.7736085999995</v>
      </c>
      <c r="F35" s="8">
        <f xml:space="preserve"> ROUND(SUM(F31:F34),2)</f>
        <v>100</v>
      </c>
    </row>
    <row r="37" spans="1:6" x14ac:dyDescent="0.2">
      <c r="A37" s="4" t="s">
        <v>105</v>
      </c>
    </row>
    <row r="38" spans="1:6" x14ac:dyDescent="0.2">
      <c r="A38" s="4" t="s">
        <v>106</v>
      </c>
    </row>
    <row r="39" spans="1:6" x14ac:dyDescent="0.2">
      <c r="A39" s="4" t="s">
        <v>107</v>
      </c>
    </row>
    <row r="40" spans="1:6" x14ac:dyDescent="0.2">
      <c r="A40" s="2" t="s">
        <v>601</v>
      </c>
      <c r="D40" s="10">
        <v>13.504899999999999</v>
      </c>
    </row>
    <row r="41" spans="1:6" x14ac:dyDescent="0.2">
      <c r="A41" s="2" t="s">
        <v>598</v>
      </c>
      <c r="D41" s="10">
        <v>10.683299999999999</v>
      </c>
    </row>
    <row r="42" spans="1:6" x14ac:dyDescent="0.2">
      <c r="A42" s="2" t="s">
        <v>599</v>
      </c>
      <c r="D42" s="10">
        <v>13.762499999999999</v>
      </c>
    </row>
    <row r="43" spans="1:6" x14ac:dyDescent="0.2">
      <c r="A43" s="2" t="s">
        <v>600</v>
      </c>
      <c r="D43" s="10">
        <v>10.468400000000001</v>
      </c>
    </row>
    <row r="45" spans="1:6" x14ac:dyDescent="0.2">
      <c r="A45" s="4" t="s">
        <v>108</v>
      </c>
    </row>
    <row r="46" spans="1:6" x14ac:dyDescent="0.2">
      <c r="A46" s="2" t="s">
        <v>601</v>
      </c>
      <c r="D46" s="10">
        <v>13.862500000000001</v>
      </c>
    </row>
    <row r="47" spans="1:6" x14ac:dyDescent="0.2">
      <c r="A47" s="2" t="s">
        <v>599</v>
      </c>
      <c r="D47" s="10">
        <v>14.1555</v>
      </c>
    </row>
    <row r="48" spans="1:6" x14ac:dyDescent="0.2">
      <c r="A48" s="2" t="s">
        <v>598</v>
      </c>
      <c r="D48" s="10">
        <v>10.579700000000001</v>
      </c>
    </row>
    <row r="49" spans="1:5" x14ac:dyDescent="0.2">
      <c r="A49" s="2" t="s">
        <v>600</v>
      </c>
      <c r="D49" s="10">
        <v>10.338900000000001</v>
      </c>
    </row>
    <row r="51" spans="1:5" x14ac:dyDescent="0.2">
      <c r="A51" s="4" t="s">
        <v>109</v>
      </c>
      <c r="D51" s="43"/>
    </row>
    <row r="52" spans="1:5" x14ac:dyDescent="0.2">
      <c r="A52" s="13" t="s">
        <v>606</v>
      </c>
      <c r="B52" s="14"/>
      <c r="C52" s="49" t="s">
        <v>607</v>
      </c>
      <c r="D52" s="50"/>
    </row>
    <row r="53" spans="1:5" x14ac:dyDescent="0.2">
      <c r="A53" s="51"/>
      <c r="B53" s="52"/>
      <c r="C53" s="15" t="s">
        <v>608</v>
      </c>
      <c r="D53" s="15" t="s">
        <v>609</v>
      </c>
    </row>
    <row r="54" spans="1:5" x14ac:dyDescent="0.2">
      <c r="A54" s="16" t="s">
        <v>604</v>
      </c>
      <c r="B54" s="17"/>
      <c r="C54" s="18">
        <v>0.28851754400000001</v>
      </c>
      <c r="D54" s="18">
        <v>0.26723745799999998</v>
      </c>
    </row>
    <row r="55" spans="1:5" x14ac:dyDescent="0.2">
      <c r="A55" s="16" t="s">
        <v>602</v>
      </c>
      <c r="B55" s="17"/>
      <c r="C55" s="18">
        <v>0.28851754400000001</v>
      </c>
      <c r="D55" s="18">
        <v>0.26723745799999998</v>
      </c>
    </row>
    <row r="57" spans="1:5" x14ac:dyDescent="0.2">
      <c r="A57" s="4" t="s">
        <v>763</v>
      </c>
      <c r="D57" s="44">
        <v>2.1251538690669602</v>
      </c>
      <c r="E57" s="1" t="s">
        <v>764</v>
      </c>
    </row>
  </sheetData>
  <mergeCells count="3">
    <mergeCell ref="B1:E1"/>
    <mergeCell ref="C52:D52"/>
    <mergeCell ref="A53:B5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43"/>
  <sheetViews>
    <sheetView showGridLines="0" workbookViewId="0"/>
  </sheetViews>
  <sheetFormatPr defaultRowHeight="11.25" x14ac:dyDescent="0.2"/>
  <cols>
    <col min="1" max="1" width="38" style="2" customWidth="1"/>
    <col min="2" max="2" width="53" style="2" bestFit="1" customWidth="1"/>
    <col min="3" max="3" width="9.2851562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4"/>
      <c r="B1" s="48" t="s">
        <v>765</v>
      </c>
      <c r="C1" s="48"/>
      <c r="D1" s="48"/>
      <c r="E1" s="48"/>
    </row>
    <row r="3" spans="1:6" s="4" customFormat="1" x14ac:dyDescent="0.2">
      <c r="A3" s="38" t="s">
        <v>1</v>
      </c>
      <c r="B3" s="38" t="s">
        <v>2</v>
      </c>
      <c r="C3" s="38" t="s">
        <v>673</v>
      </c>
      <c r="D3" s="38" t="s">
        <v>4</v>
      </c>
      <c r="E3" s="3" t="s">
        <v>5</v>
      </c>
      <c r="F3" s="3" t="s">
        <v>6</v>
      </c>
    </row>
    <row r="4" spans="1:6" x14ac:dyDescent="0.2">
      <c r="A4" s="39"/>
      <c r="B4" s="39"/>
      <c r="C4" s="39"/>
      <c r="D4" s="39"/>
      <c r="E4" s="5"/>
      <c r="F4" s="5"/>
    </row>
    <row r="5" spans="1:6" x14ac:dyDescent="0.2">
      <c r="A5" s="40" t="s">
        <v>674</v>
      </c>
      <c r="B5" s="41"/>
      <c r="C5" s="41"/>
      <c r="D5" s="41"/>
      <c r="E5" s="7"/>
      <c r="F5" s="7"/>
    </row>
    <row r="6" spans="1:6" x14ac:dyDescent="0.2">
      <c r="A6" s="40" t="s">
        <v>8</v>
      </c>
      <c r="B6" s="41"/>
      <c r="C6" s="41"/>
      <c r="D6" s="41"/>
      <c r="E6" s="7"/>
      <c r="F6" s="7"/>
    </row>
    <row r="7" spans="1:6" x14ac:dyDescent="0.2">
      <c r="A7" s="40"/>
      <c r="B7" s="41"/>
      <c r="C7" s="41"/>
      <c r="D7" s="41"/>
      <c r="E7" s="7"/>
      <c r="F7" s="7"/>
    </row>
    <row r="8" spans="1:6" x14ac:dyDescent="0.2">
      <c r="A8" s="41" t="s">
        <v>766</v>
      </c>
      <c r="B8" s="41" t="s">
        <v>1583</v>
      </c>
      <c r="C8" s="41" t="s">
        <v>686</v>
      </c>
      <c r="D8" s="41">
        <v>112</v>
      </c>
      <c r="E8" s="7">
        <v>1115.9064000000001</v>
      </c>
      <c r="F8" s="7">
        <f t="shared" ref="F8:F22" si="0">+E8/$E$28*100</f>
        <v>11.790229359826776</v>
      </c>
    </row>
    <row r="9" spans="1:6" x14ac:dyDescent="0.2">
      <c r="A9" s="41" t="s">
        <v>767</v>
      </c>
      <c r="B9" s="41" t="s">
        <v>1458</v>
      </c>
      <c r="C9" s="41" t="s">
        <v>686</v>
      </c>
      <c r="D9" s="41">
        <v>110</v>
      </c>
      <c r="E9" s="7">
        <v>1087.1311000000001</v>
      </c>
      <c r="F9" s="7">
        <f t="shared" si="0"/>
        <v>11.486200825804726</v>
      </c>
    </row>
    <row r="10" spans="1:6" x14ac:dyDescent="0.2">
      <c r="A10" s="41" t="s">
        <v>768</v>
      </c>
      <c r="B10" s="41" t="s">
        <v>1607</v>
      </c>
      <c r="C10" s="41" t="s">
        <v>769</v>
      </c>
      <c r="D10" s="41">
        <v>103</v>
      </c>
      <c r="E10" s="7">
        <v>1036.5188700000001</v>
      </c>
      <c r="F10" s="7">
        <f t="shared" si="0"/>
        <v>10.951451853926525</v>
      </c>
    </row>
    <row r="11" spans="1:6" x14ac:dyDescent="0.2">
      <c r="A11" s="41" t="s">
        <v>770</v>
      </c>
      <c r="B11" s="41" t="s">
        <v>1608</v>
      </c>
      <c r="C11" s="41" t="s">
        <v>686</v>
      </c>
      <c r="D11" s="41">
        <v>100</v>
      </c>
      <c r="E11" s="7">
        <v>1020.711</v>
      </c>
      <c r="F11" s="7">
        <f t="shared" si="0"/>
        <v>10.78443209941098</v>
      </c>
    </row>
    <row r="12" spans="1:6" x14ac:dyDescent="0.2">
      <c r="A12" s="41" t="s">
        <v>771</v>
      </c>
      <c r="B12" s="41" t="s">
        <v>1466</v>
      </c>
      <c r="C12" s="41" t="s">
        <v>769</v>
      </c>
      <c r="D12" s="41">
        <v>85</v>
      </c>
      <c r="E12" s="7">
        <v>853.98649999999998</v>
      </c>
      <c r="F12" s="7">
        <f t="shared" si="0"/>
        <v>9.0228864223699308</v>
      </c>
    </row>
    <row r="13" spans="1:6" x14ac:dyDescent="0.2">
      <c r="A13" s="41" t="s">
        <v>772</v>
      </c>
      <c r="B13" s="41" t="s">
        <v>1609</v>
      </c>
      <c r="C13" s="41" t="s">
        <v>686</v>
      </c>
      <c r="D13" s="41">
        <v>77</v>
      </c>
      <c r="E13" s="7">
        <v>789.20456999999999</v>
      </c>
      <c r="F13" s="7">
        <f t="shared" si="0"/>
        <v>8.3384259576999167</v>
      </c>
    </row>
    <row r="14" spans="1:6" x14ac:dyDescent="0.2">
      <c r="A14" s="41" t="s">
        <v>773</v>
      </c>
      <c r="B14" s="41" t="s">
        <v>1580</v>
      </c>
      <c r="C14" s="41" t="s">
        <v>774</v>
      </c>
      <c r="D14" s="41">
        <v>72</v>
      </c>
      <c r="E14" s="7">
        <v>748.16711999999995</v>
      </c>
      <c r="F14" s="7">
        <f t="shared" si="0"/>
        <v>7.9048403560379636</v>
      </c>
    </row>
    <row r="15" spans="1:6" x14ac:dyDescent="0.2">
      <c r="A15" s="41" t="s">
        <v>775</v>
      </c>
      <c r="B15" s="41" t="s">
        <v>1610</v>
      </c>
      <c r="C15" s="41" t="s">
        <v>686</v>
      </c>
      <c r="D15" s="41">
        <v>70</v>
      </c>
      <c r="E15" s="7">
        <v>709.42269999999996</v>
      </c>
      <c r="F15" s="7">
        <f t="shared" si="0"/>
        <v>7.4954820100212549</v>
      </c>
    </row>
    <row r="16" spans="1:6" x14ac:dyDescent="0.2">
      <c r="A16" s="41" t="s">
        <v>776</v>
      </c>
      <c r="B16" s="41" t="s">
        <v>1611</v>
      </c>
      <c r="C16" s="41" t="s">
        <v>774</v>
      </c>
      <c r="D16" s="41">
        <v>21</v>
      </c>
      <c r="E16" s="7">
        <v>516.22304999999994</v>
      </c>
      <c r="F16" s="7">
        <f t="shared" si="0"/>
        <v>5.4542102817309095</v>
      </c>
    </row>
    <row r="17" spans="1:6" x14ac:dyDescent="0.2">
      <c r="A17" s="41" t="s">
        <v>777</v>
      </c>
      <c r="B17" s="41" t="s">
        <v>1612</v>
      </c>
      <c r="C17" s="41" t="s">
        <v>686</v>
      </c>
      <c r="D17" s="41">
        <v>33</v>
      </c>
      <c r="E17" s="7">
        <v>328.89713999999998</v>
      </c>
      <c r="F17" s="7">
        <f t="shared" si="0"/>
        <v>3.4749981865782447</v>
      </c>
    </row>
    <row r="18" spans="1:6" x14ac:dyDescent="0.2">
      <c r="A18" s="41" t="s">
        <v>778</v>
      </c>
      <c r="B18" s="41" t="s">
        <v>1613</v>
      </c>
      <c r="C18" s="41" t="s">
        <v>686</v>
      </c>
      <c r="D18" s="41">
        <v>33</v>
      </c>
      <c r="E18" s="7">
        <v>325.45458000000002</v>
      </c>
      <c r="F18" s="7">
        <f t="shared" si="0"/>
        <v>3.438625447802873</v>
      </c>
    </row>
    <row r="19" spans="1:6" x14ac:dyDescent="0.2">
      <c r="A19" s="41" t="s">
        <v>779</v>
      </c>
      <c r="B19" s="41" t="s">
        <v>1594</v>
      </c>
      <c r="C19" s="41" t="s">
        <v>774</v>
      </c>
      <c r="D19" s="41">
        <v>320</v>
      </c>
      <c r="E19" s="7">
        <v>320.00128000000001</v>
      </c>
      <c r="F19" s="7">
        <f t="shared" si="0"/>
        <v>3.381008018807087</v>
      </c>
    </row>
    <row r="20" spans="1:6" x14ac:dyDescent="0.2">
      <c r="A20" s="41" t="s">
        <v>780</v>
      </c>
      <c r="B20" s="41" t="s">
        <v>1614</v>
      </c>
      <c r="C20" s="41" t="s">
        <v>781</v>
      </c>
      <c r="D20" s="41">
        <v>32</v>
      </c>
      <c r="E20" s="7">
        <v>253.06399999999999</v>
      </c>
      <c r="F20" s="7">
        <f t="shared" si="0"/>
        <v>2.6737749713732288</v>
      </c>
    </row>
    <row r="21" spans="1:6" x14ac:dyDescent="0.2">
      <c r="A21" s="41" t="s">
        <v>782</v>
      </c>
      <c r="B21" s="41" t="s">
        <v>1615</v>
      </c>
      <c r="C21" s="41" t="s">
        <v>781</v>
      </c>
      <c r="D21" s="41">
        <v>26</v>
      </c>
      <c r="E21" s="7">
        <v>128.13605999999999</v>
      </c>
      <c r="F21" s="7">
        <f t="shared" si="0"/>
        <v>1.3538353545284132</v>
      </c>
    </row>
    <row r="22" spans="1:6" x14ac:dyDescent="0.2">
      <c r="A22" s="41" t="s">
        <v>783</v>
      </c>
      <c r="B22" s="41" t="s">
        <v>1564</v>
      </c>
      <c r="C22" s="41" t="s">
        <v>686</v>
      </c>
      <c r="D22" s="41">
        <v>1</v>
      </c>
      <c r="E22" s="7">
        <v>100.1708</v>
      </c>
      <c r="F22" s="7">
        <f t="shared" si="0"/>
        <v>1.0583653854457113</v>
      </c>
    </row>
    <row r="23" spans="1:6" x14ac:dyDescent="0.2">
      <c r="A23" s="40" t="s">
        <v>40</v>
      </c>
      <c r="B23" s="41"/>
      <c r="C23" s="41"/>
      <c r="D23" s="41"/>
      <c r="E23" s="6">
        <f>SUM(E8:E22)</f>
        <v>9332.9951700000001</v>
      </c>
      <c r="F23" s="6">
        <f>SUM(F8:F22)</f>
        <v>98.608766531364537</v>
      </c>
    </row>
    <row r="24" spans="1:6" x14ac:dyDescent="0.2">
      <c r="A24" s="41"/>
      <c r="B24" s="41"/>
      <c r="C24" s="41"/>
      <c r="D24" s="41"/>
      <c r="E24" s="7"/>
      <c r="F24" s="7"/>
    </row>
    <row r="25" spans="1:6" x14ac:dyDescent="0.2">
      <c r="A25" s="41"/>
      <c r="B25" s="41"/>
      <c r="C25" s="41"/>
      <c r="D25" s="41"/>
      <c r="E25" s="7"/>
      <c r="F25" s="7"/>
    </row>
    <row r="26" spans="1:6" x14ac:dyDescent="0.2">
      <c r="A26" s="40" t="s">
        <v>103</v>
      </c>
      <c r="B26" s="41"/>
      <c r="C26" s="41"/>
      <c r="D26" s="41"/>
      <c r="E26" s="7">
        <v>131.67566840000001</v>
      </c>
      <c r="F26" s="7">
        <f>+E26/$E$28*100</f>
        <v>1.3912334686354473</v>
      </c>
    </row>
    <row r="27" spans="1:6" x14ac:dyDescent="0.2">
      <c r="A27" s="41"/>
      <c r="B27" s="41"/>
      <c r="C27" s="41"/>
      <c r="D27" s="41"/>
      <c r="E27" s="7"/>
      <c r="F27" s="7"/>
    </row>
    <row r="28" spans="1:6" x14ac:dyDescent="0.2">
      <c r="A28" s="42" t="s">
        <v>104</v>
      </c>
      <c r="B28" s="39"/>
      <c r="C28" s="39"/>
      <c r="D28" s="39"/>
      <c r="E28" s="8">
        <v>9464.6708384000012</v>
      </c>
      <c r="F28" s="8">
        <v>100</v>
      </c>
    </row>
    <row r="30" spans="1:6" x14ac:dyDescent="0.2">
      <c r="A30" s="4" t="s">
        <v>105</v>
      </c>
    </row>
    <row r="31" spans="1:6" x14ac:dyDescent="0.2">
      <c r="A31" s="4" t="s">
        <v>106</v>
      </c>
    </row>
    <row r="32" spans="1:6" x14ac:dyDescent="0.2">
      <c r="A32" s="4" t="s">
        <v>107</v>
      </c>
    </row>
    <row r="34" spans="1:5" x14ac:dyDescent="0.2">
      <c r="A34" s="4" t="s">
        <v>108</v>
      </c>
    </row>
    <row r="35" spans="1:5" x14ac:dyDescent="0.2">
      <c r="A35" s="2" t="s">
        <v>601</v>
      </c>
      <c r="D35" s="10">
        <v>10.0444</v>
      </c>
    </row>
    <row r="36" spans="1:5" x14ac:dyDescent="0.2">
      <c r="A36" s="2" t="s">
        <v>598</v>
      </c>
      <c r="D36" s="10">
        <v>10.054600000000001</v>
      </c>
    </row>
    <row r="37" spans="1:5" x14ac:dyDescent="0.2">
      <c r="A37" s="2" t="s">
        <v>784</v>
      </c>
      <c r="D37" s="10">
        <v>10.0444</v>
      </c>
    </row>
    <row r="38" spans="1:5" x14ac:dyDescent="0.2">
      <c r="A38" s="2" t="s">
        <v>600</v>
      </c>
      <c r="D38" s="10">
        <v>10.0444</v>
      </c>
    </row>
    <row r="39" spans="1:5" x14ac:dyDescent="0.2">
      <c r="A39" s="2" t="s">
        <v>599</v>
      </c>
      <c r="D39" s="10">
        <v>10.054600000000001</v>
      </c>
    </row>
    <row r="41" spans="1:5" x14ac:dyDescent="0.2">
      <c r="A41" s="4" t="s">
        <v>109</v>
      </c>
      <c r="D41" s="43" t="s">
        <v>110</v>
      </c>
    </row>
    <row r="43" spans="1:5" x14ac:dyDescent="0.2">
      <c r="A43" s="4" t="s">
        <v>763</v>
      </c>
      <c r="D43" s="44">
        <v>2.8084561430359614</v>
      </c>
      <c r="E43" s="1" t="s">
        <v>764</v>
      </c>
    </row>
  </sheetData>
  <mergeCells count="1">
    <mergeCell ref="B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44"/>
  <sheetViews>
    <sheetView showGridLines="0" workbookViewId="0"/>
  </sheetViews>
  <sheetFormatPr defaultRowHeight="11.25" x14ac:dyDescent="0.2"/>
  <cols>
    <col min="1" max="1" width="38" style="2" customWidth="1"/>
    <col min="2" max="2" width="48.5703125" style="2" bestFit="1" customWidth="1"/>
    <col min="3" max="3" width="9.2851562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4"/>
      <c r="B1" s="48" t="s">
        <v>785</v>
      </c>
      <c r="C1" s="48"/>
      <c r="D1" s="48"/>
      <c r="E1" s="48"/>
    </row>
    <row r="3" spans="1:6" s="4" customFormat="1" x14ac:dyDescent="0.2">
      <c r="A3" s="38" t="s">
        <v>1</v>
      </c>
      <c r="B3" s="38" t="s">
        <v>2</v>
      </c>
      <c r="C3" s="38" t="s">
        <v>673</v>
      </c>
      <c r="D3" s="38" t="s">
        <v>4</v>
      </c>
      <c r="E3" s="3" t="s">
        <v>5</v>
      </c>
      <c r="F3" s="3" t="s">
        <v>6</v>
      </c>
    </row>
    <row r="4" spans="1:6" x14ac:dyDescent="0.2">
      <c r="A4" s="39"/>
      <c r="B4" s="39"/>
      <c r="C4" s="39"/>
      <c r="D4" s="39"/>
      <c r="E4" s="5"/>
      <c r="F4" s="5"/>
    </row>
    <row r="5" spans="1:6" x14ac:dyDescent="0.2">
      <c r="A5" s="40" t="s">
        <v>674</v>
      </c>
      <c r="B5" s="41"/>
      <c r="C5" s="41"/>
      <c r="D5" s="41"/>
      <c r="E5" s="7"/>
      <c r="F5" s="7"/>
    </row>
    <row r="6" spans="1:6" x14ac:dyDescent="0.2">
      <c r="A6" s="40" t="s">
        <v>8</v>
      </c>
      <c r="B6" s="41"/>
      <c r="C6" s="41"/>
      <c r="D6" s="41"/>
      <c r="E6" s="7"/>
      <c r="F6" s="7"/>
    </row>
    <row r="7" spans="1:6" x14ac:dyDescent="0.2">
      <c r="A7" s="40"/>
      <c r="B7" s="41"/>
      <c r="C7" s="41"/>
      <c r="D7" s="41"/>
      <c r="E7" s="7"/>
      <c r="F7" s="7"/>
    </row>
    <row r="8" spans="1:6" x14ac:dyDescent="0.2">
      <c r="A8" s="41" t="s">
        <v>786</v>
      </c>
      <c r="B8" s="41" t="s">
        <v>1596</v>
      </c>
      <c r="C8" s="41" t="s">
        <v>686</v>
      </c>
      <c r="D8" s="41">
        <v>119</v>
      </c>
      <c r="E8" s="7">
        <v>1186.3217099999999</v>
      </c>
      <c r="F8" s="7">
        <f>+E8/$E$28*100</f>
        <v>11.709545728973241</v>
      </c>
    </row>
    <row r="9" spans="1:6" x14ac:dyDescent="0.2">
      <c r="A9" s="41" t="s">
        <v>787</v>
      </c>
      <c r="B9" s="41" t="s">
        <v>1459</v>
      </c>
      <c r="C9" s="41" t="s">
        <v>686</v>
      </c>
      <c r="D9" s="41">
        <v>114</v>
      </c>
      <c r="E9" s="7">
        <v>1135.4149199999999</v>
      </c>
      <c r="F9" s="7">
        <f t="shared" ref="F9:F22" si="0">+E9/$E$28*100</f>
        <v>11.207072091008513</v>
      </c>
    </row>
    <row r="10" spans="1:6" x14ac:dyDescent="0.2">
      <c r="A10" s="41" t="s">
        <v>788</v>
      </c>
      <c r="B10" s="41" t="s">
        <v>1616</v>
      </c>
      <c r="C10" s="41" t="s">
        <v>686</v>
      </c>
      <c r="D10" s="41">
        <v>99</v>
      </c>
      <c r="E10" s="7">
        <v>1008.78327</v>
      </c>
      <c r="F10" s="7">
        <f t="shared" si="0"/>
        <v>9.9571589486364207</v>
      </c>
    </row>
    <row r="11" spans="1:6" x14ac:dyDescent="0.2">
      <c r="A11" s="41" t="s">
        <v>789</v>
      </c>
      <c r="B11" s="41" t="s">
        <v>1617</v>
      </c>
      <c r="C11" s="41" t="s">
        <v>774</v>
      </c>
      <c r="D11" s="41">
        <v>100</v>
      </c>
      <c r="E11" s="7">
        <v>999.35799999999995</v>
      </c>
      <c r="F11" s="7">
        <f t="shared" si="0"/>
        <v>9.8641271604270315</v>
      </c>
    </row>
    <row r="12" spans="1:6" x14ac:dyDescent="0.2">
      <c r="A12" s="41" t="s">
        <v>790</v>
      </c>
      <c r="B12" s="41" t="s">
        <v>1618</v>
      </c>
      <c r="C12" s="41" t="s">
        <v>774</v>
      </c>
      <c r="D12" s="41">
        <v>100</v>
      </c>
      <c r="E12" s="7">
        <v>997.63400000000001</v>
      </c>
      <c r="F12" s="7">
        <f t="shared" si="0"/>
        <v>9.8471104804939404</v>
      </c>
    </row>
    <row r="13" spans="1:6" x14ac:dyDescent="0.2">
      <c r="A13" s="41" t="s">
        <v>791</v>
      </c>
      <c r="B13" s="41" t="s">
        <v>1619</v>
      </c>
      <c r="C13" s="41" t="s">
        <v>686</v>
      </c>
      <c r="D13" s="41">
        <v>100</v>
      </c>
      <c r="E13" s="7">
        <v>980.346</v>
      </c>
      <c r="F13" s="7">
        <f t="shared" si="0"/>
        <v>9.6764698988910887</v>
      </c>
    </row>
    <row r="14" spans="1:6" x14ac:dyDescent="0.2">
      <c r="A14" s="41" t="s">
        <v>780</v>
      </c>
      <c r="B14" s="41" t="s">
        <v>1614</v>
      </c>
      <c r="C14" s="41" t="s">
        <v>781</v>
      </c>
      <c r="D14" s="41">
        <v>96</v>
      </c>
      <c r="E14" s="7">
        <v>759.19200000000001</v>
      </c>
      <c r="F14" s="7">
        <f t="shared" si="0"/>
        <v>7.4935773038079647</v>
      </c>
    </row>
    <row r="15" spans="1:6" x14ac:dyDescent="0.2">
      <c r="A15" s="41" t="s">
        <v>792</v>
      </c>
      <c r="B15" s="41" t="s">
        <v>1599</v>
      </c>
      <c r="C15" s="41" t="s">
        <v>774</v>
      </c>
      <c r="D15" s="41">
        <v>74</v>
      </c>
      <c r="E15" s="7">
        <v>756.89864</v>
      </c>
      <c r="F15" s="7">
        <f t="shared" si="0"/>
        <v>7.4709407764927915</v>
      </c>
    </row>
    <row r="16" spans="1:6" x14ac:dyDescent="0.2">
      <c r="A16" s="41" t="s">
        <v>777</v>
      </c>
      <c r="B16" s="41" t="s">
        <v>1612</v>
      </c>
      <c r="C16" s="41" t="s">
        <v>686</v>
      </c>
      <c r="D16" s="41">
        <v>67</v>
      </c>
      <c r="E16" s="7">
        <v>667.76085999999998</v>
      </c>
      <c r="F16" s="7">
        <f t="shared" si="0"/>
        <v>6.5911095281131624</v>
      </c>
    </row>
    <row r="17" spans="1:6" x14ac:dyDescent="0.2">
      <c r="A17" s="41" t="s">
        <v>793</v>
      </c>
      <c r="B17" s="41" t="s">
        <v>1601</v>
      </c>
      <c r="C17" s="41" t="s">
        <v>686</v>
      </c>
      <c r="D17" s="41">
        <v>47</v>
      </c>
      <c r="E17" s="7">
        <v>484.34910000000002</v>
      </c>
      <c r="F17" s="7">
        <f t="shared" si="0"/>
        <v>4.7807503541657637</v>
      </c>
    </row>
    <row r="18" spans="1:6" x14ac:dyDescent="0.2">
      <c r="A18" s="41" t="s">
        <v>783</v>
      </c>
      <c r="B18" s="41" t="s">
        <v>1564</v>
      </c>
      <c r="C18" s="41" t="s">
        <v>686</v>
      </c>
      <c r="D18" s="41">
        <v>4</v>
      </c>
      <c r="E18" s="7">
        <v>400.6832</v>
      </c>
      <c r="F18" s="7">
        <f t="shared" si="0"/>
        <v>3.9549291003292284</v>
      </c>
    </row>
    <row r="19" spans="1:6" x14ac:dyDescent="0.2">
      <c r="A19" s="41" t="s">
        <v>772</v>
      </c>
      <c r="B19" s="41" t="s">
        <v>1609</v>
      </c>
      <c r="C19" s="41" t="s">
        <v>686</v>
      </c>
      <c r="D19" s="41">
        <v>23</v>
      </c>
      <c r="E19" s="7">
        <v>235.73643000000001</v>
      </c>
      <c r="F19" s="7">
        <f t="shared" si="0"/>
        <v>2.3268279454060568</v>
      </c>
    </row>
    <row r="20" spans="1:6" x14ac:dyDescent="0.2">
      <c r="A20" s="41" t="s">
        <v>794</v>
      </c>
      <c r="B20" s="41" t="s">
        <v>1598</v>
      </c>
      <c r="C20" s="41" t="s">
        <v>686</v>
      </c>
      <c r="D20" s="41">
        <v>20</v>
      </c>
      <c r="E20" s="7">
        <v>193.56819999999999</v>
      </c>
      <c r="F20" s="7">
        <f t="shared" si="0"/>
        <v>1.9106079493184343</v>
      </c>
    </row>
    <row r="21" spans="1:6" x14ac:dyDescent="0.2">
      <c r="A21" s="41" t="s">
        <v>778</v>
      </c>
      <c r="B21" s="41" t="s">
        <v>1613</v>
      </c>
      <c r="C21" s="41" t="s">
        <v>686</v>
      </c>
      <c r="D21" s="41">
        <v>17</v>
      </c>
      <c r="E21" s="7">
        <v>167.65842000000001</v>
      </c>
      <c r="F21" s="7">
        <f t="shared" si="0"/>
        <v>1.6548663986241996</v>
      </c>
    </row>
    <row r="22" spans="1:6" x14ac:dyDescent="0.2">
      <c r="A22" s="41" t="s">
        <v>782</v>
      </c>
      <c r="B22" s="41" t="s">
        <v>1615</v>
      </c>
      <c r="C22" s="41" t="s">
        <v>781</v>
      </c>
      <c r="D22" s="41">
        <v>4</v>
      </c>
      <c r="E22" s="7">
        <v>19.713239999999999</v>
      </c>
      <c r="F22" s="7">
        <f t="shared" si="0"/>
        <v>0.19457882571012247</v>
      </c>
    </row>
    <row r="23" spans="1:6" x14ac:dyDescent="0.2">
      <c r="A23" s="40" t="s">
        <v>40</v>
      </c>
      <c r="B23" s="41"/>
      <c r="C23" s="41"/>
      <c r="D23" s="41"/>
      <c r="E23" s="6">
        <f>SUM(E8:E22)</f>
        <v>9993.4179899999981</v>
      </c>
      <c r="F23" s="6">
        <f>SUM(F8:F22)</f>
        <v>98.639672490397942</v>
      </c>
    </row>
    <row r="24" spans="1:6" x14ac:dyDescent="0.2">
      <c r="A24" s="41"/>
      <c r="B24" s="41"/>
      <c r="C24" s="41"/>
      <c r="D24" s="41"/>
      <c r="E24" s="7"/>
      <c r="F24" s="7"/>
    </row>
    <row r="25" spans="1:6" x14ac:dyDescent="0.2">
      <c r="A25" s="41"/>
      <c r="B25" s="41"/>
      <c r="C25" s="41"/>
      <c r="D25" s="41"/>
      <c r="E25" s="7"/>
      <c r="F25" s="7"/>
    </row>
    <row r="26" spans="1:6" x14ac:dyDescent="0.2">
      <c r="A26" s="40" t="s">
        <v>103</v>
      </c>
      <c r="B26" s="41"/>
      <c r="C26" s="41"/>
      <c r="D26" s="41"/>
      <c r="E26" s="7">
        <v>137.8179901</v>
      </c>
      <c r="F26" s="7">
        <f>+E26/$E$28*100</f>
        <v>1.3603275096020384</v>
      </c>
    </row>
    <row r="27" spans="1:6" x14ac:dyDescent="0.2">
      <c r="A27" s="41"/>
      <c r="B27" s="41"/>
      <c r="C27" s="41"/>
      <c r="D27" s="41"/>
      <c r="E27" s="7"/>
      <c r="F27" s="7"/>
    </row>
    <row r="28" spans="1:6" x14ac:dyDescent="0.2">
      <c r="A28" s="42" t="s">
        <v>104</v>
      </c>
      <c r="B28" s="39"/>
      <c r="C28" s="39"/>
      <c r="D28" s="39"/>
      <c r="E28" s="8">
        <v>10131.2359801</v>
      </c>
      <c r="F28" s="8">
        <v>100</v>
      </c>
    </row>
    <row r="30" spans="1:6" x14ac:dyDescent="0.2">
      <c r="A30" s="4" t="s">
        <v>105</v>
      </c>
    </row>
    <row r="31" spans="1:6" x14ac:dyDescent="0.2">
      <c r="A31" s="4" t="s">
        <v>106</v>
      </c>
    </row>
    <row r="32" spans="1:6" x14ac:dyDescent="0.2">
      <c r="A32" s="4" t="s">
        <v>107</v>
      </c>
    </row>
    <row r="34" spans="1:5" x14ac:dyDescent="0.2">
      <c r="A34" s="4" t="s">
        <v>108</v>
      </c>
    </row>
    <row r="35" spans="1:5" x14ac:dyDescent="0.2">
      <c r="A35" s="2" t="s">
        <v>601</v>
      </c>
      <c r="D35" s="10">
        <v>10.1015</v>
      </c>
    </row>
    <row r="36" spans="1:5" x14ac:dyDescent="0.2">
      <c r="A36" s="2" t="s">
        <v>598</v>
      </c>
      <c r="D36" s="10">
        <v>10.1195</v>
      </c>
    </row>
    <row r="37" spans="1:5" x14ac:dyDescent="0.2">
      <c r="A37" s="2" t="s">
        <v>599</v>
      </c>
      <c r="D37" s="10">
        <v>10.1195</v>
      </c>
    </row>
    <row r="38" spans="1:5" x14ac:dyDescent="0.2">
      <c r="A38" s="2" t="s">
        <v>600</v>
      </c>
      <c r="D38" s="10">
        <v>10.1015</v>
      </c>
    </row>
    <row r="39" spans="1:5" x14ac:dyDescent="0.2">
      <c r="A39" s="2" t="s">
        <v>795</v>
      </c>
      <c r="D39" s="10">
        <v>10.1195</v>
      </c>
    </row>
    <row r="40" spans="1:5" x14ac:dyDescent="0.2">
      <c r="A40" s="2" t="s">
        <v>784</v>
      </c>
      <c r="D40" s="10">
        <v>10.1015</v>
      </c>
    </row>
    <row r="42" spans="1:5" x14ac:dyDescent="0.2">
      <c r="A42" s="4" t="s">
        <v>109</v>
      </c>
      <c r="D42" s="43" t="s">
        <v>110</v>
      </c>
    </row>
    <row r="44" spans="1:5" x14ac:dyDescent="0.2">
      <c r="A44" s="4" t="s">
        <v>763</v>
      </c>
      <c r="D44" s="44">
        <v>2.7203654398558026</v>
      </c>
      <c r="E44" s="1" t="s">
        <v>764</v>
      </c>
    </row>
  </sheetData>
  <mergeCells count="1">
    <mergeCell ref="B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44"/>
  <sheetViews>
    <sheetView showGridLines="0" workbookViewId="0"/>
  </sheetViews>
  <sheetFormatPr defaultRowHeight="11.25" x14ac:dyDescent="0.2"/>
  <cols>
    <col min="1" max="1" width="38" style="2" customWidth="1"/>
    <col min="2" max="2" width="49.140625" style="2" bestFit="1" customWidth="1"/>
    <col min="3" max="3" width="9.2851562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4"/>
      <c r="B1" s="48" t="s">
        <v>796</v>
      </c>
      <c r="C1" s="48"/>
      <c r="D1" s="48"/>
      <c r="E1" s="48"/>
    </row>
    <row r="3" spans="1:6" s="4" customFormat="1" x14ac:dyDescent="0.2">
      <c r="A3" s="38" t="s">
        <v>1</v>
      </c>
      <c r="B3" s="38" t="s">
        <v>2</v>
      </c>
      <c r="C3" s="38" t="s">
        <v>673</v>
      </c>
      <c r="D3" s="38" t="s">
        <v>4</v>
      </c>
      <c r="E3" s="3" t="s">
        <v>5</v>
      </c>
      <c r="F3" s="3" t="s">
        <v>6</v>
      </c>
    </row>
    <row r="4" spans="1:6" x14ac:dyDescent="0.2">
      <c r="A4" s="39"/>
      <c r="B4" s="39"/>
      <c r="C4" s="39"/>
      <c r="D4" s="39"/>
      <c r="E4" s="5"/>
      <c r="F4" s="5"/>
    </row>
    <row r="5" spans="1:6" x14ac:dyDescent="0.2">
      <c r="A5" s="40" t="s">
        <v>674</v>
      </c>
      <c r="B5" s="41"/>
      <c r="C5" s="41"/>
      <c r="D5" s="41"/>
      <c r="E5" s="7"/>
      <c r="F5" s="7"/>
    </row>
    <row r="6" spans="1:6" x14ac:dyDescent="0.2">
      <c r="A6" s="40" t="s">
        <v>8</v>
      </c>
      <c r="B6" s="41"/>
      <c r="C6" s="41"/>
      <c r="D6" s="41"/>
      <c r="E6" s="7"/>
      <c r="F6" s="7"/>
    </row>
    <row r="7" spans="1:6" x14ac:dyDescent="0.2">
      <c r="A7" s="40"/>
      <c r="B7" s="41"/>
      <c r="C7" s="41"/>
      <c r="D7" s="41"/>
      <c r="E7" s="7"/>
      <c r="F7" s="7"/>
    </row>
    <row r="8" spans="1:6" x14ac:dyDescent="0.2">
      <c r="A8" s="41" t="s">
        <v>794</v>
      </c>
      <c r="B8" s="41" t="s">
        <v>1598</v>
      </c>
      <c r="C8" s="41" t="s">
        <v>686</v>
      </c>
      <c r="D8" s="41">
        <v>105</v>
      </c>
      <c r="E8" s="7">
        <v>1016.23305</v>
      </c>
      <c r="F8" s="7">
        <f t="shared" ref="F8:F20" si="0">+E8/$E$31*100</f>
        <v>11.706123654738303</v>
      </c>
    </row>
    <row r="9" spans="1:6" x14ac:dyDescent="0.2">
      <c r="A9" s="41" t="s">
        <v>797</v>
      </c>
      <c r="B9" s="41" t="s">
        <v>1620</v>
      </c>
      <c r="C9" s="41" t="s">
        <v>774</v>
      </c>
      <c r="D9" s="41">
        <v>100</v>
      </c>
      <c r="E9" s="7">
        <v>979.32</v>
      </c>
      <c r="F9" s="7">
        <f t="shared" si="0"/>
        <v>11.280917322614448</v>
      </c>
    </row>
    <row r="10" spans="1:6" x14ac:dyDescent="0.2">
      <c r="A10" s="41" t="s">
        <v>782</v>
      </c>
      <c r="B10" s="41" t="s">
        <v>1615</v>
      </c>
      <c r="C10" s="41" t="s">
        <v>781</v>
      </c>
      <c r="D10" s="41">
        <v>170</v>
      </c>
      <c r="E10" s="7">
        <v>837.81269999999995</v>
      </c>
      <c r="F10" s="7">
        <f t="shared" si="0"/>
        <v>9.6508759144471483</v>
      </c>
    </row>
    <row r="11" spans="1:6" x14ac:dyDescent="0.2">
      <c r="A11" s="41" t="s">
        <v>798</v>
      </c>
      <c r="B11" s="41" t="s">
        <v>1621</v>
      </c>
      <c r="C11" s="41" t="s">
        <v>781</v>
      </c>
      <c r="D11" s="41">
        <v>78</v>
      </c>
      <c r="E11" s="7">
        <v>766.428</v>
      </c>
      <c r="F11" s="7">
        <f t="shared" si="0"/>
        <v>8.8285860614883234</v>
      </c>
    </row>
    <row r="12" spans="1:6" x14ac:dyDescent="0.2">
      <c r="A12" s="41" t="s">
        <v>792</v>
      </c>
      <c r="B12" s="41" t="s">
        <v>1599</v>
      </c>
      <c r="C12" s="41" t="s">
        <v>774</v>
      </c>
      <c r="D12" s="41">
        <v>63</v>
      </c>
      <c r="E12" s="7">
        <v>644.38667999999996</v>
      </c>
      <c r="F12" s="7">
        <f t="shared" si="0"/>
        <v>7.4227758657783065</v>
      </c>
    </row>
    <row r="13" spans="1:6" x14ac:dyDescent="0.2">
      <c r="A13" s="41" t="s">
        <v>799</v>
      </c>
      <c r="B13" s="41" t="s">
        <v>1622</v>
      </c>
      <c r="C13" s="41" t="s">
        <v>774</v>
      </c>
      <c r="D13" s="41">
        <v>54</v>
      </c>
      <c r="E13" s="7">
        <v>529.35335999999995</v>
      </c>
      <c r="F13" s="7">
        <f t="shared" si="0"/>
        <v>6.0976917540825886</v>
      </c>
    </row>
    <row r="14" spans="1:6" x14ac:dyDescent="0.2">
      <c r="A14" s="41" t="s">
        <v>800</v>
      </c>
      <c r="B14" s="41" t="s">
        <v>1623</v>
      </c>
      <c r="C14" s="41" t="s">
        <v>774</v>
      </c>
      <c r="D14" s="41">
        <v>50</v>
      </c>
      <c r="E14" s="7">
        <v>515.80700000000002</v>
      </c>
      <c r="F14" s="7">
        <f t="shared" si="0"/>
        <v>5.9416494316727837</v>
      </c>
    </row>
    <row r="15" spans="1:6" x14ac:dyDescent="0.2">
      <c r="A15" s="41" t="s">
        <v>788</v>
      </c>
      <c r="B15" s="41" t="s">
        <v>1616</v>
      </c>
      <c r="C15" s="41" t="s">
        <v>686</v>
      </c>
      <c r="D15" s="41">
        <v>50</v>
      </c>
      <c r="E15" s="7">
        <v>509.48649999999998</v>
      </c>
      <c r="F15" s="7">
        <f t="shared" si="0"/>
        <v>5.8688427515911092</v>
      </c>
    </row>
    <row r="16" spans="1:6" x14ac:dyDescent="0.2">
      <c r="A16" s="41" t="s">
        <v>801</v>
      </c>
      <c r="B16" s="41" t="s">
        <v>1624</v>
      </c>
      <c r="C16" s="41" t="s">
        <v>686</v>
      </c>
      <c r="D16" s="41">
        <v>50</v>
      </c>
      <c r="E16" s="7">
        <v>505.87900000000002</v>
      </c>
      <c r="F16" s="7">
        <f t="shared" si="0"/>
        <v>5.8272874793191951</v>
      </c>
    </row>
    <row r="17" spans="1:6" x14ac:dyDescent="0.2">
      <c r="A17" s="41" t="s">
        <v>778</v>
      </c>
      <c r="B17" s="41" t="s">
        <v>1613</v>
      </c>
      <c r="C17" s="41" t="s">
        <v>686</v>
      </c>
      <c r="D17" s="41">
        <v>50</v>
      </c>
      <c r="E17" s="7">
        <v>493.113</v>
      </c>
      <c r="F17" s="7">
        <f t="shared" si="0"/>
        <v>5.6802342275317343</v>
      </c>
    </row>
    <row r="18" spans="1:6" x14ac:dyDescent="0.2">
      <c r="A18" s="41" t="s">
        <v>802</v>
      </c>
      <c r="B18" s="41" t="s">
        <v>1625</v>
      </c>
      <c r="C18" s="41" t="s">
        <v>686</v>
      </c>
      <c r="D18" s="41">
        <v>42</v>
      </c>
      <c r="E18" s="7">
        <v>433.14096000000001</v>
      </c>
      <c r="F18" s="7">
        <f t="shared" si="0"/>
        <v>4.9894083229157493</v>
      </c>
    </row>
    <row r="19" spans="1:6" x14ac:dyDescent="0.2">
      <c r="A19" s="41" t="s">
        <v>803</v>
      </c>
      <c r="B19" s="41" t="s">
        <v>1626</v>
      </c>
      <c r="C19" s="41" t="s">
        <v>686</v>
      </c>
      <c r="D19" s="41">
        <v>21</v>
      </c>
      <c r="E19" s="7">
        <v>214.45746</v>
      </c>
      <c r="F19" s="7">
        <f t="shared" si="0"/>
        <v>2.4703640030612006</v>
      </c>
    </row>
    <row r="20" spans="1:6" x14ac:dyDescent="0.2">
      <c r="A20" s="41" t="s">
        <v>786</v>
      </c>
      <c r="B20" s="41" t="s">
        <v>1596</v>
      </c>
      <c r="C20" s="41" t="s">
        <v>686</v>
      </c>
      <c r="D20" s="41">
        <v>8</v>
      </c>
      <c r="E20" s="7">
        <v>79.752719999999997</v>
      </c>
      <c r="F20" s="7">
        <f t="shared" si="0"/>
        <v>0.91868218822613612</v>
      </c>
    </row>
    <row r="21" spans="1:6" x14ac:dyDescent="0.2">
      <c r="A21" s="40" t="s">
        <v>40</v>
      </c>
      <c r="B21" s="41"/>
      <c r="C21" s="41"/>
      <c r="D21" s="41"/>
      <c r="E21" s="6">
        <f>SUM(E8:E20)</f>
        <v>7525.1704299999992</v>
      </c>
      <c r="F21" s="6">
        <f>SUM(F8:F20)</f>
        <v>86.683438977467034</v>
      </c>
    </row>
    <row r="22" spans="1:6" x14ac:dyDescent="0.2">
      <c r="A22" s="41"/>
      <c r="B22" s="41"/>
      <c r="C22" s="41"/>
      <c r="D22" s="41"/>
      <c r="E22" s="7"/>
      <c r="F22" s="7"/>
    </row>
    <row r="23" spans="1:6" x14ac:dyDescent="0.2">
      <c r="A23" s="40" t="s">
        <v>728</v>
      </c>
      <c r="B23" s="41"/>
      <c r="C23" s="41"/>
      <c r="D23" s="41"/>
      <c r="E23" s="7"/>
      <c r="F23" s="7"/>
    </row>
    <row r="24" spans="1:6" x14ac:dyDescent="0.2">
      <c r="A24" s="41" t="s">
        <v>804</v>
      </c>
      <c r="B24" s="41" t="s">
        <v>805</v>
      </c>
      <c r="C24" s="41" t="s">
        <v>781</v>
      </c>
      <c r="D24" s="41">
        <v>95</v>
      </c>
      <c r="E24" s="7">
        <v>940.21119999999996</v>
      </c>
      <c r="F24" s="7">
        <f>+E24/$E$31*100</f>
        <v>10.830417854221414</v>
      </c>
    </row>
    <row r="25" spans="1:6" x14ac:dyDescent="0.2">
      <c r="A25" s="40" t="s">
        <v>40</v>
      </c>
      <c r="B25" s="41"/>
      <c r="C25" s="41"/>
      <c r="D25" s="41"/>
      <c r="E25" s="6">
        <f>SUM(E24:E24)</f>
        <v>940.21119999999996</v>
      </c>
      <c r="F25" s="6">
        <f>SUM(F24:F24)</f>
        <v>10.830417854221414</v>
      </c>
    </row>
    <row r="26" spans="1:6" x14ac:dyDescent="0.2">
      <c r="A26" s="41"/>
      <c r="B26" s="41"/>
      <c r="C26" s="41"/>
      <c r="D26" s="41"/>
      <c r="E26" s="7"/>
      <c r="F26" s="7"/>
    </row>
    <row r="27" spans="1:6" x14ac:dyDescent="0.2">
      <c r="A27" s="40" t="s">
        <v>40</v>
      </c>
      <c r="B27" s="41"/>
      <c r="C27" s="41"/>
      <c r="D27" s="41"/>
      <c r="E27" s="6">
        <f>+E25+E21</f>
        <v>8465.3816299999999</v>
      </c>
      <c r="F27" s="6">
        <f>+E27/$E$31*100</f>
        <v>97.513856831688443</v>
      </c>
    </row>
    <row r="28" spans="1:6" x14ac:dyDescent="0.2">
      <c r="A28" s="41"/>
      <c r="B28" s="41"/>
      <c r="C28" s="41"/>
      <c r="D28" s="41"/>
      <c r="E28" s="7"/>
      <c r="F28" s="7"/>
    </row>
    <row r="29" spans="1:6" x14ac:dyDescent="0.2">
      <c r="A29" s="40" t="s">
        <v>103</v>
      </c>
      <c r="B29" s="41"/>
      <c r="C29" s="41"/>
      <c r="D29" s="41"/>
      <c r="E29" s="7">
        <v>215.82728230000001</v>
      </c>
      <c r="F29" s="7">
        <f>+E29/$E$31*100</f>
        <v>2.4861431683115516</v>
      </c>
    </row>
    <row r="30" spans="1:6" x14ac:dyDescent="0.2">
      <c r="A30" s="41"/>
      <c r="B30" s="41"/>
      <c r="C30" s="41"/>
      <c r="D30" s="41"/>
      <c r="E30" s="7"/>
      <c r="F30" s="7"/>
    </row>
    <row r="31" spans="1:6" x14ac:dyDescent="0.2">
      <c r="A31" s="42" t="s">
        <v>104</v>
      </c>
      <c r="B31" s="39"/>
      <c r="C31" s="39"/>
      <c r="D31" s="39"/>
      <c r="E31" s="8">
        <v>8681.2089123000005</v>
      </c>
      <c r="F31" s="8">
        <f xml:space="preserve"> ROUND(SUM(F27:F30),2)</f>
        <v>100</v>
      </c>
    </row>
    <row r="33" spans="1:5" x14ac:dyDescent="0.2">
      <c r="A33" s="4" t="s">
        <v>105</v>
      </c>
    </row>
    <row r="34" spans="1:5" x14ac:dyDescent="0.2">
      <c r="A34" s="4" t="s">
        <v>106</v>
      </c>
    </row>
    <row r="35" spans="1:5" x14ac:dyDescent="0.2">
      <c r="A35" s="4" t="s">
        <v>107</v>
      </c>
    </row>
    <row r="37" spans="1:5" x14ac:dyDescent="0.2">
      <c r="A37" s="4" t="s">
        <v>108</v>
      </c>
    </row>
    <row r="38" spans="1:5" x14ac:dyDescent="0.2">
      <c r="A38" s="2" t="s">
        <v>599</v>
      </c>
      <c r="D38" s="10">
        <v>10.1929</v>
      </c>
    </row>
    <row r="39" spans="1:5" x14ac:dyDescent="0.2">
      <c r="A39" s="2" t="s">
        <v>601</v>
      </c>
      <c r="D39" s="10">
        <v>10.176299999999999</v>
      </c>
    </row>
    <row r="40" spans="1:5" x14ac:dyDescent="0.2">
      <c r="A40" s="2" t="s">
        <v>600</v>
      </c>
      <c r="D40" s="10">
        <v>10.176299999999999</v>
      </c>
    </row>
    <row r="42" spans="1:5" x14ac:dyDescent="0.2">
      <c r="A42" s="4" t="s">
        <v>109</v>
      </c>
      <c r="D42" s="43" t="s">
        <v>110</v>
      </c>
    </row>
    <row r="44" spans="1:5" x14ac:dyDescent="0.2">
      <c r="A44" s="4" t="s">
        <v>763</v>
      </c>
      <c r="D44" s="44">
        <v>2.5845145205988826</v>
      </c>
      <c r="E44" s="1" t="s">
        <v>764</v>
      </c>
    </row>
  </sheetData>
  <mergeCells count="1">
    <mergeCell ref="B1: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49"/>
  <sheetViews>
    <sheetView showGridLines="0" workbookViewId="0"/>
  </sheetViews>
  <sheetFormatPr defaultRowHeight="11.25" x14ac:dyDescent="0.2"/>
  <cols>
    <col min="1" max="1" width="38" style="2" customWidth="1"/>
    <col min="2" max="2" width="56" style="2" bestFit="1" customWidth="1"/>
    <col min="3" max="3" width="9.2851562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4"/>
      <c r="B1" s="48" t="s">
        <v>806</v>
      </c>
      <c r="C1" s="48"/>
      <c r="D1" s="48"/>
      <c r="E1" s="48"/>
    </row>
    <row r="3" spans="1:6" s="4" customFormat="1" x14ac:dyDescent="0.2">
      <c r="A3" s="38" t="s">
        <v>1</v>
      </c>
      <c r="B3" s="38" t="s">
        <v>2</v>
      </c>
      <c r="C3" s="38" t="s">
        <v>673</v>
      </c>
      <c r="D3" s="38" t="s">
        <v>4</v>
      </c>
      <c r="E3" s="3" t="s">
        <v>5</v>
      </c>
      <c r="F3" s="3" t="s">
        <v>6</v>
      </c>
    </row>
    <row r="4" spans="1:6" x14ac:dyDescent="0.2">
      <c r="A4" s="39"/>
      <c r="B4" s="39"/>
      <c r="C4" s="39"/>
      <c r="D4" s="39"/>
      <c r="E4" s="5"/>
      <c r="F4" s="5"/>
    </row>
    <row r="5" spans="1:6" x14ac:dyDescent="0.2">
      <c r="A5" s="40" t="s">
        <v>674</v>
      </c>
      <c r="B5" s="41"/>
      <c r="C5" s="41"/>
      <c r="D5" s="41"/>
      <c r="E5" s="7"/>
      <c r="F5" s="7"/>
    </row>
    <row r="6" spans="1:6" x14ac:dyDescent="0.2">
      <c r="A6" s="40" t="s">
        <v>8</v>
      </c>
      <c r="B6" s="41"/>
      <c r="C6" s="41"/>
      <c r="D6" s="41"/>
      <c r="E6" s="7"/>
      <c r="F6" s="7"/>
    </row>
    <row r="7" spans="1:6" x14ac:dyDescent="0.2">
      <c r="A7" s="40"/>
      <c r="B7" s="41"/>
      <c r="C7" s="41"/>
      <c r="D7" s="41"/>
      <c r="E7" s="7"/>
      <c r="F7" s="7"/>
    </row>
    <row r="8" spans="1:6" x14ac:dyDescent="0.2">
      <c r="A8" s="41" t="s">
        <v>807</v>
      </c>
      <c r="B8" s="41" t="s">
        <v>1600</v>
      </c>
      <c r="C8" s="41" t="s">
        <v>686</v>
      </c>
      <c r="D8" s="41">
        <v>173</v>
      </c>
      <c r="E8" s="7">
        <v>1694.96577</v>
      </c>
      <c r="F8" s="7">
        <f t="shared" ref="F8:F21" si="0">+E8/$E$33*100</f>
        <v>10.988115319025523</v>
      </c>
    </row>
    <row r="9" spans="1:6" x14ac:dyDescent="0.2">
      <c r="A9" s="41" t="s">
        <v>782</v>
      </c>
      <c r="B9" s="41" t="s">
        <v>1615</v>
      </c>
      <c r="C9" s="41" t="s">
        <v>781</v>
      </c>
      <c r="D9" s="41">
        <v>300</v>
      </c>
      <c r="E9" s="7">
        <v>1478.4929999999999</v>
      </c>
      <c r="F9" s="7">
        <f t="shared" si="0"/>
        <v>9.5847667663353473</v>
      </c>
    </row>
    <row r="10" spans="1:6" x14ac:dyDescent="0.2">
      <c r="A10" s="41" t="s">
        <v>799</v>
      </c>
      <c r="B10" s="41" t="s">
        <v>1622</v>
      </c>
      <c r="C10" s="41" t="s">
        <v>774</v>
      </c>
      <c r="D10" s="41">
        <v>150</v>
      </c>
      <c r="E10" s="7">
        <v>1470.4259999999999</v>
      </c>
      <c r="F10" s="7">
        <f t="shared" si="0"/>
        <v>9.5324700604976957</v>
      </c>
    </row>
    <row r="11" spans="1:6" x14ac:dyDescent="0.2">
      <c r="A11" s="41" t="s">
        <v>808</v>
      </c>
      <c r="B11" s="41" t="s">
        <v>1605</v>
      </c>
      <c r="C11" s="41" t="s">
        <v>781</v>
      </c>
      <c r="D11" s="41">
        <v>149</v>
      </c>
      <c r="E11" s="7">
        <v>1460.07484</v>
      </c>
      <c r="F11" s="7">
        <f t="shared" si="0"/>
        <v>9.4653656140369957</v>
      </c>
    </row>
    <row r="12" spans="1:6" x14ac:dyDescent="0.2">
      <c r="A12" s="41" t="s">
        <v>809</v>
      </c>
      <c r="B12" s="41" t="s">
        <v>1602</v>
      </c>
      <c r="C12" s="41" t="s">
        <v>686</v>
      </c>
      <c r="D12" s="41">
        <v>110</v>
      </c>
      <c r="E12" s="7">
        <v>1079.0868</v>
      </c>
      <c r="F12" s="7">
        <f t="shared" si="0"/>
        <v>6.9954983206759582</v>
      </c>
    </row>
    <row r="13" spans="1:6" x14ac:dyDescent="0.2">
      <c r="A13" s="41" t="s">
        <v>810</v>
      </c>
      <c r="B13" s="41" t="s">
        <v>1627</v>
      </c>
      <c r="C13" s="41" t="s">
        <v>686</v>
      </c>
      <c r="D13" s="41">
        <v>128</v>
      </c>
      <c r="E13" s="7">
        <v>1017.024</v>
      </c>
      <c r="F13" s="7">
        <f t="shared" si="0"/>
        <v>6.5931579221311427</v>
      </c>
    </row>
    <row r="14" spans="1:6" x14ac:dyDescent="0.2">
      <c r="A14" s="41" t="s">
        <v>777</v>
      </c>
      <c r="B14" s="41" t="s">
        <v>1612</v>
      </c>
      <c r="C14" s="41" t="s">
        <v>686</v>
      </c>
      <c r="D14" s="41">
        <v>100</v>
      </c>
      <c r="E14" s="7">
        <v>996.65800000000002</v>
      </c>
      <c r="F14" s="7">
        <f t="shared" si="0"/>
        <v>6.461129322764636</v>
      </c>
    </row>
    <row r="15" spans="1:6" x14ac:dyDescent="0.2">
      <c r="A15" s="41" t="s">
        <v>803</v>
      </c>
      <c r="B15" s="41" t="s">
        <v>1626</v>
      </c>
      <c r="C15" s="41" t="s">
        <v>686</v>
      </c>
      <c r="D15" s="41">
        <v>89</v>
      </c>
      <c r="E15" s="7">
        <v>908.89113999999995</v>
      </c>
      <c r="F15" s="7">
        <f t="shared" si="0"/>
        <v>5.8921547771201137</v>
      </c>
    </row>
    <row r="16" spans="1:6" x14ac:dyDescent="0.2">
      <c r="A16" s="41" t="s">
        <v>802</v>
      </c>
      <c r="B16" s="41" t="s">
        <v>1625</v>
      </c>
      <c r="C16" s="41" t="s">
        <v>686</v>
      </c>
      <c r="D16" s="41">
        <v>84</v>
      </c>
      <c r="E16" s="7">
        <v>866.28192000000001</v>
      </c>
      <c r="F16" s="7">
        <f t="shared" si="0"/>
        <v>5.6159279462893483</v>
      </c>
    </row>
    <row r="17" spans="1:6" x14ac:dyDescent="0.2">
      <c r="A17" s="41" t="s">
        <v>811</v>
      </c>
      <c r="B17" s="41" t="s">
        <v>1566</v>
      </c>
      <c r="C17" s="41" t="s">
        <v>686</v>
      </c>
      <c r="D17" s="41">
        <v>50</v>
      </c>
      <c r="E17" s="7">
        <v>488.4375</v>
      </c>
      <c r="F17" s="7">
        <f t="shared" si="0"/>
        <v>3.1664400963899872</v>
      </c>
    </row>
    <row r="18" spans="1:6" x14ac:dyDescent="0.2">
      <c r="A18" s="41" t="s">
        <v>798</v>
      </c>
      <c r="B18" s="41" t="s">
        <v>1621</v>
      </c>
      <c r="C18" s="41" t="s">
        <v>781</v>
      </c>
      <c r="D18" s="41">
        <v>22</v>
      </c>
      <c r="E18" s="7">
        <v>216.172</v>
      </c>
      <c r="F18" s="7">
        <f t="shared" si="0"/>
        <v>1.4013987224912425</v>
      </c>
    </row>
    <row r="19" spans="1:6" x14ac:dyDescent="0.2">
      <c r="A19" s="41" t="s">
        <v>812</v>
      </c>
      <c r="B19" s="41" t="s">
        <v>1567</v>
      </c>
      <c r="C19" s="41" t="s">
        <v>686</v>
      </c>
      <c r="D19" s="41">
        <v>16</v>
      </c>
      <c r="E19" s="7">
        <v>157.10128</v>
      </c>
      <c r="F19" s="7">
        <f t="shared" si="0"/>
        <v>1.01845536468062</v>
      </c>
    </row>
    <row r="20" spans="1:6" x14ac:dyDescent="0.2">
      <c r="A20" s="41" t="s">
        <v>727</v>
      </c>
      <c r="B20" s="41" t="s">
        <v>1331</v>
      </c>
      <c r="C20" s="41" t="s">
        <v>686</v>
      </c>
      <c r="D20" s="41">
        <v>15</v>
      </c>
      <c r="E20" s="7">
        <v>153.88995</v>
      </c>
      <c r="F20" s="7">
        <f t="shared" si="0"/>
        <v>0.99763697118147221</v>
      </c>
    </row>
    <row r="21" spans="1:6" x14ac:dyDescent="0.2">
      <c r="A21" s="41" t="s">
        <v>794</v>
      </c>
      <c r="B21" s="41" t="s">
        <v>1598</v>
      </c>
      <c r="C21" s="41" t="s">
        <v>686</v>
      </c>
      <c r="D21" s="41">
        <v>5</v>
      </c>
      <c r="E21" s="7">
        <v>48.392049999999998</v>
      </c>
      <c r="F21" s="7">
        <f t="shared" si="0"/>
        <v>0.31371573121742102</v>
      </c>
    </row>
    <row r="22" spans="1:6" x14ac:dyDescent="0.2">
      <c r="A22" s="40" t="s">
        <v>40</v>
      </c>
      <c r="B22" s="41"/>
      <c r="C22" s="41"/>
      <c r="D22" s="41"/>
      <c r="E22" s="6">
        <f>SUM(E8:E21)</f>
        <v>12035.894250000001</v>
      </c>
      <c r="F22" s="6">
        <f>SUM(F8:F21)</f>
        <v>78.026232934837509</v>
      </c>
    </row>
    <row r="23" spans="1:6" x14ac:dyDescent="0.2">
      <c r="A23" s="41"/>
      <c r="B23" s="41"/>
      <c r="C23" s="41"/>
      <c r="D23" s="41"/>
      <c r="E23" s="7"/>
      <c r="F23" s="7"/>
    </row>
    <row r="24" spans="1:6" x14ac:dyDescent="0.2">
      <c r="A24" s="40" t="s">
        <v>728</v>
      </c>
      <c r="B24" s="41"/>
      <c r="C24" s="41"/>
      <c r="D24" s="41"/>
      <c r="E24" s="7"/>
      <c r="F24" s="7"/>
    </row>
    <row r="25" spans="1:6" x14ac:dyDescent="0.2">
      <c r="A25" s="41" t="s">
        <v>804</v>
      </c>
      <c r="B25" s="41" t="s">
        <v>1628</v>
      </c>
      <c r="C25" s="41" t="s">
        <v>781</v>
      </c>
      <c r="D25" s="41">
        <v>150</v>
      </c>
      <c r="E25" s="7">
        <v>1484.5440000000001</v>
      </c>
      <c r="F25" s="7">
        <f>+E25/$E$33*100</f>
        <v>9.6239941578097046</v>
      </c>
    </row>
    <row r="26" spans="1:6" x14ac:dyDescent="0.2">
      <c r="A26" s="41" t="s">
        <v>813</v>
      </c>
      <c r="B26" s="41" t="s">
        <v>1629</v>
      </c>
      <c r="C26" s="41" t="s">
        <v>686</v>
      </c>
      <c r="D26" s="41">
        <v>150</v>
      </c>
      <c r="E26" s="7">
        <v>1475.2829999999999</v>
      </c>
      <c r="F26" s="7">
        <f>+E26/$E$33*100</f>
        <v>9.5639569949533136</v>
      </c>
    </row>
    <row r="27" spans="1:6" x14ac:dyDescent="0.2">
      <c r="A27" s="40" t="s">
        <v>40</v>
      </c>
      <c r="B27" s="41"/>
      <c r="C27" s="41"/>
      <c r="D27" s="41"/>
      <c r="E27" s="6">
        <f>SUM(E25:E26)</f>
        <v>2959.8270000000002</v>
      </c>
      <c r="F27" s="6">
        <f>SUM(F25:F26)</f>
        <v>19.18795115276302</v>
      </c>
    </row>
    <row r="28" spans="1:6" x14ac:dyDescent="0.2">
      <c r="A28" s="41"/>
      <c r="B28" s="41"/>
      <c r="C28" s="41"/>
      <c r="D28" s="41"/>
      <c r="E28" s="7"/>
      <c r="F28" s="7"/>
    </row>
    <row r="29" spans="1:6" x14ac:dyDescent="0.2">
      <c r="A29" s="40" t="s">
        <v>40</v>
      </c>
      <c r="B29" s="41"/>
      <c r="C29" s="41"/>
      <c r="D29" s="41"/>
      <c r="E29" s="6">
        <f>+E27+E22</f>
        <v>14995.721250000002</v>
      </c>
      <c r="F29" s="6">
        <f>+E29/$E$33*100</f>
        <v>97.214184087600543</v>
      </c>
    </row>
    <row r="30" spans="1:6" x14ac:dyDescent="0.2">
      <c r="A30" s="41"/>
      <c r="B30" s="41"/>
      <c r="C30" s="41"/>
      <c r="D30" s="41"/>
      <c r="E30" s="7"/>
      <c r="F30" s="7"/>
    </row>
    <row r="31" spans="1:6" x14ac:dyDescent="0.2">
      <c r="A31" s="40" t="s">
        <v>103</v>
      </c>
      <c r="B31" s="41"/>
      <c r="C31" s="41"/>
      <c r="D31" s="41"/>
      <c r="E31" s="7">
        <v>429.72452290000001</v>
      </c>
      <c r="F31" s="7">
        <f>+E31/$E$33*100</f>
        <v>2.7858159123994723</v>
      </c>
    </row>
    <row r="32" spans="1:6" x14ac:dyDescent="0.2">
      <c r="A32" s="41"/>
      <c r="B32" s="41"/>
      <c r="C32" s="41"/>
      <c r="D32" s="41"/>
      <c r="E32" s="7"/>
      <c r="F32" s="7"/>
    </row>
    <row r="33" spans="1:6" x14ac:dyDescent="0.2">
      <c r="A33" s="42" t="s">
        <v>104</v>
      </c>
      <c r="B33" s="39"/>
      <c r="C33" s="39"/>
      <c r="D33" s="39"/>
      <c r="E33" s="8">
        <v>15425.445772900001</v>
      </c>
      <c r="F33" s="8">
        <f xml:space="preserve"> ROUND(SUM(F29:F32),2)</f>
        <v>100</v>
      </c>
    </row>
    <row r="35" spans="1:6" x14ac:dyDescent="0.2">
      <c r="A35" s="4" t="s">
        <v>105</v>
      </c>
    </row>
    <row r="36" spans="1:6" x14ac:dyDescent="0.2">
      <c r="A36" s="4" t="s">
        <v>106</v>
      </c>
    </row>
    <row r="37" spans="1:6" x14ac:dyDescent="0.2">
      <c r="A37" s="4" t="s">
        <v>107</v>
      </c>
    </row>
    <row r="39" spans="1:6" x14ac:dyDescent="0.2">
      <c r="A39" s="4" t="s">
        <v>108</v>
      </c>
    </row>
    <row r="40" spans="1:6" x14ac:dyDescent="0.2">
      <c r="A40" s="2" t="s">
        <v>601</v>
      </c>
      <c r="D40" s="10">
        <v>10.2019</v>
      </c>
    </row>
    <row r="41" spans="1:6" x14ac:dyDescent="0.2">
      <c r="A41" s="2" t="s">
        <v>784</v>
      </c>
      <c r="D41" s="10">
        <v>10.2019</v>
      </c>
    </row>
    <row r="42" spans="1:6" x14ac:dyDescent="0.2">
      <c r="A42" s="2" t="s">
        <v>600</v>
      </c>
      <c r="D42" s="10">
        <v>10.2019</v>
      </c>
    </row>
    <row r="43" spans="1:6" x14ac:dyDescent="0.2">
      <c r="A43" s="2" t="s">
        <v>599</v>
      </c>
      <c r="D43" s="10">
        <v>10.2186</v>
      </c>
    </row>
    <row r="44" spans="1:6" x14ac:dyDescent="0.2">
      <c r="A44" s="2" t="s">
        <v>598</v>
      </c>
      <c r="D44" s="10">
        <v>10.2186</v>
      </c>
    </row>
    <row r="45" spans="1:6" x14ac:dyDescent="0.2">
      <c r="A45" s="2" t="s">
        <v>795</v>
      </c>
      <c r="D45" s="10">
        <v>10.2186</v>
      </c>
    </row>
    <row r="47" spans="1:6" x14ac:dyDescent="0.2">
      <c r="A47" s="4" t="s">
        <v>109</v>
      </c>
      <c r="D47" s="43" t="s">
        <v>110</v>
      </c>
    </row>
    <row r="49" spans="1:5" x14ac:dyDescent="0.2">
      <c r="A49" s="4" t="s">
        <v>763</v>
      </c>
      <c r="D49" s="44">
        <v>2.5396969249682506</v>
      </c>
      <c r="E49" s="1" t="s">
        <v>764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85"/>
  <sheetViews>
    <sheetView showGridLines="0" workbookViewId="0"/>
  </sheetViews>
  <sheetFormatPr defaultRowHeight="11.25" x14ac:dyDescent="0.2"/>
  <cols>
    <col min="1" max="1" width="38" style="2" customWidth="1"/>
    <col min="2" max="2" width="83.7109375" style="2" bestFit="1" customWidth="1"/>
    <col min="3" max="3" width="11.85546875" style="2" bestFit="1" customWidth="1"/>
    <col min="4" max="4" width="7.42578125" style="2" bestFit="1" customWidth="1"/>
    <col min="5" max="5" width="23" style="1" bestFit="1" customWidth="1"/>
    <col min="6" max="6" width="15.5703125" style="1" bestFit="1" customWidth="1"/>
    <col min="7" max="16384" width="9.140625" style="2"/>
  </cols>
  <sheetData>
    <row r="1" spans="1:6" x14ac:dyDescent="0.2">
      <c r="A1" s="4"/>
      <c r="B1" s="48" t="s">
        <v>862</v>
      </c>
      <c r="C1" s="48"/>
      <c r="D1" s="48"/>
      <c r="E1" s="48"/>
    </row>
    <row r="3" spans="1:6" s="4" customFormat="1" x14ac:dyDescent="0.2">
      <c r="A3" s="38" t="s">
        <v>1</v>
      </c>
      <c r="B3" s="38" t="s">
        <v>2</v>
      </c>
      <c r="C3" s="38" t="s">
        <v>673</v>
      </c>
      <c r="D3" s="38" t="s">
        <v>4</v>
      </c>
      <c r="E3" s="3" t="s">
        <v>5</v>
      </c>
      <c r="F3" s="3" t="s">
        <v>6</v>
      </c>
    </row>
    <row r="4" spans="1:6" x14ac:dyDescent="0.2">
      <c r="A4" s="39"/>
      <c r="B4" s="39"/>
      <c r="C4" s="39"/>
      <c r="D4" s="39"/>
      <c r="E4" s="5"/>
      <c r="F4" s="5"/>
    </row>
    <row r="5" spans="1:6" x14ac:dyDescent="0.2">
      <c r="A5" s="40" t="s">
        <v>674</v>
      </c>
      <c r="B5" s="41"/>
      <c r="C5" s="41"/>
      <c r="D5" s="41"/>
      <c r="E5" s="7"/>
      <c r="F5" s="7"/>
    </row>
    <row r="6" spans="1:6" x14ac:dyDescent="0.2">
      <c r="A6" s="40" t="s">
        <v>8</v>
      </c>
      <c r="B6" s="41"/>
      <c r="C6" s="41"/>
      <c r="D6" s="41"/>
      <c r="E6" s="7"/>
      <c r="F6" s="7"/>
    </row>
    <row r="7" spans="1:6" x14ac:dyDescent="0.2">
      <c r="A7" s="40"/>
      <c r="B7" s="41"/>
      <c r="C7" s="41"/>
      <c r="D7" s="41"/>
      <c r="E7" s="7"/>
      <c r="F7" s="7"/>
    </row>
    <row r="8" spans="1:6" x14ac:dyDescent="0.2">
      <c r="A8" s="41" t="s">
        <v>723</v>
      </c>
      <c r="B8" s="41" t="s">
        <v>1328</v>
      </c>
      <c r="C8" s="41" t="s">
        <v>724</v>
      </c>
      <c r="D8" s="41">
        <v>6640</v>
      </c>
      <c r="E8" s="7">
        <v>66092.236000000004</v>
      </c>
      <c r="F8" s="7">
        <f t="shared" ref="F8:F53" si="0">+E8/$E$144*100</f>
        <v>4.3094874314279537</v>
      </c>
    </row>
    <row r="9" spans="1:6" x14ac:dyDescent="0.2">
      <c r="A9" s="41" t="s">
        <v>863</v>
      </c>
      <c r="B9" s="41" t="s">
        <v>1356</v>
      </c>
      <c r="C9" s="41" t="s">
        <v>684</v>
      </c>
      <c r="D9" s="41">
        <v>2500</v>
      </c>
      <c r="E9" s="7">
        <v>25008.0716675</v>
      </c>
      <c r="F9" s="7">
        <f t="shared" si="0"/>
        <v>1.6306298146024407</v>
      </c>
    </row>
    <row r="10" spans="1:6" x14ac:dyDescent="0.2">
      <c r="A10" s="41" t="s">
        <v>864</v>
      </c>
      <c r="B10" s="41" t="s">
        <v>1357</v>
      </c>
      <c r="C10" s="41" t="s">
        <v>676</v>
      </c>
      <c r="D10" s="41">
        <v>2500</v>
      </c>
      <c r="E10" s="7">
        <v>25006.6</v>
      </c>
      <c r="F10" s="7">
        <f t="shared" si="0"/>
        <v>1.630533855788239</v>
      </c>
    </row>
    <row r="11" spans="1:6" x14ac:dyDescent="0.2">
      <c r="A11" s="41" t="s">
        <v>865</v>
      </c>
      <c r="B11" s="41" t="s">
        <v>1358</v>
      </c>
      <c r="C11" s="41" t="s">
        <v>781</v>
      </c>
      <c r="D11" s="41">
        <v>2500</v>
      </c>
      <c r="E11" s="7">
        <v>24999.180312500001</v>
      </c>
      <c r="F11" s="7">
        <f t="shared" si="0"/>
        <v>1.6300500614432216</v>
      </c>
    </row>
    <row r="12" spans="1:6" x14ac:dyDescent="0.2">
      <c r="A12" s="41" t="s">
        <v>866</v>
      </c>
      <c r="B12" s="41" t="s">
        <v>1359</v>
      </c>
      <c r="C12" s="41" t="s">
        <v>701</v>
      </c>
      <c r="D12" s="41">
        <v>2400</v>
      </c>
      <c r="E12" s="7">
        <v>24040.056</v>
      </c>
      <c r="F12" s="7">
        <f t="shared" si="0"/>
        <v>1.5675111851689232</v>
      </c>
    </row>
    <row r="13" spans="1:6" x14ac:dyDescent="0.2">
      <c r="A13" s="41" t="s">
        <v>867</v>
      </c>
      <c r="B13" s="41" t="s">
        <v>1360</v>
      </c>
      <c r="C13" s="41" t="s">
        <v>684</v>
      </c>
      <c r="D13" s="41">
        <v>2400</v>
      </c>
      <c r="E13" s="7">
        <v>24010.32</v>
      </c>
      <c r="F13" s="7">
        <f t="shared" si="0"/>
        <v>1.5655722748518182</v>
      </c>
    </row>
    <row r="14" spans="1:6" x14ac:dyDescent="0.2">
      <c r="A14" s="41" t="s">
        <v>868</v>
      </c>
      <c r="B14" s="41" t="s">
        <v>1361</v>
      </c>
      <c r="C14" s="41" t="s">
        <v>697</v>
      </c>
      <c r="D14" s="41">
        <v>2200</v>
      </c>
      <c r="E14" s="7">
        <v>21829.324000000001</v>
      </c>
      <c r="F14" s="7">
        <f t="shared" si="0"/>
        <v>1.4233623055901541</v>
      </c>
    </row>
    <row r="15" spans="1:6" x14ac:dyDescent="0.2">
      <c r="A15" s="41" t="s">
        <v>869</v>
      </c>
      <c r="B15" s="41" t="s">
        <v>1362</v>
      </c>
      <c r="C15" s="41" t="s">
        <v>684</v>
      </c>
      <c r="D15" s="41">
        <v>2000</v>
      </c>
      <c r="E15" s="7">
        <v>19953.240000000002</v>
      </c>
      <c r="F15" s="7">
        <f t="shared" si="0"/>
        <v>1.3010338611673768</v>
      </c>
    </row>
    <row r="16" spans="1:6" x14ac:dyDescent="0.2">
      <c r="A16" s="41" t="s">
        <v>870</v>
      </c>
      <c r="B16" s="41" t="s">
        <v>1363</v>
      </c>
      <c r="C16" s="41" t="s">
        <v>871</v>
      </c>
      <c r="D16" s="41">
        <v>1740</v>
      </c>
      <c r="E16" s="7">
        <v>17435.652600000001</v>
      </c>
      <c r="F16" s="7">
        <f t="shared" si="0"/>
        <v>1.1368767390233874</v>
      </c>
    </row>
    <row r="17" spans="1:6" x14ac:dyDescent="0.2">
      <c r="A17" s="41" t="s">
        <v>718</v>
      </c>
      <c r="B17" s="41" t="s">
        <v>1324</v>
      </c>
      <c r="C17" s="41" t="s">
        <v>678</v>
      </c>
      <c r="D17" s="41">
        <v>1558</v>
      </c>
      <c r="E17" s="7">
        <v>15655.594160000001</v>
      </c>
      <c r="F17" s="7">
        <f t="shared" si="0"/>
        <v>1.0208095586909312</v>
      </c>
    </row>
    <row r="18" spans="1:6" x14ac:dyDescent="0.2">
      <c r="A18" s="41" t="s">
        <v>872</v>
      </c>
      <c r="B18" s="41" t="s">
        <v>1364</v>
      </c>
      <c r="C18" s="41" t="s">
        <v>873</v>
      </c>
      <c r="D18" s="41">
        <v>1515</v>
      </c>
      <c r="E18" s="7">
        <v>15388.8246</v>
      </c>
      <c r="F18" s="7">
        <f t="shared" si="0"/>
        <v>1.0034150788626566</v>
      </c>
    </row>
    <row r="19" spans="1:6" x14ac:dyDescent="0.2">
      <c r="A19" s="41" t="s">
        <v>874</v>
      </c>
      <c r="B19" s="41" t="s">
        <v>1365</v>
      </c>
      <c r="C19" s="41" t="s">
        <v>678</v>
      </c>
      <c r="D19" s="41">
        <v>1412</v>
      </c>
      <c r="E19" s="7">
        <v>14181.57732</v>
      </c>
      <c r="F19" s="7">
        <f t="shared" si="0"/>
        <v>0.92469755779428808</v>
      </c>
    </row>
    <row r="20" spans="1:6" x14ac:dyDescent="0.2">
      <c r="A20" s="41" t="s">
        <v>875</v>
      </c>
      <c r="B20" s="41" t="s">
        <v>1366</v>
      </c>
      <c r="C20" s="41" t="s">
        <v>876</v>
      </c>
      <c r="D20" s="41">
        <v>1280</v>
      </c>
      <c r="E20" s="7">
        <v>12830.2464</v>
      </c>
      <c r="F20" s="7">
        <f t="shared" si="0"/>
        <v>0.83658518684288052</v>
      </c>
    </row>
    <row r="21" spans="1:6" x14ac:dyDescent="0.2">
      <c r="A21" s="41" t="s">
        <v>877</v>
      </c>
      <c r="B21" s="41" t="s">
        <v>1367</v>
      </c>
      <c r="C21" s="41" t="s">
        <v>684</v>
      </c>
      <c r="D21" s="41">
        <v>1250</v>
      </c>
      <c r="E21" s="7">
        <v>12665.6875</v>
      </c>
      <c r="F21" s="7">
        <f t="shared" si="0"/>
        <v>0.82585526523333463</v>
      </c>
    </row>
    <row r="22" spans="1:6" x14ac:dyDescent="0.2">
      <c r="A22" s="41" t="s">
        <v>878</v>
      </c>
      <c r="B22" s="41" t="s">
        <v>1368</v>
      </c>
      <c r="C22" s="41" t="s">
        <v>686</v>
      </c>
      <c r="D22" s="41">
        <v>110</v>
      </c>
      <c r="E22" s="7">
        <v>10973.522999999999</v>
      </c>
      <c r="F22" s="7">
        <f t="shared" si="0"/>
        <v>0.71551913369954034</v>
      </c>
    </row>
    <row r="23" spans="1:6" x14ac:dyDescent="0.2">
      <c r="A23" s="41" t="s">
        <v>879</v>
      </c>
      <c r="B23" s="41" t="s">
        <v>1369</v>
      </c>
      <c r="C23" s="41" t="s">
        <v>701</v>
      </c>
      <c r="D23" s="41">
        <v>1000</v>
      </c>
      <c r="E23" s="7">
        <v>9986.2134999999998</v>
      </c>
      <c r="F23" s="7">
        <f t="shared" si="0"/>
        <v>0.65114246650402552</v>
      </c>
    </row>
    <row r="24" spans="1:6" x14ac:dyDescent="0.2">
      <c r="A24" s="41" t="s">
        <v>880</v>
      </c>
      <c r="B24" s="41" t="s">
        <v>1370</v>
      </c>
      <c r="C24" s="41" t="s">
        <v>701</v>
      </c>
      <c r="D24" s="41">
        <v>1000</v>
      </c>
      <c r="E24" s="7">
        <v>9963.7900000000009</v>
      </c>
      <c r="F24" s="7">
        <f t="shared" si="0"/>
        <v>0.64968036146314578</v>
      </c>
    </row>
    <row r="25" spans="1:6" x14ac:dyDescent="0.2">
      <c r="A25" s="41" t="s">
        <v>881</v>
      </c>
      <c r="B25" s="41" t="s">
        <v>1371</v>
      </c>
      <c r="C25" s="41" t="s">
        <v>701</v>
      </c>
      <c r="D25" s="41">
        <v>840</v>
      </c>
      <c r="E25" s="7">
        <v>8399.9243999999999</v>
      </c>
      <c r="F25" s="7">
        <f t="shared" si="0"/>
        <v>0.54770984941022416</v>
      </c>
    </row>
    <row r="26" spans="1:6" x14ac:dyDescent="0.2">
      <c r="A26" s="41" t="s">
        <v>882</v>
      </c>
      <c r="B26" s="41" t="s">
        <v>1372</v>
      </c>
      <c r="C26" s="41" t="s">
        <v>883</v>
      </c>
      <c r="D26" s="41">
        <v>830</v>
      </c>
      <c r="E26" s="7">
        <v>8368.8153000000002</v>
      </c>
      <c r="F26" s="7">
        <f t="shared" si="0"/>
        <v>0.54568140728802039</v>
      </c>
    </row>
    <row r="27" spans="1:6" x14ac:dyDescent="0.2">
      <c r="A27" s="41" t="s">
        <v>884</v>
      </c>
      <c r="B27" s="41" t="s">
        <v>1373</v>
      </c>
      <c r="C27" s="41" t="s">
        <v>701</v>
      </c>
      <c r="D27" s="41">
        <v>800</v>
      </c>
      <c r="E27" s="7">
        <v>8024.2240000000002</v>
      </c>
      <c r="F27" s="7">
        <f t="shared" si="0"/>
        <v>0.52321262780340105</v>
      </c>
    </row>
    <row r="28" spans="1:6" x14ac:dyDescent="0.2">
      <c r="A28" s="41" t="s">
        <v>885</v>
      </c>
      <c r="B28" s="41" t="s">
        <v>1374</v>
      </c>
      <c r="C28" s="41" t="s">
        <v>701</v>
      </c>
      <c r="D28" s="41">
        <v>800</v>
      </c>
      <c r="E28" s="7">
        <v>8024.2240000000002</v>
      </c>
      <c r="F28" s="7">
        <f t="shared" si="0"/>
        <v>0.52321262780340105</v>
      </c>
    </row>
    <row r="29" spans="1:6" x14ac:dyDescent="0.2">
      <c r="A29" s="41" t="s">
        <v>886</v>
      </c>
      <c r="B29" s="41" t="s">
        <v>1371</v>
      </c>
      <c r="C29" s="41" t="s">
        <v>701</v>
      </c>
      <c r="D29" s="41">
        <v>800</v>
      </c>
      <c r="E29" s="7">
        <v>7999.9279999999999</v>
      </c>
      <c r="F29" s="7">
        <f t="shared" si="0"/>
        <v>0.5216284280097373</v>
      </c>
    </row>
    <row r="30" spans="1:6" x14ac:dyDescent="0.2">
      <c r="A30" s="41" t="s">
        <v>887</v>
      </c>
      <c r="B30" s="41" t="s">
        <v>1371</v>
      </c>
      <c r="C30" s="41" t="s">
        <v>701</v>
      </c>
      <c r="D30" s="41">
        <v>800</v>
      </c>
      <c r="E30" s="7">
        <v>7999.9279999999999</v>
      </c>
      <c r="F30" s="7">
        <f t="shared" si="0"/>
        <v>0.5216284280097373</v>
      </c>
    </row>
    <row r="31" spans="1:6" x14ac:dyDescent="0.2">
      <c r="A31" s="41" t="s">
        <v>888</v>
      </c>
      <c r="B31" s="41" t="s">
        <v>1375</v>
      </c>
      <c r="C31" s="41" t="s">
        <v>678</v>
      </c>
      <c r="D31" s="41">
        <v>794</v>
      </c>
      <c r="E31" s="7">
        <v>7985.1944800000001</v>
      </c>
      <c r="F31" s="7">
        <f t="shared" si="0"/>
        <v>0.52066774150397754</v>
      </c>
    </row>
    <row r="32" spans="1:6" x14ac:dyDescent="0.2">
      <c r="A32" s="41" t="s">
        <v>889</v>
      </c>
      <c r="B32" s="41" t="s">
        <v>1376</v>
      </c>
      <c r="C32" s="41" t="s">
        <v>678</v>
      </c>
      <c r="D32" s="41">
        <v>750</v>
      </c>
      <c r="E32" s="7">
        <v>7489.3125</v>
      </c>
      <c r="F32" s="7">
        <f t="shared" si="0"/>
        <v>0.48833418328873401</v>
      </c>
    </row>
    <row r="33" spans="1:6" x14ac:dyDescent="0.2">
      <c r="A33" s="41" t="s">
        <v>890</v>
      </c>
      <c r="B33" s="41" t="s">
        <v>1377</v>
      </c>
      <c r="C33" s="41" t="s">
        <v>883</v>
      </c>
      <c r="D33" s="41">
        <v>750</v>
      </c>
      <c r="E33" s="7">
        <v>7432.1850000000004</v>
      </c>
      <c r="F33" s="7">
        <f t="shared" si="0"/>
        <v>0.48460923376154752</v>
      </c>
    </row>
    <row r="34" spans="1:6" x14ac:dyDescent="0.2">
      <c r="A34" s="41" t="s">
        <v>891</v>
      </c>
      <c r="B34" s="41" t="s">
        <v>1378</v>
      </c>
      <c r="C34" s="41" t="s">
        <v>686</v>
      </c>
      <c r="D34" s="41">
        <v>55</v>
      </c>
      <c r="E34" s="7">
        <v>5496.7528000000002</v>
      </c>
      <c r="F34" s="7">
        <f t="shared" si="0"/>
        <v>0.35841104097713405</v>
      </c>
    </row>
    <row r="35" spans="1:6" x14ac:dyDescent="0.2">
      <c r="A35" s="41" t="s">
        <v>892</v>
      </c>
      <c r="B35" s="41" t="s">
        <v>1379</v>
      </c>
      <c r="C35" s="41" t="s">
        <v>701</v>
      </c>
      <c r="D35" s="41">
        <v>520</v>
      </c>
      <c r="E35" s="7">
        <v>5215.7456000000002</v>
      </c>
      <c r="F35" s="7">
        <f t="shared" si="0"/>
        <v>0.34008820807221063</v>
      </c>
    </row>
    <row r="36" spans="1:6" x14ac:dyDescent="0.2">
      <c r="A36" s="41" t="s">
        <v>893</v>
      </c>
      <c r="B36" s="41" t="s">
        <v>1380</v>
      </c>
      <c r="C36" s="41" t="s">
        <v>686</v>
      </c>
      <c r="D36" s="41">
        <v>500</v>
      </c>
      <c r="E36" s="7">
        <v>4983.75</v>
      </c>
      <c r="F36" s="7">
        <f t="shared" si="0"/>
        <v>0.32496113441190072</v>
      </c>
    </row>
    <row r="37" spans="1:6" x14ac:dyDescent="0.2">
      <c r="A37" s="41" t="s">
        <v>894</v>
      </c>
      <c r="B37" s="41" t="s">
        <v>1381</v>
      </c>
      <c r="C37" s="41" t="s">
        <v>690</v>
      </c>
      <c r="D37" s="41">
        <v>400</v>
      </c>
      <c r="E37" s="7">
        <v>4039.0039999999999</v>
      </c>
      <c r="F37" s="7">
        <f t="shared" si="0"/>
        <v>0.2633597836436829</v>
      </c>
    </row>
    <row r="38" spans="1:6" x14ac:dyDescent="0.2">
      <c r="A38" s="41" t="s">
        <v>895</v>
      </c>
      <c r="B38" s="41" t="s">
        <v>1382</v>
      </c>
      <c r="C38" s="41" t="s">
        <v>686</v>
      </c>
      <c r="D38" s="41">
        <v>400</v>
      </c>
      <c r="E38" s="7">
        <v>4005.692</v>
      </c>
      <c r="F38" s="7">
        <f t="shared" si="0"/>
        <v>0.26118770332072744</v>
      </c>
    </row>
    <row r="39" spans="1:6" x14ac:dyDescent="0.2">
      <c r="A39" s="41" t="s">
        <v>896</v>
      </c>
      <c r="B39" s="41" t="s">
        <v>1383</v>
      </c>
      <c r="C39" s="41" t="s">
        <v>686</v>
      </c>
      <c r="D39" s="41">
        <v>350</v>
      </c>
      <c r="E39" s="7">
        <v>3479.8575000000001</v>
      </c>
      <c r="F39" s="7">
        <f t="shared" si="0"/>
        <v>0.22690111678791292</v>
      </c>
    </row>
    <row r="40" spans="1:6" x14ac:dyDescent="0.2">
      <c r="A40" s="41" t="s">
        <v>897</v>
      </c>
      <c r="B40" s="41" t="s">
        <v>1384</v>
      </c>
      <c r="C40" s="41" t="s">
        <v>697</v>
      </c>
      <c r="D40" s="41">
        <v>350</v>
      </c>
      <c r="E40" s="7">
        <v>3446.66</v>
      </c>
      <c r="F40" s="7">
        <f t="shared" si="0"/>
        <v>0.22473650233902617</v>
      </c>
    </row>
    <row r="41" spans="1:6" x14ac:dyDescent="0.2">
      <c r="A41" s="41" t="s">
        <v>898</v>
      </c>
      <c r="B41" s="41" t="s">
        <v>1385</v>
      </c>
      <c r="C41" s="41" t="s">
        <v>686</v>
      </c>
      <c r="D41" s="41">
        <v>30</v>
      </c>
      <c r="E41" s="7">
        <v>2987.4690000000001</v>
      </c>
      <c r="F41" s="7">
        <f t="shared" si="0"/>
        <v>0.19479534793285913</v>
      </c>
    </row>
    <row r="42" spans="1:6" x14ac:dyDescent="0.2">
      <c r="A42" s="41" t="s">
        <v>899</v>
      </c>
      <c r="B42" s="41" t="s">
        <v>1386</v>
      </c>
      <c r="C42" s="41" t="s">
        <v>900</v>
      </c>
      <c r="D42" s="41">
        <v>200</v>
      </c>
      <c r="E42" s="7">
        <v>2017.046</v>
      </c>
      <c r="F42" s="7">
        <f t="shared" si="0"/>
        <v>0.13151975045317016</v>
      </c>
    </row>
    <row r="43" spans="1:6" x14ac:dyDescent="0.2">
      <c r="A43" s="41" t="s">
        <v>901</v>
      </c>
      <c r="B43" s="41" t="s">
        <v>1387</v>
      </c>
      <c r="C43" s="41" t="s">
        <v>686</v>
      </c>
      <c r="D43" s="41">
        <v>200</v>
      </c>
      <c r="E43" s="7">
        <v>2000.1800619999999</v>
      </c>
      <c r="F43" s="7">
        <f t="shared" si="0"/>
        <v>0.13042002146487802</v>
      </c>
    </row>
    <row r="44" spans="1:6" x14ac:dyDescent="0.2">
      <c r="A44" s="41" t="s">
        <v>902</v>
      </c>
      <c r="B44" s="41" t="s">
        <v>1388</v>
      </c>
      <c r="C44" s="41" t="s">
        <v>686</v>
      </c>
      <c r="D44" s="41">
        <v>200</v>
      </c>
      <c r="E44" s="7">
        <v>1995.17</v>
      </c>
      <c r="F44" s="7">
        <f t="shared" si="0"/>
        <v>0.13009334467912556</v>
      </c>
    </row>
    <row r="45" spans="1:6" x14ac:dyDescent="0.2">
      <c r="A45" s="41" t="s">
        <v>903</v>
      </c>
      <c r="B45" s="41" t="s">
        <v>1389</v>
      </c>
      <c r="C45" s="41" t="s">
        <v>708</v>
      </c>
      <c r="D45" s="41">
        <v>150</v>
      </c>
      <c r="E45" s="7">
        <v>1546.4459999999999</v>
      </c>
      <c r="F45" s="7">
        <f t="shared" si="0"/>
        <v>0.10083468200988135</v>
      </c>
    </row>
    <row r="46" spans="1:6" x14ac:dyDescent="0.2">
      <c r="A46" s="41" t="s">
        <v>904</v>
      </c>
      <c r="B46" s="41" t="s">
        <v>1390</v>
      </c>
      <c r="C46" s="41" t="s">
        <v>708</v>
      </c>
      <c r="D46" s="41">
        <v>150</v>
      </c>
      <c r="E46" s="7">
        <v>1525.4670000000001</v>
      </c>
      <c r="F46" s="7">
        <f t="shared" si="0"/>
        <v>9.9466764349720391E-2</v>
      </c>
    </row>
    <row r="47" spans="1:6" x14ac:dyDescent="0.2">
      <c r="A47" s="41" t="s">
        <v>905</v>
      </c>
      <c r="B47" s="41" t="s">
        <v>1391</v>
      </c>
      <c r="C47" s="41" t="s">
        <v>690</v>
      </c>
      <c r="D47" s="41">
        <v>150</v>
      </c>
      <c r="E47" s="7">
        <v>1514.7360000000001</v>
      </c>
      <c r="F47" s="7">
        <f t="shared" si="0"/>
        <v>9.8767058719748155E-2</v>
      </c>
    </row>
    <row r="48" spans="1:6" x14ac:dyDescent="0.2">
      <c r="A48" s="41" t="s">
        <v>906</v>
      </c>
      <c r="B48" s="41" t="s">
        <v>1392</v>
      </c>
      <c r="C48" s="41" t="s">
        <v>686</v>
      </c>
      <c r="D48" s="41">
        <v>150</v>
      </c>
      <c r="E48" s="7">
        <v>1499.934</v>
      </c>
      <c r="F48" s="7">
        <f t="shared" si="0"/>
        <v>9.7801907034457972E-2</v>
      </c>
    </row>
    <row r="49" spans="1:6" x14ac:dyDescent="0.2">
      <c r="A49" s="41" t="s">
        <v>907</v>
      </c>
      <c r="B49" s="41" t="s">
        <v>1393</v>
      </c>
      <c r="C49" s="41" t="s">
        <v>697</v>
      </c>
      <c r="D49" s="41">
        <v>150</v>
      </c>
      <c r="E49" s="7">
        <v>1490.0820000000001</v>
      </c>
      <c r="F49" s="7">
        <f t="shared" si="0"/>
        <v>9.7159515843843275E-2</v>
      </c>
    </row>
    <row r="50" spans="1:6" x14ac:dyDescent="0.2">
      <c r="A50" s="41" t="s">
        <v>908</v>
      </c>
      <c r="B50" s="41" t="s">
        <v>1394</v>
      </c>
      <c r="C50" s="41" t="s">
        <v>769</v>
      </c>
      <c r="D50" s="41">
        <v>120</v>
      </c>
      <c r="E50" s="7">
        <v>1200.0827999999999</v>
      </c>
      <c r="F50" s="7">
        <f t="shared" si="0"/>
        <v>7.8250367308996274E-2</v>
      </c>
    </row>
    <row r="51" spans="1:6" x14ac:dyDescent="0.2">
      <c r="A51" s="41" t="s">
        <v>691</v>
      </c>
      <c r="B51" s="41" t="s">
        <v>1304</v>
      </c>
      <c r="C51" s="41" t="s">
        <v>690</v>
      </c>
      <c r="D51" s="41">
        <v>70</v>
      </c>
      <c r="E51" s="7">
        <v>683.93290000000002</v>
      </c>
      <c r="F51" s="7">
        <f t="shared" si="0"/>
        <v>4.4595256793703748E-2</v>
      </c>
    </row>
    <row r="52" spans="1:6" x14ac:dyDescent="0.2">
      <c r="A52" s="41" t="s">
        <v>704</v>
      </c>
      <c r="B52" s="41" t="s">
        <v>1313</v>
      </c>
      <c r="C52" s="41" t="s">
        <v>678</v>
      </c>
      <c r="D52" s="41">
        <v>61</v>
      </c>
      <c r="E52" s="7">
        <v>613.46663000000001</v>
      </c>
      <c r="F52" s="7">
        <f t="shared" si="0"/>
        <v>4.0000564235494508E-2</v>
      </c>
    </row>
    <row r="53" spans="1:6" x14ac:dyDescent="0.2">
      <c r="A53" s="41" t="s">
        <v>909</v>
      </c>
      <c r="B53" s="41" t="s">
        <v>1395</v>
      </c>
      <c r="C53" s="41" t="s">
        <v>686</v>
      </c>
      <c r="D53" s="41">
        <v>50</v>
      </c>
      <c r="E53" s="7">
        <v>498.84</v>
      </c>
      <c r="F53" s="7">
        <f t="shared" si="0"/>
        <v>3.2526433366447463E-2</v>
      </c>
    </row>
    <row r="54" spans="1:6" x14ac:dyDescent="0.2">
      <c r="A54" s="40" t="s">
        <v>40</v>
      </c>
      <c r="B54" s="41"/>
      <c r="C54" s="41"/>
      <c r="D54" s="41"/>
      <c r="E54" s="6">
        <f>SUM(E8:E53)</f>
        <v>471984.18703199993</v>
      </c>
      <c r="F54" s="6">
        <f>SUM(F8:F53)</f>
        <v>30.775323168778023</v>
      </c>
    </row>
    <row r="55" spans="1:6" x14ac:dyDescent="0.2">
      <c r="A55" s="41"/>
      <c r="B55" s="41"/>
      <c r="C55" s="41"/>
      <c r="D55" s="41"/>
      <c r="E55" s="7"/>
      <c r="F55" s="7"/>
    </row>
    <row r="56" spans="1:6" x14ac:dyDescent="0.2">
      <c r="A56" s="40" t="s">
        <v>728</v>
      </c>
      <c r="B56" s="41"/>
      <c r="C56" s="41"/>
      <c r="D56" s="41"/>
      <c r="E56" s="7"/>
      <c r="F56" s="7"/>
    </row>
    <row r="57" spans="1:6" x14ac:dyDescent="0.2">
      <c r="A57" s="41" t="s">
        <v>910</v>
      </c>
      <c r="B57" s="41" t="s">
        <v>1396</v>
      </c>
      <c r="C57" s="41" t="s">
        <v>755</v>
      </c>
      <c r="D57" s="41">
        <v>2900</v>
      </c>
      <c r="E57" s="7">
        <v>29002.682984300001</v>
      </c>
      <c r="F57" s="7">
        <f t="shared" ref="F57:F77" si="1">+E57/$E$144*100</f>
        <v>1.8910950115007492</v>
      </c>
    </row>
    <row r="58" spans="1:6" x14ac:dyDescent="0.2">
      <c r="A58" s="41" t="s">
        <v>911</v>
      </c>
      <c r="B58" s="41" t="s">
        <v>1397</v>
      </c>
      <c r="C58" s="41" t="s">
        <v>755</v>
      </c>
      <c r="D58" s="41">
        <v>2600</v>
      </c>
      <c r="E58" s="7">
        <v>25996.333999999999</v>
      </c>
      <c r="F58" s="7">
        <f t="shared" si="1"/>
        <v>1.6950686104220045</v>
      </c>
    </row>
    <row r="59" spans="1:6" x14ac:dyDescent="0.2">
      <c r="A59" s="41" t="s">
        <v>912</v>
      </c>
      <c r="B59" s="41" t="s">
        <v>1398</v>
      </c>
      <c r="C59" s="41" t="s">
        <v>913</v>
      </c>
      <c r="D59" s="41">
        <v>2500</v>
      </c>
      <c r="E59" s="7">
        <v>24852.325000000001</v>
      </c>
      <c r="F59" s="7">
        <f t="shared" si="1"/>
        <v>1.6204744870375203</v>
      </c>
    </row>
    <row r="60" spans="1:6" x14ac:dyDescent="0.2">
      <c r="A60" s="41" t="s">
        <v>914</v>
      </c>
      <c r="B60" s="41" t="s">
        <v>1399</v>
      </c>
      <c r="C60" s="41" t="s">
        <v>684</v>
      </c>
      <c r="D60" s="41">
        <v>2350</v>
      </c>
      <c r="E60" s="7">
        <v>23439.041000000001</v>
      </c>
      <c r="F60" s="7">
        <f t="shared" si="1"/>
        <v>1.5283225187633915</v>
      </c>
    </row>
    <row r="61" spans="1:6" x14ac:dyDescent="0.2">
      <c r="A61" s="41" t="s">
        <v>915</v>
      </c>
      <c r="B61" s="41" t="s">
        <v>1400</v>
      </c>
      <c r="C61" s="41" t="s">
        <v>741</v>
      </c>
      <c r="D61" s="41">
        <v>20000</v>
      </c>
      <c r="E61" s="7">
        <v>19996.06566</v>
      </c>
      <c r="F61" s="7">
        <f t="shared" si="1"/>
        <v>1.3038262715121047</v>
      </c>
    </row>
    <row r="62" spans="1:6" x14ac:dyDescent="0.2">
      <c r="A62" s="41" t="s">
        <v>916</v>
      </c>
      <c r="B62" s="41" t="s">
        <v>1401</v>
      </c>
      <c r="C62" s="41" t="s">
        <v>917</v>
      </c>
      <c r="D62" s="41">
        <v>1820</v>
      </c>
      <c r="E62" s="7">
        <v>19600.7994</v>
      </c>
      <c r="F62" s="7">
        <f t="shared" si="1"/>
        <v>1.2780532748239986</v>
      </c>
    </row>
    <row r="63" spans="1:6" x14ac:dyDescent="0.2">
      <c r="A63" s="41" t="s">
        <v>918</v>
      </c>
      <c r="B63" s="41" t="s">
        <v>1402</v>
      </c>
      <c r="C63" s="41" t="s">
        <v>755</v>
      </c>
      <c r="D63" s="41">
        <v>1500</v>
      </c>
      <c r="E63" s="7">
        <v>15018.674999999999</v>
      </c>
      <c r="F63" s="7">
        <f t="shared" si="1"/>
        <v>0.97927979239802421</v>
      </c>
    </row>
    <row r="64" spans="1:6" x14ac:dyDescent="0.2">
      <c r="A64" s="41" t="s">
        <v>919</v>
      </c>
      <c r="B64" s="41" t="s">
        <v>1403</v>
      </c>
      <c r="C64" s="41" t="s">
        <v>755</v>
      </c>
      <c r="D64" s="41">
        <v>1500</v>
      </c>
      <c r="E64" s="7">
        <v>15003.9936015</v>
      </c>
      <c r="F64" s="7">
        <f t="shared" si="1"/>
        <v>0.97832250442986513</v>
      </c>
    </row>
    <row r="65" spans="1:6" x14ac:dyDescent="0.2">
      <c r="A65" s="41" t="s">
        <v>920</v>
      </c>
      <c r="B65" s="41" t="s">
        <v>1404</v>
      </c>
      <c r="C65" s="41" t="s">
        <v>913</v>
      </c>
      <c r="D65" s="41">
        <v>100</v>
      </c>
      <c r="E65" s="7">
        <v>13829.69</v>
      </c>
      <c r="F65" s="7">
        <f t="shared" si="1"/>
        <v>0.90175304759767638</v>
      </c>
    </row>
    <row r="66" spans="1:6" x14ac:dyDescent="0.2">
      <c r="A66" s="41" t="s">
        <v>921</v>
      </c>
      <c r="B66" s="41" t="s">
        <v>1405</v>
      </c>
      <c r="C66" s="41" t="s">
        <v>922</v>
      </c>
      <c r="D66" s="41">
        <v>780</v>
      </c>
      <c r="E66" s="7">
        <v>12437.575800000001</v>
      </c>
      <c r="F66" s="7">
        <f t="shared" si="1"/>
        <v>0.81098143793368516</v>
      </c>
    </row>
    <row r="67" spans="1:6" x14ac:dyDescent="0.2">
      <c r="A67" s="41" t="s">
        <v>923</v>
      </c>
      <c r="B67" s="41" t="s">
        <v>1406</v>
      </c>
      <c r="C67" s="41" t="s">
        <v>924</v>
      </c>
      <c r="D67" s="41">
        <v>1000</v>
      </c>
      <c r="E67" s="7">
        <v>10795.96</v>
      </c>
      <c r="F67" s="7">
        <f t="shared" si="1"/>
        <v>0.70394129092861868</v>
      </c>
    </row>
    <row r="68" spans="1:6" x14ac:dyDescent="0.2">
      <c r="A68" s="41" t="s">
        <v>925</v>
      </c>
      <c r="B68" s="41" t="s">
        <v>1407</v>
      </c>
      <c r="C68" s="41" t="s">
        <v>741</v>
      </c>
      <c r="D68" s="41">
        <v>1000</v>
      </c>
      <c r="E68" s="7">
        <v>9858.68</v>
      </c>
      <c r="F68" s="7">
        <f t="shared" si="1"/>
        <v>0.64282675427216807</v>
      </c>
    </row>
    <row r="69" spans="1:6" x14ac:dyDescent="0.2">
      <c r="A69" s="41" t="s">
        <v>754</v>
      </c>
      <c r="B69" s="41" t="s">
        <v>1350</v>
      </c>
      <c r="C69" s="41" t="s">
        <v>755</v>
      </c>
      <c r="D69" s="41">
        <v>740</v>
      </c>
      <c r="E69" s="7">
        <v>7479.8756000000003</v>
      </c>
      <c r="F69" s="7">
        <f t="shared" si="1"/>
        <v>0.48771885833677386</v>
      </c>
    </row>
    <row r="70" spans="1:6" x14ac:dyDescent="0.2">
      <c r="A70" s="41" t="s">
        <v>926</v>
      </c>
      <c r="B70" s="41" t="s">
        <v>1408</v>
      </c>
      <c r="C70" s="41" t="s">
        <v>733</v>
      </c>
      <c r="D70" s="41">
        <v>300</v>
      </c>
      <c r="E70" s="7">
        <v>4186.9677347999996</v>
      </c>
      <c r="F70" s="7">
        <f t="shared" si="1"/>
        <v>0.27300763177258774</v>
      </c>
    </row>
    <row r="71" spans="1:6" x14ac:dyDescent="0.2">
      <c r="A71" s="41" t="s">
        <v>927</v>
      </c>
      <c r="B71" s="41" t="s">
        <v>1409</v>
      </c>
      <c r="C71" s="41" t="s">
        <v>733</v>
      </c>
      <c r="D71" s="41">
        <v>290</v>
      </c>
      <c r="E71" s="7">
        <v>4050.7779999999998</v>
      </c>
      <c r="F71" s="7">
        <f t="shared" si="1"/>
        <v>0.26412749719202816</v>
      </c>
    </row>
    <row r="72" spans="1:6" x14ac:dyDescent="0.2">
      <c r="A72" s="41" t="s">
        <v>928</v>
      </c>
      <c r="B72" s="41" t="s">
        <v>1410</v>
      </c>
      <c r="C72" s="41" t="s">
        <v>741</v>
      </c>
      <c r="D72" s="41">
        <v>4000</v>
      </c>
      <c r="E72" s="7">
        <v>3994.22</v>
      </c>
      <c r="F72" s="7">
        <f t="shared" si="1"/>
        <v>0.26043968142276436</v>
      </c>
    </row>
    <row r="73" spans="1:6" x14ac:dyDescent="0.2">
      <c r="A73" s="41" t="s">
        <v>929</v>
      </c>
      <c r="B73" s="41" t="s">
        <v>1411</v>
      </c>
      <c r="C73" s="41" t="s">
        <v>733</v>
      </c>
      <c r="D73" s="41">
        <v>278</v>
      </c>
      <c r="E73" s="7">
        <v>3868.1281399999998</v>
      </c>
      <c r="F73" s="7">
        <f t="shared" si="1"/>
        <v>0.2522179700877844</v>
      </c>
    </row>
    <row r="74" spans="1:6" x14ac:dyDescent="0.2">
      <c r="A74" s="41" t="s">
        <v>930</v>
      </c>
      <c r="B74" s="41" t="s">
        <v>1412</v>
      </c>
      <c r="C74" s="41" t="s">
        <v>694</v>
      </c>
      <c r="D74" s="41">
        <v>300</v>
      </c>
      <c r="E74" s="7">
        <v>2949.0990000000002</v>
      </c>
      <c r="F74" s="7">
        <f t="shared" si="1"/>
        <v>0.19229346506807163</v>
      </c>
    </row>
    <row r="75" spans="1:6" x14ac:dyDescent="0.2">
      <c r="A75" s="41" t="s">
        <v>758</v>
      </c>
      <c r="B75" s="41" t="s">
        <v>1352</v>
      </c>
      <c r="C75" s="41" t="s">
        <v>741</v>
      </c>
      <c r="D75" s="41">
        <v>155</v>
      </c>
      <c r="E75" s="7">
        <v>1523.4128499999999</v>
      </c>
      <c r="F75" s="7">
        <f t="shared" si="1"/>
        <v>9.9332825264844091E-2</v>
      </c>
    </row>
    <row r="76" spans="1:6" x14ac:dyDescent="0.2">
      <c r="A76" s="41" t="s">
        <v>931</v>
      </c>
      <c r="B76" s="41" t="s">
        <v>1413</v>
      </c>
      <c r="C76" s="41" t="s">
        <v>932</v>
      </c>
      <c r="D76" s="41">
        <v>100</v>
      </c>
      <c r="E76" s="7">
        <v>987.15</v>
      </c>
      <c r="F76" s="7">
        <f t="shared" si="1"/>
        <v>6.4366267135130731E-2</v>
      </c>
    </row>
    <row r="77" spans="1:6" x14ac:dyDescent="0.2">
      <c r="A77" s="41" t="s">
        <v>933</v>
      </c>
      <c r="B77" s="41" t="s">
        <v>1414</v>
      </c>
      <c r="C77" s="41" t="s">
        <v>934</v>
      </c>
      <c r="D77" s="41">
        <v>7</v>
      </c>
      <c r="E77" s="7">
        <v>797.98950000000002</v>
      </c>
      <c r="F77" s="7">
        <f t="shared" si="1"/>
        <v>5.203221934663365E-2</v>
      </c>
    </row>
    <row r="78" spans="1:6" x14ac:dyDescent="0.2">
      <c r="A78" s="40" t="s">
        <v>40</v>
      </c>
      <c r="B78" s="41"/>
      <c r="C78" s="41"/>
      <c r="D78" s="41"/>
      <c r="E78" s="6">
        <f>SUM(E57:E77)</f>
        <v>249669.44327059991</v>
      </c>
      <c r="F78" s="6">
        <f>SUM(F57:F77)</f>
        <v>16.279481417246426</v>
      </c>
    </row>
    <row r="79" spans="1:6" x14ac:dyDescent="0.2">
      <c r="A79" s="41"/>
      <c r="B79" s="41"/>
      <c r="C79" s="41"/>
      <c r="D79" s="41"/>
      <c r="E79" s="7"/>
      <c r="F79" s="7"/>
    </row>
    <row r="80" spans="1:6" x14ac:dyDescent="0.2">
      <c r="A80" s="40" t="s">
        <v>935</v>
      </c>
      <c r="B80" s="41"/>
      <c r="C80" s="41"/>
      <c r="D80" s="41"/>
      <c r="E80" s="7"/>
      <c r="F80" s="7"/>
    </row>
    <row r="81" spans="1:6" x14ac:dyDescent="0.2">
      <c r="A81" s="40" t="s">
        <v>936</v>
      </c>
      <c r="B81" s="41"/>
      <c r="C81" s="41"/>
      <c r="D81" s="41"/>
      <c r="E81" s="7"/>
      <c r="F81" s="7"/>
    </row>
    <row r="82" spans="1:6" x14ac:dyDescent="0.2">
      <c r="A82" s="41" t="s">
        <v>937</v>
      </c>
      <c r="B82" s="41" t="s">
        <v>1654</v>
      </c>
      <c r="C82" s="41" t="s">
        <v>938</v>
      </c>
      <c r="D82" s="41">
        <v>35000</v>
      </c>
      <c r="E82" s="7">
        <v>32556.125</v>
      </c>
      <c r="F82" s="7">
        <f t="shared" ref="F82:F98" si="2">+E82/$E$144*100</f>
        <v>2.1227941433771038</v>
      </c>
    </row>
    <row r="83" spans="1:6" x14ac:dyDescent="0.2">
      <c r="A83" s="41" t="s">
        <v>939</v>
      </c>
      <c r="B83" s="41" t="s">
        <v>1655</v>
      </c>
      <c r="C83" s="41" t="s">
        <v>938</v>
      </c>
      <c r="D83" s="41">
        <v>30000</v>
      </c>
      <c r="E83" s="7">
        <v>29598.27</v>
      </c>
      <c r="F83" s="7">
        <f t="shared" si="2"/>
        <v>1.9299297508562285</v>
      </c>
    </row>
    <row r="84" spans="1:6" x14ac:dyDescent="0.2">
      <c r="A84" s="41" t="s">
        <v>940</v>
      </c>
      <c r="B84" s="41" t="s">
        <v>1656</v>
      </c>
      <c r="C84" s="41" t="s">
        <v>938</v>
      </c>
      <c r="D84" s="41">
        <v>27500</v>
      </c>
      <c r="E84" s="7">
        <v>27470.025000000001</v>
      </c>
      <c r="F84" s="7">
        <f t="shared" si="2"/>
        <v>1.7911593652015598</v>
      </c>
    </row>
    <row r="85" spans="1:6" x14ac:dyDescent="0.2">
      <c r="A85" s="41" t="s">
        <v>941</v>
      </c>
      <c r="B85" s="41" t="s">
        <v>1657</v>
      </c>
      <c r="C85" s="41" t="s">
        <v>938</v>
      </c>
      <c r="D85" s="41">
        <v>25000</v>
      </c>
      <c r="E85" s="7">
        <v>24578.2</v>
      </c>
      <c r="F85" s="7">
        <f t="shared" si="2"/>
        <v>1.6026004020672342</v>
      </c>
    </row>
    <row r="86" spans="1:6" x14ac:dyDescent="0.2">
      <c r="A86" s="41" t="s">
        <v>942</v>
      </c>
      <c r="B86" s="41" t="s">
        <v>1658</v>
      </c>
      <c r="C86" s="41" t="s">
        <v>938</v>
      </c>
      <c r="D86" s="41">
        <v>22500</v>
      </c>
      <c r="E86" s="7">
        <v>22304.767500000002</v>
      </c>
      <c r="F86" s="7">
        <f t="shared" si="2"/>
        <v>1.4543631902871725</v>
      </c>
    </row>
    <row r="87" spans="1:6" x14ac:dyDescent="0.2">
      <c r="A87" s="41" t="s">
        <v>943</v>
      </c>
      <c r="B87" s="41" t="s">
        <v>1659</v>
      </c>
      <c r="C87" s="41" t="s">
        <v>938</v>
      </c>
      <c r="D87" s="41">
        <v>20000</v>
      </c>
      <c r="E87" s="7">
        <v>19731.900000000001</v>
      </c>
      <c r="F87" s="7">
        <f t="shared" si="2"/>
        <v>1.2866015767448578</v>
      </c>
    </row>
    <row r="88" spans="1:6" x14ac:dyDescent="0.2">
      <c r="A88" s="41" t="s">
        <v>944</v>
      </c>
      <c r="B88" s="41" t="s">
        <v>1660</v>
      </c>
      <c r="C88" s="41" t="s">
        <v>938</v>
      </c>
      <c r="D88" s="41">
        <v>10000</v>
      </c>
      <c r="E88" s="7">
        <v>9778.1299999999992</v>
      </c>
      <c r="F88" s="7">
        <f t="shared" si="2"/>
        <v>0.63757456076790342</v>
      </c>
    </row>
    <row r="89" spans="1:6" x14ac:dyDescent="0.2">
      <c r="A89" s="41" t="s">
        <v>945</v>
      </c>
      <c r="B89" s="41" t="s">
        <v>1661</v>
      </c>
      <c r="C89" s="41" t="s">
        <v>938</v>
      </c>
      <c r="D89" s="41">
        <v>10000</v>
      </c>
      <c r="E89" s="7">
        <v>9770.52</v>
      </c>
      <c r="F89" s="7">
        <f t="shared" si="2"/>
        <v>0.63707835725992767</v>
      </c>
    </row>
    <row r="90" spans="1:6" x14ac:dyDescent="0.2">
      <c r="A90" s="41" t="s">
        <v>946</v>
      </c>
      <c r="B90" s="41" t="s">
        <v>1662</v>
      </c>
      <c r="C90" s="41" t="s">
        <v>947</v>
      </c>
      <c r="D90" s="41">
        <v>10000</v>
      </c>
      <c r="E90" s="7">
        <v>9696.74</v>
      </c>
      <c r="F90" s="7">
        <f t="shared" si="2"/>
        <v>0.63226759578575453</v>
      </c>
    </row>
    <row r="91" spans="1:6" x14ac:dyDescent="0.2">
      <c r="A91" s="41" t="s">
        <v>948</v>
      </c>
      <c r="B91" s="41" t="s">
        <v>1663</v>
      </c>
      <c r="C91" s="41" t="s">
        <v>947</v>
      </c>
      <c r="D91" s="41">
        <v>9400</v>
      </c>
      <c r="E91" s="7">
        <v>9382.5442000000003</v>
      </c>
      <c r="F91" s="7">
        <f t="shared" si="2"/>
        <v>0.61178072874879352</v>
      </c>
    </row>
    <row r="92" spans="1:6" x14ac:dyDescent="0.2">
      <c r="A92" s="41" t="s">
        <v>949</v>
      </c>
      <c r="B92" s="41" t="s">
        <v>1664</v>
      </c>
      <c r="C92" s="41" t="s">
        <v>947</v>
      </c>
      <c r="D92" s="41">
        <v>8500</v>
      </c>
      <c r="E92" s="7">
        <v>8311.4105</v>
      </c>
      <c r="F92" s="7">
        <f t="shared" si="2"/>
        <v>0.54193837665271793</v>
      </c>
    </row>
    <row r="93" spans="1:6" x14ac:dyDescent="0.2">
      <c r="A93" s="41" t="s">
        <v>950</v>
      </c>
      <c r="B93" s="41" t="s">
        <v>1665</v>
      </c>
      <c r="C93" s="41" t="s">
        <v>938</v>
      </c>
      <c r="D93" s="41">
        <v>8100</v>
      </c>
      <c r="E93" s="7">
        <v>7819.5861000000004</v>
      </c>
      <c r="F93" s="7">
        <f t="shared" si="2"/>
        <v>0.50986938945322913</v>
      </c>
    </row>
    <row r="94" spans="1:6" x14ac:dyDescent="0.2">
      <c r="A94" s="41" t="s">
        <v>951</v>
      </c>
      <c r="B94" s="41" t="s">
        <v>1666</v>
      </c>
      <c r="C94" s="41" t="s">
        <v>947</v>
      </c>
      <c r="D94" s="41">
        <v>4100</v>
      </c>
      <c r="E94" s="7">
        <v>4090.3035</v>
      </c>
      <c r="F94" s="7">
        <f t="shared" si="2"/>
        <v>0.26670472344097679</v>
      </c>
    </row>
    <row r="95" spans="1:6" x14ac:dyDescent="0.2">
      <c r="A95" s="41" t="s">
        <v>952</v>
      </c>
      <c r="B95" s="41" t="s">
        <v>1667</v>
      </c>
      <c r="C95" s="41" t="s">
        <v>947</v>
      </c>
      <c r="D95" s="41">
        <v>2300</v>
      </c>
      <c r="E95" s="7">
        <v>2233.0102000000002</v>
      </c>
      <c r="F95" s="7">
        <f t="shared" si="2"/>
        <v>0.14560151045805778</v>
      </c>
    </row>
    <row r="96" spans="1:6" x14ac:dyDescent="0.2">
      <c r="A96" s="41" t="s">
        <v>953</v>
      </c>
      <c r="B96" s="41" t="s">
        <v>1668</v>
      </c>
      <c r="C96" s="41" t="s">
        <v>947</v>
      </c>
      <c r="D96" s="41">
        <v>1000</v>
      </c>
      <c r="E96" s="7">
        <v>999.45899999999995</v>
      </c>
      <c r="F96" s="7">
        <f t="shared" si="2"/>
        <v>6.5168864898557083E-2</v>
      </c>
    </row>
    <row r="97" spans="1:6" x14ac:dyDescent="0.2">
      <c r="A97" s="41" t="s">
        <v>954</v>
      </c>
      <c r="B97" s="41" t="s">
        <v>1669</v>
      </c>
      <c r="C97" s="41" t="s">
        <v>947</v>
      </c>
      <c r="D97" s="41">
        <v>500</v>
      </c>
      <c r="E97" s="7">
        <v>498.20949999999999</v>
      </c>
      <c r="F97" s="7">
        <f t="shared" si="2"/>
        <v>3.2485322155964051E-2</v>
      </c>
    </row>
    <row r="98" spans="1:6" x14ac:dyDescent="0.2">
      <c r="A98" s="41" t="s">
        <v>955</v>
      </c>
      <c r="B98" s="41" t="s">
        <v>1670</v>
      </c>
      <c r="C98" s="41" t="s">
        <v>947</v>
      </c>
      <c r="D98" s="41">
        <v>30</v>
      </c>
      <c r="E98" s="7">
        <v>300.21839999999997</v>
      </c>
      <c r="F98" s="7">
        <f t="shared" si="2"/>
        <v>1.9575482685793982E-2</v>
      </c>
    </row>
    <row r="99" spans="1:6" x14ac:dyDescent="0.2">
      <c r="A99" s="41" t="s">
        <v>956</v>
      </c>
      <c r="B99" s="41" t="s">
        <v>1671</v>
      </c>
      <c r="C99" s="41" t="s">
        <v>947</v>
      </c>
      <c r="D99" s="41">
        <v>300</v>
      </c>
      <c r="E99" s="7">
        <v>288.59910000000002</v>
      </c>
      <c r="F99" s="7">
        <f>+E99/$E$144*100</f>
        <v>1.8817856217959082E-2</v>
      </c>
    </row>
    <row r="100" spans="1:6" x14ac:dyDescent="0.2">
      <c r="A100" s="40" t="s">
        <v>40</v>
      </c>
      <c r="B100" s="41"/>
      <c r="C100" s="41"/>
      <c r="D100" s="41"/>
      <c r="E100" s="6">
        <f>SUM(E82:E99)</f>
        <v>219408.01800000001</v>
      </c>
      <c r="F100" s="6">
        <f>SUM(F82:F99)</f>
        <v>14.30631119705979</v>
      </c>
    </row>
    <row r="101" spans="1:6" x14ac:dyDescent="0.2">
      <c r="A101" s="41"/>
      <c r="B101" s="41"/>
      <c r="C101" s="41"/>
      <c r="D101" s="41"/>
      <c r="E101" s="7"/>
      <c r="F101" s="7"/>
    </row>
    <row r="102" spans="1:6" x14ac:dyDescent="0.2">
      <c r="A102" s="40" t="s">
        <v>957</v>
      </c>
      <c r="B102" s="41"/>
      <c r="C102" s="41"/>
      <c r="D102" s="41"/>
      <c r="E102" s="7"/>
      <c r="F102" s="7"/>
    </row>
    <row r="103" spans="1:6" x14ac:dyDescent="0.2">
      <c r="A103" s="41" t="s">
        <v>958</v>
      </c>
      <c r="B103" s="41" t="s">
        <v>1672</v>
      </c>
      <c r="C103" s="41" t="s">
        <v>947</v>
      </c>
      <c r="D103" s="41">
        <v>11200</v>
      </c>
      <c r="E103" s="7">
        <v>54150.095999999998</v>
      </c>
      <c r="F103" s="7">
        <f t="shared" ref="F103:F137" si="3">+E103/$E$144*100</f>
        <v>3.530810458926176</v>
      </c>
    </row>
    <row r="104" spans="1:6" x14ac:dyDescent="0.2">
      <c r="A104" s="41" t="s">
        <v>959</v>
      </c>
      <c r="B104" s="41" t="s">
        <v>1673</v>
      </c>
      <c r="C104" s="41" t="s">
        <v>960</v>
      </c>
      <c r="D104" s="41">
        <v>10000</v>
      </c>
      <c r="E104" s="7">
        <v>49777.3</v>
      </c>
      <c r="F104" s="7">
        <f t="shared" si="3"/>
        <v>3.2456860548706308</v>
      </c>
    </row>
    <row r="105" spans="1:6" x14ac:dyDescent="0.2">
      <c r="A105" s="41" t="s">
        <v>961</v>
      </c>
      <c r="B105" s="41" t="s">
        <v>1674</v>
      </c>
      <c r="C105" s="41" t="s">
        <v>938</v>
      </c>
      <c r="D105" s="41">
        <v>10000</v>
      </c>
      <c r="E105" s="7">
        <v>48458.3</v>
      </c>
      <c r="F105" s="7">
        <f t="shared" si="3"/>
        <v>3.1596817937641757</v>
      </c>
    </row>
    <row r="106" spans="1:6" x14ac:dyDescent="0.2">
      <c r="A106" s="41" t="s">
        <v>962</v>
      </c>
      <c r="B106" s="41" t="s">
        <v>1675</v>
      </c>
      <c r="C106" s="41" t="s">
        <v>963</v>
      </c>
      <c r="D106" s="41">
        <v>9500</v>
      </c>
      <c r="E106" s="7">
        <v>46896.18</v>
      </c>
      <c r="F106" s="7">
        <f t="shared" si="3"/>
        <v>3.0578251020586289</v>
      </c>
    </row>
    <row r="107" spans="1:6" x14ac:dyDescent="0.2">
      <c r="A107" s="41" t="s">
        <v>964</v>
      </c>
      <c r="B107" s="41" t="s">
        <v>1676</v>
      </c>
      <c r="C107" s="41" t="s">
        <v>947</v>
      </c>
      <c r="D107" s="41">
        <v>8000</v>
      </c>
      <c r="E107" s="7">
        <v>39316.36</v>
      </c>
      <c r="F107" s="7">
        <f t="shared" si="3"/>
        <v>2.5635894550382097</v>
      </c>
    </row>
    <row r="108" spans="1:6" x14ac:dyDescent="0.2">
      <c r="A108" s="41" t="s">
        <v>965</v>
      </c>
      <c r="B108" s="41" t="s">
        <v>1677</v>
      </c>
      <c r="C108" s="41" t="s">
        <v>947</v>
      </c>
      <c r="D108" s="41">
        <v>6000</v>
      </c>
      <c r="E108" s="7">
        <v>28887.54</v>
      </c>
      <c r="F108" s="7">
        <f t="shared" si="3"/>
        <v>1.8835872121934605</v>
      </c>
    </row>
    <row r="109" spans="1:6" x14ac:dyDescent="0.2">
      <c r="A109" s="41" t="s">
        <v>966</v>
      </c>
      <c r="B109" s="41" t="s">
        <v>1678</v>
      </c>
      <c r="C109" s="41" t="s">
        <v>960</v>
      </c>
      <c r="D109" s="41">
        <v>5600</v>
      </c>
      <c r="E109" s="7">
        <v>27660.472000000002</v>
      </c>
      <c r="F109" s="7">
        <f t="shared" si="3"/>
        <v>1.8035772981166023</v>
      </c>
    </row>
    <row r="110" spans="1:6" x14ac:dyDescent="0.2">
      <c r="A110" s="41" t="s">
        <v>967</v>
      </c>
      <c r="B110" s="41" t="s">
        <v>1679</v>
      </c>
      <c r="C110" s="41" t="s">
        <v>938</v>
      </c>
      <c r="D110" s="41">
        <v>5540</v>
      </c>
      <c r="E110" s="7">
        <v>27450.4784</v>
      </c>
      <c r="F110" s="7">
        <f t="shared" si="3"/>
        <v>1.7898848459520194</v>
      </c>
    </row>
    <row r="111" spans="1:6" x14ac:dyDescent="0.2">
      <c r="A111" s="41" t="s">
        <v>968</v>
      </c>
      <c r="B111" s="41" t="s">
        <v>1680</v>
      </c>
      <c r="C111" s="41" t="s">
        <v>960</v>
      </c>
      <c r="D111" s="41">
        <v>4400</v>
      </c>
      <c r="E111" s="7">
        <v>21437.371999999999</v>
      </c>
      <c r="F111" s="7">
        <f t="shared" si="3"/>
        <v>1.397805412376206</v>
      </c>
    </row>
    <row r="112" spans="1:6" x14ac:dyDescent="0.2">
      <c r="A112" s="41" t="s">
        <v>969</v>
      </c>
      <c r="B112" s="41" t="s">
        <v>1681</v>
      </c>
      <c r="C112" s="41" t="s">
        <v>947</v>
      </c>
      <c r="D112" s="41">
        <v>4000</v>
      </c>
      <c r="E112" s="7">
        <v>19781.560000000001</v>
      </c>
      <c r="F112" s="7">
        <f t="shared" si="3"/>
        <v>1.2898396143540667</v>
      </c>
    </row>
    <row r="113" spans="1:6" x14ac:dyDescent="0.2">
      <c r="A113" s="41" t="s">
        <v>970</v>
      </c>
      <c r="B113" s="41" t="s">
        <v>1682</v>
      </c>
      <c r="C113" s="41" t="s">
        <v>947</v>
      </c>
      <c r="D113" s="41">
        <v>4000</v>
      </c>
      <c r="E113" s="7">
        <v>19227.22</v>
      </c>
      <c r="F113" s="7">
        <f t="shared" si="3"/>
        <v>1.2536943511988334</v>
      </c>
    </row>
    <row r="114" spans="1:6" x14ac:dyDescent="0.2">
      <c r="A114" s="41" t="s">
        <v>971</v>
      </c>
      <c r="B114" s="41" t="s">
        <v>1683</v>
      </c>
      <c r="C114" s="41" t="s">
        <v>938</v>
      </c>
      <c r="D114" s="41">
        <v>3000</v>
      </c>
      <c r="E114" s="7">
        <v>14463.885</v>
      </c>
      <c r="F114" s="7">
        <f t="shared" si="3"/>
        <v>0.94310518737963889</v>
      </c>
    </row>
    <row r="115" spans="1:6" x14ac:dyDescent="0.2">
      <c r="A115" s="41" t="s">
        <v>972</v>
      </c>
      <c r="B115" s="41" t="s">
        <v>1684</v>
      </c>
      <c r="C115" s="41" t="s">
        <v>947</v>
      </c>
      <c r="D115" s="41">
        <v>3000</v>
      </c>
      <c r="E115" s="7">
        <v>14438.82</v>
      </c>
      <c r="F115" s="7">
        <f t="shared" si="3"/>
        <v>0.94147084560205463</v>
      </c>
    </row>
    <row r="116" spans="1:6" x14ac:dyDescent="0.2">
      <c r="A116" s="41" t="s">
        <v>973</v>
      </c>
      <c r="B116" s="41" t="s">
        <v>1685</v>
      </c>
      <c r="C116" s="41" t="s">
        <v>938</v>
      </c>
      <c r="D116" s="41">
        <v>2700</v>
      </c>
      <c r="E116" s="7">
        <v>13369.428</v>
      </c>
      <c r="F116" s="7">
        <f t="shared" si="3"/>
        <v>0.87174205955720674</v>
      </c>
    </row>
    <row r="117" spans="1:6" x14ac:dyDescent="0.2">
      <c r="A117" s="41" t="s">
        <v>974</v>
      </c>
      <c r="B117" s="41" t="s">
        <v>1686</v>
      </c>
      <c r="C117" s="41" t="s">
        <v>947</v>
      </c>
      <c r="D117" s="41">
        <v>2500</v>
      </c>
      <c r="E117" s="7">
        <v>12438.174999999999</v>
      </c>
      <c r="F117" s="7">
        <f t="shared" si="3"/>
        <v>0.81102050825457606</v>
      </c>
    </row>
    <row r="118" spans="1:6" x14ac:dyDescent="0.2">
      <c r="A118" s="41" t="s">
        <v>975</v>
      </c>
      <c r="B118" s="41" t="s">
        <v>1687</v>
      </c>
      <c r="C118" s="41" t="s">
        <v>938</v>
      </c>
      <c r="D118" s="41">
        <v>2100</v>
      </c>
      <c r="E118" s="7">
        <v>10274.522999999999</v>
      </c>
      <c r="F118" s="7">
        <f t="shared" si="3"/>
        <v>0.66994143960294261</v>
      </c>
    </row>
    <row r="119" spans="1:6" x14ac:dyDescent="0.2">
      <c r="A119" s="41" t="s">
        <v>976</v>
      </c>
      <c r="B119" s="41" t="s">
        <v>1688</v>
      </c>
      <c r="C119" s="41" t="s">
        <v>960</v>
      </c>
      <c r="D119" s="41">
        <v>2000</v>
      </c>
      <c r="E119" s="7">
        <v>9961.11</v>
      </c>
      <c r="F119" s="7">
        <f t="shared" si="3"/>
        <v>0.64950561436703858</v>
      </c>
    </row>
    <row r="120" spans="1:6" x14ac:dyDescent="0.2">
      <c r="A120" s="41" t="s">
        <v>977</v>
      </c>
      <c r="B120" s="41" t="s">
        <v>1689</v>
      </c>
      <c r="C120" s="41" t="s">
        <v>938</v>
      </c>
      <c r="D120" s="41">
        <v>2000</v>
      </c>
      <c r="E120" s="7">
        <v>9952.2800000000007</v>
      </c>
      <c r="F120" s="7">
        <f t="shared" si="3"/>
        <v>0.64892986180784984</v>
      </c>
    </row>
    <row r="121" spans="1:6" x14ac:dyDescent="0.2">
      <c r="A121" s="41" t="s">
        <v>978</v>
      </c>
      <c r="B121" s="41" t="s">
        <v>1690</v>
      </c>
      <c r="C121" s="41" t="s">
        <v>947</v>
      </c>
      <c r="D121" s="41">
        <v>2000</v>
      </c>
      <c r="E121" s="7">
        <v>9608.5400000000009</v>
      </c>
      <c r="F121" s="7">
        <f t="shared" si="3"/>
        <v>0.62651659060790066</v>
      </c>
    </row>
    <row r="122" spans="1:6" x14ac:dyDescent="0.2">
      <c r="A122" s="41" t="s">
        <v>979</v>
      </c>
      <c r="B122" s="41" t="s">
        <v>1691</v>
      </c>
      <c r="C122" s="41" t="s">
        <v>938</v>
      </c>
      <c r="D122" s="41">
        <v>1600</v>
      </c>
      <c r="E122" s="7">
        <v>7875.08</v>
      </c>
      <c r="F122" s="7">
        <f t="shared" si="3"/>
        <v>0.51348782149675865</v>
      </c>
    </row>
    <row r="123" spans="1:6" x14ac:dyDescent="0.2">
      <c r="A123" s="41" t="s">
        <v>980</v>
      </c>
      <c r="B123" s="41" t="s">
        <v>1692</v>
      </c>
      <c r="C123" s="41" t="s">
        <v>938</v>
      </c>
      <c r="D123" s="41">
        <v>1000</v>
      </c>
      <c r="E123" s="7">
        <v>4918.875</v>
      </c>
      <c r="F123" s="7">
        <f t="shared" si="3"/>
        <v>0.32073101580744184</v>
      </c>
    </row>
    <row r="124" spans="1:6" x14ac:dyDescent="0.2">
      <c r="A124" s="41" t="s">
        <v>981</v>
      </c>
      <c r="B124" s="41" t="s">
        <v>1693</v>
      </c>
      <c r="C124" s="41" t="s">
        <v>982</v>
      </c>
      <c r="D124" s="41">
        <v>1000</v>
      </c>
      <c r="E124" s="7">
        <v>4666.92</v>
      </c>
      <c r="F124" s="7">
        <f t="shared" si="3"/>
        <v>0.30430250662846003</v>
      </c>
    </row>
    <row r="125" spans="1:6" x14ac:dyDescent="0.2">
      <c r="A125" s="41" t="s">
        <v>983</v>
      </c>
      <c r="B125" s="41" t="s">
        <v>1694</v>
      </c>
      <c r="C125" s="41" t="s">
        <v>984</v>
      </c>
      <c r="D125" s="41">
        <v>1000</v>
      </c>
      <c r="E125" s="7">
        <v>4645.8950000000004</v>
      </c>
      <c r="F125" s="7">
        <f t="shared" si="3"/>
        <v>0.3029315895778435</v>
      </c>
    </row>
    <row r="126" spans="1:6" x14ac:dyDescent="0.2">
      <c r="A126" s="41" t="s">
        <v>985</v>
      </c>
      <c r="B126" s="41" t="s">
        <v>1695</v>
      </c>
      <c r="C126" s="41" t="s">
        <v>984</v>
      </c>
      <c r="D126" s="41">
        <v>1000</v>
      </c>
      <c r="E126" s="7">
        <v>4643.5749999999998</v>
      </c>
      <c r="F126" s="7">
        <f t="shared" si="3"/>
        <v>0.30278031597225824</v>
      </c>
    </row>
    <row r="127" spans="1:6" x14ac:dyDescent="0.2">
      <c r="A127" s="41" t="s">
        <v>986</v>
      </c>
      <c r="B127" s="41" t="s">
        <v>1696</v>
      </c>
      <c r="C127" s="41" t="s">
        <v>982</v>
      </c>
      <c r="D127" s="41">
        <v>700</v>
      </c>
      <c r="E127" s="7">
        <v>3274.2534999999998</v>
      </c>
      <c r="F127" s="7">
        <f t="shared" si="3"/>
        <v>0.21349488471776001</v>
      </c>
    </row>
    <row r="128" spans="1:6" x14ac:dyDescent="0.2">
      <c r="A128" s="41" t="s">
        <v>987</v>
      </c>
      <c r="B128" s="41" t="s">
        <v>1697</v>
      </c>
      <c r="C128" s="41" t="s">
        <v>984</v>
      </c>
      <c r="D128" s="41">
        <v>600</v>
      </c>
      <c r="E128" s="7">
        <v>2872.56</v>
      </c>
      <c r="F128" s="7">
        <f t="shared" si="3"/>
        <v>0.18730280537070471</v>
      </c>
    </row>
    <row r="129" spans="1:6" x14ac:dyDescent="0.2">
      <c r="A129" s="41" t="s">
        <v>988</v>
      </c>
      <c r="B129" s="41" t="s">
        <v>1698</v>
      </c>
      <c r="C129" s="41" t="s">
        <v>947</v>
      </c>
      <c r="D129" s="41">
        <v>500</v>
      </c>
      <c r="E129" s="7">
        <v>2498.6350000000002</v>
      </c>
      <c r="F129" s="7">
        <f t="shared" si="3"/>
        <v>0.16292134719463849</v>
      </c>
    </row>
    <row r="130" spans="1:6" x14ac:dyDescent="0.2">
      <c r="A130" s="41" t="s">
        <v>989</v>
      </c>
      <c r="B130" s="41" t="s">
        <v>1699</v>
      </c>
      <c r="C130" s="41" t="s">
        <v>938</v>
      </c>
      <c r="D130" s="41">
        <v>500</v>
      </c>
      <c r="E130" s="7">
        <v>2485.5300000000002</v>
      </c>
      <c r="F130" s="7">
        <f t="shared" si="3"/>
        <v>0.16206684693550272</v>
      </c>
    </row>
    <row r="131" spans="1:6" x14ac:dyDescent="0.2">
      <c r="A131" s="41" t="s">
        <v>990</v>
      </c>
      <c r="B131" s="41" t="s">
        <v>1700</v>
      </c>
      <c r="C131" s="41" t="s">
        <v>982</v>
      </c>
      <c r="D131" s="41">
        <v>500</v>
      </c>
      <c r="E131" s="7">
        <v>2326.4425000000001</v>
      </c>
      <c r="F131" s="7">
        <f t="shared" si="3"/>
        <v>0.15169368325940474</v>
      </c>
    </row>
    <row r="132" spans="1:6" x14ac:dyDescent="0.2">
      <c r="A132" s="41" t="s">
        <v>991</v>
      </c>
      <c r="B132" s="41" t="s">
        <v>1701</v>
      </c>
      <c r="C132" s="41" t="s">
        <v>938</v>
      </c>
      <c r="D132" s="41">
        <v>300</v>
      </c>
      <c r="E132" s="7">
        <v>1492.9455</v>
      </c>
      <c r="F132" s="7">
        <f t="shared" si="3"/>
        <v>9.73462278997025E-2</v>
      </c>
    </row>
    <row r="133" spans="1:6" x14ac:dyDescent="0.2">
      <c r="A133" s="41" t="s">
        <v>992</v>
      </c>
      <c r="B133" s="41" t="s">
        <v>1702</v>
      </c>
      <c r="C133" s="41" t="s">
        <v>938</v>
      </c>
      <c r="D133" s="41">
        <v>300</v>
      </c>
      <c r="E133" s="7">
        <v>1485.6285</v>
      </c>
      <c r="F133" s="7">
        <f t="shared" si="3"/>
        <v>9.6869129204845833E-2</v>
      </c>
    </row>
    <row r="134" spans="1:6" x14ac:dyDescent="0.2">
      <c r="A134" s="41" t="s">
        <v>993</v>
      </c>
      <c r="B134" s="41" t="s">
        <v>1703</v>
      </c>
      <c r="C134" s="41" t="s">
        <v>947</v>
      </c>
      <c r="D134" s="41">
        <v>100</v>
      </c>
      <c r="E134" s="7">
        <v>498.37799999999999</v>
      </c>
      <c r="F134" s="7">
        <f t="shared" si="3"/>
        <v>3.2496309053611089E-2</v>
      </c>
    </row>
    <row r="135" spans="1:6" x14ac:dyDescent="0.2">
      <c r="A135" s="41" t="s">
        <v>994</v>
      </c>
      <c r="B135" s="41" t="s">
        <v>1704</v>
      </c>
      <c r="C135" s="41" t="s">
        <v>947</v>
      </c>
      <c r="D135" s="41">
        <v>100</v>
      </c>
      <c r="E135" s="7">
        <v>498.2595</v>
      </c>
      <c r="F135" s="7">
        <f t="shared" si="3"/>
        <v>3.2488582362980981E-2</v>
      </c>
    </row>
    <row r="136" spans="1:6" x14ac:dyDescent="0.2">
      <c r="A136" s="41" t="s">
        <v>995</v>
      </c>
      <c r="B136" s="41" t="s">
        <v>1705</v>
      </c>
      <c r="C136" s="41" t="s">
        <v>984</v>
      </c>
      <c r="D136" s="41">
        <v>60</v>
      </c>
      <c r="E136" s="7">
        <v>286.66890000000001</v>
      </c>
      <c r="F136" s="7">
        <f t="shared" si="3"/>
        <v>1.8691999186277748E-2</v>
      </c>
    </row>
    <row r="137" spans="1:6" x14ac:dyDescent="0.2">
      <c r="A137" s="41" t="s">
        <v>996</v>
      </c>
      <c r="B137" s="41" t="s">
        <v>1706</v>
      </c>
      <c r="C137" s="41" t="s">
        <v>947</v>
      </c>
      <c r="D137" s="41">
        <v>20</v>
      </c>
      <c r="E137" s="7">
        <v>99.742400000000004</v>
      </c>
      <c r="F137" s="7">
        <f t="shared" si="3"/>
        <v>6.5036174472968278E-3</v>
      </c>
    </row>
    <row r="138" spans="1:6" x14ac:dyDescent="0.2">
      <c r="A138" s="40" t="s">
        <v>40</v>
      </c>
      <c r="B138" s="41"/>
      <c r="C138" s="41"/>
      <c r="D138" s="41"/>
      <c r="E138" s="6">
        <f>SUM(E103:E137)</f>
        <v>522119.02819999994</v>
      </c>
      <c r="F138" s="6">
        <f>SUM(F103:F137)</f>
        <v>34.044322388143712</v>
      </c>
    </row>
    <row r="139" spans="1:6" x14ac:dyDescent="0.2">
      <c r="A139" s="41"/>
      <c r="B139" s="41"/>
      <c r="C139" s="41"/>
      <c r="D139" s="41"/>
      <c r="E139" s="7"/>
      <c r="F139" s="7"/>
    </row>
    <row r="140" spans="1:6" x14ac:dyDescent="0.2">
      <c r="A140" s="40" t="s">
        <v>40</v>
      </c>
      <c r="B140" s="41"/>
      <c r="C140" s="41"/>
      <c r="D140" s="41"/>
      <c r="E140" s="6">
        <f>+E138+E100+E78+E54</f>
        <v>1463180.6765025998</v>
      </c>
      <c r="F140" s="6">
        <f>+E140/$E$144*100</f>
        <v>95.405438171227928</v>
      </c>
    </row>
    <row r="141" spans="1:6" x14ac:dyDescent="0.2">
      <c r="A141" s="41"/>
      <c r="B141" s="41"/>
      <c r="C141" s="41"/>
      <c r="D141" s="41"/>
      <c r="E141" s="7"/>
      <c r="F141" s="7"/>
    </row>
    <row r="142" spans="1:6" x14ac:dyDescent="0.2">
      <c r="A142" s="40" t="s">
        <v>103</v>
      </c>
      <c r="B142" s="41"/>
      <c r="C142" s="41"/>
      <c r="D142" s="41"/>
      <c r="E142" s="7">
        <v>70464.265074599898</v>
      </c>
      <c r="F142" s="7">
        <f t="shared" ref="F142" si="4">+E142/$E$144*100</f>
        <v>4.5945618287720809</v>
      </c>
    </row>
    <row r="143" spans="1:6" x14ac:dyDescent="0.2">
      <c r="A143" s="41"/>
      <c r="B143" s="41"/>
      <c r="C143" s="41"/>
      <c r="D143" s="41"/>
      <c r="E143" s="7"/>
      <c r="F143" s="7"/>
    </row>
    <row r="144" spans="1:6" x14ac:dyDescent="0.2">
      <c r="A144" s="42" t="s">
        <v>104</v>
      </c>
      <c r="B144" s="39"/>
      <c r="C144" s="39"/>
      <c r="D144" s="39"/>
      <c r="E144" s="8">
        <v>1533644.9415771996</v>
      </c>
      <c r="F144" s="8">
        <f xml:space="preserve"> ROUND(SUM(F140:F143),2)</f>
        <v>100</v>
      </c>
    </row>
    <row r="145" spans="1:6" x14ac:dyDescent="0.2">
      <c r="F145" s="9" t="s">
        <v>997</v>
      </c>
    </row>
    <row r="146" spans="1:6" x14ac:dyDescent="0.2">
      <c r="A146" s="4" t="s">
        <v>105</v>
      </c>
    </row>
    <row r="147" spans="1:6" x14ac:dyDescent="0.2">
      <c r="A147" s="4" t="s">
        <v>106</v>
      </c>
    </row>
    <row r="148" spans="1:6" x14ac:dyDescent="0.2">
      <c r="A148" s="4" t="s">
        <v>107</v>
      </c>
    </row>
    <row r="149" spans="1:6" x14ac:dyDescent="0.2">
      <c r="A149" s="2" t="s">
        <v>998</v>
      </c>
      <c r="D149" s="10">
        <v>10.1058</v>
      </c>
    </row>
    <row r="150" spans="1:6" x14ac:dyDescent="0.2">
      <c r="A150" s="2" t="s">
        <v>999</v>
      </c>
      <c r="D150" s="10">
        <v>10.0778</v>
      </c>
    </row>
    <row r="151" spans="1:6" x14ac:dyDescent="0.2">
      <c r="A151" s="2" t="s">
        <v>1000</v>
      </c>
      <c r="D151" s="10">
        <v>23.845500000000001</v>
      </c>
    </row>
    <row r="152" spans="1:6" x14ac:dyDescent="0.2">
      <c r="A152" s="2" t="s">
        <v>1001</v>
      </c>
      <c r="D152" s="10">
        <v>10.0602</v>
      </c>
    </row>
    <row r="153" spans="1:6" x14ac:dyDescent="0.2">
      <c r="A153" s="2" t="s">
        <v>1002</v>
      </c>
      <c r="D153" s="10">
        <v>10.132999999999999</v>
      </c>
    </row>
    <row r="154" spans="1:6" x14ac:dyDescent="0.2">
      <c r="A154" s="2" t="s">
        <v>1003</v>
      </c>
      <c r="D154" s="10">
        <v>10</v>
      </c>
    </row>
    <row r="155" spans="1:6" x14ac:dyDescent="0.2">
      <c r="A155" s="2" t="s">
        <v>1004</v>
      </c>
      <c r="D155" s="10">
        <v>10.0495</v>
      </c>
    </row>
    <row r="156" spans="1:6" x14ac:dyDescent="0.2">
      <c r="A156" s="2" t="s">
        <v>1005</v>
      </c>
      <c r="D156" s="10">
        <v>23.177399999999999</v>
      </c>
    </row>
    <row r="157" spans="1:6" x14ac:dyDescent="0.2">
      <c r="A157" s="2" t="s">
        <v>1006</v>
      </c>
      <c r="D157" s="10">
        <v>22.710100000000001</v>
      </c>
    </row>
    <row r="158" spans="1:6" x14ac:dyDescent="0.2">
      <c r="A158" s="2" t="s">
        <v>1007</v>
      </c>
      <c r="D158" s="10">
        <v>10.0983</v>
      </c>
    </row>
    <row r="159" spans="1:6" x14ac:dyDescent="0.2">
      <c r="A159" s="2" t="s">
        <v>1008</v>
      </c>
      <c r="D159" s="10">
        <v>23.931100000000001</v>
      </c>
    </row>
    <row r="161" spans="1:4" x14ac:dyDescent="0.2">
      <c r="A161" s="4" t="s">
        <v>108</v>
      </c>
    </row>
    <row r="162" spans="1:4" x14ac:dyDescent="0.2">
      <c r="A162" s="2" t="s">
        <v>1008</v>
      </c>
      <c r="D162" s="10">
        <v>24.927199999999999</v>
      </c>
    </row>
    <row r="163" spans="1:4" x14ac:dyDescent="0.2">
      <c r="A163" s="2" t="s">
        <v>1002</v>
      </c>
      <c r="D163" s="10">
        <v>10.136900000000001</v>
      </c>
    </row>
    <row r="164" spans="1:4" x14ac:dyDescent="0.2">
      <c r="A164" s="2" t="s">
        <v>1000</v>
      </c>
      <c r="D164" s="10">
        <v>24.8293</v>
      </c>
    </row>
    <row r="165" spans="1:4" x14ac:dyDescent="0.2">
      <c r="A165" s="2" t="s">
        <v>998</v>
      </c>
      <c r="D165" s="10">
        <v>10.11</v>
      </c>
    </row>
    <row r="166" spans="1:4" x14ac:dyDescent="0.2">
      <c r="A166" s="2" t="s">
        <v>1001</v>
      </c>
      <c r="D166" s="10">
        <v>10.0456</v>
      </c>
    </row>
    <row r="167" spans="1:4" x14ac:dyDescent="0.2">
      <c r="A167" s="2" t="s">
        <v>1007</v>
      </c>
      <c r="D167" s="10">
        <v>10.102499999999999</v>
      </c>
    </row>
    <row r="168" spans="1:4" x14ac:dyDescent="0.2">
      <c r="A168" s="2" t="s">
        <v>1004</v>
      </c>
      <c r="D168" s="10">
        <v>10.033200000000001</v>
      </c>
    </row>
    <row r="169" spans="1:4" x14ac:dyDescent="0.2">
      <c r="A169" s="2" t="s">
        <v>1005</v>
      </c>
      <c r="D169" s="10">
        <v>24.1036</v>
      </c>
    </row>
    <row r="170" spans="1:4" x14ac:dyDescent="0.2">
      <c r="A170" s="2" t="s">
        <v>1006</v>
      </c>
      <c r="D170" s="10">
        <v>23.593800000000002</v>
      </c>
    </row>
    <row r="171" spans="1:4" x14ac:dyDescent="0.2">
      <c r="A171" s="2" t="s">
        <v>1003</v>
      </c>
      <c r="D171" s="10">
        <v>10</v>
      </c>
    </row>
    <row r="172" spans="1:4" x14ac:dyDescent="0.2">
      <c r="A172" s="2" t="s">
        <v>999</v>
      </c>
      <c r="D172" s="10">
        <v>10.063000000000001</v>
      </c>
    </row>
    <row r="174" spans="1:4" x14ac:dyDescent="0.2">
      <c r="A174" s="4" t="s">
        <v>109</v>
      </c>
      <c r="D174" s="43"/>
    </row>
    <row r="175" spans="1:4" x14ac:dyDescent="0.2">
      <c r="A175" s="13" t="s">
        <v>606</v>
      </c>
      <c r="B175" s="14"/>
      <c r="C175" s="49" t="s">
        <v>607</v>
      </c>
      <c r="D175" s="50"/>
    </row>
    <row r="176" spans="1:4" x14ac:dyDescent="0.2">
      <c r="A176" s="51"/>
      <c r="B176" s="52"/>
      <c r="C176" s="15" t="s">
        <v>608</v>
      </c>
      <c r="D176" s="15" t="s">
        <v>609</v>
      </c>
    </row>
    <row r="177" spans="1:5" x14ac:dyDescent="0.2">
      <c r="A177" s="16" t="s">
        <v>1004</v>
      </c>
      <c r="B177" s="17"/>
      <c r="C177" s="18">
        <v>0.28800844319999991</v>
      </c>
      <c r="D177" s="18">
        <v>0.26672604849999998</v>
      </c>
    </row>
    <row r="178" spans="1:5" x14ac:dyDescent="0.2">
      <c r="A178" s="16" t="s">
        <v>1009</v>
      </c>
      <c r="B178" s="17"/>
      <c r="C178" s="18">
        <v>0.28248554289999983</v>
      </c>
      <c r="D178" s="18">
        <v>0.26161220189999995</v>
      </c>
    </row>
    <row r="179" spans="1:5" x14ac:dyDescent="0.2">
      <c r="A179" s="16" t="s">
        <v>1010</v>
      </c>
      <c r="B179" s="17"/>
      <c r="C179" s="18">
        <v>0.30411328079999989</v>
      </c>
      <c r="D179" s="18">
        <v>0.28164045890000006</v>
      </c>
    </row>
    <row r="180" spans="1:5" x14ac:dyDescent="0.2">
      <c r="A180" s="16" t="s">
        <v>1002</v>
      </c>
      <c r="B180" s="17"/>
      <c r="C180" s="18">
        <v>0.2760939194</v>
      </c>
      <c r="D180" s="18">
        <v>0.25568882910000001</v>
      </c>
    </row>
    <row r="181" spans="1:5" x14ac:dyDescent="0.2">
      <c r="A181" s="16" t="s">
        <v>998</v>
      </c>
      <c r="B181" s="17"/>
      <c r="C181" s="18">
        <v>0.29158707309999993</v>
      </c>
      <c r="D181" s="18">
        <v>0.27003666680000005</v>
      </c>
    </row>
    <row r="182" spans="1:5" x14ac:dyDescent="0.2">
      <c r="A182" s="16" t="s">
        <v>1011</v>
      </c>
      <c r="B182" s="17"/>
      <c r="C182" s="18">
        <v>0.30580166210000009</v>
      </c>
      <c r="D182" s="18">
        <v>0.28320404340000011</v>
      </c>
    </row>
    <row r="183" spans="1:5" x14ac:dyDescent="0.2">
      <c r="A183" s="16" t="s">
        <v>1007</v>
      </c>
      <c r="B183" s="17"/>
      <c r="C183" s="18">
        <v>0.29374901209999998</v>
      </c>
      <c r="D183" s="18">
        <v>0.27203880530000002</v>
      </c>
    </row>
    <row r="184" spans="1:5" x14ac:dyDescent="0.2">
      <c r="A184" s="19"/>
      <c r="B184" s="19"/>
      <c r="C184" s="20"/>
      <c r="D184" s="20"/>
    </row>
    <row r="185" spans="1:5" x14ac:dyDescent="0.2">
      <c r="A185" s="4" t="s">
        <v>763</v>
      </c>
      <c r="D185" s="44">
        <v>0.73880520328695054</v>
      </c>
      <c r="E185" s="1" t="s">
        <v>764</v>
      </c>
    </row>
  </sheetData>
  <mergeCells count="3">
    <mergeCell ref="B1:E1"/>
    <mergeCell ref="C175:D175"/>
    <mergeCell ref="A176:B17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45"/>
  <sheetViews>
    <sheetView showGridLines="0" workbookViewId="0"/>
  </sheetViews>
  <sheetFormatPr defaultRowHeight="11.25" x14ac:dyDescent="0.2"/>
  <cols>
    <col min="1" max="1" width="38" style="2" customWidth="1"/>
    <col min="2" max="2" width="56" style="2" bestFit="1" customWidth="1"/>
    <col min="3" max="3" width="9.2851562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4"/>
      <c r="B1" s="48" t="s">
        <v>814</v>
      </c>
      <c r="C1" s="48"/>
      <c r="D1" s="48"/>
      <c r="E1" s="48"/>
    </row>
    <row r="3" spans="1:6" s="4" customFormat="1" x14ac:dyDescent="0.2">
      <c r="A3" s="38" t="s">
        <v>1</v>
      </c>
      <c r="B3" s="38" t="s">
        <v>2</v>
      </c>
      <c r="C3" s="38" t="s">
        <v>673</v>
      </c>
      <c r="D3" s="38" t="s">
        <v>4</v>
      </c>
      <c r="E3" s="3" t="s">
        <v>5</v>
      </c>
      <c r="F3" s="3" t="s">
        <v>6</v>
      </c>
    </row>
    <row r="4" spans="1:6" x14ac:dyDescent="0.2">
      <c r="A4" s="39"/>
      <c r="B4" s="39"/>
      <c r="C4" s="39"/>
      <c r="D4" s="39"/>
      <c r="E4" s="5"/>
      <c r="F4" s="5"/>
    </row>
    <row r="5" spans="1:6" x14ac:dyDescent="0.2">
      <c r="A5" s="40" t="s">
        <v>674</v>
      </c>
      <c r="B5" s="41"/>
      <c r="C5" s="41"/>
      <c r="D5" s="41"/>
      <c r="E5" s="7"/>
      <c r="F5" s="7"/>
    </row>
    <row r="6" spans="1:6" x14ac:dyDescent="0.2">
      <c r="A6" s="40" t="s">
        <v>8</v>
      </c>
      <c r="B6" s="41"/>
      <c r="C6" s="41"/>
      <c r="D6" s="41"/>
      <c r="E6" s="7"/>
      <c r="F6" s="7"/>
    </row>
    <row r="7" spans="1:6" x14ac:dyDescent="0.2">
      <c r="A7" s="40"/>
      <c r="B7" s="41"/>
      <c r="C7" s="41"/>
      <c r="D7" s="41"/>
      <c r="E7" s="7"/>
      <c r="F7" s="7"/>
    </row>
    <row r="8" spans="1:6" x14ac:dyDescent="0.2">
      <c r="A8" s="41" t="s">
        <v>802</v>
      </c>
      <c r="B8" s="41" t="s">
        <v>1625</v>
      </c>
      <c r="C8" s="41" t="s">
        <v>686</v>
      </c>
      <c r="D8" s="41">
        <v>45</v>
      </c>
      <c r="E8" s="7">
        <v>464.07960000000003</v>
      </c>
      <c r="F8" s="7">
        <f>+E8/$E$30*100</f>
        <v>9.7345382472041173</v>
      </c>
    </row>
    <row r="9" spans="1:6" x14ac:dyDescent="0.2">
      <c r="A9" s="41" t="s">
        <v>803</v>
      </c>
      <c r="B9" s="41" t="s">
        <v>1626</v>
      </c>
      <c r="C9" s="41" t="s">
        <v>686</v>
      </c>
      <c r="D9" s="41">
        <v>45</v>
      </c>
      <c r="E9" s="7">
        <v>459.55169999999998</v>
      </c>
      <c r="F9" s="7">
        <f t="shared" ref="F9:F19" si="0">+E9/$E$30*100</f>
        <v>9.6395609723367954</v>
      </c>
    </row>
    <row r="10" spans="1:6" x14ac:dyDescent="0.2">
      <c r="A10" s="41" t="s">
        <v>799</v>
      </c>
      <c r="B10" s="41" t="s">
        <v>1622</v>
      </c>
      <c r="C10" s="41" t="s">
        <v>774</v>
      </c>
      <c r="D10" s="41">
        <v>46</v>
      </c>
      <c r="E10" s="7">
        <v>450.93063999999998</v>
      </c>
      <c r="F10" s="7">
        <f t="shared" si="0"/>
        <v>9.4587255331116253</v>
      </c>
    </row>
    <row r="11" spans="1:6" x14ac:dyDescent="0.2">
      <c r="A11" s="41" t="s">
        <v>811</v>
      </c>
      <c r="B11" s="41" t="s">
        <v>1566</v>
      </c>
      <c r="C11" s="41" t="s">
        <v>686</v>
      </c>
      <c r="D11" s="41">
        <v>46</v>
      </c>
      <c r="E11" s="7">
        <v>449.36250000000001</v>
      </c>
      <c r="F11" s="7">
        <f t="shared" si="0"/>
        <v>9.4258322130713328</v>
      </c>
    </row>
    <row r="12" spans="1:6" x14ac:dyDescent="0.2">
      <c r="A12" s="41" t="s">
        <v>809</v>
      </c>
      <c r="B12" s="41" t="s">
        <v>1602</v>
      </c>
      <c r="C12" s="41" t="s">
        <v>686</v>
      </c>
      <c r="D12" s="41">
        <v>45</v>
      </c>
      <c r="E12" s="7">
        <v>441.44459999999998</v>
      </c>
      <c r="F12" s="7">
        <f t="shared" si="0"/>
        <v>9.2597462649117119</v>
      </c>
    </row>
    <row r="13" spans="1:6" x14ac:dyDescent="0.2">
      <c r="A13" s="41" t="s">
        <v>807</v>
      </c>
      <c r="B13" s="41" t="s">
        <v>1600</v>
      </c>
      <c r="C13" s="41" t="s">
        <v>686</v>
      </c>
      <c r="D13" s="41">
        <v>45</v>
      </c>
      <c r="E13" s="7">
        <v>440.88704999999999</v>
      </c>
      <c r="F13" s="7">
        <f t="shared" si="0"/>
        <v>9.2480510906361602</v>
      </c>
    </row>
    <row r="14" spans="1:6" x14ac:dyDescent="0.2">
      <c r="A14" s="41" t="s">
        <v>792</v>
      </c>
      <c r="B14" s="41" t="s">
        <v>1599</v>
      </c>
      <c r="C14" s="41" t="s">
        <v>774</v>
      </c>
      <c r="D14" s="41">
        <v>34</v>
      </c>
      <c r="E14" s="7">
        <v>347.76423999999997</v>
      </c>
      <c r="F14" s="7">
        <f t="shared" si="0"/>
        <v>7.2947061135414506</v>
      </c>
    </row>
    <row r="15" spans="1:6" x14ac:dyDescent="0.2">
      <c r="A15" s="41" t="s">
        <v>812</v>
      </c>
      <c r="B15" s="41" t="s">
        <v>1567</v>
      </c>
      <c r="C15" s="41" t="s">
        <v>686</v>
      </c>
      <c r="D15" s="41">
        <v>34</v>
      </c>
      <c r="E15" s="7">
        <v>333.84021999999999</v>
      </c>
      <c r="F15" s="7">
        <f t="shared" si="0"/>
        <v>7.0026357332772999</v>
      </c>
    </row>
    <row r="16" spans="1:6" x14ac:dyDescent="0.2">
      <c r="A16" s="41" t="s">
        <v>727</v>
      </c>
      <c r="B16" s="41" t="s">
        <v>1331</v>
      </c>
      <c r="C16" s="41" t="s">
        <v>686</v>
      </c>
      <c r="D16" s="41">
        <v>28</v>
      </c>
      <c r="E16" s="7">
        <v>287.26123999999999</v>
      </c>
      <c r="F16" s="7">
        <f t="shared" si="0"/>
        <v>6.0255945913573461</v>
      </c>
    </row>
    <row r="17" spans="1:6" x14ac:dyDescent="0.2">
      <c r="A17" s="41" t="s">
        <v>815</v>
      </c>
      <c r="B17" s="41" t="s">
        <v>1460</v>
      </c>
      <c r="C17" s="41" t="s">
        <v>769</v>
      </c>
      <c r="D17" s="41">
        <v>20</v>
      </c>
      <c r="E17" s="7">
        <v>203.7534</v>
      </c>
      <c r="F17" s="7">
        <f t="shared" si="0"/>
        <v>4.2739333194087372</v>
      </c>
    </row>
    <row r="18" spans="1:6" x14ac:dyDescent="0.2">
      <c r="A18" s="41" t="s">
        <v>797</v>
      </c>
      <c r="B18" s="41" t="s">
        <v>1620</v>
      </c>
      <c r="C18" s="41" t="s">
        <v>774</v>
      </c>
      <c r="D18" s="41">
        <v>20</v>
      </c>
      <c r="E18" s="7">
        <v>195.864</v>
      </c>
      <c r="F18" s="7">
        <f t="shared" si="0"/>
        <v>4.108445187529008</v>
      </c>
    </row>
    <row r="19" spans="1:6" x14ac:dyDescent="0.2">
      <c r="A19" s="41" t="s">
        <v>816</v>
      </c>
      <c r="B19" s="41" t="s">
        <v>1630</v>
      </c>
      <c r="C19" s="41" t="s">
        <v>686</v>
      </c>
      <c r="D19" s="41">
        <v>17</v>
      </c>
      <c r="E19" s="7">
        <v>136.04182</v>
      </c>
      <c r="F19" s="7">
        <f t="shared" si="0"/>
        <v>2.8536145523510572</v>
      </c>
    </row>
    <row r="20" spans="1:6" x14ac:dyDescent="0.2">
      <c r="A20" s="40" t="s">
        <v>40</v>
      </c>
      <c r="B20" s="41"/>
      <c r="C20" s="41"/>
      <c r="D20" s="41"/>
      <c r="E20" s="6">
        <f>SUM(E8:E19)</f>
        <v>4210.7810099999997</v>
      </c>
      <c r="F20" s="6">
        <f>SUM(F8:F19)</f>
        <v>88.325383818736654</v>
      </c>
    </row>
    <row r="21" spans="1:6" x14ac:dyDescent="0.2">
      <c r="A21" s="41"/>
      <c r="B21" s="41"/>
      <c r="C21" s="41"/>
      <c r="D21" s="41"/>
      <c r="E21" s="7"/>
      <c r="F21" s="7"/>
    </row>
    <row r="22" spans="1:6" x14ac:dyDescent="0.2">
      <c r="A22" s="40" t="s">
        <v>728</v>
      </c>
      <c r="B22" s="41"/>
      <c r="C22" s="41"/>
      <c r="D22" s="41"/>
      <c r="E22" s="7"/>
      <c r="F22" s="7"/>
    </row>
    <row r="23" spans="1:6" x14ac:dyDescent="0.2">
      <c r="A23" s="41" t="s">
        <v>804</v>
      </c>
      <c r="B23" s="41" t="s">
        <v>1628</v>
      </c>
      <c r="C23" s="41" t="s">
        <v>781</v>
      </c>
      <c r="D23" s="41">
        <v>45</v>
      </c>
      <c r="E23" s="7">
        <v>445.36320000000001</v>
      </c>
      <c r="F23" s="7">
        <f>+E23/$E$30*100</f>
        <v>9.3419428569952565</v>
      </c>
    </row>
    <row r="24" spans="1:6" x14ac:dyDescent="0.2">
      <c r="A24" s="40" t="s">
        <v>40</v>
      </c>
      <c r="B24" s="41"/>
      <c r="C24" s="41"/>
      <c r="D24" s="41"/>
      <c r="E24" s="6">
        <f>SUM(E23:E23)</f>
        <v>445.36320000000001</v>
      </c>
      <c r="F24" s="6">
        <f>SUM(F23:F23)</f>
        <v>9.3419428569952565</v>
      </c>
    </row>
    <row r="25" spans="1:6" x14ac:dyDescent="0.2">
      <c r="A25" s="41"/>
      <c r="B25" s="41"/>
      <c r="C25" s="41"/>
      <c r="D25" s="41"/>
      <c r="E25" s="7"/>
      <c r="F25" s="7"/>
    </row>
    <row r="26" spans="1:6" x14ac:dyDescent="0.2">
      <c r="A26" s="40" t="s">
        <v>40</v>
      </c>
      <c r="B26" s="41"/>
      <c r="C26" s="41"/>
      <c r="D26" s="41"/>
      <c r="E26" s="6">
        <f>+E24+E20</f>
        <v>4656.1442099999995</v>
      </c>
      <c r="F26" s="6">
        <f>+E26/$E$30*100</f>
        <v>97.667326675731886</v>
      </c>
    </row>
    <row r="27" spans="1:6" x14ac:dyDescent="0.2">
      <c r="A27" s="41"/>
      <c r="B27" s="41"/>
      <c r="C27" s="41"/>
      <c r="D27" s="41"/>
      <c r="E27" s="7"/>
      <c r="F27" s="7"/>
    </row>
    <row r="28" spans="1:6" x14ac:dyDescent="0.2">
      <c r="A28" s="40" t="s">
        <v>103</v>
      </c>
      <c r="B28" s="41"/>
      <c r="C28" s="41"/>
      <c r="D28" s="41"/>
      <c r="E28" s="7">
        <v>111.2067235</v>
      </c>
      <c r="F28" s="7">
        <f>+E28/$E$30*100</f>
        <v>2.3326733242680842</v>
      </c>
    </row>
    <row r="29" spans="1:6" x14ac:dyDescent="0.2">
      <c r="A29" s="41"/>
      <c r="B29" s="41"/>
      <c r="C29" s="41"/>
      <c r="D29" s="41"/>
      <c r="E29" s="7"/>
      <c r="F29" s="7"/>
    </row>
    <row r="30" spans="1:6" x14ac:dyDescent="0.2">
      <c r="A30" s="42" t="s">
        <v>104</v>
      </c>
      <c r="B30" s="39"/>
      <c r="C30" s="39"/>
      <c r="D30" s="39"/>
      <c r="E30" s="8">
        <v>4767.3509335000008</v>
      </c>
      <c r="F30" s="8">
        <f xml:space="preserve"> ROUND(SUM(F26:F29),2)</f>
        <v>100</v>
      </c>
    </row>
    <row r="32" spans="1:6" x14ac:dyDescent="0.2">
      <c r="A32" s="4" t="s">
        <v>105</v>
      </c>
    </row>
    <row r="33" spans="1:5" x14ac:dyDescent="0.2">
      <c r="A33" s="4" t="s">
        <v>106</v>
      </c>
    </row>
    <row r="34" spans="1:5" x14ac:dyDescent="0.2">
      <c r="A34" s="4" t="s">
        <v>107</v>
      </c>
    </row>
    <row r="36" spans="1:5" x14ac:dyDescent="0.2">
      <c r="A36" s="4" t="s">
        <v>108</v>
      </c>
    </row>
    <row r="37" spans="1:5" x14ac:dyDescent="0.2">
      <c r="A37" s="2" t="s">
        <v>601</v>
      </c>
      <c r="D37" s="10">
        <v>10.138299999999999</v>
      </c>
    </row>
    <row r="38" spans="1:5" x14ac:dyDescent="0.2">
      <c r="A38" s="2" t="s">
        <v>795</v>
      </c>
      <c r="D38" s="10">
        <v>10.1654</v>
      </c>
    </row>
    <row r="39" spans="1:5" x14ac:dyDescent="0.2">
      <c r="A39" s="2" t="s">
        <v>784</v>
      </c>
      <c r="D39" s="10">
        <v>10.138299999999999</v>
      </c>
    </row>
    <row r="40" spans="1:5" x14ac:dyDescent="0.2">
      <c r="A40" s="2" t="s">
        <v>600</v>
      </c>
      <c r="D40" s="10">
        <v>10.138299999999999</v>
      </c>
    </row>
    <row r="41" spans="1:5" x14ac:dyDescent="0.2">
      <c r="A41" s="2" t="s">
        <v>599</v>
      </c>
      <c r="D41" s="10">
        <v>10.1654</v>
      </c>
    </row>
    <row r="43" spans="1:5" x14ac:dyDescent="0.2">
      <c r="A43" s="4" t="s">
        <v>109</v>
      </c>
      <c r="D43" s="43" t="s">
        <v>110</v>
      </c>
    </row>
    <row r="45" spans="1:5" x14ac:dyDescent="0.2">
      <c r="A45" s="4" t="s">
        <v>763</v>
      </c>
      <c r="D45" s="44">
        <v>2.5079964725336374</v>
      </c>
      <c r="E45" s="1" t="s">
        <v>764</v>
      </c>
    </row>
  </sheetData>
  <mergeCells count="1">
    <mergeCell ref="B1:E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49"/>
  <sheetViews>
    <sheetView showGridLines="0" workbookViewId="0"/>
  </sheetViews>
  <sheetFormatPr defaultRowHeight="11.25" x14ac:dyDescent="0.2"/>
  <cols>
    <col min="1" max="1" width="38" style="2" customWidth="1"/>
    <col min="2" max="2" width="49.140625" style="2" bestFit="1" customWidth="1"/>
    <col min="3" max="3" width="9.2851562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4"/>
      <c r="B1" s="48" t="s">
        <v>817</v>
      </c>
      <c r="C1" s="48"/>
      <c r="D1" s="48"/>
      <c r="E1" s="48"/>
    </row>
    <row r="3" spans="1:6" s="4" customFormat="1" x14ac:dyDescent="0.2">
      <c r="A3" s="38" t="s">
        <v>1</v>
      </c>
      <c r="B3" s="38" t="s">
        <v>2</v>
      </c>
      <c r="C3" s="38" t="s">
        <v>673</v>
      </c>
      <c r="D3" s="38" t="s">
        <v>4</v>
      </c>
      <c r="E3" s="3" t="s">
        <v>5</v>
      </c>
      <c r="F3" s="3" t="s">
        <v>6</v>
      </c>
    </row>
    <row r="4" spans="1:6" x14ac:dyDescent="0.2">
      <c r="A4" s="39"/>
      <c r="B4" s="39"/>
      <c r="C4" s="39"/>
      <c r="D4" s="39"/>
      <c r="E4" s="5"/>
      <c r="F4" s="5"/>
    </row>
    <row r="5" spans="1:6" x14ac:dyDescent="0.2">
      <c r="A5" s="40" t="s">
        <v>674</v>
      </c>
      <c r="B5" s="41"/>
      <c r="C5" s="41"/>
      <c r="D5" s="41"/>
      <c r="E5" s="7"/>
      <c r="F5" s="7"/>
    </row>
    <row r="6" spans="1:6" x14ac:dyDescent="0.2">
      <c r="A6" s="40" t="s">
        <v>8</v>
      </c>
      <c r="B6" s="41"/>
      <c r="C6" s="41"/>
      <c r="D6" s="41"/>
      <c r="E6" s="7"/>
      <c r="F6" s="7"/>
    </row>
    <row r="7" spans="1:6" x14ac:dyDescent="0.2">
      <c r="A7" s="40"/>
      <c r="B7" s="41"/>
      <c r="C7" s="41"/>
      <c r="D7" s="41"/>
      <c r="E7" s="7"/>
      <c r="F7" s="7"/>
    </row>
    <row r="8" spans="1:6" x14ac:dyDescent="0.2">
      <c r="A8" s="41" t="s">
        <v>802</v>
      </c>
      <c r="B8" s="41" t="s">
        <v>1625</v>
      </c>
      <c r="C8" s="41" t="s">
        <v>686</v>
      </c>
      <c r="D8" s="41">
        <v>100</v>
      </c>
      <c r="E8" s="7">
        <v>1031.288</v>
      </c>
      <c r="F8" s="7">
        <f t="shared" ref="F8:F21" si="0">+E8/$E$33*100</f>
        <v>9.9024466516615188</v>
      </c>
    </row>
    <row r="9" spans="1:6" x14ac:dyDescent="0.2">
      <c r="A9" s="41" t="s">
        <v>812</v>
      </c>
      <c r="B9" s="41" t="s">
        <v>1567</v>
      </c>
      <c r="C9" s="41" t="s">
        <v>686</v>
      </c>
      <c r="D9" s="41">
        <v>101</v>
      </c>
      <c r="E9" s="7">
        <v>991.70182999999997</v>
      </c>
      <c r="F9" s="7">
        <f t="shared" si="0"/>
        <v>9.5223395074218846</v>
      </c>
    </row>
    <row r="10" spans="1:6" x14ac:dyDescent="0.2">
      <c r="A10" s="41" t="s">
        <v>797</v>
      </c>
      <c r="B10" s="41" t="s">
        <v>1620</v>
      </c>
      <c r="C10" s="41" t="s">
        <v>774</v>
      </c>
      <c r="D10" s="41">
        <v>101</v>
      </c>
      <c r="E10" s="7">
        <v>989.11320000000001</v>
      </c>
      <c r="F10" s="7">
        <f t="shared" si="0"/>
        <v>9.4974834337781591</v>
      </c>
    </row>
    <row r="11" spans="1:6" x14ac:dyDescent="0.2">
      <c r="A11" s="41" t="s">
        <v>809</v>
      </c>
      <c r="B11" s="41" t="s">
        <v>1602</v>
      </c>
      <c r="C11" s="41" t="s">
        <v>686</v>
      </c>
      <c r="D11" s="41">
        <v>93</v>
      </c>
      <c r="E11" s="7">
        <v>912.31884000000002</v>
      </c>
      <c r="F11" s="7">
        <f t="shared" si="0"/>
        <v>8.7601025537053872</v>
      </c>
    </row>
    <row r="12" spans="1:6" x14ac:dyDescent="0.2">
      <c r="A12" s="41" t="s">
        <v>803</v>
      </c>
      <c r="B12" s="41" t="s">
        <v>1626</v>
      </c>
      <c r="C12" s="41" t="s">
        <v>686</v>
      </c>
      <c r="D12" s="41">
        <v>84</v>
      </c>
      <c r="E12" s="7">
        <v>857.82983999999999</v>
      </c>
      <c r="F12" s="7">
        <f t="shared" si="0"/>
        <v>8.2368981572590165</v>
      </c>
    </row>
    <row r="13" spans="1:6" x14ac:dyDescent="0.2">
      <c r="A13" s="41" t="s">
        <v>727</v>
      </c>
      <c r="B13" s="41" t="s">
        <v>1331</v>
      </c>
      <c r="C13" s="41" t="s">
        <v>686</v>
      </c>
      <c r="D13" s="41">
        <v>77</v>
      </c>
      <c r="E13" s="7">
        <v>789.96840999999995</v>
      </c>
      <c r="F13" s="7">
        <f t="shared" si="0"/>
        <v>7.5852914380104037</v>
      </c>
    </row>
    <row r="14" spans="1:6" x14ac:dyDescent="0.2">
      <c r="A14" s="41" t="s">
        <v>818</v>
      </c>
      <c r="B14" s="41" t="s">
        <v>1631</v>
      </c>
      <c r="C14" s="41" t="s">
        <v>686</v>
      </c>
      <c r="D14" s="41">
        <v>75</v>
      </c>
      <c r="E14" s="7">
        <v>734.70299999999997</v>
      </c>
      <c r="F14" s="7">
        <f t="shared" si="0"/>
        <v>7.0546319382322613</v>
      </c>
    </row>
    <row r="15" spans="1:6" x14ac:dyDescent="0.2">
      <c r="A15" s="41" t="s">
        <v>792</v>
      </c>
      <c r="B15" s="41" t="s">
        <v>1599</v>
      </c>
      <c r="C15" s="41" t="s">
        <v>774</v>
      </c>
      <c r="D15" s="41">
        <v>70</v>
      </c>
      <c r="E15" s="7">
        <v>715.98519999999996</v>
      </c>
      <c r="F15" s="7">
        <f t="shared" si="0"/>
        <v>6.8749032727804469</v>
      </c>
    </row>
    <row r="16" spans="1:6" x14ac:dyDescent="0.2">
      <c r="A16" s="41" t="s">
        <v>819</v>
      </c>
      <c r="B16" s="41" t="s">
        <v>1632</v>
      </c>
      <c r="C16" s="41" t="s">
        <v>774</v>
      </c>
      <c r="D16" s="41">
        <v>56</v>
      </c>
      <c r="E16" s="7">
        <v>548.16999999999996</v>
      </c>
      <c r="F16" s="7">
        <f t="shared" si="0"/>
        <v>5.263538585769731</v>
      </c>
    </row>
    <row r="17" spans="1:6" x14ac:dyDescent="0.2">
      <c r="A17" s="41" t="s">
        <v>820</v>
      </c>
      <c r="B17" s="41" t="s">
        <v>1524</v>
      </c>
      <c r="C17" s="41" t="s">
        <v>686</v>
      </c>
      <c r="D17" s="41">
        <v>45</v>
      </c>
      <c r="E17" s="7">
        <v>436.85505000000001</v>
      </c>
      <c r="F17" s="7">
        <f t="shared" si="0"/>
        <v>4.1946903552973804</v>
      </c>
    </row>
    <row r="18" spans="1:6" x14ac:dyDescent="0.2">
      <c r="A18" s="41" t="s">
        <v>807</v>
      </c>
      <c r="B18" s="41" t="s">
        <v>1600</v>
      </c>
      <c r="C18" s="41" t="s">
        <v>686</v>
      </c>
      <c r="D18" s="41">
        <v>27</v>
      </c>
      <c r="E18" s="7">
        <v>264.53223000000003</v>
      </c>
      <c r="F18" s="7">
        <f t="shared" si="0"/>
        <v>2.5400434167953616</v>
      </c>
    </row>
    <row r="19" spans="1:6" x14ac:dyDescent="0.2">
      <c r="A19" s="41" t="s">
        <v>821</v>
      </c>
      <c r="B19" s="41" t="s">
        <v>1633</v>
      </c>
      <c r="C19" s="41" t="s">
        <v>686</v>
      </c>
      <c r="D19" s="41">
        <v>8</v>
      </c>
      <c r="E19" s="7">
        <v>78.255600000000001</v>
      </c>
      <c r="F19" s="7">
        <f t="shared" si="0"/>
        <v>0.75141173386460725</v>
      </c>
    </row>
    <row r="20" spans="1:6" x14ac:dyDescent="0.2">
      <c r="A20" s="41" t="s">
        <v>815</v>
      </c>
      <c r="B20" s="41" t="s">
        <v>1460</v>
      </c>
      <c r="C20" s="41" t="s">
        <v>769</v>
      </c>
      <c r="D20" s="41">
        <v>4</v>
      </c>
      <c r="E20" s="7">
        <v>40.750680000000003</v>
      </c>
      <c r="F20" s="7">
        <f t="shared" si="0"/>
        <v>0.39128879102532949</v>
      </c>
    </row>
    <row r="21" spans="1:6" x14ac:dyDescent="0.2">
      <c r="A21" s="41" t="s">
        <v>822</v>
      </c>
      <c r="B21" s="41" t="s">
        <v>1634</v>
      </c>
      <c r="C21" s="41" t="s">
        <v>686</v>
      </c>
      <c r="D21" s="41">
        <v>3</v>
      </c>
      <c r="E21" s="7">
        <v>37.759912499999999</v>
      </c>
      <c r="F21" s="7">
        <f t="shared" si="0"/>
        <v>0.36257138559030738</v>
      </c>
    </row>
    <row r="22" spans="1:6" x14ac:dyDescent="0.2">
      <c r="A22" s="40" t="s">
        <v>40</v>
      </c>
      <c r="B22" s="41"/>
      <c r="C22" s="41"/>
      <c r="D22" s="41"/>
      <c r="E22" s="6">
        <f>SUM(E8:E21)</f>
        <v>8429.2317924999988</v>
      </c>
      <c r="F22" s="6">
        <f>SUM(F8:F21)</f>
        <v>80.937641221191797</v>
      </c>
    </row>
    <row r="23" spans="1:6" x14ac:dyDescent="0.2">
      <c r="A23" s="41"/>
      <c r="B23" s="41"/>
      <c r="C23" s="41"/>
      <c r="D23" s="41"/>
      <c r="E23" s="7"/>
      <c r="F23" s="7"/>
    </row>
    <row r="24" spans="1:6" x14ac:dyDescent="0.2">
      <c r="A24" s="40" t="s">
        <v>728</v>
      </c>
      <c r="B24" s="41"/>
      <c r="C24" s="41"/>
      <c r="D24" s="41"/>
      <c r="E24" s="7"/>
      <c r="F24" s="7"/>
    </row>
    <row r="25" spans="1:6" x14ac:dyDescent="0.2">
      <c r="A25" s="41" t="s">
        <v>804</v>
      </c>
      <c r="B25" s="41" t="s">
        <v>1628</v>
      </c>
      <c r="C25" s="41" t="s">
        <v>781</v>
      </c>
      <c r="D25" s="41">
        <v>100</v>
      </c>
      <c r="E25" s="7">
        <v>989.69600000000003</v>
      </c>
      <c r="F25" s="7">
        <f>+E25/$E$33*100</f>
        <v>9.5030794902711939</v>
      </c>
    </row>
    <row r="26" spans="1:6" x14ac:dyDescent="0.2">
      <c r="A26" s="41" t="s">
        <v>823</v>
      </c>
      <c r="B26" s="41" t="s">
        <v>1635</v>
      </c>
      <c r="C26" s="41" t="s">
        <v>686</v>
      </c>
      <c r="D26" s="41">
        <v>72</v>
      </c>
      <c r="E26" s="7">
        <v>708.13152000000002</v>
      </c>
      <c r="F26" s="7">
        <f>+E26/$E$33*100</f>
        <v>6.7994920906284007</v>
      </c>
    </row>
    <row r="27" spans="1:6" x14ac:dyDescent="0.2">
      <c r="A27" s="40" t="s">
        <v>40</v>
      </c>
      <c r="B27" s="41"/>
      <c r="C27" s="41"/>
      <c r="D27" s="41"/>
      <c r="E27" s="6">
        <f>SUM(E25:E26)</f>
        <v>1697.82752</v>
      </c>
      <c r="F27" s="6">
        <f>SUM(F25:F26)</f>
        <v>16.302571580899595</v>
      </c>
    </row>
    <row r="28" spans="1:6" x14ac:dyDescent="0.2">
      <c r="A28" s="41"/>
      <c r="B28" s="41"/>
      <c r="C28" s="41"/>
      <c r="D28" s="41"/>
      <c r="E28" s="7"/>
      <c r="F28" s="7"/>
    </row>
    <row r="29" spans="1:6" x14ac:dyDescent="0.2">
      <c r="A29" s="40" t="s">
        <v>40</v>
      </c>
      <c r="B29" s="41"/>
      <c r="C29" s="41"/>
      <c r="D29" s="41"/>
      <c r="E29" s="6">
        <f>+E27+E22</f>
        <v>10127.0593125</v>
      </c>
      <c r="F29" s="6">
        <f>+E29/$E$33*100</f>
        <v>97.240212802091392</v>
      </c>
    </row>
    <row r="30" spans="1:6" x14ac:dyDescent="0.2">
      <c r="A30" s="41"/>
      <c r="B30" s="41"/>
      <c r="C30" s="41"/>
      <c r="D30" s="41"/>
      <c r="E30" s="7"/>
      <c r="F30" s="7"/>
    </row>
    <row r="31" spans="1:6" x14ac:dyDescent="0.2">
      <c r="A31" s="40" t="s">
        <v>103</v>
      </c>
      <c r="B31" s="41"/>
      <c r="C31" s="41"/>
      <c r="D31" s="41"/>
      <c r="E31" s="7">
        <v>287.41739489999998</v>
      </c>
      <c r="F31" s="7">
        <f>+E31/$E$33*100</f>
        <v>2.7597871979086164</v>
      </c>
    </row>
    <row r="32" spans="1:6" x14ac:dyDescent="0.2">
      <c r="A32" s="41"/>
      <c r="B32" s="41"/>
      <c r="C32" s="41"/>
      <c r="D32" s="41"/>
      <c r="E32" s="7"/>
      <c r="F32" s="7"/>
    </row>
    <row r="33" spans="1:6" x14ac:dyDescent="0.2">
      <c r="A33" s="42" t="s">
        <v>104</v>
      </c>
      <c r="B33" s="39"/>
      <c r="C33" s="39"/>
      <c r="D33" s="39"/>
      <c r="E33" s="8">
        <v>10414.476707399999</v>
      </c>
      <c r="F33" s="8">
        <f xml:space="preserve"> ROUND(SUM(F29:F32),2)</f>
        <v>100</v>
      </c>
    </row>
    <row r="35" spans="1:6" x14ac:dyDescent="0.2">
      <c r="A35" s="4" t="s">
        <v>105</v>
      </c>
    </row>
    <row r="36" spans="1:6" x14ac:dyDescent="0.2">
      <c r="A36" s="4" t="s">
        <v>106</v>
      </c>
    </row>
    <row r="37" spans="1:6" x14ac:dyDescent="0.2">
      <c r="A37" s="4" t="s">
        <v>107</v>
      </c>
    </row>
    <row r="39" spans="1:6" x14ac:dyDescent="0.2">
      <c r="A39" s="4" t="s">
        <v>108</v>
      </c>
    </row>
    <row r="40" spans="1:6" x14ac:dyDescent="0.2">
      <c r="A40" s="2" t="s">
        <v>598</v>
      </c>
      <c r="D40" s="10">
        <v>10.184799999999999</v>
      </c>
    </row>
    <row r="41" spans="1:6" x14ac:dyDescent="0.2">
      <c r="A41" s="2" t="s">
        <v>601</v>
      </c>
      <c r="D41" s="10">
        <v>10.1564</v>
      </c>
    </row>
    <row r="42" spans="1:6" x14ac:dyDescent="0.2">
      <c r="A42" s="2" t="s">
        <v>795</v>
      </c>
      <c r="D42" s="10">
        <v>10.184799999999999</v>
      </c>
    </row>
    <row r="43" spans="1:6" x14ac:dyDescent="0.2">
      <c r="A43" s="2" t="s">
        <v>599</v>
      </c>
      <c r="D43" s="10">
        <v>10.184799999999999</v>
      </c>
    </row>
    <row r="44" spans="1:6" x14ac:dyDescent="0.2">
      <c r="A44" s="2" t="s">
        <v>600</v>
      </c>
      <c r="D44" s="10">
        <v>10.1564</v>
      </c>
    </row>
    <row r="45" spans="1:6" x14ac:dyDescent="0.2">
      <c r="A45" s="2" t="s">
        <v>784</v>
      </c>
      <c r="D45" s="10">
        <v>10.1564</v>
      </c>
    </row>
    <row r="47" spans="1:6" x14ac:dyDescent="0.2">
      <c r="A47" s="4" t="s">
        <v>109</v>
      </c>
      <c r="D47" s="43" t="s">
        <v>110</v>
      </c>
    </row>
    <row r="49" spans="1:5" x14ac:dyDescent="0.2">
      <c r="A49" s="4" t="s">
        <v>763</v>
      </c>
      <c r="D49" s="44">
        <v>2.4847299707658066</v>
      </c>
      <c r="E49" s="1" t="s">
        <v>764</v>
      </c>
    </row>
  </sheetData>
  <mergeCells count="1">
    <mergeCell ref="B1:E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45"/>
  <sheetViews>
    <sheetView showGridLines="0" workbookViewId="0"/>
  </sheetViews>
  <sheetFormatPr defaultRowHeight="11.25" x14ac:dyDescent="0.2"/>
  <cols>
    <col min="1" max="1" width="38" style="2" customWidth="1"/>
    <col min="2" max="2" width="48.7109375" style="2" bestFit="1" customWidth="1"/>
    <col min="3" max="3" width="9.2851562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4"/>
      <c r="B1" s="48" t="s">
        <v>824</v>
      </c>
      <c r="C1" s="48"/>
      <c r="D1" s="48"/>
      <c r="E1" s="48"/>
    </row>
    <row r="3" spans="1:6" s="4" customFormat="1" x14ac:dyDescent="0.2">
      <c r="A3" s="38" t="s">
        <v>1</v>
      </c>
      <c r="B3" s="38" t="s">
        <v>2</v>
      </c>
      <c r="C3" s="38" t="s">
        <v>673</v>
      </c>
      <c r="D3" s="38" t="s">
        <v>4</v>
      </c>
      <c r="E3" s="3" t="s">
        <v>5</v>
      </c>
      <c r="F3" s="3" t="s">
        <v>6</v>
      </c>
    </row>
    <row r="4" spans="1:6" x14ac:dyDescent="0.2">
      <c r="A4" s="39"/>
      <c r="B4" s="39"/>
      <c r="C4" s="39"/>
      <c r="D4" s="39"/>
      <c r="E4" s="5"/>
      <c r="F4" s="5"/>
    </row>
    <row r="5" spans="1:6" x14ac:dyDescent="0.2">
      <c r="A5" s="40" t="s">
        <v>674</v>
      </c>
      <c r="B5" s="41"/>
      <c r="C5" s="41"/>
      <c r="D5" s="41"/>
      <c r="E5" s="7"/>
      <c r="F5" s="7"/>
    </row>
    <row r="6" spans="1:6" x14ac:dyDescent="0.2">
      <c r="A6" s="40" t="s">
        <v>8</v>
      </c>
      <c r="B6" s="41"/>
      <c r="C6" s="41"/>
      <c r="D6" s="41"/>
      <c r="E6" s="7"/>
      <c r="F6" s="7"/>
    </row>
    <row r="7" spans="1:6" x14ac:dyDescent="0.2">
      <c r="A7" s="40"/>
      <c r="B7" s="41"/>
      <c r="C7" s="41"/>
      <c r="D7" s="41"/>
      <c r="E7" s="7"/>
      <c r="F7" s="7"/>
    </row>
    <row r="8" spans="1:6" x14ac:dyDescent="0.2">
      <c r="A8" s="41" t="s">
        <v>802</v>
      </c>
      <c r="B8" s="41" t="s">
        <v>1625</v>
      </c>
      <c r="C8" s="41" t="s">
        <v>686</v>
      </c>
      <c r="D8" s="41">
        <v>61</v>
      </c>
      <c r="E8" s="7">
        <v>629.08568000000002</v>
      </c>
      <c r="F8" s="7">
        <f t="shared" ref="F8:F19" si="0">+E8/$E$31*100</f>
        <v>9.94814404934219</v>
      </c>
    </row>
    <row r="9" spans="1:6" x14ac:dyDescent="0.2">
      <c r="A9" s="41" t="s">
        <v>818</v>
      </c>
      <c r="B9" s="41" t="s">
        <v>1631</v>
      </c>
      <c r="C9" s="41" t="s">
        <v>686</v>
      </c>
      <c r="D9" s="41">
        <v>61</v>
      </c>
      <c r="E9" s="7">
        <v>597.55844000000002</v>
      </c>
      <c r="F9" s="7">
        <f t="shared" si="0"/>
        <v>9.4495831458446222</v>
      </c>
    </row>
    <row r="10" spans="1:6" x14ac:dyDescent="0.2">
      <c r="A10" s="41" t="s">
        <v>797</v>
      </c>
      <c r="B10" s="41" t="s">
        <v>1620</v>
      </c>
      <c r="C10" s="41" t="s">
        <v>774</v>
      </c>
      <c r="D10" s="41">
        <v>61</v>
      </c>
      <c r="E10" s="7">
        <v>597.38520000000005</v>
      </c>
      <c r="F10" s="7">
        <f t="shared" si="0"/>
        <v>9.4468435882137634</v>
      </c>
    </row>
    <row r="11" spans="1:6" x14ac:dyDescent="0.2">
      <c r="A11" s="41" t="s">
        <v>819</v>
      </c>
      <c r="B11" s="41" t="s">
        <v>1632</v>
      </c>
      <c r="C11" s="41" t="s">
        <v>774</v>
      </c>
      <c r="D11" s="41">
        <v>61</v>
      </c>
      <c r="E11" s="7">
        <v>597.11374999999998</v>
      </c>
      <c r="F11" s="7">
        <f t="shared" si="0"/>
        <v>9.4425509715034366</v>
      </c>
    </row>
    <row r="12" spans="1:6" x14ac:dyDescent="0.2">
      <c r="A12" s="41" t="s">
        <v>821</v>
      </c>
      <c r="B12" s="41" t="s">
        <v>1633</v>
      </c>
      <c r="C12" s="41" t="s">
        <v>686</v>
      </c>
      <c r="D12" s="41">
        <v>61</v>
      </c>
      <c r="E12" s="7">
        <v>596.69894999999997</v>
      </c>
      <c r="F12" s="7">
        <f t="shared" si="0"/>
        <v>9.4359914673168728</v>
      </c>
    </row>
    <row r="13" spans="1:6" x14ac:dyDescent="0.2">
      <c r="A13" s="41" t="s">
        <v>783</v>
      </c>
      <c r="B13" s="41" t="s">
        <v>1564</v>
      </c>
      <c r="C13" s="41" t="s">
        <v>686</v>
      </c>
      <c r="D13" s="41">
        <v>5</v>
      </c>
      <c r="E13" s="7">
        <v>500.85399999999998</v>
      </c>
      <c r="F13" s="7">
        <f t="shared" si="0"/>
        <v>7.9203324731366225</v>
      </c>
    </row>
    <row r="14" spans="1:6" x14ac:dyDescent="0.2">
      <c r="A14" s="41" t="s">
        <v>792</v>
      </c>
      <c r="B14" s="41" t="s">
        <v>1599</v>
      </c>
      <c r="C14" s="41" t="s">
        <v>774</v>
      </c>
      <c r="D14" s="41">
        <v>40</v>
      </c>
      <c r="E14" s="7">
        <v>409.13440000000003</v>
      </c>
      <c r="F14" s="7">
        <f t="shared" si="0"/>
        <v>6.4699103415312011</v>
      </c>
    </row>
    <row r="15" spans="1:6" x14ac:dyDescent="0.2">
      <c r="A15" s="41" t="s">
        <v>820</v>
      </c>
      <c r="B15" s="41" t="s">
        <v>1524</v>
      </c>
      <c r="C15" s="41" t="s">
        <v>686</v>
      </c>
      <c r="D15" s="41">
        <v>36</v>
      </c>
      <c r="E15" s="7">
        <v>349.48403999999999</v>
      </c>
      <c r="F15" s="7">
        <f t="shared" si="0"/>
        <v>5.526620114554297</v>
      </c>
    </row>
    <row r="16" spans="1:6" x14ac:dyDescent="0.2">
      <c r="A16" s="41" t="s">
        <v>727</v>
      </c>
      <c r="B16" s="41" t="s">
        <v>1331</v>
      </c>
      <c r="C16" s="41" t="s">
        <v>686</v>
      </c>
      <c r="D16" s="41">
        <v>30</v>
      </c>
      <c r="E16" s="7">
        <v>307.7799</v>
      </c>
      <c r="F16" s="7">
        <f t="shared" si="0"/>
        <v>4.867125223216231</v>
      </c>
    </row>
    <row r="17" spans="1:6" x14ac:dyDescent="0.2">
      <c r="A17" s="41" t="s">
        <v>812</v>
      </c>
      <c r="B17" s="41" t="s">
        <v>1567</v>
      </c>
      <c r="C17" s="41" t="s">
        <v>686</v>
      </c>
      <c r="D17" s="41">
        <v>31</v>
      </c>
      <c r="E17" s="7">
        <v>304.38373000000001</v>
      </c>
      <c r="F17" s="7">
        <f t="shared" si="0"/>
        <v>4.8134193617570187</v>
      </c>
    </row>
    <row r="18" spans="1:6" x14ac:dyDescent="0.2">
      <c r="A18" s="41" t="s">
        <v>803</v>
      </c>
      <c r="B18" s="41" t="s">
        <v>1626</v>
      </c>
      <c r="C18" s="41" t="s">
        <v>686</v>
      </c>
      <c r="D18" s="41">
        <v>1</v>
      </c>
      <c r="E18" s="7">
        <v>10.212260000000001</v>
      </c>
      <c r="F18" s="7">
        <f t="shared" si="0"/>
        <v>0.16149315868918729</v>
      </c>
    </row>
    <row r="19" spans="1:6" x14ac:dyDescent="0.2">
      <c r="A19" s="41" t="s">
        <v>825</v>
      </c>
      <c r="B19" s="41" t="s">
        <v>1636</v>
      </c>
      <c r="C19" s="41" t="s">
        <v>686</v>
      </c>
      <c r="D19" s="41">
        <v>1</v>
      </c>
      <c r="E19" s="7">
        <v>9.7887599999999999</v>
      </c>
      <c r="F19" s="7">
        <f t="shared" si="0"/>
        <v>0.15479607570218235</v>
      </c>
    </row>
    <row r="20" spans="1:6" x14ac:dyDescent="0.2">
      <c r="A20" s="40" t="s">
        <v>40</v>
      </c>
      <c r="B20" s="41"/>
      <c r="C20" s="41"/>
      <c r="D20" s="41"/>
      <c r="E20" s="6">
        <f>SUM(E8:E19)</f>
        <v>4909.4791099999993</v>
      </c>
      <c r="F20" s="6">
        <f>SUM(F8:F19)</f>
        <v>77.636809970807619</v>
      </c>
    </row>
    <row r="21" spans="1:6" x14ac:dyDescent="0.2">
      <c r="A21" s="41"/>
      <c r="B21" s="41"/>
      <c r="C21" s="41"/>
      <c r="D21" s="41"/>
      <c r="E21" s="7"/>
      <c r="F21" s="7"/>
    </row>
    <row r="22" spans="1:6" x14ac:dyDescent="0.2">
      <c r="A22" s="40" t="s">
        <v>728</v>
      </c>
      <c r="B22" s="41"/>
      <c r="C22" s="41"/>
      <c r="D22" s="41"/>
      <c r="E22" s="7"/>
      <c r="F22" s="7"/>
    </row>
    <row r="23" spans="1:6" x14ac:dyDescent="0.2">
      <c r="A23" s="41" t="s">
        <v>804</v>
      </c>
      <c r="B23" s="41" t="s">
        <v>1628</v>
      </c>
      <c r="C23" s="41" t="s">
        <v>781</v>
      </c>
      <c r="D23" s="41">
        <v>61</v>
      </c>
      <c r="E23" s="7">
        <v>603.71456000000001</v>
      </c>
      <c r="F23" s="7">
        <f t="shared" ref="F23:F24" si="1">+E23/$E$31*100</f>
        <v>9.5469339050369726</v>
      </c>
    </row>
    <row r="24" spans="1:6" x14ac:dyDescent="0.2">
      <c r="A24" s="41" t="s">
        <v>823</v>
      </c>
      <c r="B24" s="41" t="s">
        <v>1635</v>
      </c>
      <c r="C24" s="41" t="s">
        <v>686</v>
      </c>
      <c r="D24" s="41">
        <v>61</v>
      </c>
      <c r="E24" s="7">
        <v>599.94475999999997</v>
      </c>
      <c r="F24" s="7">
        <f t="shared" si="1"/>
        <v>9.4873195875767333</v>
      </c>
    </row>
    <row r="25" spans="1:6" x14ac:dyDescent="0.2">
      <c r="A25" s="40" t="s">
        <v>40</v>
      </c>
      <c r="B25" s="41"/>
      <c r="C25" s="41"/>
      <c r="D25" s="41"/>
      <c r="E25" s="6">
        <f>SUM(E23:E24)</f>
        <v>1203.65932</v>
      </c>
      <c r="F25" s="6">
        <f>SUM(F23:F24)</f>
        <v>19.034253492613708</v>
      </c>
    </row>
    <row r="26" spans="1:6" x14ac:dyDescent="0.2">
      <c r="A26" s="41"/>
      <c r="B26" s="41"/>
      <c r="C26" s="41"/>
      <c r="D26" s="41"/>
      <c r="E26" s="7"/>
      <c r="F26" s="7"/>
    </row>
    <row r="27" spans="1:6" x14ac:dyDescent="0.2">
      <c r="A27" s="40" t="s">
        <v>40</v>
      </c>
      <c r="B27" s="41"/>
      <c r="C27" s="41"/>
      <c r="D27" s="41"/>
      <c r="E27" s="6">
        <f>+E25+E20</f>
        <v>6113.1384299999991</v>
      </c>
      <c r="F27" s="6">
        <f t="shared" ref="F27" si="2">+E27/$E$31*100</f>
        <v>96.671063463421319</v>
      </c>
    </row>
    <row r="28" spans="1:6" x14ac:dyDescent="0.2">
      <c r="A28" s="41"/>
      <c r="B28" s="41"/>
      <c r="C28" s="41"/>
      <c r="D28" s="41"/>
      <c r="E28" s="7"/>
      <c r="F28" s="7"/>
    </row>
    <row r="29" spans="1:6" x14ac:dyDescent="0.2">
      <c r="A29" s="40" t="s">
        <v>103</v>
      </c>
      <c r="B29" s="41"/>
      <c r="C29" s="41"/>
      <c r="D29" s="41"/>
      <c r="E29" s="7">
        <v>210.51025139999999</v>
      </c>
      <c r="F29" s="7">
        <f t="shared" ref="F29" si="3">+E29/$E$31*100</f>
        <v>3.3289365365786714</v>
      </c>
    </row>
    <row r="30" spans="1:6" x14ac:dyDescent="0.2">
      <c r="A30" s="41"/>
      <c r="B30" s="41"/>
      <c r="C30" s="41"/>
      <c r="D30" s="41"/>
      <c r="E30" s="7"/>
      <c r="F30" s="7"/>
    </row>
    <row r="31" spans="1:6" x14ac:dyDescent="0.2">
      <c r="A31" s="42" t="s">
        <v>104</v>
      </c>
      <c r="B31" s="39"/>
      <c r="C31" s="39"/>
      <c r="D31" s="39"/>
      <c r="E31" s="8">
        <v>6323.6486814</v>
      </c>
      <c r="F31" s="8">
        <f xml:space="preserve"> ROUND(SUM(F27:F30),2)</f>
        <v>100</v>
      </c>
    </row>
    <row r="33" spans="1:5" x14ac:dyDescent="0.2">
      <c r="A33" s="4" t="s">
        <v>105</v>
      </c>
    </row>
    <row r="34" spans="1:5" x14ac:dyDescent="0.2">
      <c r="A34" s="4" t="s">
        <v>106</v>
      </c>
    </row>
    <row r="35" spans="1:5" x14ac:dyDescent="0.2">
      <c r="A35" s="4" t="s">
        <v>107</v>
      </c>
    </row>
    <row r="37" spans="1:5" x14ac:dyDescent="0.2">
      <c r="A37" s="4" t="s">
        <v>108</v>
      </c>
    </row>
    <row r="38" spans="1:5" x14ac:dyDescent="0.2">
      <c r="A38" s="2" t="s">
        <v>784</v>
      </c>
      <c r="D38" s="10">
        <v>10.2136</v>
      </c>
    </row>
    <row r="39" spans="1:5" x14ac:dyDescent="0.2">
      <c r="A39" s="2" t="s">
        <v>600</v>
      </c>
      <c r="D39" s="10">
        <v>10.2136</v>
      </c>
    </row>
    <row r="40" spans="1:5" x14ac:dyDescent="0.2">
      <c r="A40" s="2" t="s">
        <v>599</v>
      </c>
      <c r="D40" s="10">
        <v>10.2384</v>
      </c>
    </row>
    <row r="41" spans="1:5" x14ac:dyDescent="0.2">
      <c r="A41" s="2" t="s">
        <v>601</v>
      </c>
      <c r="D41" s="10">
        <v>10.2136</v>
      </c>
    </row>
    <row r="43" spans="1:5" x14ac:dyDescent="0.2">
      <c r="A43" s="4" t="s">
        <v>109</v>
      </c>
      <c r="D43" s="43" t="s">
        <v>110</v>
      </c>
    </row>
    <row r="45" spans="1:5" x14ac:dyDescent="0.2">
      <c r="A45" s="4" t="s">
        <v>763</v>
      </c>
      <c r="D45" s="44">
        <v>2.4615918664916565</v>
      </c>
      <c r="E45" s="1" t="s">
        <v>764</v>
      </c>
    </row>
  </sheetData>
  <mergeCells count="1">
    <mergeCell ref="B1:E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43"/>
  <sheetViews>
    <sheetView showGridLines="0" workbookViewId="0"/>
  </sheetViews>
  <sheetFormatPr defaultRowHeight="11.25" x14ac:dyDescent="0.2"/>
  <cols>
    <col min="1" max="1" width="38" style="2" customWidth="1"/>
    <col min="2" max="2" width="48.7109375" style="2" bestFit="1" customWidth="1"/>
    <col min="3" max="3" width="9.2851562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4"/>
      <c r="B1" s="48" t="s">
        <v>826</v>
      </c>
      <c r="C1" s="48"/>
      <c r="D1" s="48"/>
      <c r="E1" s="48"/>
    </row>
    <row r="3" spans="1:6" s="4" customFormat="1" x14ac:dyDescent="0.2">
      <c r="A3" s="38" t="s">
        <v>1</v>
      </c>
      <c r="B3" s="38" t="s">
        <v>2</v>
      </c>
      <c r="C3" s="38" t="s">
        <v>673</v>
      </c>
      <c r="D3" s="38" t="s">
        <v>4</v>
      </c>
      <c r="E3" s="3" t="s">
        <v>5</v>
      </c>
      <c r="F3" s="3" t="s">
        <v>6</v>
      </c>
    </row>
    <row r="4" spans="1:6" x14ac:dyDescent="0.2">
      <c r="A4" s="39"/>
      <c r="B4" s="39"/>
      <c r="C4" s="39"/>
      <c r="D4" s="39"/>
      <c r="E4" s="5"/>
      <c r="F4" s="5"/>
    </row>
    <row r="5" spans="1:6" x14ac:dyDescent="0.2">
      <c r="A5" s="40" t="s">
        <v>674</v>
      </c>
      <c r="B5" s="41"/>
      <c r="C5" s="41"/>
      <c r="D5" s="41"/>
      <c r="E5" s="7"/>
      <c r="F5" s="7"/>
    </row>
    <row r="6" spans="1:6" x14ac:dyDescent="0.2">
      <c r="A6" s="40" t="s">
        <v>8</v>
      </c>
      <c r="B6" s="41"/>
      <c r="C6" s="41"/>
      <c r="D6" s="41"/>
      <c r="E6" s="7"/>
      <c r="F6" s="7"/>
    </row>
    <row r="7" spans="1:6" x14ac:dyDescent="0.2">
      <c r="A7" s="40"/>
      <c r="B7" s="41"/>
      <c r="C7" s="41"/>
      <c r="D7" s="41"/>
      <c r="E7" s="7"/>
      <c r="F7" s="7"/>
    </row>
    <row r="8" spans="1:6" x14ac:dyDescent="0.2">
      <c r="A8" s="41" t="s">
        <v>802</v>
      </c>
      <c r="B8" s="41" t="s">
        <v>1625</v>
      </c>
      <c r="C8" s="41" t="s">
        <v>686</v>
      </c>
      <c r="D8" s="41">
        <v>67</v>
      </c>
      <c r="E8" s="7">
        <v>690.96295999999995</v>
      </c>
      <c r="F8" s="7">
        <f t="shared" ref="F8:F18" si="0">+E8/$E$30*100</f>
        <v>9.8983774747552822</v>
      </c>
    </row>
    <row r="9" spans="1:6" x14ac:dyDescent="0.2">
      <c r="A9" s="41" t="s">
        <v>816</v>
      </c>
      <c r="B9" s="41" t="s">
        <v>1630</v>
      </c>
      <c r="C9" s="41" t="s">
        <v>686</v>
      </c>
      <c r="D9" s="41">
        <v>86</v>
      </c>
      <c r="E9" s="7">
        <v>688.21155999999996</v>
      </c>
      <c r="F9" s="7">
        <f t="shared" si="0"/>
        <v>9.8589623434665636</v>
      </c>
    </row>
    <row r="10" spans="1:6" x14ac:dyDescent="0.2">
      <c r="A10" s="41" t="s">
        <v>818</v>
      </c>
      <c r="B10" s="41" t="s">
        <v>1631</v>
      </c>
      <c r="C10" s="41" t="s">
        <v>686</v>
      </c>
      <c r="D10" s="41">
        <v>68</v>
      </c>
      <c r="E10" s="7">
        <v>666.13072</v>
      </c>
      <c r="F10" s="7">
        <f t="shared" si="0"/>
        <v>9.5426436665874519</v>
      </c>
    </row>
    <row r="11" spans="1:6" x14ac:dyDescent="0.2">
      <c r="A11" s="41" t="s">
        <v>797</v>
      </c>
      <c r="B11" s="41" t="s">
        <v>1620</v>
      </c>
      <c r="C11" s="41" t="s">
        <v>774</v>
      </c>
      <c r="D11" s="41">
        <v>68</v>
      </c>
      <c r="E11" s="7">
        <v>665.93759999999997</v>
      </c>
      <c r="F11" s="7">
        <f t="shared" si="0"/>
        <v>9.5398771294956148</v>
      </c>
    </row>
    <row r="12" spans="1:6" x14ac:dyDescent="0.2">
      <c r="A12" s="41" t="s">
        <v>819</v>
      </c>
      <c r="B12" s="41" t="s">
        <v>1632</v>
      </c>
      <c r="C12" s="41" t="s">
        <v>774</v>
      </c>
      <c r="D12" s="41">
        <v>68</v>
      </c>
      <c r="E12" s="7">
        <v>665.63499999999999</v>
      </c>
      <c r="F12" s="7">
        <f t="shared" si="0"/>
        <v>9.5355422386298869</v>
      </c>
    </row>
    <row r="13" spans="1:6" x14ac:dyDescent="0.2">
      <c r="A13" s="41" t="s">
        <v>821</v>
      </c>
      <c r="B13" s="41" t="s">
        <v>1633</v>
      </c>
      <c r="C13" s="41" t="s">
        <v>686</v>
      </c>
      <c r="D13" s="41">
        <v>68</v>
      </c>
      <c r="E13" s="7">
        <v>665.17259999999999</v>
      </c>
      <c r="F13" s="7">
        <f t="shared" si="0"/>
        <v>9.5289181357339405</v>
      </c>
    </row>
    <row r="14" spans="1:6" x14ac:dyDescent="0.2">
      <c r="A14" s="41" t="s">
        <v>812</v>
      </c>
      <c r="B14" s="41" t="s">
        <v>1567</v>
      </c>
      <c r="C14" s="41" t="s">
        <v>686</v>
      </c>
      <c r="D14" s="41">
        <v>67</v>
      </c>
      <c r="E14" s="7">
        <v>657.86161000000004</v>
      </c>
      <c r="F14" s="7">
        <f t="shared" si="0"/>
        <v>9.4241846797840569</v>
      </c>
    </row>
    <row r="15" spans="1:6" x14ac:dyDescent="0.2">
      <c r="A15" s="41" t="s">
        <v>827</v>
      </c>
      <c r="B15" s="41" t="s">
        <v>1637</v>
      </c>
      <c r="C15" s="41" t="s">
        <v>686</v>
      </c>
      <c r="D15" s="41">
        <v>50</v>
      </c>
      <c r="E15" s="7">
        <v>509.33850000000001</v>
      </c>
      <c r="F15" s="7">
        <f t="shared" si="0"/>
        <v>7.2965195347456016</v>
      </c>
    </row>
    <row r="16" spans="1:6" x14ac:dyDescent="0.2">
      <c r="A16" s="41" t="s">
        <v>828</v>
      </c>
      <c r="B16" s="41" t="s">
        <v>1604</v>
      </c>
      <c r="C16" s="41" t="s">
        <v>686</v>
      </c>
      <c r="D16" s="41">
        <v>16</v>
      </c>
      <c r="E16" s="7">
        <v>157.16847999999999</v>
      </c>
      <c r="F16" s="7">
        <f t="shared" si="0"/>
        <v>2.2515142377147481</v>
      </c>
    </row>
    <row r="17" spans="1:6" x14ac:dyDescent="0.2">
      <c r="A17" s="41" t="s">
        <v>803</v>
      </c>
      <c r="B17" s="41" t="s">
        <v>1626</v>
      </c>
      <c r="C17" s="41" t="s">
        <v>686</v>
      </c>
      <c r="D17" s="41">
        <v>4</v>
      </c>
      <c r="E17" s="7">
        <v>40.849040000000002</v>
      </c>
      <c r="F17" s="7">
        <f t="shared" si="0"/>
        <v>0.58518218892858964</v>
      </c>
    </row>
    <row r="18" spans="1:6" x14ac:dyDescent="0.2">
      <c r="A18" s="41" t="s">
        <v>829</v>
      </c>
      <c r="B18" s="41" t="s">
        <v>1638</v>
      </c>
      <c r="C18" s="41" t="s">
        <v>774</v>
      </c>
      <c r="D18" s="41">
        <v>1</v>
      </c>
      <c r="E18" s="7">
        <v>9.7202999999999999</v>
      </c>
      <c r="F18" s="7">
        <f t="shared" si="0"/>
        <v>0.13924798308705832</v>
      </c>
    </row>
    <row r="19" spans="1:6" x14ac:dyDescent="0.2">
      <c r="A19" s="40" t="s">
        <v>40</v>
      </c>
      <c r="B19" s="41"/>
      <c r="C19" s="41"/>
      <c r="D19" s="41"/>
      <c r="E19" s="6">
        <f>SUM(E8:E18)</f>
        <v>5416.98837</v>
      </c>
      <c r="F19" s="6">
        <f>SUM(F8:F18)</f>
        <v>77.600969612928779</v>
      </c>
    </row>
    <row r="20" spans="1:6" x14ac:dyDescent="0.2">
      <c r="A20" s="41"/>
      <c r="B20" s="41"/>
      <c r="C20" s="41"/>
      <c r="D20" s="41"/>
      <c r="E20" s="7"/>
      <c r="F20" s="7"/>
    </row>
    <row r="21" spans="1:6" x14ac:dyDescent="0.2">
      <c r="A21" s="40" t="s">
        <v>728</v>
      </c>
      <c r="B21" s="41"/>
      <c r="C21" s="41"/>
      <c r="D21" s="41"/>
      <c r="E21" s="7"/>
      <c r="F21" s="7"/>
    </row>
    <row r="22" spans="1:6" x14ac:dyDescent="0.2">
      <c r="A22" s="41" t="s">
        <v>823</v>
      </c>
      <c r="B22" s="41" t="s">
        <v>1635</v>
      </c>
      <c r="C22" s="41" t="s">
        <v>686</v>
      </c>
      <c r="D22" s="41">
        <v>68</v>
      </c>
      <c r="E22" s="7">
        <v>668.79088000000002</v>
      </c>
      <c r="F22" s="7">
        <f>+E22/$E$30*100</f>
        <v>9.580751740894712</v>
      </c>
    </row>
    <row r="23" spans="1:6" x14ac:dyDescent="0.2">
      <c r="A23" s="41" t="s">
        <v>804</v>
      </c>
      <c r="B23" s="41" t="s">
        <v>1628</v>
      </c>
      <c r="C23" s="41" t="s">
        <v>781</v>
      </c>
      <c r="D23" s="41">
        <v>67</v>
      </c>
      <c r="E23" s="7">
        <v>663.09631999999999</v>
      </c>
      <c r="F23" s="7">
        <f>+E23/$E$30*100</f>
        <v>9.4991744238810139</v>
      </c>
    </row>
    <row r="24" spans="1:6" x14ac:dyDescent="0.2">
      <c r="A24" s="40" t="s">
        <v>40</v>
      </c>
      <c r="B24" s="41"/>
      <c r="C24" s="41"/>
      <c r="D24" s="41"/>
      <c r="E24" s="6">
        <f>SUM(E22:E23)</f>
        <v>1331.8872000000001</v>
      </c>
      <c r="F24" s="6">
        <f>SUM(F22:F23)</f>
        <v>19.079926164775728</v>
      </c>
    </row>
    <row r="25" spans="1:6" x14ac:dyDescent="0.2">
      <c r="A25" s="41"/>
      <c r="B25" s="41"/>
      <c r="C25" s="41"/>
      <c r="D25" s="41"/>
      <c r="E25" s="7"/>
      <c r="F25" s="7"/>
    </row>
    <row r="26" spans="1:6" x14ac:dyDescent="0.2">
      <c r="A26" s="40" t="s">
        <v>40</v>
      </c>
      <c r="B26" s="41"/>
      <c r="C26" s="41"/>
      <c r="D26" s="41"/>
      <c r="E26" s="6">
        <f>+E24+E19</f>
        <v>6748.8755700000002</v>
      </c>
      <c r="F26" s="6">
        <f>+E26/$E$30*100</f>
        <v>96.680895777704521</v>
      </c>
    </row>
    <row r="27" spans="1:6" x14ac:dyDescent="0.2">
      <c r="A27" s="41"/>
      <c r="B27" s="41"/>
      <c r="C27" s="41"/>
      <c r="D27" s="41"/>
      <c r="E27" s="7"/>
      <c r="F27" s="7"/>
    </row>
    <row r="28" spans="1:6" x14ac:dyDescent="0.2">
      <c r="A28" s="40" t="s">
        <v>103</v>
      </c>
      <c r="B28" s="41"/>
      <c r="C28" s="41"/>
      <c r="D28" s="41"/>
      <c r="E28" s="7">
        <v>231.69232370000003</v>
      </c>
      <c r="F28" s="7">
        <f>+E28/$E$30*100</f>
        <v>3.3191042222954903</v>
      </c>
    </row>
    <row r="29" spans="1:6" x14ac:dyDescent="0.2">
      <c r="A29" s="41"/>
      <c r="B29" s="41"/>
      <c r="C29" s="41"/>
      <c r="D29" s="41"/>
      <c r="E29" s="7"/>
      <c r="F29" s="7"/>
    </row>
    <row r="30" spans="1:6" x14ac:dyDescent="0.2">
      <c r="A30" s="42" t="s">
        <v>104</v>
      </c>
      <c r="B30" s="39"/>
      <c r="C30" s="39"/>
      <c r="D30" s="39"/>
      <c r="E30" s="8">
        <v>6980.5678936999993</v>
      </c>
      <c r="F30" s="8">
        <f xml:space="preserve"> ROUND(SUM(F26:F29),2)</f>
        <v>100</v>
      </c>
    </row>
    <row r="32" spans="1:6" x14ac:dyDescent="0.2">
      <c r="A32" s="4" t="s">
        <v>105</v>
      </c>
    </row>
    <row r="33" spans="1:5" x14ac:dyDescent="0.2">
      <c r="A33" s="4" t="s">
        <v>106</v>
      </c>
    </row>
    <row r="34" spans="1:5" x14ac:dyDescent="0.2">
      <c r="A34" s="4" t="s">
        <v>107</v>
      </c>
    </row>
    <row r="36" spans="1:5" x14ac:dyDescent="0.2">
      <c r="A36" s="4" t="s">
        <v>108</v>
      </c>
    </row>
    <row r="37" spans="1:5" x14ac:dyDescent="0.2">
      <c r="A37" s="2" t="s">
        <v>601</v>
      </c>
      <c r="D37" s="10">
        <v>10.225300000000001</v>
      </c>
    </row>
    <row r="38" spans="1:5" x14ac:dyDescent="0.2">
      <c r="A38" s="2" t="s">
        <v>599</v>
      </c>
      <c r="D38" s="10">
        <v>10.252800000000001</v>
      </c>
    </row>
    <row r="39" spans="1:5" x14ac:dyDescent="0.2">
      <c r="A39" s="2" t="s">
        <v>600</v>
      </c>
      <c r="D39" s="10">
        <v>10.225300000000001</v>
      </c>
    </row>
    <row r="41" spans="1:5" x14ac:dyDescent="0.2">
      <c r="A41" s="4" t="s">
        <v>109</v>
      </c>
      <c r="D41" s="43" t="s">
        <v>110</v>
      </c>
    </row>
    <row r="43" spans="1:5" x14ac:dyDescent="0.2">
      <c r="A43" s="4" t="s">
        <v>763</v>
      </c>
      <c r="D43" s="44">
        <v>2.4788214071566115</v>
      </c>
      <c r="E43" s="1" t="s">
        <v>764</v>
      </c>
    </row>
  </sheetData>
  <mergeCells count="1">
    <mergeCell ref="B1:E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6"/>
  <sheetViews>
    <sheetView showGridLines="0" workbookViewId="0"/>
  </sheetViews>
  <sheetFormatPr defaultRowHeight="11.25" x14ac:dyDescent="0.2"/>
  <cols>
    <col min="1" max="1" width="38" style="2" customWidth="1"/>
    <col min="2" max="2" width="56" style="2" bestFit="1" customWidth="1"/>
    <col min="3" max="3" width="11.710937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4"/>
      <c r="B1" s="48" t="s">
        <v>830</v>
      </c>
      <c r="C1" s="48"/>
      <c r="D1" s="48"/>
      <c r="E1" s="48"/>
    </row>
    <row r="3" spans="1:6" s="4" customFormat="1" x14ac:dyDescent="0.2">
      <c r="A3" s="38" t="s">
        <v>1</v>
      </c>
      <c r="B3" s="38" t="s">
        <v>2</v>
      </c>
      <c r="C3" s="38" t="s">
        <v>673</v>
      </c>
      <c r="D3" s="38" t="s">
        <v>4</v>
      </c>
      <c r="E3" s="3" t="s">
        <v>5</v>
      </c>
      <c r="F3" s="3" t="s">
        <v>6</v>
      </c>
    </row>
    <row r="4" spans="1:6" x14ac:dyDescent="0.2">
      <c r="A4" s="39"/>
      <c r="B4" s="39"/>
      <c r="C4" s="39"/>
      <c r="D4" s="39"/>
      <c r="E4" s="5"/>
      <c r="F4" s="5"/>
    </row>
    <row r="5" spans="1:6" x14ac:dyDescent="0.2">
      <c r="A5" s="40" t="s">
        <v>674</v>
      </c>
      <c r="B5" s="41"/>
      <c r="C5" s="41"/>
      <c r="D5" s="41"/>
      <c r="E5" s="7"/>
      <c r="F5" s="7"/>
    </row>
    <row r="6" spans="1:6" x14ac:dyDescent="0.2">
      <c r="A6" s="40" t="s">
        <v>8</v>
      </c>
      <c r="B6" s="41"/>
      <c r="C6" s="41"/>
      <c r="D6" s="41"/>
      <c r="E6" s="7"/>
      <c r="F6" s="7"/>
    </row>
    <row r="7" spans="1:6" x14ac:dyDescent="0.2">
      <c r="A7" s="40"/>
      <c r="B7" s="41"/>
      <c r="C7" s="41"/>
      <c r="D7" s="41"/>
      <c r="E7" s="7"/>
      <c r="F7" s="7"/>
    </row>
    <row r="8" spans="1:6" x14ac:dyDescent="0.2">
      <c r="A8" s="41" t="s">
        <v>816</v>
      </c>
      <c r="B8" s="41" t="s">
        <v>1630</v>
      </c>
      <c r="C8" s="41" t="s">
        <v>686</v>
      </c>
      <c r="D8" s="41">
        <v>107</v>
      </c>
      <c r="E8" s="7">
        <v>856.26322000000005</v>
      </c>
      <c r="F8" s="7">
        <f t="shared" ref="F8:F21" si="0">+E8/$E$33*100</f>
        <v>9.8276105470736077</v>
      </c>
    </row>
    <row r="9" spans="1:6" x14ac:dyDescent="0.2">
      <c r="A9" s="41" t="s">
        <v>829</v>
      </c>
      <c r="B9" s="41" t="s">
        <v>1638</v>
      </c>
      <c r="C9" s="41" t="s">
        <v>774</v>
      </c>
      <c r="D9" s="41">
        <v>87</v>
      </c>
      <c r="E9" s="7">
        <v>845.66610000000003</v>
      </c>
      <c r="F9" s="7">
        <f t="shared" si="0"/>
        <v>9.7059839656111873</v>
      </c>
    </row>
    <row r="10" spans="1:6" x14ac:dyDescent="0.2">
      <c r="A10" s="41" t="s">
        <v>820</v>
      </c>
      <c r="B10" s="41" t="s">
        <v>1524</v>
      </c>
      <c r="C10" s="41" t="s">
        <v>686</v>
      </c>
      <c r="D10" s="41">
        <v>84</v>
      </c>
      <c r="E10" s="7">
        <v>815.46276</v>
      </c>
      <c r="F10" s="7">
        <f t="shared" si="0"/>
        <v>9.3593304415454792</v>
      </c>
    </row>
    <row r="11" spans="1:6" x14ac:dyDescent="0.2">
      <c r="A11" s="41" t="s">
        <v>828</v>
      </c>
      <c r="B11" s="41" t="s">
        <v>1604</v>
      </c>
      <c r="C11" s="41" t="s">
        <v>686</v>
      </c>
      <c r="D11" s="41">
        <v>83</v>
      </c>
      <c r="E11" s="7">
        <v>815.31149000000005</v>
      </c>
      <c r="F11" s="7">
        <f t="shared" si="0"/>
        <v>9.3575942667189391</v>
      </c>
    </row>
    <row r="12" spans="1:6" x14ac:dyDescent="0.2">
      <c r="A12" s="41" t="s">
        <v>811</v>
      </c>
      <c r="B12" s="41" t="s">
        <v>1566</v>
      </c>
      <c r="C12" s="41" t="s">
        <v>686</v>
      </c>
      <c r="D12" s="41">
        <v>83</v>
      </c>
      <c r="E12" s="7">
        <v>810.80624999999998</v>
      </c>
      <c r="F12" s="7">
        <f t="shared" si="0"/>
        <v>9.3058861667948314</v>
      </c>
    </row>
    <row r="13" spans="1:6" x14ac:dyDescent="0.2">
      <c r="A13" s="41" t="s">
        <v>822</v>
      </c>
      <c r="B13" s="41" t="s">
        <v>1634</v>
      </c>
      <c r="C13" s="41" t="s">
        <v>686</v>
      </c>
      <c r="D13" s="41">
        <v>64</v>
      </c>
      <c r="E13" s="7">
        <v>805.54480000000001</v>
      </c>
      <c r="F13" s="7">
        <f t="shared" si="0"/>
        <v>9.2454987995634088</v>
      </c>
    </row>
    <row r="14" spans="1:6" x14ac:dyDescent="0.2">
      <c r="A14" s="41" t="s">
        <v>831</v>
      </c>
      <c r="B14" s="41" t="s">
        <v>1639</v>
      </c>
      <c r="C14" s="41" t="s">
        <v>686</v>
      </c>
      <c r="D14" s="41">
        <v>80</v>
      </c>
      <c r="E14" s="7">
        <v>783.48400000000004</v>
      </c>
      <c r="F14" s="7">
        <f t="shared" si="0"/>
        <v>8.9922998466095727</v>
      </c>
    </row>
    <row r="15" spans="1:6" x14ac:dyDescent="0.2">
      <c r="A15" s="41" t="s">
        <v>819</v>
      </c>
      <c r="B15" s="41" t="s">
        <v>1632</v>
      </c>
      <c r="C15" s="41" t="s">
        <v>774</v>
      </c>
      <c r="D15" s="41">
        <v>65</v>
      </c>
      <c r="E15" s="7">
        <v>636.26874999999995</v>
      </c>
      <c r="F15" s="7">
        <f t="shared" si="0"/>
        <v>7.3026627002305906</v>
      </c>
    </row>
    <row r="16" spans="1:6" x14ac:dyDescent="0.2">
      <c r="A16" s="41" t="s">
        <v>783</v>
      </c>
      <c r="B16" s="41" t="s">
        <v>1564</v>
      </c>
      <c r="C16" s="41" t="s">
        <v>686</v>
      </c>
      <c r="D16" s="41">
        <v>4</v>
      </c>
      <c r="E16" s="7">
        <v>400.6832</v>
      </c>
      <c r="F16" s="7">
        <f t="shared" si="0"/>
        <v>4.5987709741348031</v>
      </c>
    </row>
    <row r="17" spans="1:6" x14ac:dyDescent="0.2">
      <c r="A17" s="41" t="s">
        <v>821</v>
      </c>
      <c r="B17" s="41" t="s">
        <v>1633</v>
      </c>
      <c r="C17" s="41" t="s">
        <v>686</v>
      </c>
      <c r="D17" s="41">
        <v>13</v>
      </c>
      <c r="E17" s="7">
        <v>127.16535</v>
      </c>
      <c r="F17" s="7">
        <f t="shared" si="0"/>
        <v>1.4595179445898736</v>
      </c>
    </row>
    <row r="18" spans="1:6" x14ac:dyDescent="0.2">
      <c r="A18" s="41" t="s">
        <v>818</v>
      </c>
      <c r="B18" s="41" t="s">
        <v>1631</v>
      </c>
      <c r="C18" s="41" t="s">
        <v>686</v>
      </c>
      <c r="D18" s="41">
        <v>8</v>
      </c>
      <c r="E18" s="7">
        <v>78.368319999999997</v>
      </c>
      <c r="F18" s="7">
        <f t="shared" si="0"/>
        <v>0.89945861295833707</v>
      </c>
    </row>
    <row r="19" spans="1:6" x14ac:dyDescent="0.2">
      <c r="A19" s="41" t="s">
        <v>801</v>
      </c>
      <c r="B19" s="41" t="s">
        <v>1624</v>
      </c>
      <c r="C19" s="41" t="s">
        <v>686</v>
      </c>
      <c r="D19" s="41">
        <v>3</v>
      </c>
      <c r="E19" s="7">
        <v>30.352740000000001</v>
      </c>
      <c r="F19" s="7">
        <f t="shared" si="0"/>
        <v>0.34836823629605734</v>
      </c>
    </row>
    <row r="20" spans="1:6" x14ac:dyDescent="0.2">
      <c r="A20" s="41" t="s">
        <v>825</v>
      </c>
      <c r="B20" s="41" t="s">
        <v>1636</v>
      </c>
      <c r="C20" s="41" t="s">
        <v>686</v>
      </c>
      <c r="D20" s="41">
        <v>3</v>
      </c>
      <c r="E20" s="7">
        <v>29.36628</v>
      </c>
      <c r="F20" s="7">
        <f t="shared" si="0"/>
        <v>0.33704631509959837</v>
      </c>
    </row>
    <row r="21" spans="1:6" x14ac:dyDescent="0.2">
      <c r="A21" s="41" t="s">
        <v>802</v>
      </c>
      <c r="B21" s="41" t="s">
        <v>1625</v>
      </c>
      <c r="C21" s="41" t="s">
        <v>686</v>
      </c>
      <c r="D21" s="41">
        <v>1</v>
      </c>
      <c r="E21" s="7">
        <v>10.31288</v>
      </c>
      <c r="F21" s="7">
        <f t="shared" si="0"/>
        <v>0.11836426684157292</v>
      </c>
    </row>
    <row r="22" spans="1:6" s="4" customFormat="1" x14ac:dyDescent="0.2">
      <c r="A22" s="40" t="s">
        <v>40</v>
      </c>
      <c r="B22" s="40"/>
      <c r="C22" s="40"/>
      <c r="D22" s="40"/>
      <c r="E22" s="6">
        <f>SUM(E8:E21)</f>
        <v>7045.0561400000015</v>
      </c>
      <c r="F22" s="6">
        <f>SUM(F8:F21)</f>
        <v>80.858393084067856</v>
      </c>
    </row>
    <row r="23" spans="1:6" x14ac:dyDescent="0.2">
      <c r="A23" s="41"/>
      <c r="B23" s="41"/>
      <c r="C23" s="41"/>
      <c r="D23" s="41"/>
      <c r="E23" s="7"/>
      <c r="F23" s="7"/>
    </row>
    <row r="24" spans="1:6" x14ac:dyDescent="0.2">
      <c r="A24" s="40" t="s">
        <v>728</v>
      </c>
      <c r="B24" s="41"/>
      <c r="C24" s="41"/>
      <c r="D24" s="41"/>
      <c r="E24" s="7"/>
      <c r="F24" s="7"/>
    </row>
    <row r="25" spans="1:6" x14ac:dyDescent="0.2">
      <c r="A25" s="41" t="s">
        <v>804</v>
      </c>
      <c r="B25" s="41" t="s">
        <v>1628</v>
      </c>
      <c r="C25" s="41" t="s">
        <v>781</v>
      </c>
      <c r="D25" s="41">
        <v>82</v>
      </c>
      <c r="E25" s="7">
        <v>811.55071999999996</v>
      </c>
      <c r="F25" s="7">
        <v>9.7325394284124407</v>
      </c>
    </row>
    <row r="26" spans="1:6" x14ac:dyDescent="0.2">
      <c r="A26" s="41" t="s">
        <v>823</v>
      </c>
      <c r="B26" s="41" t="s">
        <v>1635</v>
      </c>
      <c r="C26" s="41" t="s">
        <v>686</v>
      </c>
      <c r="D26" s="41">
        <v>49</v>
      </c>
      <c r="E26" s="7">
        <v>481.92284000000001</v>
      </c>
      <c r="F26" s="7">
        <v>5.7794700025064403</v>
      </c>
    </row>
    <row r="27" spans="1:6" x14ac:dyDescent="0.2">
      <c r="A27" s="40" t="s">
        <v>40</v>
      </c>
      <c r="B27" s="41"/>
      <c r="C27" s="41"/>
      <c r="D27" s="41"/>
      <c r="E27" s="6">
        <f>SUM(E25:E26)</f>
        <v>1293.4735599999999</v>
      </c>
      <c r="F27" s="6">
        <f>SUM(F25:F26)</f>
        <v>15.51200943091888</v>
      </c>
    </row>
    <row r="28" spans="1:6" x14ac:dyDescent="0.2">
      <c r="A28" s="41"/>
      <c r="B28" s="41"/>
      <c r="C28" s="41"/>
      <c r="D28" s="41"/>
      <c r="E28" s="7"/>
      <c r="F28" s="7"/>
    </row>
    <row r="29" spans="1:6" x14ac:dyDescent="0.2">
      <c r="A29" s="40" t="s">
        <v>40</v>
      </c>
      <c r="B29" s="41"/>
      <c r="C29" s="41"/>
      <c r="D29" s="41"/>
      <c r="E29" s="6">
        <f>+E27+E22</f>
        <v>8338.529700000001</v>
      </c>
      <c r="F29" s="6">
        <f>+E29/$E$33*100</f>
        <v>95.704008431900803</v>
      </c>
    </row>
    <row r="30" spans="1:6" x14ac:dyDescent="0.2">
      <c r="A30" s="41"/>
      <c r="B30" s="41"/>
      <c r="C30" s="41"/>
      <c r="D30" s="41"/>
      <c r="E30" s="7"/>
      <c r="F30" s="7"/>
    </row>
    <row r="31" spans="1:6" x14ac:dyDescent="0.2">
      <c r="A31" s="40" t="s">
        <v>103</v>
      </c>
      <c r="B31" s="41"/>
      <c r="C31" s="41"/>
      <c r="D31" s="41"/>
      <c r="E31" s="7">
        <v>374.30253830000004</v>
      </c>
      <c r="F31" s="7">
        <f>+E31/$E$33*100</f>
        <v>4.2959915680992378</v>
      </c>
    </row>
    <row r="32" spans="1:6" x14ac:dyDescent="0.2">
      <c r="A32" s="41"/>
      <c r="B32" s="41"/>
      <c r="C32" s="41"/>
      <c r="D32" s="41"/>
      <c r="E32" s="7"/>
      <c r="F32" s="7"/>
    </row>
    <row r="33" spans="1:6" x14ac:dyDescent="0.2">
      <c r="A33" s="42" t="s">
        <v>104</v>
      </c>
      <c r="B33" s="39"/>
      <c r="C33" s="39"/>
      <c r="D33" s="39"/>
      <c r="E33" s="8">
        <v>8712.8322382999977</v>
      </c>
      <c r="F33" s="8">
        <f xml:space="preserve"> ROUND(SUM(F29:F32),2)</f>
        <v>100</v>
      </c>
    </row>
    <row r="35" spans="1:6" x14ac:dyDescent="0.2">
      <c r="A35" s="4" t="s">
        <v>105</v>
      </c>
    </row>
    <row r="36" spans="1:6" x14ac:dyDescent="0.2">
      <c r="A36" s="4" t="s">
        <v>106</v>
      </c>
    </row>
    <row r="37" spans="1:6" x14ac:dyDescent="0.2">
      <c r="A37" s="4" t="s">
        <v>107</v>
      </c>
    </row>
    <row r="38" spans="1:6" x14ac:dyDescent="0.2">
      <c r="A38" s="2" t="s">
        <v>601</v>
      </c>
      <c r="D38" s="10">
        <v>10.013500000000001</v>
      </c>
    </row>
    <row r="39" spans="1:6" x14ac:dyDescent="0.2">
      <c r="A39" s="2" t="s">
        <v>598</v>
      </c>
      <c r="D39" s="10">
        <v>10.020200000000001</v>
      </c>
    </row>
    <row r="40" spans="1:6" x14ac:dyDescent="0.2">
      <c r="A40" s="2" t="s">
        <v>599</v>
      </c>
      <c r="D40" s="10">
        <v>10.020200000000001</v>
      </c>
    </row>
    <row r="41" spans="1:6" x14ac:dyDescent="0.2">
      <c r="A41" s="2" t="s">
        <v>600</v>
      </c>
      <c r="D41" s="10">
        <v>10.013500000000001</v>
      </c>
    </row>
    <row r="42" spans="1:6" x14ac:dyDescent="0.2">
      <c r="A42" s="2" t="s">
        <v>784</v>
      </c>
      <c r="D42" s="10">
        <v>10.013500000000001</v>
      </c>
    </row>
    <row r="44" spans="1:6" x14ac:dyDescent="0.2">
      <c r="A44" s="4" t="s">
        <v>108</v>
      </c>
    </row>
    <row r="45" spans="1:6" x14ac:dyDescent="0.2">
      <c r="A45" s="2" t="s">
        <v>598</v>
      </c>
      <c r="D45" s="10">
        <v>10.2989</v>
      </c>
    </row>
    <row r="46" spans="1:6" x14ac:dyDescent="0.2">
      <c r="A46" s="2" t="s">
        <v>599</v>
      </c>
      <c r="D46" s="10">
        <v>10.2989</v>
      </c>
    </row>
    <row r="47" spans="1:6" x14ac:dyDescent="0.2">
      <c r="A47" s="2" t="s">
        <v>601</v>
      </c>
      <c r="D47" s="10">
        <v>10.2661</v>
      </c>
    </row>
    <row r="48" spans="1:6" x14ac:dyDescent="0.2">
      <c r="A48" s="2" t="s">
        <v>600</v>
      </c>
      <c r="D48" s="10">
        <v>10.2661</v>
      </c>
    </row>
    <row r="49" spans="1:5" x14ac:dyDescent="0.2">
      <c r="A49" s="2" t="s">
        <v>784</v>
      </c>
      <c r="D49" s="10">
        <v>10.0953</v>
      </c>
    </row>
    <row r="51" spans="1:5" x14ac:dyDescent="0.2">
      <c r="A51" s="4" t="s">
        <v>109</v>
      </c>
      <c r="D51" s="43"/>
    </row>
    <row r="52" spans="1:5" x14ac:dyDescent="0.2">
      <c r="A52" s="13" t="s">
        <v>606</v>
      </c>
      <c r="B52" s="14"/>
      <c r="C52" s="49" t="s">
        <v>607</v>
      </c>
      <c r="D52" s="50"/>
    </row>
    <row r="53" spans="1:5" x14ac:dyDescent="0.2">
      <c r="A53" s="51"/>
      <c r="B53" s="52"/>
      <c r="C53" s="15" t="s">
        <v>608</v>
      </c>
      <c r="D53" s="15" t="s">
        <v>609</v>
      </c>
    </row>
    <row r="54" spans="1:5" x14ac:dyDescent="0.2">
      <c r="A54" s="16" t="s">
        <v>784</v>
      </c>
      <c r="B54" s="17"/>
      <c r="C54" s="18">
        <v>0.1217345363</v>
      </c>
      <c r="D54" s="18">
        <v>0.11272678730000001</v>
      </c>
    </row>
    <row r="56" spans="1:5" x14ac:dyDescent="0.2">
      <c r="A56" s="4" t="s">
        <v>763</v>
      </c>
      <c r="D56" s="44">
        <v>2.3760898181670114</v>
      </c>
      <c r="E56" s="1" t="s">
        <v>764</v>
      </c>
    </row>
  </sheetData>
  <mergeCells count="3">
    <mergeCell ref="B1:E1"/>
    <mergeCell ref="C52:D52"/>
    <mergeCell ref="A53:B5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3"/>
  <sheetViews>
    <sheetView showGridLines="0" workbookViewId="0"/>
  </sheetViews>
  <sheetFormatPr defaultRowHeight="11.25" x14ac:dyDescent="0.2"/>
  <cols>
    <col min="1" max="1" width="38" style="2" customWidth="1"/>
    <col min="2" max="2" width="56" style="2" bestFit="1" customWidth="1"/>
    <col min="3" max="3" width="11.710937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4"/>
      <c r="B1" s="48" t="s">
        <v>832</v>
      </c>
      <c r="C1" s="48"/>
      <c r="D1" s="48"/>
      <c r="E1" s="48"/>
    </row>
    <row r="3" spans="1:6" s="4" customFormat="1" x14ac:dyDescent="0.2">
      <c r="A3" s="38" t="s">
        <v>1</v>
      </c>
      <c r="B3" s="38" t="s">
        <v>2</v>
      </c>
      <c r="C3" s="38" t="s">
        <v>673</v>
      </c>
      <c r="D3" s="38" t="s">
        <v>4</v>
      </c>
      <c r="E3" s="3" t="s">
        <v>5</v>
      </c>
      <c r="F3" s="3" t="s">
        <v>6</v>
      </c>
    </row>
    <row r="4" spans="1:6" x14ac:dyDescent="0.2">
      <c r="A4" s="39"/>
      <c r="B4" s="39"/>
      <c r="C4" s="39"/>
      <c r="D4" s="39"/>
      <c r="E4" s="5"/>
      <c r="F4" s="5"/>
    </row>
    <row r="5" spans="1:6" x14ac:dyDescent="0.2">
      <c r="A5" s="40" t="s">
        <v>674</v>
      </c>
      <c r="B5" s="41"/>
      <c r="C5" s="41"/>
      <c r="D5" s="41"/>
      <c r="E5" s="7"/>
      <c r="F5" s="7"/>
    </row>
    <row r="6" spans="1:6" x14ac:dyDescent="0.2">
      <c r="A6" s="40" t="s">
        <v>8</v>
      </c>
      <c r="B6" s="41"/>
      <c r="C6" s="41"/>
      <c r="D6" s="41"/>
      <c r="E6" s="7"/>
      <c r="F6" s="7"/>
    </row>
    <row r="7" spans="1:6" x14ac:dyDescent="0.2">
      <c r="A7" s="40"/>
      <c r="B7" s="41"/>
      <c r="C7" s="41"/>
      <c r="D7" s="41"/>
      <c r="E7" s="7"/>
      <c r="F7" s="7"/>
    </row>
    <row r="8" spans="1:6" ht="12" customHeight="1" x14ac:dyDescent="0.2">
      <c r="A8" s="41" t="s">
        <v>829</v>
      </c>
      <c r="B8" s="41" t="s">
        <v>1638</v>
      </c>
      <c r="C8" s="41" t="s">
        <v>774</v>
      </c>
      <c r="D8" s="41">
        <v>106</v>
      </c>
      <c r="E8" s="7">
        <v>1030.3517999999999</v>
      </c>
      <c r="F8" s="7">
        <f t="shared" ref="F8:F21" si="0">+E8/$E$32*100</f>
        <v>9.8195290463866254</v>
      </c>
    </row>
    <row r="9" spans="1:6" x14ac:dyDescent="0.2">
      <c r="A9" s="41" t="s">
        <v>801</v>
      </c>
      <c r="B9" s="41" t="s">
        <v>1624</v>
      </c>
      <c r="C9" s="41" t="s">
        <v>686</v>
      </c>
      <c r="D9" s="41">
        <v>97</v>
      </c>
      <c r="E9" s="7">
        <v>981.40526</v>
      </c>
      <c r="F9" s="7">
        <f t="shared" si="0"/>
        <v>9.3530553902527451</v>
      </c>
    </row>
    <row r="10" spans="1:6" x14ac:dyDescent="0.2">
      <c r="A10" s="41" t="s">
        <v>833</v>
      </c>
      <c r="B10" s="41" t="s">
        <v>1606</v>
      </c>
      <c r="C10" s="41" t="s">
        <v>686</v>
      </c>
      <c r="D10" s="41">
        <v>99</v>
      </c>
      <c r="E10" s="7">
        <v>981.15237000000002</v>
      </c>
      <c r="F10" s="7">
        <f t="shared" si="0"/>
        <v>9.3506452807148772</v>
      </c>
    </row>
    <row r="11" spans="1:6" x14ac:dyDescent="0.2">
      <c r="A11" s="41" t="s">
        <v>811</v>
      </c>
      <c r="B11" s="41" t="s">
        <v>1566</v>
      </c>
      <c r="C11" s="41" t="s">
        <v>686</v>
      </c>
      <c r="D11" s="41">
        <v>100</v>
      </c>
      <c r="E11" s="7">
        <v>976.875</v>
      </c>
      <c r="F11" s="7">
        <f t="shared" si="0"/>
        <v>9.3098807972082316</v>
      </c>
    </row>
    <row r="12" spans="1:6" x14ac:dyDescent="0.2">
      <c r="A12" s="41" t="s">
        <v>834</v>
      </c>
      <c r="B12" s="41" t="s">
        <v>1640</v>
      </c>
      <c r="C12" s="41" t="s">
        <v>774</v>
      </c>
      <c r="D12" s="41">
        <v>100</v>
      </c>
      <c r="E12" s="7">
        <v>974.68100000000004</v>
      </c>
      <c r="F12" s="7">
        <f t="shared" si="0"/>
        <v>9.2889713886666314</v>
      </c>
    </row>
    <row r="13" spans="1:6" x14ac:dyDescent="0.2">
      <c r="A13" s="41" t="s">
        <v>820</v>
      </c>
      <c r="B13" s="41" t="s">
        <v>1524</v>
      </c>
      <c r="C13" s="41" t="s">
        <v>686</v>
      </c>
      <c r="D13" s="41">
        <v>100</v>
      </c>
      <c r="E13" s="7">
        <v>970.78899999999999</v>
      </c>
      <c r="F13" s="7">
        <f t="shared" si="0"/>
        <v>9.2518795846356809</v>
      </c>
    </row>
    <row r="14" spans="1:6" x14ac:dyDescent="0.2">
      <c r="A14" s="41" t="s">
        <v>726</v>
      </c>
      <c r="B14" s="41" t="s">
        <v>1330</v>
      </c>
      <c r="C14" s="41" t="s">
        <v>686</v>
      </c>
      <c r="D14" s="41">
        <v>100</v>
      </c>
      <c r="E14" s="7">
        <v>968.995</v>
      </c>
      <c r="F14" s="7">
        <f t="shared" si="0"/>
        <v>9.2347822833942814</v>
      </c>
    </row>
    <row r="15" spans="1:6" x14ac:dyDescent="0.2">
      <c r="A15" s="41" t="s">
        <v>783</v>
      </c>
      <c r="B15" s="41" t="s">
        <v>1564</v>
      </c>
      <c r="C15" s="41" t="s">
        <v>686</v>
      </c>
      <c r="D15" s="41">
        <v>5</v>
      </c>
      <c r="E15" s="7">
        <v>500.85399999999998</v>
      </c>
      <c r="F15" s="7">
        <f t="shared" si="0"/>
        <v>4.7732729743364617</v>
      </c>
    </row>
    <row r="16" spans="1:6" x14ac:dyDescent="0.2">
      <c r="A16" s="41" t="s">
        <v>835</v>
      </c>
      <c r="B16" s="41" t="s">
        <v>1641</v>
      </c>
      <c r="C16" s="41" t="s">
        <v>774</v>
      </c>
      <c r="D16" s="41">
        <v>50</v>
      </c>
      <c r="E16" s="7">
        <v>500.245</v>
      </c>
      <c r="F16" s="7">
        <f t="shared" si="0"/>
        <v>4.767469040971906</v>
      </c>
    </row>
    <row r="17" spans="1:6" x14ac:dyDescent="0.2">
      <c r="A17" s="41" t="s">
        <v>836</v>
      </c>
      <c r="B17" s="41" t="s">
        <v>1603</v>
      </c>
      <c r="C17" s="41" t="s">
        <v>686</v>
      </c>
      <c r="D17" s="41">
        <v>49</v>
      </c>
      <c r="E17" s="7">
        <v>487.65681999999998</v>
      </c>
      <c r="F17" s="7">
        <f t="shared" si="0"/>
        <v>4.6475003087863138</v>
      </c>
    </row>
    <row r="18" spans="1:6" x14ac:dyDescent="0.2">
      <c r="A18" s="41" t="s">
        <v>825</v>
      </c>
      <c r="B18" s="41" t="s">
        <v>1636</v>
      </c>
      <c r="C18" s="41" t="s">
        <v>686</v>
      </c>
      <c r="D18" s="41">
        <v>46</v>
      </c>
      <c r="E18" s="7">
        <v>450.28296</v>
      </c>
      <c r="F18" s="7">
        <f t="shared" si="0"/>
        <v>4.2913173974296424</v>
      </c>
    </row>
    <row r="19" spans="1:6" x14ac:dyDescent="0.2">
      <c r="A19" s="41" t="s">
        <v>816</v>
      </c>
      <c r="B19" s="41" t="s">
        <v>1630</v>
      </c>
      <c r="C19" s="41" t="s">
        <v>686</v>
      </c>
      <c r="D19" s="41">
        <v>18</v>
      </c>
      <c r="E19" s="7">
        <v>144.04427999999999</v>
      </c>
      <c r="F19" s="7">
        <f t="shared" si="0"/>
        <v>1.3727806283502857</v>
      </c>
    </row>
    <row r="20" spans="1:6" x14ac:dyDescent="0.2">
      <c r="A20" s="41" t="s">
        <v>803</v>
      </c>
      <c r="B20" s="41" t="s">
        <v>1626</v>
      </c>
      <c r="C20" s="41" t="s">
        <v>686</v>
      </c>
      <c r="D20" s="41">
        <v>6</v>
      </c>
      <c r="E20" s="7">
        <v>61.273560000000003</v>
      </c>
      <c r="F20" s="7">
        <f t="shared" si="0"/>
        <v>0.58395346346317223</v>
      </c>
    </row>
    <row r="21" spans="1:6" x14ac:dyDescent="0.2">
      <c r="A21" s="41" t="s">
        <v>792</v>
      </c>
      <c r="B21" s="41" t="s">
        <v>1599</v>
      </c>
      <c r="C21" s="41" t="s">
        <v>774</v>
      </c>
      <c r="D21" s="41">
        <v>3</v>
      </c>
      <c r="E21" s="7">
        <v>30.685079999999999</v>
      </c>
      <c r="F21" s="7">
        <f t="shared" si="0"/>
        <v>0.29243704368808532</v>
      </c>
    </row>
    <row r="22" spans="1:6" x14ac:dyDescent="0.2">
      <c r="A22" s="40" t="s">
        <v>40</v>
      </c>
      <c r="B22" s="41"/>
      <c r="C22" s="41"/>
      <c r="D22" s="41"/>
      <c r="E22" s="6">
        <f>SUM(E8:E21)</f>
        <v>9059.2911299999996</v>
      </c>
      <c r="F22" s="6">
        <f>SUM(F8:F21)</f>
        <v>86.337474628284937</v>
      </c>
    </row>
    <row r="23" spans="1:6" x14ac:dyDescent="0.2">
      <c r="A23" s="41"/>
      <c r="B23" s="41"/>
      <c r="C23" s="41"/>
      <c r="D23" s="41"/>
      <c r="E23" s="7"/>
      <c r="F23" s="7"/>
    </row>
    <row r="24" spans="1:6" x14ac:dyDescent="0.2">
      <c r="A24" s="40" t="s">
        <v>728</v>
      </c>
      <c r="B24" s="41"/>
      <c r="C24" s="41"/>
      <c r="D24" s="41"/>
      <c r="E24" s="7"/>
      <c r="F24" s="7"/>
    </row>
    <row r="25" spans="1:6" x14ac:dyDescent="0.2">
      <c r="A25" s="41" t="s">
        <v>837</v>
      </c>
      <c r="B25" s="41" t="s">
        <v>1642</v>
      </c>
      <c r="C25" s="41" t="s">
        <v>686</v>
      </c>
      <c r="D25" s="41">
        <v>100</v>
      </c>
      <c r="E25" s="7">
        <v>976.11</v>
      </c>
      <c r="F25" s="7">
        <f>+E25/$E$32*100</f>
        <v>9.3025901419965979</v>
      </c>
    </row>
    <row r="26" spans="1:6" x14ac:dyDescent="0.2">
      <c r="A26" s="40" t="s">
        <v>40</v>
      </c>
      <c r="B26" s="41"/>
      <c r="C26" s="41"/>
      <c r="D26" s="41"/>
      <c r="E26" s="6">
        <f>SUM(E25:E25)</f>
        <v>976.11</v>
      </c>
      <c r="F26" s="6">
        <f>SUM(F25:F25)</f>
        <v>9.3025901419965979</v>
      </c>
    </row>
    <row r="27" spans="1:6" x14ac:dyDescent="0.2">
      <c r="A27" s="41"/>
      <c r="B27" s="41"/>
      <c r="C27" s="41"/>
      <c r="D27" s="41"/>
      <c r="E27" s="7"/>
      <c r="F27" s="7"/>
    </row>
    <row r="28" spans="1:6" x14ac:dyDescent="0.2">
      <c r="A28" s="40" t="s">
        <v>40</v>
      </c>
      <c r="B28" s="41"/>
      <c r="C28" s="41"/>
      <c r="D28" s="41"/>
      <c r="E28" s="6">
        <f>+E26+E22</f>
        <v>10035.40113</v>
      </c>
      <c r="F28" s="6">
        <f>+E28/$E$32*100</f>
        <v>95.640064770281541</v>
      </c>
    </row>
    <row r="29" spans="1:6" x14ac:dyDescent="0.2">
      <c r="A29" s="41"/>
      <c r="B29" s="41"/>
      <c r="C29" s="41"/>
      <c r="D29" s="41"/>
      <c r="E29" s="7"/>
      <c r="F29" s="7"/>
    </row>
    <row r="30" spans="1:6" x14ac:dyDescent="0.2">
      <c r="A30" s="40" t="s">
        <v>103</v>
      </c>
      <c r="B30" s="41"/>
      <c r="C30" s="41"/>
      <c r="D30" s="41"/>
      <c r="E30" s="7">
        <v>457.48294959999998</v>
      </c>
      <c r="F30" s="7">
        <f>+E30/$E$32*100</f>
        <v>4.3599352297184595</v>
      </c>
    </row>
    <row r="31" spans="1:6" x14ac:dyDescent="0.2">
      <c r="A31" s="41"/>
      <c r="B31" s="41"/>
      <c r="C31" s="41"/>
      <c r="D31" s="41"/>
      <c r="E31" s="7"/>
      <c r="F31" s="7"/>
    </row>
    <row r="32" spans="1:6" x14ac:dyDescent="0.2">
      <c r="A32" s="42" t="s">
        <v>104</v>
      </c>
      <c r="B32" s="39"/>
      <c r="C32" s="39"/>
      <c r="D32" s="39"/>
      <c r="E32" s="8">
        <f>+E28+E30</f>
        <v>10492.8840796</v>
      </c>
      <c r="F32" s="8">
        <f xml:space="preserve"> ROUND(SUM(F28:F31),2)</f>
        <v>100</v>
      </c>
    </row>
    <row r="34" spans="1:4" x14ac:dyDescent="0.2">
      <c r="A34" s="4" t="s">
        <v>105</v>
      </c>
    </row>
    <row r="35" spans="1:4" x14ac:dyDescent="0.2">
      <c r="A35" s="4" t="s">
        <v>106</v>
      </c>
    </row>
    <row r="36" spans="1:4" x14ac:dyDescent="0.2">
      <c r="A36" s="4" t="s">
        <v>107</v>
      </c>
    </row>
    <row r="37" spans="1:4" x14ac:dyDescent="0.2">
      <c r="A37" s="2" t="s">
        <v>601</v>
      </c>
      <c r="D37" s="10">
        <v>10.021699999999999</v>
      </c>
    </row>
    <row r="38" spans="1:4" x14ac:dyDescent="0.2">
      <c r="A38" s="2" t="s">
        <v>599</v>
      </c>
      <c r="D38" s="10">
        <v>10.0313</v>
      </c>
    </row>
    <row r="39" spans="1:4" x14ac:dyDescent="0.2">
      <c r="A39" s="2" t="s">
        <v>838</v>
      </c>
      <c r="D39" s="10">
        <v>10.021699999999999</v>
      </c>
    </row>
    <row r="40" spans="1:4" x14ac:dyDescent="0.2">
      <c r="A40" s="2" t="s">
        <v>784</v>
      </c>
      <c r="D40" s="10">
        <v>10.021699999999999</v>
      </c>
    </row>
    <row r="42" spans="1:4" x14ac:dyDescent="0.2">
      <c r="A42" s="4" t="s">
        <v>108</v>
      </c>
    </row>
    <row r="43" spans="1:4" x14ac:dyDescent="0.2">
      <c r="A43" s="2" t="s">
        <v>599</v>
      </c>
      <c r="D43" s="10">
        <v>10.317500000000001</v>
      </c>
    </row>
    <row r="44" spans="1:4" x14ac:dyDescent="0.2">
      <c r="A44" s="2" t="s">
        <v>838</v>
      </c>
      <c r="D44" s="10">
        <v>10.281599999999999</v>
      </c>
    </row>
    <row r="45" spans="1:4" x14ac:dyDescent="0.2">
      <c r="A45" s="2" t="s">
        <v>601</v>
      </c>
      <c r="D45" s="10">
        <v>10.281599999999999</v>
      </c>
    </row>
    <row r="46" spans="1:4" x14ac:dyDescent="0.2">
      <c r="A46" s="2" t="s">
        <v>784</v>
      </c>
      <c r="D46" s="10">
        <v>10.220700000000001</v>
      </c>
    </row>
    <row r="48" spans="1:4" x14ac:dyDescent="0.2">
      <c r="A48" s="4" t="s">
        <v>109</v>
      </c>
      <c r="D48" s="43"/>
    </row>
    <row r="49" spans="1:5" x14ac:dyDescent="0.2">
      <c r="A49" s="13" t="s">
        <v>606</v>
      </c>
      <c r="B49" s="14"/>
      <c r="C49" s="49" t="s">
        <v>607</v>
      </c>
      <c r="D49" s="50"/>
    </row>
    <row r="50" spans="1:5" x14ac:dyDescent="0.2">
      <c r="A50" s="51"/>
      <c r="B50" s="52"/>
      <c r="C50" s="15" t="s">
        <v>608</v>
      </c>
      <c r="D50" s="15" t="s">
        <v>609</v>
      </c>
    </row>
    <row r="51" spans="1:5" x14ac:dyDescent="0.2">
      <c r="A51" s="16" t="s">
        <v>784</v>
      </c>
      <c r="B51" s="17"/>
      <c r="C51" s="18">
        <v>4.3306766400000002E-2</v>
      </c>
      <c r="D51" s="18">
        <v>4.0117755800000002E-2</v>
      </c>
    </row>
    <row r="53" spans="1:5" x14ac:dyDescent="0.2">
      <c r="A53" s="4" t="s">
        <v>763</v>
      </c>
      <c r="D53" s="44">
        <v>2.3221954315233</v>
      </c>
      <c r="E53" s="1" t="s">
        <v>764</v>
      </c>
    </row>
  </sheetData>
  <mergeCells count="3">
    <mergeCell ref="B1:E1"/>
    <mergeCell ref="C49:D49"/>
    <mergeCell ref="A50:B50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63"/>
  <sheetViews>
    <sheetView showGridLines="0" workbookViewId="0"/>
  </sheetViews>
  <sheetFormatPr defaultRowHeight="11.25" x14ac:dyDescent="0.2"/>
  <cols>
    <col min="1" max="1" width="38" style="2" customWidth="1"/>
    <col min="2" max="2" width="56" style="2" bestFit="1" customWidth="1"/>
    <col min="3" max="3" width="11.710937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4"/>
      <c r="B1" s="48" t="s">
        <v>839</v>
      </c>
      <c r="C1" s="48"/>
      <c r="D1" s="48"/>
      <c r="E1" s="48"/>
    </row>
    <row r="3" spans="1:6" s="4" customFormat="1" x14ac:dyDescent="0.2">
      <c r="A3" s="38" t="s">
        <v>1</v>
      </c>
      <c r="B3" s="38" t="s">
        <v>2</v>
      </c>
      <c r="C3" s="38" t="s">
        <v>673</v>
      </c>
      <c r="D3" s="38" t="s">
        <v>4</v>
      </c>
      <c r="E3" s="3" t="s">
        <v>5</v>
      </c>
      <c r="F3" s="3" t="s">
        <v>6</v>
      </c>
    </row>
    <row r="4" spans="1:6" x14ac:dyDescent="0.2">
      <c r="A4" s="39"/>
      <c r="B4" s="39"/>
      <c r="C4" s="39"/>
      <c r="D4" s="39"/>
      <c r="E4" s="5"/>
      <c r="F4" s="5"/>
    </row>
    <row r="5" spans="1:6" x14ac:dyDescent="0.2">
      <c r="A5" s="40" t="s">
        <v>674</v>
      </c>
      <c r="B5" s="41"/>
      <c r="C5" s="41"/>
      <c r="D5" s="41"/>
      <c r="E5" s="7"/>
      <c r="F5" s="7"/>
    </row>
    <row r="6" spans="1:6" x14ac:dyDescent="0.2">
      <c r="A6" s="40" t="s">
        <v>8</v>
      </c>
      <c r="B6" s="41"/>
      <c r="C6" s="41"/>
      <c r="D6" s="41"/>
      <c r="E6" s="7"/>
      <c r="F6" s="7"/>
    </row>
    <row r="7" spans="1:6" x14ac:dyDescent="0.2">
      <c r="A7" s="40"/>
      <c r="B7" s="41"/>
      <c r="C7" s="41"/>
      <c r="D7" s="41"/>
      <c r="E7" s="7"/>
      <c r="F7" s="7"/>
    </row>
    <row r="8" spans="1:6" x14ac:dyDescent="0.2">
      <c r="A8" s="41" t="s">
        <v>829</v>
      </c>
      <c r="B8" s="41" t="s">
        <v>1638</v>
      </c>
      <c r="C8" s="41" t="s">
        <v>774</v>
      </c>
      <c r="D8" s="41">
        <v>156</v>
      </c>
      <c r="E8" s="7">
        <v>1516.3668</v>
      </c>
      <c r="F8" s="7">
        <f t="shared" ref="F8:F25" si="0">+E8/$E$37*100</f>
        <v>9.4838653899402949</v>
      </c>
    </row>
    <row r="9" spans="1:6" x14ac:dyDescent="0.2">
      <c r="A9" s="41" t="s">
        <v>840</v>
      </c>
      <c r="B9" s="41" t="s">
        <v>1643</v>
      </c>
      <c r="C9" s="41" t="s">
        <v>686</v>
      </c>
      <c r="D9" s="41">
        <v>150</v>
      </c>
      <c r="E9" s="7">
        <v>1493.8755000000001</v>
      </c>
      <c r="F9" s="7">
        <f t="shared" si="0"/>
        <v>9.3431972734629589</v>
      </c>
    </row>
    <row r="10" spans="1:6" x14ac:dyDescent="0.2">
      <c r="A10" s="41" t="s">
        <v>834</v>
      </c>
      <c r="B10" s="41" t="s">
        <v>1640</v>
      </c>
      <c r="C10" s="41" t="s">
        <v>774</v>
      </c>
      <c r="D10" s="41">
        <v>150</v>
      </c>
      <c r="E10" s="7">
        <v>1462.0215000000001</v>
      </c>
      <c r="F10" s="7">
        <f t="shared" si="0"/>
        <v>9.143971698139655</v>
      </c>
    </row>
    <row r="11" spans="1:6" x14ac:dyDescent="0.2">
      <c r="A11" s="41" t="s">
        <v>783</v>
      </c>
      <c r="B11" s="41" t="s">
        <v>1564</v>
      </c>
      <c r="C11" s="41" t="s">
        <v>686</v>
      </c>
      <c r="D11" s="41">
        <v>11</v>
      </c>
      <c r="E11" s="7">
        <v>1101.8788</v>
      </c>
      <c r="F11" s="7">
        <f t="shared" si="0"/>
        <v>6.8915187375699221</v>
      </c>
    </row>
    <row r="12" spans="1:6" x14ac:dyDescent="0.2">
      <c r="A12" s="41" t="s">
        <v>841</v>
      </c>
      <c r="B12" s="41" t="s">
        <v>1644</v>
      </c>
      <c r="C12" s="41" t="s">
        <v>686</v>
      </c>
      <c r="D12" s="41">
        <v>100</v>
      </c>
      <c r="E12" s="7">
        <v>1021.7</v>
      </c>
      <c r="F12" s="7">
        <f t="shared" si="0"/>
        <v>6.3900536920895394</v>
      </c>
    </row>
    <row r="13" spans="1:6" x14ac:dyDescent="0.2">
      <c r="A13" s="41" t="s">
        <v>842</v>
      </c>
      <c r="B13" s="41" t="s">
        <v>1645</v>
      </c>
      <c r="C13" s="41" t="s">
        <v>686</v>
      </c>
      <c r="D13" s="41">
        <v>100</v>
      </c>
      <c r="E13" s="7">
        <v>998.60500000000002</v>
      </c>
      <c r="F13" s="7">
        <f t="shared" si="0"/>
        <v>6.2456098337957071</v>
      </c>
    </row>
    <row r="14" spans="1:6" x14ac:dyDescent="0.2">
      <c r="A14" s="41" t="s">
        <v>843</v>
      </c>
      <c r="B14" s="41" t="s">
        <v>1646</v>
      </c>
      <c r="C14" s="41" t="s">
        <v>686</v>
      </c>
      <c r="D14" s="41">
        <v>40</v>
      </c>
      <c r="E14" s="7">
        <v>995.45500000000004</v>
      </c>
      <c r="F14" s="7">
        <f t="shared" si="0"/>
        <v>6.2259086797093</v>
      </c>
    </row>
    <row r="15" spans="1:6" x14ac:dyDescent="0.2">
      <c r="A15" s="41" t="s">
        <v>844</v>
      </c>
      <c r="B15" s="41" t="s">
        <v>1647</v>
      </c>
      <c r="C15" s="41" t="s">
        <v>781</v>
      </c>
      <c r="D15" s="41">
        <v>800</v>
      </c>
      <c r="E15" s="7">
        <v>803.88800000000003</v>
      </c>
      <c r="F15" s="7">
        <f t="shared" si="0"/>
        <v>5.0277845575281148</v>
      </c>
    </row>
    <row r="16" spans="1:6" x14ac:dyDescent="0.2">
      <c r="A16" s="41" t="s">
        <v>845</v>
      </c>
      <c r="B16" s="41" t="s">
        <v>1648</v>
      </c>
      <c r="C16" s="41" t="s">
        <v>686</v>
      </c>
      <c r="D16" s="41">
        <v>40</v>
      </c>
      <c r="E16" s="7">
        <v>510.4735</v>
      </c>
      <c r="F16" s="7">
        <f t="shared" si="0"/>
        <v>3.1926720890563463</v>
      </c>
    </row>
    <row r="17" spans="1:6" x14ac:dyDescent="0.2">
      <c r="A17" s="41" t="s">
        <v>846</v>
      </c>
      <c r="B17" s="41" t="s">
        <v>1649</v>
      </c>
      <c r="C17" s="41" t="s">
        <v>686</v>
      </c>
      <c r="D17" s="41">
        <v>50</v>
      </c>
      <c r="E17" s="7">
        <v>506.64400000000001</v>
      </c>
      <c r="F17" s="7">
        <f t="shared" si="0"/>
        <v>3.1687211145884429</v>
      </c>
    </row>
    <row r="18" spans="1:6" x14ac:dyDescent="0.2">
      <c r="A18" s="41" t="s">
        <v>847</v>
      </c>
      <c r="B18" s="41" t="s">
        <v>1650</v>
      </c>
      <c r="C18" s="41" t="s">
        <v>686</v>
      </c>
      <c r="D18" s="41">
        <v>50</v>
      </c>
      <c r="E18" s="7">
        <v>506.495</v>
      </c>
      <c r="F18" s="7">
        <f t="shared" si="0"/>
        <v>3.1677892187284824</v>
      </c>
    </row>
    <row r="19" spans="1:6" x14ac:dyDescent="0.2">
      <c r="A19" s="41" t="s">
        <v>820</v>
      </c>
      <c r="B19" s="41" t="s">
        <v>1524</v>
      </c>
      <c r="C19" s="41" t="s">
        <v>686</v>
      </c>
      <c r="D19" s="41">
        <v>50</v>
      </c>
      <c r="E19" s="7">
        <v>485.39449999999999</v>
      </c>
      <c r="F19" s="7">
        <f t="shared" si="0"/>
        <v>3.0358196308553937</v>
      </c>
    </row>
    <row r="20" spans="1:6" x14ac:dyDescent="0.2">
      <c r="A20" s="41" t="s">
        <v>818</v>
      </c>
      <c r="B20" s="41" t="s">
        <v>1631</v>
      </c>
      <c r="C20" s="41" t="s">
        <v>686</v>
      </c>
      <c r="D20" s="41">
        <v>38</v>
      </c>
      <c r="E20" s="7">
        <v>372.24952000000002</v>
      </c>
      <c r="F20" s="7">
        <f t="shared" si="0"/>
        <v>2.3281730641622382</v>
      </c>
    </row>
    <row r="21" spans="1:6" x14ac:dyDescent="0.2">
      <c r="A21" s="41" t="s">
        <v>822</v>
      </c>
      <c r="B21" s="41" t="s">
        <v>1634</v>
      </c>
      <c r="C21" s="41" t="s">
        <v>686</v>
      </c>
      <c r="D21" s="41">
        <v>13</v>
      </c>
      <c r="E21" s="7">
        <v>163.62628749999999</v>
      </c>
      <c r="F21" s="7">
        <f t="shared" si="0"/>
        <v>1.0233735563886457</v>
      </c>
    </row>
    <row r="22" spans="1:6" x14ac:dyDescent="0.2">
      <c r="A22" s="41" t="s">
        <v>811</v>
      </c>
      <c r="B22" s="41" t="s">
        <v>1566</v>
      </c>
      <c r="C22" s="41" t="s">
        <v>686</v>
      </c>
      <c r="D22" s="41">
        <v>16</v>
      </c>
      <c r="E22" s="7">
        <v>156.30000000000001</v>
      </c>
      <c r="F22" s="7">
        <f t="shared" si="0"/>
        <v>0.97755250276362438</v>
      </c>
    </row>
    <row r="23" spans="1:6" x14ac:dyDescent="0.2">
      <c r="A23" s="41" t="s">
        <v>726</v>
      </c>
      <c r="B23" s="41" t="s">
        <v>1330</v>
      </c>
      <c r="C23" s="41" t="s">
        <v>686</v>
      </c>
      <c r="D23" s="41">
        <v>14</v>
      </c>
      <c r="E23" s="7">
        <v>135.6593</v>
      </c>
      <c r="F23" s="7">
        <f t="shared" si="0"/>
        <v>0.84845865795368736</v>
      </c>
    </row>
    <row r="24" spans="1:6" x14ac:dyDescent="0.2">
      <c r="A24" s="41" t="s">
        <v>727</v>
      </c>
      <c r="B24" s="41" t="s">
        <v>1331</v>
      </c>
      <c r="C24" s="41" t="s">
        <v>686</v>
      </c>
      <c r="D24" s="41">
        <v>5</v>
      </c>
      <c r="E24" s="7">
        <v>51.29665</v>
      </c>
      <c r="F24" s="7">
        <f t="shared" si="0"/>
        <v>0.32082641452904459</v>
      </c>
    </row>
    <row r="25" spans="1:6" x14ac:dyDescent="0.2">
      <c r="A25" s="41" t="s">
        <v>848</v>
      </c>
      <c r="B25" s="41" t="s">
        <v>1467</v>
      </c>
      <c r="C25" s="41" t="s">
        <v>686</v>
      </c>
      <c r="D25" s="41">
        <v>3</v>
      </c>
      <c r="E25" s="7">
        <v>29.636130000000001</v>
      </c>
      <c r="F25" s="7">
        <f t="shared" si="0"/>
        <v>0.18535427417612368</v>
      </c>
    </row>
    <row r="26" spans="1:6" x14ac:dyDescent="0.2">
      <c r="A26" s="40" t="s">
        <v>40</v>
      </c>
      <c r="B26" s="41"/>
      <c r="C26" s="41"/>
      <c r="D26" s="41"/>
      <c r="E26" s="6">
        <f>SUM(E8:E25)</f>
        <v>12311.5654875</v>
      </c>
      <c r="F26" s="6">
        <f>SUM(F8:F25)</f>
        <v>77.000650385437538</v>
      </c>
    </row>
    <row r="27" spans="1:6" x14ac:dyDescent="0.2">
      <c r="A27" s="41"/>
      <c r="B27" s="41"/>
      <c r="C27" s="41"/>
      <c r="D27" s="41"/>
      <c r="E27" s="7"/>
      <c r="F27" s="7"/>
    </row>
    <row r="28" spans="1:6" x14ac:dyDescent="0.2">
      <c r="A28" s="40" t="s">
        <v>728</v>
      </c>
      <c r="B28" s="41"/>
      <c r="C28" s="41"/>
      <c r="D28" s="41"/>
      <c r="E28" s="7"/>
      <c r="F28" s="7"/>
    </row>
    <row r="29" spans="1:6" x14ac:dyDescent="0.2">
      <c r="A29" s="41" t="s">
        <v>804</v>
      </c>
      <c r="B29" s="41" t="s">
        <v>1628</v>
      </c>
      <c r="C29" s="41" t="s">
        <v>781</v>
      </c>
      <c r="D29" s="41">
        <v>150</v>
      </c>
      <c r="E29" s="7">
        <v>1484.5440000000001</v>
      </c>
      <c r="F29" s="7">
        <f t="shared" ref="F29:F30" si="1">+E29/$E$37*100</f>
        <v>9.2848349498574656</v>
      </c>
    </row>
    <row r="30" spans="1:6" x14ac:dyDescent="0.2">
      <c r="A30" s="41" t="s">
        <v>837</v>
      </c>
      <c r="B30" s="41" t="s">
        <v>1642</v>
      </c>
      <c r="C30" s="41" t="s">
        <v>686</v>
      </c>
      <c r="D30" s="41">
        <v>150</v>
      </c>
      <c r="E30" s="7">
        <v>1464.165</v>
      </c>
      <c r="F30" s="7">
        <f t="shared" si="1"/>
        <v>9.1573778644203578</v>
      </c>
    </row>
    <row r="31" spans="1:6" x14ac:dyDescent="0.2">
      <c r="A31" s="40" t="s">
        <v>40</v>
      </c>
      <c r="B31" s="41"/>
      <c r="C31" s="41"/>
      <c r="D31" s="41"/>
      <c r="E31" s="6">
        <f>SUM(E29:E30)</f>
        <v>2948.7089999999998</v>
      </c>
      <c r="F31" s="6">
        <f>SUM(F29:F30)</f>
        <v>18.442212814277823</v>
      </c>
    </row>
    <row r="32" spans="1:6" x14ac:dyDescent="0.2">
      <c r="A32" s="41"/>
      <c r="B32" s="41"/>
      <c r="C32" s="41"/>
      <c r="D32" s="41"/>
      <c r="E32" s="7"/>
      <c r="F32" s="7"/>
    </row>
    <row r="33" spans="1:6" x14ac:dyDescent="0.2">
      <c r="A33" s="40" t="s">
        <v>40</v>
      </c>
      <c r="B33" s="41"/>
      <c r="C33" s="41"/>
      <c r="D33" s="41"/>
      <c r="E33" s="6">
        <f>+E31+E26</f>
        <v>15260.274487499999</v>
      </c>
      <c r="F33" s="6">
        <f>+E33/E37*100</f>
        <v>95.442863199715347</v>
      </c>
    </row>
    <row r="34" spans="1:6" x14ac:dyDescent="0.2">
      <c r="A34" s="41"/>
      <c r="B34" s="41"/>
      <c r="C34" s="41"/>
      <c r="D34" s="41"/>
      <c r="E34" s="7"/>
      <c r="F34" s="7"/>
    </row>
    <row r="35" spans="1:6" x14ac:dyDescent="0.2">
      <c r="A35" s="40" t="s">
        <v>103</v>
      </c>
      <c r="B35" s="41"/>
      <c r="C35" s="41"/>
      <c r="D35" s="41"/>
      <c r="E35" s="7">
        <v>728.63654880000104</v>
      </c>
      <c r="F35" s="7">
        <f>+E35/E37*100</f>
        <v>4.5571368002846491</v>
      </c>
    </row>
    <row r="36" spans="1:6" x14ac:dyDescent="0.2">
      <c r="A36" s="41"/>
      <c r="B36" s="41"/>
      <c r="C36" s="41"/>
      <c r="D36" s="41"/>
      <c r="E36" s="7"/>
      <c r="F36" s="7"/>
    </row>
    <row r="37" spans="1:6" x14ac:dyDescent="0.2">
      <c r="A37" s="42" t="s">
        <v>104</v>
      </c>
      <c r="B37" s="39"/>
      <c r="C37" s="39"/>
      <c r="D37" s="39"/>
      <c r="E37" s="8">
        <v>15988.911036300002</v>
      </c>
      <c r="F37" s="8">
        <f xml:space="preserve"> ROUND(SUM(F33:F36),2)</f>
        <v>100</v>
      </c>
    </row>
    <row r="39" spans="1:6" x14ac:dyDescent="0.2">
      <c r="A39" s="4" t="s">
        <v>105</v>
      </c>
    </row>
    <row r="40" spans="1:6" x14ac:dyDescent="0.2">
      <c r="A40" s="4" t="s">
        <v>106</v>
      </c>
    </row>
    <row r="41" spans="1:6" x14ac:dyDescent="0.2">
      <c r="A41" s="4" t="s">
        <v>107</v>
      </c>
    </row>
    <row r="42" spans="1:6" x14ac:dyDescent="0.2">
      <c r="A42" s="2" t="s">
        <v>601</v>
      </c>
      <c r="D42" s="10">
        <v>10.0093</v>
      </c>
    </row>
    <row r="43" spans="1:6" x14ac:dyDescent="0.2">
      <c r="A43" s="2" t="s">
        <v>598</v>
      </c>
      <c r="D43" s="10">
        <v>10.021800000000001</v>
      </c>
    </row>
    <row r="44" spans="1:6" x14ac:dyDescent="0.2">
      <c r="A44" s="2" t="s">
        <v>599</v>
      </c>
      <c r="D44" s="10">
        <v>10.021800000000001</v>
      </c>
    </row>
    <row r="45" spans="1:6" x14ac:dyDescent="0.2">
      <c r="A45" s="2" t="s">
        <v>838</v>
      </c>
      <c r="D45" s="10">
        <v>10.0093</v>
      </c>
    </row>
    <row r="46" spans="1:6" x14ac:dyDescent="0.2">
      <c r="A46" s="2" t="s">
        <v>784</v>
      </c>
      <c r="D46" s="10">
        <v>10.0093</v>
      </c>
    </row>
    <row r="47" spans="1:6" x14ac:dyDescent="0.2">
      <c r="A47" s="2" t="s">
        <v>795</v>
      </c>
      <c r="D47" s="10">
        <v>10.021800000000001</v>
      </c>
    </row>
    <row r="49" spans="1:5" x14ac:dyDescent="0.2">
      <c r="A49" s="4" t="s">
        <v>108</v>
      </c>
    </row>
    <row r="50" spans="1:5" x14ac:dyDescent="0.2">
      <c r="A50" s="2" t="s">
        <v>599</v>
      </c>
      <c r="D50" s="10">
        <v>10.294700000000001</v>
      </c>
    </row>
    <row r="51" spans="1:5" x14ac:dyDescent="0.2">
      <c r="A51" s="2" t="s">
        <v>601</v>
      </c>
      <c r="D51" s="10">
        <v>10.256</v>
      </c>
    </row>
    <row r="52" spans="1:5" x14ac:dyDescent="0.2">
      <c r="A52" s="2" t="s">
        <v>784</v>
      </c>
      <c r="D52" s="10">
        <v>10.0358</v>
      </c>
    </row>
    <row r="53" spans="1:5" x14ac:dyDescent="0.2">
      <c r="A53" s="2" t="s">
        <v>795</v>
      </c>
      <c r="D53" s="10">
        <v>10.043799999999999</v>
      </c>
    </row>
    <row r="54" spans="1:5" x14ac:dyDescent="0.2">
      <c r="A54" s="2" t="s">
        <v>838</v>
      </c>
      <c r="D54" s="10">
        <v>10.256</v>
      </c>
    </row>
    <row r="55" spans="1:5" x14ac:dyDescent="0.2">
      <c r="A55" s="2" t="s">
        <v>598</v>
      </c>
      <c r="D55" s="10">
        <v>10.294700000000001</v>
      </c>
    </row>
    <row r="57" spans="1:5" x14ac:dyDescent="0.2">
      <c r="A57" s="4" t="s">
        <v>109</v>
      </c>
      <c r="D57" s="43"/>
    </row>
    <row r="58" spans="1:5" x14ac:dyDescent="0.2">
      <c r="A58" s="13" t="s">
        <v>606</v>
      </c>
      <c r="B58" s="14"/>
      <c r="C58" s="49" t="s">
        <v>607</v>
      </c>
      <c r="D58" s="50"/>
    </row>
    <row r="59" spans="1:5" x14ac:dyDescent="0.2">
      <c r="A59" s="51"/>
      <c r="B59" s="52"/>
      <c r="C59" s="15" t="s">
        <v>608</v>
      </c>
      <c r="D59" s="15" t="s">
        <v>609</v>
      </c>
    </row>
    <row r="60" spans="1:5" x14ac:dyDescent="0.2">
      <c r="A60" s="16" t="s">
        <v>784</v>
      </c>
      <c r="B60" s="17"/>
      <c r="C60" s="18">
        <v>0.15847099400000003</v>
      </c>
      <c r="D60" s="18">
        <v>0.14674493020000001</v>
      </c>
    </row>
    <row r="61" spans="1:5" x14ac:dyDescent="0.2">
      <c r="A61" s="16" t="s">
        <v>795</v>
      </c>
      <c r="B61" s="17"/>
      <c r="C61" s="18">
        <v>0.18008067500000002</v>
      </c>
      <c r="D61" s="18">
        <v>0.16675560250000002</v>
      </c>
    </row>
    <row r="63" spans="1:5" x14ac:dyDescent="0.2">
      <c r="A63" s="4" t="s">
        <v>763</v>
      </c>
      <c r="D63" s="44">
        <v>2.3497999394523559</v>
      </c>
      <c r="E63" s="1" t="s">
        <v>764</v>
      </c>
    </row>
  </sheetData>
  <mergeCells count="3">
    <mergeCell ref="B1:E1"/>
    <mergeCell ref="C58:D58"/>
    <mergeCell ref="A59:B5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6"/>
  <sheetViews>
    <sheetView showGridLines="0" workbookViewId="0"/>
  </sheetViews>
  <sheetFormatPr defaultRowHeight="11.25" x14ac:dyDescent="0.2"/>
  <cols>
    <col min="1" max="1" width="38" style="2" customWidth="1"/>
    <col min="2" max="2" width="56" style="2" bestFit="1" customWidth="1"/>
    <col min="3" max="3" width="11.710937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4"/>
      <c r="B1" s="48" t="s">
        <v>849</v>
      </c>
      <c r="C1" s="48"/>
      <c r="D1" s="48"/>
      <c r="E1" s="48"/>
    </row>
    <row r="3" spans="1:6" s="4" customFormat="1" x14ac:dyDescent="0.2">
      <c r="A3" s="38" t="s">
        <v>1</v>
      </c>
      <c r="B3" s="38" t="s">
        <v>2</v>
      </c>
      <c r="C3" s="38" t="s">
        <v>673</v>
      </c>
      <c r="D3" s="38" t="s">
        <v>4</v>
      </c>
      <c r="E3" s="3" t="s">
        <v>5</v>
      </c>
      <c r="F3" s="3" t="s">
        <v>6</v>
      </c>
    </row>
    <row r="4" spans="1:6" x14ac:dyDescent="0.2">
      <c r="A4" s="39"/>
      <c r="B4" s="39"/>
      <c r="C4" s="39"/>
      <c r="D4" s="39"/>
      <c r="E4" s="5"/>
      <c r="F4" s="5"/>
    </row>
    <row r="5" spans="1:6" x14ac:dyDescent="0.2">
      <c r="A5" s="40" t="s">
        <v>674</v>
      </c>
      <c r="B5" s="41"/>
      <c r="C5" s="41"/>
      <c r="D5" s="41"/>
      <c r="E5" s="7"/>
      <c r="F5" s="7"/>
    </row>
    <row r="6" spans="1:6" x14ac:dyDescent="0.2">
      <c r="A6" s="40" t="s">
        <v>8</v>
      </c>
      <c r="B6" s="41"/>
      <c r="C6" s="41"/>
      <c r="D6" s="41"/>
      <c r="E6" s="7"/>
      <c r="F6" s="7"/>
    </row>
    <row r="7" spans="1:6" x14ac:dyDescent="0.2">
      <c r="A7" s="40"/>
      <c r="B7" s="41"/>
      <c r="C7" s="41"/>
      <c r="D7" s="41"/>
      <c r="E7" s="7"/>
      <c r="F7" s="7"/>
    </row>
    <row r="8" spans="1:6" x14ac:dyDescent="0.2">
      <c r="A8" s="41" t="s">
        <v>850</v>
      </c>
      <c r="B8" s="41" t="s">
        <v>1595</v>
      </c>
      <c r="C8" s="41" t="s">
        <v>686</v>
      </c>
      <c r="D8" s="41">
        <v>26</v>
      </c>
      <c r="E8" s="7">
        <v>259.16721999999999</v>
      </c>
      <c r="F8" s="7">
        <f t="shared" ref="F8:F17" si="0">+E8/$E$28*100</f>
        <v>11.498815492322775</v>
      </c>
    </row>
    <row r="9" spans="1:6" x14ac:dyDescent="0.2">
      <c r="A9" s="41" t="s">
        <v>851</v>
      </c>
      <c r="B9" s="41" t="s">
        <v>1463</v>
      </c>
      <c r="C9" s="41" t="s">
        <v>781</v>
      </c>
      <c r="D9" s="41">
        <v>23</v>
      </c>
      <c r="E9" s="7">
        <v>231.27489</v>
      </c>
      <c r="F9" s="7">
        <f t="shared" si="0"/>
        <v>10.26127952492312</v>
      </c>
    </row>
    <row r="10" spans="1:6" x14ac:dyDescent="0.2">
      <c r="A10" s="41" t="s">
        <v>852</v>
      </c>
      <c r="B10" s="41" t="s">
        <v>1593</v>
      </c>
      <c r="C10" s="41" t="s">
        <v>686</v>
      </c>
      <c r="D10" s="41">
        <v>21</v>
      </c>
      <c r="E10" s="7">
        <v>209.23160999999999</v>
      </c>
      <c r="F10" s="7">
        <f t="shared" si="0"/>
        <v>9.2832561099032382</v>
      </c>
    </row>
    <row r="11" spans="1:6" x14ac:dyDescent="0.2">
      <c r="A11" s="41" t="s">
        <v>853</v>
      </c>
      <c r="B11" s="41" t="s">
        <v>1651</v>
      </c>
      <c r="C11" s="41" t="s">
        <v>686</v>
      </c>
      <c r="D11" s="41">
        <v>20</v>
      </c>
      <c r="E11" s="7">
        <v>201.30160000000001</v>
      </c>
      <c r="F11" s="7">
        <f t="shared" si="0"/>
        <v>8.9314148475619817</v>
      </c>
    </row>
    <row r="12" spans="1:6" x14ac:dyDescent="0.2">
      <c r="A12" s="41" t="s">
        <v>854</v>
      </c>
      <c r="B12" s="41" t="s">
        <v>1652</v>
      </c>
      <c r="C12" s="41" t="s">
        <v>686</v>
      </c>
      <c r="D12" s="41">
        <v>20</v>
      </c>
      <c r="E12" s="7">
        <v>199.45400000000001</v>
      </c>
      <c r="F12" s="7">
        <f t="shared" si="0"/>
        <v>8.8494399299639319</v>
      </c>
    </row>
    <row r="13" spans="1:6" x14ac:dyDescent="0.2">
      <c r="A13" s="41" t="s">
        <v>855</v>
      </c>
      <c r="B13" s="41" t="s">
        <v>1465</v>
      </c>
      <c r="C13" s="41" t="s">
        <v>686</v>
      </c>
      <c r="D13" s="41">
        <v>2</v>
      </c>
      <c r="E13" s="7">
        <v>197.55459999999999</v>
      </c>
      <c r="F13" s="7">
        <f t="shared" si="0"/>
        <v>8.7651667331216849</v>
      </c>
    </row>
    <row r="14" spans="1:6" x14ac:dyDescent="0.2">
      <c r="A14" s="41" t="s">
        <v>856</v>
      </c>
      <c r="B14" s="41" t="s">
        <v>1592</v>
      </c>
      <c r="C14" s="41" t="s">
        <v>686</v>
      </c>
      <c r="D14" s="41">
        <v>20</v>
      </c>
      <c r="E14" s="7">
        <v>197.52019999999999</v>
      </c>
      <c r="F14" s="7">
        <f t="shared" si="0"/>
        <v>8.7636404627355766</v>
      </c>
    </row>
    <row r="15" spans="1:6" x14ac:dyDescent="0.2">
      <c r="A15" s="41" t="s">
        <v>857</v>
      </c>
      <c r="B15" s="41" t="s">
        <v>1653</v>
      </c>
      <c r="C15" s="41" t="s">
        <v>686</v>
      </c>
      <c r="D15" s="41">
        <v>19</v>
      </c>
      <c r="E15" s="7">
        <v>185.77972</v>
      </c>
      <c r="F15" s="7">
        <f t="shared" si="0"/>
        <v>8.2427350283550034</v>
      </c>
    </row>
    <row r="16" spans="1:6" x14ac:dyDescent="0.2">
      <c r="A16" s="41" t="s">
        <v>848</v>
      </c>
      <c r="B16" s="41" t="s">
        <v>1467</v>
      </c>
      <c r="C16" s="41" t="s">
        <v>686</v>
      </c>
      <c r="D16" s="41">
        <v>15</v>
      </c>
      <c r="E16" s="7">
        <v>148.18065000000001</v>
      </c>
      <c r="F16" s="7">
        <f t="shared" si="0"/>
        <v>6.5745272642213752</v>
      </c>
    </row>
    <row r="17" spans="1:6" x14ac:dyDescent="0.2">
      <c r="A17" s="41" t="s">
        <v>858</v>
      </c>
      <c r="B17" s="41" t="s">
        <v>1589</v>
      </c>
      <c r="C17" s="41" t="s">
        <v>686</v>
      </c>
      <c r="D17" s="41">
        <v>13</v>
      </c>
      <c r="E17" s="7">
        <v>128.31715</v>
      </c>
      <c r="F17" s="7">
        <f t="shared" si="0"/>
        <v>5.6932170370570221</v>
      </c>
    </row>
    <row r="18" spans="1:6" x14ac:dyDescent="0.2">
      <c r="A18" s="40" t="s">
        <v>40</v>
      </c>
      <c r="B18" s="41"/>
      <c r="C18" s="41"/>
      <c r="D18" s="41"/>
      <c r="E18" s="6">
        <f>SUM(E8:E17)</f>
        <v>1957.7816399999999</v>
      </c>
      <c r="F18" s="6">
        <f>SUM(F8:F17)</f>
        <v>86.863492430165721</v>
      </c>
    </row>
    <row r="19" spans="1:6" x14ac:dyDescent="0.2">
      <c r="A19" s="41"/>
      <c r="B19" s="41"/>
      <c r="C19" s="41"/>
      <c r="D19" s="41"/>
      <c r="E19" s="7"/>
      <c r="F19" s="7"/>
    </row>
    <row r="20" spans="1:6" x14ac:dyDescent="0.2">
      <c r="A20" s="40" t="s">
        <v>728</v>
      </c>
      <c r="B20" s="41"/>
      <c r="C20" s="41"/>
      <c r="D20" s="41"/>
      <c r="E20" s="7"/>
      <c r="F20" s="7"/>
    </row>
    <row r="21" spans="1:6" x14ac:dyDescent="0.2">
      <c r="A21" s="41" t="s">
        <v>859</v>
      </c>
      <c r="B21" s="41" t="s">
        <v>1504</v>
      </c>
      <c r="C21" s="41" t="s">
        <v>686</v>
      </c>
      <c r="D21" s="41">
        <v>22</v>
      </c>
      <c r="E21" s="7">
        <v>217.34394</v>
      </c>
      <c r="F21" s="7">
        <f>+E21/$E$28*100</f>
        <v>9.6431866052908699</v>
      </c>
    </row>
    <row r="22" spans="1:6" x14ac:dyDescent="0.2">
      <c r="A22" s="40" t="s">
        <v>40</v>
      </c>
      <c r="B22" s="41"/>
      <c r="C22" s="41"/>
      <c r="D22" s="41"/>
      <c r="E22" s="6">
        <f>SUM(E21:E21)</f>
        <v>217.34394</v>
      </c>
      <c r="F22" s="6">
        <f>SUM(F21:F21)</f>
        <v>9.6431866052908699</v>
      </c>
    </row>
    <row r="23" spans="1:6" x14ac:dyDescent="0.2">
      <c r="A23" s="41"/>
      <c r="B23" s="41"/>
      <c r="C23" s="41"/>
      <c r="D23" s="41"/>
      <c r="E23" s="7"/>
      <c r="F23" s="7"/>
    </row>
    <row r="24" spans="1:6" x14ac:dyDescent="0.2">
      <c r="A24" s="40" t="s">
        <v>40</v>
      </c>
      <c r="B24" s="41"/>
      <c r="C24" s="41"/>
      <c r="D24" s="41"/>
      <c r="E24" s="6">
        <f>+E22+E18</f>
        <v>2175.1255799999999</v>
      </c>
      <c r="F24" s="6">
        <f>+E24/E28*100</f>
        <v>96.506679035456571</v>
      </c>
    </row>
    <row r="25" spans="1:6" x14ac:dyDescent="0.2">
      <c r="A25" s="41"/>
      <c r="B25" s="41"/>
      <c r="C25" s="41"/>
      <c r="D25" s="41"/>
      <c r="E25" s="7"/>
      <c r="F25" s="7"/>
    </row>
    <row r="26" spans="1:6" x14ac:dyDescent="0.2">
      <c r="A26" s="40" t="s">
        <v>103</v>
      </c>
      <c r="B26" s="41"/>
      <c r="C26" s="41"/>
      <c r="D26" s="41"/>
      <c r="E26" s="7">
        <v>78.734569100000002</v>
      </c>
      <c r="F26" s="7">
        <f>+E26/$E$28*100</f>
        <v>3.4933209645434253</v>
      </c>
    </row>
    <row r="27" spans="1:6" x14ac:dyDescent="0.2">
      <c r="A27" s="41"/>
      <c r="B27" s="41"/>
      <c r="C27" s="41"/>
      <c r="D27" s="41"/>
      <c r="E27" s="7"/>
      <c r="F27" s="7"/>
    </row>
    <row r="28" spans="1:6" x14ac:dyDescent="0.2">
      <c r="A28" s="42" t="s">
        <v>104</v>
      </c>
      <c r="B28" s="39"/>
      <c r="C28" s="39"/>
      <c r="D28" s="39"/>
      <c r="E28" s="8">
        <v>2253.8601490999999</v>
      </c>
      <c r="F28" s="8">
        <f xml:space="preserve"> ROUND(SUM(F24:F27),2)</f>
        <v>100</v>
      </c>
    </row>
    <row r="30" spans="1:6" x14ac:dyDescent="0.2">
      <c r="A30" s="4" t="s">
        <v>105</v>
      </c>
    </row>
    <row r="31" spans="1:6" x14ac:dyDescent="0.2">
      <c r="A31" s="4" t="s">
        <v>106</v>
      </c>
    </row>
    <row r="32" spans="1:6" x14ac:dyDescent="0.2">
      <c r="A32" s="4" t="s">
        <v>107</v>
      </c>
    </row>
    <row r="33" spans="1:4" x14ac:dyDescent="0.2">
      <c r="A33" s="2" t="s">
        <v>601</v>
      </c>
      <c r="D33" s="10">
        <v>10.434900000000001</v>
      </c>
    </row>
    <row r="34" spans="1:4" x14ac:dyDescent="0.2">
      <c r="A34" s="2" t="s">
        <v>598</v>
      </c>
      <c r="D34" s="10">
        <v>10.4716</v>
      </c>
    </row>
    <row r="35" spans="1:4" x14ac:dyDescent="0.2">
      <c r="A35" s="2" t="s">
        <v>599</v>
      </c>
      <c r="D35" s="10">
        <v>10.4716</v>
      </c>
    </row>
    <row r="36" spans="1:4" x14ac:dyDescent="0.2">
      <c r="A36" s="2" t="s">
        <v>600</v>
      </c>
      <c r="D36" s="10">
        <v>10.434900000000001</v>
      </c>
    </row>
    <row r="37" spans="1:4" x14ac:dyDescent="0.2">
      <c r="A37" s="2" t="s">
        <v>784</v>
      </c>
      <c r="D37" s="10">
        <v>10.0268</v>
      </c>
    </row>
    <row r="38" spans="1:4" x14ac:dyDescent="0.2">
      <c r="A38" s="2" t="s">
        <v>795</v>
      </c>
      <c r="D38" s="10">
        <v>10.063000000000001</v>
      </c>
    </row>
    <row r="40" spans="1:4" x14ac:dyDescent="0.2">
      <c r="A40" s="4" t="s">
        <v>108</v>
      </c>
    </row>
    <row r="41" spans="1:4" x14ac:dyDescent="0.2">
      <c r="A41" s="2" t="s">
        <v>601</v>
      </c>
      <c r="D41" s="10">
        <v>10.7768</v>
      </c>
    </row>
    <row r="42" spans="1:4" x14ac:dyDescent="0.2">
      <c r="A42" s="2" t="s">
        <v>795</v>
      </c>
      <c r="D42" s="10">
        <v>10.0792</v>
      </c>
    </row>
    <row r="43" spans="1:4" x14ac:dyDescent="0.2">
      <c r="A43" s="2" t="s">
        <v>784</v>
      </c>
      <c r="D43" s="10">
        <v>10.0532</v>
      </c>
    </row>
    <row r="44" spans="1:4" x14ac:dyDescent="0.2">
      <c r="A44" s="2" t="s">
        <v>600</v>
      </c>
      <c r="D44" s="10">
        <v>10.4703</v>
      </c>
    </row>
    <row r="45" spans="1:4" x14ac:dyDescent="0.2">
      <c r="A45" s="2" t="s">
        <v>599</v>
      </c>
      <c r="D45" s="10">
        <v>10.824199999999999</v>
      </c>
    </row>
    <row r="46" spans="1:4" x14ac:dyDescent="0.2">
      <c r="A46" s="2" t="s">
        <v>598</v>
      </c>
      <c r="D46" s="10">
        <v>10.5177</v>
      </c>
    </row>
    <row r="48" spans="1:4" x14ac:dyDescent="0.2">
      <c r="A48" s="4" t="s">
        <v>109</v>
      </c>
      <c r="D48" s="43"/>
    </row>
    <row r="49" spans="1:5" x14ac:dyDescent="0.2">
      <c r="A49" s="13" t="s">
        <v>606</v>
      </c>
      <c r="B49" s="14"/>
      <c r="C49" s="49" t="s">
        <v>607</v>
      </c>
      <c r="D49" s="50"/>
    </row>
    <row r="50" spans="1:5" x14ac:dyDescent="0.2">
      <c r="A50" s="51"/>
      <c r="B50" s="52"/>
      <c r="C50" s="15" t="s">
        <v>608</v>
      </c>
      <c r="D50" s="15" t="s">
        <v>609</v>
      </c>
    </row>
    <row r="51" spans="1:5" x14ac:dyDescent="0.2">
      <c r="A51" s="16" t="s">
        <v>784</v>
      </c>
      <c r="B51" s="17"/>
      <c r="C51" s="18">
        <v>0.21609681000000003</v>
      </c>
      <c r="D51" s="18">
        <v>0.20010672300000004</v>
      </c>
    </row>
    <row r="52" spans="1:5" x14ac:dyDescent="0.2">
      <c r="A52" s="16" t="s">
        <v>860</v>
      </c>
      <c r="B52" s="17"/>
      <c r="C52" s="18">
        <v>0.23050326400000004</v>
      </c>
      <c r="D52" s="18">
        <v>0.21344717120000001</v>
      </c>
    </row>
    <row r="53" spans="1:5" x14ac:dyDescent="0.2">
      <c r="A53" s="16" t="s">
        <v>600</v>
      </c>
      <c r="B53" s="17"/>
      <c r="C53" s="18">
        <v>0.21609681</v>
      </c>
      <c r="D53" s="18">
        <v>0.20010672300000001</v>
      </c>
    </row>
    <row r="54" spans="1:5" x14ac:dyDescent="0.2">
      <c r="A54" s="16" t="s">
        <v>598</v>
      </c>
      <c r="B54" s="17"/>
      <c r="C54" s="18">
        <v>0.21609681</v>
      </c>
      <c r="D54" s="18">
        <v>0.20010672300000001</v>
      </c>
    </row>
    <row r="56" spans="1:5" x14ac:dyDescent="0.2">
      <c r="A56" s="4" t="s">
        <v>763</v>
      </c>
      <c r="D56" s="44">
        <v>1.4845672679255308</v>
      </c>
      <c r="E56" s="1" t="s">
        <v>764</v>
      </c>
    </row>
  </sheetData>
  <mergeCells count="3">
    <mergeCell ref="B1:E1"/>
    <mergeCell ref="C49:D49"/>
    <mergeCell ref="A50:B50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47"/>
  <sheetViews>
    <sheetView showGridLines="0" workbookViewId="0"/>
  </sheetViews>
  <sheetFormatPr defaultRowHeight="11.25" x14ac:dyDescent="0.2"/>
  <cols>
    <col min="1" max="1" width="38" style="2" customWidth="1"/>
    <col min="2" max="2" width="56" style="2" bestFit="1" customWidth="1"/>
    <col min="3" max="3" width="11.710937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4"/>
      <c r="B1" s="48" t="s">
        <v>861</v>
      </c>
      <c r="C1" s="48"/>
      <c r="D1" s="48"/>
      <c r="E1" s="48"/>
    </row>
    <row r="3" spans="1:6" s="4" customFormat="1" x14ac:dyDescent="0.2">
      <c r="A3" s="38" t="s">
        <v>1</v>
      </c>
      <c r="B3" s="38" t="s">
        <v>2</v>
      </c>
      <c r="C3" s="38" t="s">
        <v>673</v>
      </c>
      <c r="D3" s="38" t="s">
        <v>4</v>
      </c>
      <c r="E3" s="3" t="s">
        <v>5</v>
      </c>
      <c r="F3" s="3" t="s">
        <v>6</v>
      </c>
    </row>
    <row r="4" spans="1:6" x14ac:dyDescent="0.2">
      <c r="A4" s="39"/>
      <c r="B4" s="39"/>
      <c r="C4" s="39"/>
      <c r="D4" s="39"/>
      <c r="E4" s="5"/>
      <c r="F4" s="5"/>
    </row>
    <row r="5" spans="1:6" x14ac:dyDescent="0.2">
      <c r="A5" s="40" t="s">
        <v>674</v>
      </c>
      <c r="B5" s="41"/>
      <c r="C5" s="41"/>
      <c r="D5" s="41"/>
      <c r="E5" s="7"/>
      <c r="F5" s="7"/>
    </row>
    <row r="6" spans="1:6" x14ac:dyDescent="0.2">
      <c r="A6" s="40" t="s">
        <v>8</v>
      </c>
      <c r="B6" s="41"/>
      <c r="C6" s="41"/>
      <c r="D6" s="41"/>
      <c r="E6" s="7"/>
      <c r="F6" s="7"/>
    </row>
    <row r="7" spans="1:6" x14ac:dyDescent="0.2">
      <c r="A7" s="40"/>
      <c r="B7" s="41"/>
      <c r="C7" s="41"/>
      <c r="D7" s="41"/>
      <c r="E7" s="7"/>
      <c r="F7" s="7"/>
    </row>
    <row r="8" spans="1:6" x14ac:dyDescent="0.2">
      <c r="A8" s="41" t="s">
        <v>850</v>
      </c>
      <c r="B8" s="41" t="s">
        <v>1595</v>
      </c>
      <c r="C8" s="41" t="s">
        <v>686</v>
      </c>
      <c r="D8" s="41">
        <v>37</v>
      </c>
      <c r="E8" s="7">
        <v>368.81488999999999</v>
      </c>
      <c r="F8" s="7">
        <f t="shared" ref="F8:F17" si="0">+E8/$E$28*100</f>
        <v>10.978418559094242</v>
      </c>
    </row>
    <row r="9" spans="1:6" x14ac:dyDescent="0.2">
      <c r="A9" s="41" t="s">
        <v>851</v>
      </c>
      <c r="B9" s="41" t="s">
        <v>1463</v>
      </c>
      <c r="C9" s="41" t="s">
        <v>781</v>
      </c>
      <c r="D9" s="41">
        <v>32</v>
      </c>
      <c r="E9" s="7">
        <v>321.77375999999998</v>
      </c>
      <c r="F9" s="7">
        <f t="shared" si="0"/>
        <v>9.5781572664095442</v>
      </c>
    </row>
    <row r="10" spans="1:6" x14ac:dyDescent="0.2">
      <c r="A10" s="41" t="s">
        <v>852</v>
      </c>
      <c r="B10" s="41" t="s">
        <v>1593</v>
      </c>
      <c r="C10" s="41" t="s">
        <v>686</v>
      </c>
      <c r="D10" s="41">
        <v>32</v>
      </c>
      <c r="E10" s="7">
        <v>318.82911999999999</v>
      </c>
      <c r="F10" s="7">
        <f t="shared" si="0"/>
        <v>9.4905049201990881</v>
      </c>
    </row>
    <row r="11" spans="1:6" x14ac:dyDescent="0.2">
      <c r="A11" s="41" t="s">
        <v>856</v>
      </c>
      <c r="B11" s="41" t="s">
        <v>1592</v>
      </c>
      <c r="C11" s="41" t="s">
        <v>686</v>
      </c>
      <c r="D11" s="41">
        <v>32</v>
      </c>
      <c r="E11" s="7">
        <v>316.03232000000003</v>
      </c>
      <c r="F11" s="7">
        <f t="shared" si="0"/>
        <v>9.4072532894797476</v>
      </c>
    </row>
    <row r="12" spans="1:6" x14ac:dyDescent="0.2">
      <c r="A12" s="41" t="s">
        <v>858</v>
      </c>
      <c r="B12" s="41" t="s">
        <v>1589</v>
      </c>
      <c r="C12" s="41" t="s">
        <v>686</v>
      </c>
      <c r="D12" s="41">
        <v>32</v>
      </c>
      <c r="E12" s="7">
        <v>315.85759999999999</v>
      </c>
      <c r="F12" s="7">
        <f t="shared" si="0"/>
        <v>9.402052443899338</v>
      </c>
    </row>
    <row r="13" spans="1:6" x14ac:dyDescent="0.2">
      <c r="A13" s="41" t="s">
        <v>848</v>
      </c>
      <c r="B13" s="41" t="s">
        <v>1467</v>
      </c>
      <c r="C13" s="41" t="s">
        <v>686</v>
      </c>
      <c r="D13" s="41">
        <v>31</v>
      </c>
      <c r="E13" s="7">
        <v>306.24000999999998</v>
      </c>
      <c r="F13" s="7">
        <f t="shared" si="0"/>
        <v>9.1157681006892268</v>
      </c>
    </row>
    <row r="14" spans="1:6" x14ac:dyDescent="0.2">
      <c r="A14" s="41" t="s">
        <v>857</v>
      </c>
      <c r="B14" s="41" t="s">
        <v>1653</v>
      </c>
      <c r="C14" s="41" t="s">
        <v>686</v>
      </c>
      <c r="D14" s="41">
        <v>31</v>
      </c>
      <c r="E14" s="7">
        <v>303.11428000000001</v>
      </c>
      <c r="F14" s="7">
        <f t="shared" si="0"/>
        <v>9.0227252947365795</v>
      </c>
    </row>
    <row r="15" spans="1:6" x14ac:dyDescent="0.2">
      <c r="A15" s="41" t="s">
        <v>853</v>
      </c>
      <c r="B15" s="41" t="s">
        <v>1651</v>
      </c>
      <c r="C15" s="41" t="s">
        <v>686</v>
      </c>
      <c r="D15" s="41">
        <v>30</v>
      </c>
      <c r="E15" s="7">
        <v>301.95240000000001</v>
      </c>
      <c r="F15" s="7">
        <f t="shared" si="0"/>
        <v>8.9881399097608252</v>
      </c>
    </row>
    <row r="16" spans="1:6" x14ac:dyDescent="0.2">
      <c r="A16" s="41" t="s">
        <v>854</v>
      </c>
      <c r="B16" s="41" t="s">
        <v>1652</v>
      </c>
      <c r="C16" s="41" t="s">
        <v>686</v>
      </c>
      <c r="D16" s="41">
        <v>30</v>
      </c>
      <c r="E16" s="7">
        <v>299.18099999999998</v>
      </c>
      <c r="F16" s="7">
        <f t="shared" si="0"/>
        <v>8.9056443543490733</v>
      </c>
    </row>
    <row r="17" spans="1:6" x14ac:dyDescent="0.2">
      <c r="A17" s="41" t="s">
        <v>855</v>
      </c>
      <c r="B17" s="41" t="s">
        <v>1465</v>
      </c>
      <c r="C17" s="41" t="s">
        <v>686</v>
      </c>
      <c r="D17" s="41">
        <v>2</v>
      </c>
      <c r="E17" s="7">
        <v>197.55459999999999</v>
      </c>
      <c r="F17" s="7">
        <f t="shared" si="0"/>
        <v>5.8805572819319725</v>
      </c>
    </row>
    <row r="18" spans="1:6" x14ac:dyDescent="0.2">
      <c r="A18" s="40" t="s">
        <v>40</v>
      </c>
      <c r="B18" s="41"/>
      <c r="C18" s="41"/>
      <c r="D18" s="41"/>
      <c r="E18" s="6">
        <f>SUM(E8:E17)</f>
        <v>3049.34998</v>
      </c>
      <c r="F18" s="6">
        <f>SUM(F8:F17)</f>
        <v>90.769221420549627</v>
      </c>
    </row>
    <row r="19" spans="1:6" x14ac:dyDescent="0.2">
      <c r="A19" s="41"/>
      <c r="B19" s="41"/>
      <c r="C19" s="41"/>
      <c r="D19" s="41"/>
      <c r="E19" s="7"/>
      <c r="F19" s="7"/>
    </row>
    <row r="20" spans="1:6" x14ac:dyDescent="0.2">
      <c r="A20" s="40" t="s">
        <v>728</v>
      </c>
      <c r="B20" s="41"/>
      <c r="C20" s="41"/>
      <c r="D20" s="41"/>
      <c r="E20" s="7"/>
      <c r="F20" s="7"/>
    </row>
    <row r="21" spans="1:6" x14ac:dyDescent="0.2">
      <c r="A21" s="41" t="s">
        <v>859</v>
      </c>
      <c r="B21" s="41" t="s">
        <v>1504</v>
      </c>
      <c r="C21" s="41" t="s">
        <v>686</v>
      </c>
      <c r="D21" s="41">
        <v>19</v>
      </c>
      <c r="E21" s="7">
        <v>187.70613</v>
      </c>
      <c r="F21" s="7">
        <f>+E21/$E$28*100</f>
        <v>5.5874003927763241</v>
      </c>
    </row>
    <row r="22" spans="1:6" x14ac:dyDescent="0.2">
      <c r="A22" s="40" t="s">
        <v>40</v>
      </c>
      <c r="B22" s="41"/>
      <c r="C22" s="41"/>
      <c r="D22" s="41"/>
      <c r="E22" s="6">
        <f>SUM(E21:E21)</f>
        <v>187.70613</v>
      </c>
      <c r="F22" s="6">
        <f>SUM(F21:F21)</f>
        <v>5.5874003927763241</v>
      </c>
    </row>
    <row r="23" spans="1:6" x14ac:dyDescent="0.2">
      <c r="A23" s="41"/>
      <c r="B23" s="41"/>
      <c r="C23" s="41"/>
      <c r="D23" s="41"/>
      <c r="E23" s="7"/>
      <c r="F23" s="7"/>
    </row>
    <row r="24" spans="1:6" x14ac:dyDescent="0.2">
      <c r="A24" s="40" t="s">
        <v>40</v>
      </c>
      <c r="B24" s="41"/>
      <c r="C24" s="41"/>
      <c r="D24" s="41"/>
      <c r="E24" s="6">
        <f>+E22+E18</f>
        <v>3237.05611</v>
      </c>
      <c r="F24" s="6">
        <f>+E24/$E$28*100</f>
        <v>96.356621813325958</v>
      </c>
    </row>
    <row r="25" spans="1:6" x14ac:dyDescent="0.2">
      <c r="A25" s="41"/>
      <c r="B25" s="41"/>
      <c r="C25" s="41"/>
      <c r="D25" s="41"/>
      <c r="E25" s="7"/>
      <c r="F25" s="7"/>
    </row>
    <row r="26" spans="1:6" x14ac:dyDescent="0.2">
      <c r="A26" s="40" t="s">
        <v>103</v>
      </c>
      <c r="B26" s="41"/>
      <c r="C26" s="41"/>
      <c r="D26" s="41"/>
      <c r="E26" s="7">
        <v>122.3976038</v>
      </c>
      <c r="F26" s="7">
        <f>+E26/$E$28*100</f>
        <v>3.643378186674036</v>
      </c>
    </row>
    <row r="27" spans="1:6" x14ac:dyDescent="0.2">
      <c r="A27" s="41"/>
      <c r="B27" s="41"/>
      <c r="C27" s="41"/>
      <c r="D27" s="41"/>
      <c r="E27" s="7"/>
      <c r="F27" s="7"/>
    </row>
    <row r="28" spans="1:6" x14ac:dyDescent="0.2">
      <c r="A28" s="42" t="s">
        <v>104</v>
      </c>
      <c r="B28" s="39"/>
      <c r="C28" s="39"/>
      <c r="D28" s="39"/>
      <c r="E28" s="8">
        <v>3359.4537138000001</v>
      </c>
      <c r="F28" s="8">
        <f xml:space="preserve"> ROUND(SUM(F24:F27),2)</f>
        <v>100</v>
      </c>
    </row>
    <row r="30" spans="1:6" x14ac:dyDescent="0.2">
      <c r="A30" s="4" t="s">
        <v>105</v>
      </c>
    </row>
    <row r="31" spans="1:6" x14ac:dyDescent="0.2">
      <c r="A31" s="4" t="s">
        <v>106</v>
      </c>
    </row>
    <row r="32" spans="1:6" x14ac:dyDescent="0.2">
      <c r="A32" s="4" t="s">
        <v>107</v>
      </c>
    </row>
    <row r="33" spans="1:5" x14ac:dyDescent="0.2">
      <c r="A33" s="2" t="s">
        <v>601</v>
      </c>
      <c r="D33" s="10">
        <v>10.5114</v>
      </c>
    </row>
    <row r="34" spans="1:5" x14ac:dyDescent="0.2">
      <c r="A34" s="2" t="s">
        <v>599</v>
      </c>
      <c r="D34" s="10">
        <v>10.555300000000001</v>
      </c>
    </row>
    <row r="35" spans="1:5" x14ac:dyDescent="0.2">
      <c r="A35" s="2" t="s">
        <v>838</v>
      </c>
      <c r="D35" s="10">
        <v>10.5114</v>
      </c>
    </row>
    <row r="37" spans="1:5" x14ac:dyDescent="0.2">
      <c r="A37" s="4" t="s">
        <v>108</v>
      </c>
    </row>
    <row r="38" spans="1:5" x14ac:dyDescent="0.2">
      <c r="A38" s="2" t="s">
        <v>601</v>
      </c>
      <c r="D38" s="10">
        <v>10.8605</v>
      </c>
    </row>
    <row r="39" spans="1:5" x14ac:dyDescent="0.2">
      <c r="A39" s="2" t="s">
        <v>599</v>
      </c>
      <c r="D39" s="10">
        <v>10.9095</v>
      </c>
    </row>
    <row r="40" spans="1:5" x14ac:dyDescent="0.2">
      <c r="A40" s="2" t="s">
        <v>838</v>
      </c>
      <c r="D40" s="10">
        <v>10.3485</v>
      </c>
    </row>
    <row r="42" spans="1:5" x14ac:dyDescent="0.2">
      <c r="A42" s="4" t="s">
        <v>109</v>
      </c>
      <c r="D42" s="43"/>
    </row>
    <row r="43" spans="1:5" x14ac:dyDescent="0.2">
      <c r="A43" s="13" t="s">
        <v>606</v>
      </c>
      <c r="B43" s="14"/>
      <c r="C43" s="49" t="s">
        <v>607</v>
      </c>
      <c r="D43" s="50"/>
    </row>
    <row r="44" spans="1:5" x14ac:dyDescent="0.2">
      <c r="A44" s="51"/>
      <c r="B44" s="52"/>
      <c r="C44" s="15" t="s">
        <v>608</v>
      </c>
      <c r="D44" s="15" t="s">
        <v>609</v>
      </c>
    </row>
    <row r="45" spans="1:5" x14ac:dyDescent="0.2">
      <c r="A45" s="16" t="s">
        <v>600</v>
      </c>
      <c r="B45" s="17"/>
      <c r="C45" s="18">
        <v>0.36113251000000002</v>
      </c>
      <c r="D45" s="18">
        <v>0.33458244000000004</v>
      </c>
    </row>
    <row r="47" spans="1:5" x14ac:dyDescent="0.2">
      <c r="A47" s="4" t="s">
        <v>763</v>
      </c>
      <c r="D47" s="44">
        <v>1.4859544001464935</v>
      </c>
      <c r="E47" s="1" t="s">
        <v>764</v>
      </c>
    </row>
  </sheetData>
  <mergeCells count="3">
    <mergeCell ref="B1:E1"/>
    <mergeCell ref="C43:D43"/>
    <mergeCell ref="A44:B4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63"/>
  <sheetViews>
    <sheetView showGridLines="0" workbookViewId="0">
      <selection sqref="A1:E1"/>
    </sheetView>
  </sheetViews>
  <sheetFormatPr defaultRowHeight="11.25" x14ac:dyDescent="0.2"/>
  <cols>
    <col min="1" max="1" width="59.42578125" style="1" bestFit="1" customWidth="1"/>
    <col min="2" max="2" width="24.5703125" style="1" bestFit="1" customWidth="1"/>
    <col min="3" max="3" width="18.85546875" style="1" bestFit="1" customWidth="1"/>
    <col min="4" max="4" width="10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53" t="s">
        <v>593</v>
      </c>
      <c r="B1" s="53"/>
      <c r="C1" s="53"/>
      <c r="D1" s="53"/>
      <c r="E1" s="53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9</v>
      </c>
      <c r="B8" s="7" t="s">
        <v>10</v>
      </c>
      <c r="C8" s="7" t="s">
        <v>11</v>
      </c>
      <c r="D8" s="27">
        <v>234400</v>
      </c>
      <c r="E8" s="7">
        <v>4831.4528</v>
      </c>
      <c r="F8" s="7">
        <v>7.920220053408511</v>
      </c>
    </row>
    <row r="9" spans="1:6" x14ac:dyDescent="0.2">
      <c r="A9" s="7" t="s">
        <v>316</v>
      </c>
      <c r="B9" s="7" t="s">
        <v>317</v>
      </c>
      <c r="C9" s="7" t="s">
        <v>39</v>
      </c>
      <c r="D9" s="27">
        <v>150145</v>
      </c>
      <c r="E9" s="7">
        <v>4680.3950125000001</v>
      </c>
      <c r="F9" s="7">
        <v>7.6725904133588303</v>
      </c>
    </row>
    <row r="10" spans="1:6" x14ac:dyDescent="0.2">
      <c r="A10" s="7" t="s">
        <v>318</v>
      </c>
      <c r="B10" s="7" t="s">
        <v>319</v>
      </c>
      <c r="C10" s="7" t="s">
        <v>123</v>
      </c>
      <c r="D10" s="27">
        <v>373800</v>
      </c>
      <c r="E10" s="7">
        <v>4641.2876999999999</v>
      </c>
      <c r="F10" s="7">
        <v>7.6084816383134832</v>
      </c>
    </row>
    <row r="11" spans="1:6" x14ac:dyDescent="0.2">
      <c r="A11" s="7" t="s">
        <v>320</v>
      </c>
      <c r="B11" s="7" t="s">
        <v>321</v>
      </c>
      <c r="C11" s="7" t="s">
        <v>322</v>
      </c>
      <c r="D11" s="27">
        <v>567141</v>
      </c>
      <c r="E11" s="7">
        <v>4308.2866064999998</v>
      </c>
      <c r="F11" s="7">
        <v>7.0625916032197606</v>
      </c>
    </row>
    <row r="12" spans="1:6" x14ac:dyDescent="0.2">
      <c r="A12" s="7" t="s">
        <v>115</v>
      </c>
      <c r="B12" s="7" t="s">
        <v>116</v>
      </c>
      <c r="C12" s="7" t="s">
        <v>11</v>
      </c>
      <c r="D12" s="27">
        <v>1167550</v>
      </c>
      <c r="E12" s="7">
        <v>4000.0263</v>
      </c>
      <c r="F12" s="7">
        <v>6.5572592399994978</v>
      </c>
    </row>
    <row r="13" spans="1:6" x14ac:dyDescent="0.2">
      <c r="A13" s="7" t="s">
        <v>187</v>
      </c>
      <c r="B13" s="7" t="s">
        <v>188</v>
      </c>
      <c r="C13" s="7" t="s">
        <v>74</v>
      </c>
      <c r="D13" s="27">
        <v>210373</v>
      </c>
      <c r="E13" s="7">
        <v>3031.6853030000002</v>
      </c>
      <c r="F13" s="7">
        <v>4.9698539396772041</v>
      </c>
    </row>
    <row r="14" spans="1:6" x14ac:dyDescent="0.2">
      <c r="A14" s="7" t="s">
        <v>12</v>
      </c>
      <c r="B14" s="7" t="s">
        <v>13</v>
      </c>
      <c r="C14" s="7" t="s">
        <v>11</v>
      </c>
      <c r="D14" s="27">
        <v>809000</v>
      </c>
      <c r="E14" s="7">
        <v>2778.915</v>
      </c>
      <c r="F14" s="7">
        <v>4.5554865629066503</v>
      </c>
    </row>
    <row r="15" spans="1:6" x14ac:dyDescent="0.2">
      <c r="A15" s="7" t="s">
        <v>287</v>
      </c>
      <c r="B15" s="7" t="s">
        <v>288</v>
      </c>
      <c r="C15" s="7" t="s">
        <v>247</v>
      </c>
      <c r="D15" s="27">
        <v>1022300</v>
      </c>
      <c r="E15" s="7">
        <v>2570.0621999999998</v>
      </c>
      <c r="F15" s="7">
        <v>4.2131133258607418</v>
      </c>
    </row>
    <row r="16" spans="1:6" x14ac:dyDescent="0.2">
      <c r="A16" s="7" t="s">
        <v>325</v>
      </c>
      <c r="B16" s="7" t="s">
        <v>326</v>
      </c>
      <c r="C16" s="7" t="s">
        <v>39</v>
      </c>
      <c r="D16" s="27">
        <v>259985</v>
      </c>
      <c r="E16" s="7">
        <v>2097.03901</v>
      </c>
      <c r="F16" s="7">
        <v>3.4376845034648649</v>
      </c>
    </row>
    <row r="17" spans="1:6" x14ac:dyDescent="0.2">
      <c r="A17" s="7" t="s">
        <v>327</v>
      </c>
      <c r="B17" s="7" t="s">
        <v>328</v>
      </c>
      <c r="C17" s="7" t="s">
        <v>136</v>
      </c>
      <c r="D17" s="27">
        <v>278900</v>
      </c>
      <c r="E17" s="7">
        <v>1856.49785</v>
      </c>
      <c r="F17" s="7">
        <v>3.0433644101169293</v>
      </c>
    </row>
    <row r="18" spans="1:6" x14ac:dyDescent="0.2">
      <c r="A18" s="7" t="s">
        <v>347</v>
      </c>
      <c r="B18" s="7" t="s">
        <v>348</v>
      </c>
      <c r="C18" s="7" t="s">
        <v>24</v>
      </c>
      <c r="D18" s="27">
        <v>759100</v>
      </c>
      <c r="E18" s="7">
        <v>1728.4707000000001</v>
      </c>
      <c r="F18" s="7">
        <v>2.8334889869707611</v>
      </c>
    </row>
    <row r="19" spans="1:6" x14ac:dyDescent="0.2">
      <c r="A19" s="7" t="s">
        <v>274</v>
      </c>
      <c r="B19" s="7" t="s">
        <v>275</v>
      </c>
      <c r="C19" s="7" t="s">
        <v>39</v>
      </c>
      <c r="D19" s="27">
        <v>1084661</v>
      </c>
      <c r="E19" s="7">
        <v>1719.1876850000001</v>
      </c>
      <c r="F19" s="7">
        <v>2.8182713030560818</v>
      </c>
    </row>
    <row r="20" spans="1:6" x14ac:dyDescent="0.2">
      <c r="A20" s="7" t="s">
        <v>323</v>
      </c>
      <c r="B20" s="7" t="s">
        <v>324</v>
      </c>
      <c r="C20" s="7" t="s">
        <v>39</v>
      </c>
      <c r="D20" s="27">
        <v>572110</v>
      </c>
      <c r="E20" s="7">
        <v>1603.3382750000001</v>
      </c>
      <c r="F20" s="7">
        <v>2.6283588981873964</v>
      </c>
    </row>
    <row r="21" spans="1:6" x14ac:dyDescent="0.2">
      <c r="A21" s="7" t="s">
        <v>329</v>
      </c>
      <c r="B21" s="7" t="s">
        <v>330</v>
      </c>
      <c r="C21" s="7" t="s">
        <v>52</v>
      </c>
      <c r="D21" s="27">
        <v>176563</v>
      </c>
      <c r="E21" s="7">
        <v>1413.5633780000001</v>
      </c>
      <c r="F21" s="7">
        <v>2.3172601444434013</v>
      </c>
    </row>
    <row r="22" spans="1:6" x14ac:dyDescent="0.2">
      <c r="A22" s="7" t="s">
        <v>333</v>
      </c>
      <c r="B22" s="7" t="s">
        <v>334</v>
      </c>
      <c r="C22" s="7" t="s">
        <v>52</v>
      </c>
      <c r="D22" s="27">
        <v>52400</v>
      </c>
      <c r="E22" s="7">
        <v>1374.7139999999999</v>
      </c>
      <c r="F22" s="7">
        <v>2.2535742024637861</v>
      </c>
    </row>
    <row r="23" spans="1:6" x14ac:dyDescent="0.2">
      <c r="A23" s="7" t="s">
        <v>256</v>
      </c>
      <c r="B23" s="7" t="s">
        <v>257</v>
      </c>
      <c r="C23" s="7" t="s">
        <v>247</v>
      </c>
      <c r="D23" s="27">
        <v>99800</v>
      </c>
      <c r="E23" s="7">
        <v>1357.3797999999999</v>
      </c>
      <c r="F23" s="7">
        <v>2.2251581785196439</v>
      </c>
    </row>
    <row r="24" spans="1:6" x14ac:dyDescent="0.2">
      <c r="A24" s="7" t="s">
        <v>340</v>
      </c>
      <c r="B24" s="7" t="s">
        <v>341</v>
      </c>
      <c r="C24" s="7" t="s">
        <v>39</v>
      </c>
      <c r="D24" s="27">
        <v>721082</v>
      </c>
      <c r="E24" s="7">
        <v>1308.0427480000001</v>
      </c>
      <c r="F24" s="7">
        <v>2.144279750269976</v>
      </c>
    </row>
    <row r="25" spans="1:6" x14ac:dyDescent="0.2">
      <c r="A25" s="7" t="s">
        <v>594</v>
      </c>
      <c r="B25" s="7" t="s">
        <v>595</v>
      </c>
      <c r="C25" s="7" t="s">
        <v>27</v>
      </c>
      <c r="D25" s="27">
        <v>151400</v>
      </c>
      <c r="E25" s="7">
        <v>1268.8833999999999</v>
      </c>
      <c r="F25" s="7">
        <v>2.0800856732196933</v>
      </c>
    </row>
    <row r="26" spans="1:6" x14ac:dyDescent="0.2">
      <c r="A26" s="7" t="s">
        <v>345</v>
      </c>
      <c r="B26" s="7" t="s">
        <v>346</v>
      </c>
      <c r="C26" s="7" t="s">
        <v>77</v>
      </c>
      <c r="D26" s="27">
        <v>484054</v>
      </c>
      <c r="E26" s="7">
        <v>1224.65662</v>
      </c>
      <c r="F26" s="7">
        <v>2.0075845344620746</v>
      </c>
    </row>
    <row r="27" spans="1:6" x14ac:dyDescent="0.2">
      <c r="A27" s="7" t="s">
        <v>342</v>
      </c>
      <c r="B27" s="7" t="s">
        <v>343</v>
      </c>
      <c r="C27" s="7" t="s">
        <v>344</v>
      </c>
      <c r="D27" s="27">
        <v>109433</v>
      </c>
      <c r="E27" s="7">
        <v>1203.872433</v>
      </c>
      <c r="F27" s="7">
        <v>1.9735129329199477</v>
      </c>
    </row>
    <row r="28" spans="1:6" x14ac:dyDescent="0.2">
      <c r="A28" s="7" t="s">
        <v>331</v>
      </c>
      <c r="B28" s="7" t="s">
        <v>332</v>
      </c>
      <c r="C28" s="7" t="s">
        <v>136</v>
      </c>
      <c r="D28" s="27">
        <v>187122</v>
      </c>
      <c r="E28" s="7">
        <v>1167.6412800000001</v>
      </c>
      <c r="F28" s="7">
        <v>1.914119057738406</v>
      </c>
    </row>
    <row r="29" spans="1:6" x14ac:dyDescent="0.2">
      <c r="A29" s="7" t="s">
        <v>141</v>
      </c>
      <c r="B29" s="7" t="s">
        <v>142</v>
      </c>
      <c r="C29" s="7" t="s">
        <v>21</v>
      </c>
      <c r="D29" s="27">
        <v>805448</v>
      </c>
      <c r="E29" s="7">
        <v>1144.138884</v>
      </c>
      <c r="F29" s="7">
        <v>1.8755914852239133</v>
      </c>
    </row>
    <row r="30" spans="1:6" x14ac:dyDescent="0.2">
      <c r="A30" s="7" t="s">
        <v>335</v>
      </c>
      <c r="B30" s="7" t="s">
        <v>336</v>
      </c>
      <c r="C30" s="7" t="s">
        <v>337</v>
      </c>
      <c r="D30" s="27">
        <v>399300</v>
      </c>
      <c r="E30" s="7">
        <v>1141.79835</v>
      </c>
      <c r="F30" s="7">
        <v>1.871754638401673</v>
      </c>
    </row>
    <row r="31" spans="1:6" x14ac:dyDescent="0.2">
      <c r="A31" s="7" t="s">
        <v>260</v>
      </c>
      <c r="B31" s="7" t="s">
        <v>261</v>
      </c>
      <c r="C31" s="7" t="s">
        <v>11</v>
      </c>
      <c r="D31" s="27">
        <v>1227538</v>
      </c>
      <c r="E31" s="7">
        <v>995.53331800000001</v>
      </c>
      <c r="F31" s="7">
        <v>1.6319817817654996</v>
      </c>
    </row>
    <row r="32" spans="1:6" x14ac:dyDescent="0.2">
      <c r="A32" s="7" t="s">
        <v>596</v>
      </c>
      <c r="B32" s="7" t="s">
        <v>597</v>
      </c>
      <c r="C32" s="7" t="s">
        <v>191</v>
      </c>
      <c r="D32" s="27">
        <v>1000000</v>
      </c>
      <c r="E32" s="7">
        <v>986.5</v>
      </c>
      <c r="F32" s="7">
        <v>1.6171734271495926</v>
      </c>
    </row>
    <row r="33" spans="1:6" x14ac:dyDescent="0.2">
      <c r="A33" s="7" t="s">
        <v>338</v>
      </c>
      <c r="B33" s="7" t="s">
        <v>339</v>
      </c>
      <c r="C33" s="7" t="s">
        <v>167</v>
      </c>
      <c r="D33" s="27">
        <v>875863</v>
      </c>
      <c r="E33" s="7">
        <v>920.09408150000002</v>
      </c>
      <c r="F33" s="7">
        <v>1.5083139372320444</v>
      </c>
    </row>
    <row r="34" spans="1:6" x14ac:dyDescent="0.2">
      <c r="A34" s="7" t="s">
        <v>349</v>
      </c>
      <c r="B34" s="7" t="s">
        <v>350</v>
      </c>
      <c r="C34" s="7" t="s">
        <v>351</v>
      </c>
      <c r="D34" s="27">
        <v>425242</v>
      </c>
      <c r="E34" s="7">
        <v>765.64822100000004</v>
      </c>
      <c r="F34" s="7">
        <v>1.2551302154541903</v>
      </c>
    </row>
    <row r="35" spans="1:6" x14ac:dyDescent="0.2">
      <c r="A35" s="7" t="s">
        <v>194</v>
      </c>
      <c r="B35" s="7" t="s">
        <v>195</v>
      </c>
      <c r="C35" s="7" t="s">
        <v>136</v>
      </c>
      <c r="D35" s="27">
        <v>30000</v>
      </c>
      <c r="E35" s="7">
        <v>747.6</v>
      </c>
      <c r="F35" s="7">
        <v>1.2255436940061182</v>
      </c>
    </row>
    <row r="36" spans="1:6" x14ac:dyDescent="0.2">
      <c r="A36" s="7" t="s">
        <v>354</v>
      </c>
      <c r="B36" s="7" t="s">
        <v>355</v>
      </c>
      <c r="C36" s="7" t="s">
        <v>167</v>
      </c>
      <c r="D36" s="27">
        <v>154809</v>
      </c>
      <c r="E36" s="7">
        <v>471.85783199999997</v>
      </c>
      <c r="F36" s="7">
        <v>0.77351844632824807</v>
      </c>
    </row>
    <row r="37" spans="1:6" x14ac:dyDescent="0.2">
      <c r="A37" s="7" t="s">
        <v>352</v>
      </c>
      <c r="B37" s="7" t="s">
        <v>353</v>
      </c>
      <c r="C37" s="7" t="s">
        <v>282</v>
      </c>
      <c r="D37" s="27">
        <v>710100</v>
      </c>
      <c r="E37" s="7">
        <v>466.18065000000001</v>
      </c>
      <c r="F37" s="7">
        <v>0.76421181898765822</v>
      </c>
    </row>
    <row r="38" spans="1:6" x14ac:dyDescent="0.2">
      <c r="A38" s="7" t="s">
        <v>356</v>
      </c>
      <c r="B38" s="7" t="s">
        <v>357</v>
      </c>
      <c r="C38" s="7" t="s">
        <v>27</v>
      </c>
      <c r="D38" s="27">
        <v>130370</v>
      </c>
      <c r="E38" s="7">
        <v>337.78867000000002</v>
      </c>
      <c r="F38" s="7">
        <v>0.55373832855165017</v>
      </c>
    </row>
    <row r="39" spans="1:6" x14ac:dyDescent="0.2">
      <c r="A39" s="6" t="s">
        <v>40</v>
      </c>
      <c r="B39" s="7"/>
      <c r="C39" s="7"/>
      <c r="D39" s="7"/>
      <c r="E39" s="6">
        <f xml:space="preserve"> SUM(E8:E38)</f>
        <v>58142.538107500011</v>
      </c>
      <c r="F39" s="6">
        <f>SUM(F8:F38)</f>
        <v>95.313297125678218</v>
      </c>
    </row>
    <row r="40" spans="1:6" x14ac:dyDescent="0.2">
      <c r="A40" s="7"/>
      <c r="B40" s="7"/>
      <c r="C40" s="7"/>
      <c r="D40" s="7"/>
      <c r="E40" s="7"/>
      <c r="F40" s="7"/>
    </row>
    <row r="41" spans="1:6" x14ac:dyDescent="0.2">
      <c r="A41" s="6" t="s">
        <v>40</v>
      </c>
      <c r="B41" s="7"/>
      <c r="C41" s="7"/>
      <c r="D41" s="7"/>
      <c r="E41" s="6">
        <v>58142.538107500011</v>
      </c>
      <c r="F41" s="6">
        <v>95.313297125678218</v>
      </c>
    </row>
    <row r="42" spans="1:6" x14ac:dyDescent="0.2">
      <c r="A42" s="7"/>
      <c r="B42" s="7"/>
      <c r="C42" s="7"/>
      <c r="D42" s="7"/>
      <c r="E42" s="7"/>
      <c r="F42" s="7"/>
    </row>
    <row r="43" spans="1:6" x14ac:dyDescent="0.2">
      <c r="A43" s="6" t="s">
        <v>103</v>
      </c>
      <c r="B43" s="7"/>
      <c r="C43" s="7"/>
      <c r="D43" s="7"/>
      <c r="E43" s="6">
        <v>2858.9589142999998</v>
      </c>
      <c r="F43" s="6">
        <v>4.6900000000000004</v>
      </c>
    </row>
    <row r="44" spans="1:6" x14ac:dyDescent="0.2">
      <c r="A44" s="7"/>
      <c r="B44" s="7"/>
      <c r="C44" s="7"/>
      <c r="D44" s="7"/>
      <c r="E44" s="7"/>
      <c r="F44" s="7"/>
    </row>
    <row r="45" spans="1:6" x14ac:dyDescent="0.2">
      <c r="A45" s="8" t="s">
        <v>104</v>
      </c>
      <c r="B45" s="5"/>
      <c r="C45" s="5"/>
      <c r="D45" s="5"/>
      <c r="E45" s="8">
        <v>61001.497021800009</v>
      </c>
      <c r="F45" s="8">
        <f xml:space="preserve"> ROUND(SUM(F41:F44),2)</f>
        <v>100</v>
      </c>
    </row>
    <row r="47" spans="1:6" x14ac:dyDescent="0.2">
      <c r="A47" s="9" t="s">
        <v>105</v>
      </c>
    </row>
    <row r="48" spans="1:6" x14ac:dyDescent="0.2">
      <c r="A48" s="9" t="s">
        <v>106</v>
      </c>
    </row>
    <row r="49" spans="1:2" x14ac:dyDescent="0.2">
      <c r="A49" s="9" t="s">
        <v>107</v>
      </c>
    </row>
    <row r="50" spans="1:2" x14ac:dyDescent="0.2">
      <c r="A50" s="1" t="s">
        <v>598</v>
      </c>
      <c r="B50" s="10">
        <v>74.787800000000004</v>
      </c>
    </row>
    <row r="51" spans="1:2" x14ac:dyDescent="0.2">
      <c r="A51" s="1" t="s">
        <v>599</v>
      </c>
      <c r="B51" s="10">
        <v>278.61649999999997</v>
      </c>
    </row>
    <row r="52" spans="1:2" x14ac:dyDescent="0.2">
      <c r="A52" s="1" t="s">
        <v>600</v>
      </c>
      <c r="B52" s="10">
        <v>71.648700000000005</v>
      </c>
    </row>
    <row r="53" spans="1:2" x14ac:dyDescent="0.2">
      <c r="A53" s="1" t="s">
        <v>601</v>
      </c>
      <c r="B53" s="10">
        <v>269.03960000000001</v>
      </c>
    </row>
    <row r="55" spans="1:2" x14ac:dyDescent="0.2">
      <c r="A55" s="9" t="s">
        <v>108</v>
      </c>
    </row>
    <row r="56" spans="1:2" x14ac:dyDescent="0.2">
      <c r="A56" s="1" t="s">
        <v>598</v>
      </c>
      <c r="B56" s="10">
        <v>75.741200000000006</v>
      </c>
    </row>
    <row r="57" spans="1:2" x14ac:dyDescent="0.2">
      <c r="A57" s="1" t="s">
        <v>599</v>
      </c>
      <c r="B57" s="10">
        <v>282.21440000000001</v>
      </c>
    </row>
    <row r="58" spans="1:2" x14ac:dyDescent="0.2">
      <c r="A58" s="1" t="s">
        <v>600</v>
      </c>
      <c r="B58" s="10">
        <v>72.293000000000006</v>
      </c>
    </row>
    <row r="59" spans="1:2" x14ac:dyDescent="0.2">
      <c r="A59" s="1" t="s">
        <v>601</v>
      </c>
      <c r="B59" s="10">
        <v>271.45839999999998</v>
      </c>
    </row>
    <row r="61" spans="1:2" x14ac:dyDescent="0.2">
      <c r="A61" s="9" t="s">
        <v>109</v>
      </c>
      <c r="B61" s="11" t="s">
        <v>110</v>
      </c>
    </row>
    <row r="63" spans="1:2" x14ac:dyDescent="0.2">
      <c r="A63" s="9" t="s">
        <v>111</v>
      </c>
      <c r="B63" s="21">
        <v>8.0728180014030926E-2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92"/>
  <sheetViews>
    <sheetView showGridLines="0" workbookViewId="0"/>
  </sheetViews>
  <sheetFormatPr defaultRowHeight="11.25" x14ac:dyDescent="0.2"/>
  <cols>
    <col min="1" max="1" width="38" style="2" customWidth="1"/>
    <col min="2" max="2" width="76" style="2" bestFit="1" customWidth="1"/>
    <col min="3" max="3" width="12.140625" style="2" bestFit="1" customWidth="1"/>
    <col min="4" max="4" width="8.28515625" style="2" bestFit="1" customWidth="1"/>
    <col min="5" max="5" width="23" style="1" bestFit="1" customWidth="1"/>
    <col min="6" max="6" width="15.5703125" style="1" bestFit="1" customWidth="1"/>
    <col min="7" max="16384" width="9.140625" style="2"/>
  </cols>
  <sheetData>
    <row r="1" spans="1:6" x14ac:dyDescent="0.2">
      <c r="A1" s="4"/>
      <c r="B1" s="48" t="s">
        <v>1012</v>
      </c>
      <c r="C1" s="48"/>
      <c r="D1" s="48"/>
      <c r="E1" s="48"/>
    </row>
    <row r="3" spans="1:6" s="4" customFormat="1" x14ac:dyDescent="0.2">
      <c r="A3" s="38" t="s">
        <v>1</v>
      </c>
      <c r="B3" s="38" t="s">
        <v>2</v>
      </c>
      <c r="C3" s="38" t="s">
        <v>673</v>
      </c>
      <c r="D3" s="38" t="s">
        <v>4</v>
      </c>
      <c r="E3" s="3" t="s">
        <v>5</v>
      </c>
      <c r="F3" s="3" t="s">
        <v>6</v>
      </c>
    </row>
    <row r="4" spans="1:6" x14ac:dyDescent="0.2">
      <c r="A4" s="39"/>
      <c r="B4" s="39"/>
      <c r="C4" s="39"/>
      <c r="D4" s="39"/>
      <c r="E4" s="5"/>
      <c r="F4" s="5"/>
    </row>
    <row r="5" spans="1:6" x14ac:dyDescent="0.2">
      <c r="A5" s="40" t="s">
        <v>674</v>
      </c>
      <c r="B5" s="41"/>
      <c r="C5" s="41"/>
      <c r="D5" s="41"/>
      <c r="E5" s="7"/>
      <c r="F5" s="7"/>
    </row>
    <row r="6" spans="1:6" x14ac:dyDescent="0.2">
      <c r="A6" s="40" t="s">
        <v>8</v>
      </c>
      <c r="B6" s="41"/>
      <c r="C6" s="41"/>
      <c r="D6" s="41"/>
      <c r="E6" s="7"/>
      <c r="F6" s="7"/>
    </row>
    <row r="7" spans="1:6" x14ac:dyDescent="0.2">
      <c r="A7" s="40"/>
      <c r="B7" s="41"/>
      <c r="C7" s="41"/>
      <c r="D7" s="41"/>
      <c r="E7" s="7"/>
      <c r="F7" s="7"/>
    </row>
    <row r="8" spans="1:6" x14ac:dyDescent="0.2">
      <c r="A8" s="41" t="s">
        <v>1013</v>
      </c>
      <c r="B8" s="41" t="s">
        <v>1415</v>
      </c>
      <c r="C8" s="41" t="s">
        <v>676</v>
      </c>
      <c r="D8" s="41">
        <v>3523</v>
      </c>
      <c r="E8" s="7">
        <v>34681.292750000001</v>
      </c>
      <c r="F8" s="7">
        <f t="shared" ref="F8:F71" si="0">+E8/$E$154*100</f>
        <v>3.0589244589447016</v>
      </c>
    </row>
    <row r="9" spans="1:6" x14ac:dyDescent="0.2">
      <c r="A9" s="41" t="s">
        <v>1014</v>
      </c>
      <c r="B9" s="41" t="s">
        <v>1416</v>
      </c>
      <c r="C9" s="41" t="s">
        <v>697</v>
      </c>
      <c r="D9" s="41">
        <v>2770</v>
      </c>
      <c r="E9" s="7">
        <v>27927.6109</v>
      </c>
      <c r="F9" s="7">
        <f t="shared" si="0"/>
        <v>2.4632430133937451</v>
      </c>
    </row>
    <row r="10" spans="1:6" x14ac:dyDescent="0.2">
      <c r="A10" s="41" t="s">
        <v>679</v>
      </c>
      <c r="B10" s="41" t="s">
        <v>1298</v>
      </c>
      <c r="C10" s="41" t="s">
        <v>680</v>
      </c>
      <c r="D10" s="41">
        <v>2700</v>
      </c>
      <c r="E10" s="7">
        <v>26932.257000000001</v>
      </c>
      <c r="F10" s="7">
        <f t="shared" si="0"/>
        <v>2.375451811031025</v>
      </c>
    </row>
    <row r="11" spans="1:6" x14ac:dyDescent="0.2">
      <c r="A11" s="41" t="s">
        <v>1015</v>
      </c>
      <c r="B11" s="41" t="s">
        <v>1417</v>
      </c>
      <c r="C11" s="41" t="s">
        <v>678</v>
      </c>
      <c r="D11" s="41">
        <v>2500</v>
      </c>
      <c r="E11" s="7">
        <v>24932.85</v>
      </c>
      <c r="F11" s="7">
        <f t="shared" si="0"/>
        <v>2.1991021282273104</v>
      </c>
    </row>
    <row r="12" spans="1:6" x14ac:dyDescent="0.2">
      <c r="A12" s="41" t="s">
        <v>1016</v>
      </c>
      <c r="B12" s="41" t="s">
        <v>1418</v>
      </c>
      <c r="C12" s="41" t="s">
        <v>678</v>
      </c>
      <c r="D12" s="41">
        <v>2500</v>
      </c>
      <c r="E12" s="7">
        <v>24924.799999999999</v>
      </c>
      <c r="F12" s="7">
        <f t="shared" si="0"/>
        <v>2.1983921102336907</v>
      </c>
    </row>
    <row r="13" spans="1:6" x14ac:dyDescent="0.2">
      <c r="A13" s="41" t="s">
        <v>691</v>
      </c>
      <c r="B13" s="41" t="s">
        <v>1304</v>
      </c>
      <c r="C13" s="41" t="s">
        <v>690</v>
      </c>
      <c r="D13" s="41">
        <v>2250</v>
      </c>
      <c r="E13" s="7">
        <v>21983.557499999999</v>
      </c>
      <c r="F13" s="7">
        <f t="shared" si="0"/>
        <v>1.9389716010908282</v>
      </c>
    </row>
    <row r="14" spans="1:6" x14ac:dyDescent="0.2">
      <c r="A14" s="41" t="s">
        <v>1017</v>
      </c>
      <c r="B14" s="41" t="s">
        <v>1419</v>
      </c>
      <c r="C14" s="41" t="s">
        <v>701</v>
      </c>
      <c r="D14" s="41">
        <v>43</v>
      </c>
      <c r="E14" s="7">
        <v>21955.3485</v>
      </c>
      <c r="F14" s="7">
        <f t="shared" si="0"/>
        <v>1.9364835392793962</v>
      </c>
    </row>
    <row r="15" spans="1:6" x14ac:dyDescent="0.2">
      <c r="A15" s="41" t="s">
        <v>693</v>
      </c>
      <c r="B15" s="41" t="s">
        <v>1306</v>
      </c>
      <c r="C15" s="41" t="s">
        <v>694</v>
      </c>
      <c r="D15" s="41">
        <v>2150</v>
      </c>
      <c r="E15" s="7">
        <v>20707.123</v>
      </c>
      <c r="F15" s="7">
        <f t="shared" si="0"/>
        <v>1.8263888106961175</v>
      </c>
    </row>
    <row r="16" spans="1:6" x14ac:dyDescent="0.2">
      <c r="A16" s="41" t="s">
        <v>1018</v>
      </c>
      <c r="B16" s="41" t="s">
        <v>1420</v>
      </c>
      <c r="C16" s="41" t="s">
        <v>701</v>
      </c>
      <c r="D16" s="41">
        <v>1600</v>
      </c>
      <c r="E16" s="7">
        <v>15865.28</v>
      </c>
      <c r="F16" s="7">
        <f t="shared" si="0"/>
        <v>1.3993334501640282</v>
      </c>
    </row>
    <row r="17" spans="1:6" x14ac:dyDescent="0.2">
      <c r="A17" s="41" t="s">
        <v>1019</v>
      </c>
      <c r="B17" s="41" t="s">
        <v>1421</v>
      </c>
      <c r="C17" s="41" t="s">
        <v>684</v>
      </c>
      <c r="D17" s="41">
        <v>1615</v>
      </c>
      <c r="E17" s="7">
        <v>15819.038049999999</v>
      </c>
      <c r="F17" s="7">
        <f t="shared" si="0"/>
        <v>1.3952548642559437</v>
      </c>
    </row>
    <row r="18" spans="1:6" x14ac:dyDescent="0.2">
      <c r="A18" s="41" t="s">
        <v>702</v>
      </c>
      <c r="B18" s="41" t="s">
        <v>1311</v>
      </c>
      <c r="C18" s="41" t="s">
        <v>684</v>
      </c>
      <c r="D18" s="41">
        <v>1450</v>
      </c>
      <c r="E18" s="7">
        <v>14692.1975</v>
      </c>
      <c r="F18" s="7">
        <f t="shared" si="0"/>
        <v>1.2958664087974689</v>
      </c>
    </row>
    <row r="19" spans="1:6" x14ac:dyDescent="0.2">
      <c r="A19" s="41" t="s">
        <v>1020</v>
      </c>
      <c r="B19" s="41" t="s">
        <v>1422</v>
      </c>
      <c r="C19" s="41" t="s">
        <v>688</v>
      </c>
      <c r="D19" s="41">
        <v>130</v>
      </c>
      <c r="E19" s="7">
        <v>14581.476000000001</v>
      </c>
      <c r="F19" s="7">
        <f t="shared" si="0"/>
        <v>1.2861006625514313</v>
      </c>
    </row>
    <row r="20" spans="1:6" x14ac:dyDescent="0.2">
      <c r="A20" s="41" t="s">
        <v>1021</v>
      </c>
      <c r="B20" s="41" t="s">
        <v>1423</v>
      </c>
      <c r="C20" s="41" t="s">
        <v>883</v>
      </c>
      <c r="D20" s="41">
        <v>1250</v>
      </c>
      <c r="E20" s="7">
        <v>12494.5</v>
      </c>
      <c r="F20" s="7">
        <f t="shared" si="0"/>
        <v>1.1020273069920259</v>
      </c>
    </row>
    <row r="21" spans="1:6" x14ac:dyDescent="0.2">
      <c r="A21" s="41" t="s">
        <v>1022</v>
      </c>
      <c r="B21" s="41" t="s">
        <v>1424</v>
      </c>
      <c r="C21" s="41" t="s">
        <v>710</v>
      </c>
      <c r="D21" s="41">
        <v>12500</v>
      </c>
      <c r="E21" s="7">
        <v>12471.5</v>
      </c>
      <c r="F21" s="7">
        <f t="shared" si="0"/>
        <v>1.0999986841531113</v>
      </c>
    </row>
    <row r="22" spans="1:6" x14ac:dyDescent="0.2">
      <c r="A22" s="41" t="s">
        <v>718</v>
      </c>
      <c r="B22" s="41" t="s">
        <v>1324</v>
      </c>
      <c r="C22" s="41" t="s">
        <v>678</v>
      </c>
      <c r="D22" s="41">
        <v>999</v>
      </c>
      <c r="E22" s="7">
        <v>10038.47148</v>
      </c>
      <c r="F22" s="7">
        <f t="shared" si="0"/>
        <v>0.88540315270084091</v>
      </c>
    </row>
    <row r="23" spans="1:6" x14ac:dyDescent="0.2">
      <c r="A23" s="41" t="s">
        <v>1023</v>
      </c>
      <c r="B23" s="41" t="s">
        <v>1425</v>
      </c>
      <c r="C23" s="41" t="s">
        <v>690</v>
      </c>
      <c r="D23" s="41">
        <v>1000</v>
      </c>
      <c r="E23" s="7">
        <v>9797.4</v>
      </c>
      <c r="F23" s="7">
        <f t="shared" si="0"/>
        <v>0.86414040878175802</v>
      </c>
    </row>
    <row r="24" spans="1:6" x14ac:dyDescent="0.2">
      <c r="A24" s="41" t="s">
        <v>1024</v>
      </c>
      <c r="B24" s="41" t="s">
        <v>1426</v>
      </c>
      <c r="C24" s="41" t="s">
        <v>686</v>
      </c>
      <c r="D24" s="41">
        <v>950</v>
      </c>
      <c r="E24" s="7">
        <v>9791.0229999999992</v>
      </c>
      <c r="F24" s="7">
        <f t="shared" si="0"/>
        <v>0.86357795104942059</v>
      </c>
    </row>
    <row r="25" spans="1:6" x14ac:dyDescent="0.2">
      <c r="A25" s="41" t="s">
        <v>1025</v>
      </c>
      <c r="B25" s="41" t="s">
        <v>1427</v>
      </c>
      <c r="C25" s="41" t="s">
        <v>694</v>
      </c>
      <c r="D25" s="41">
        <v>922</v>
      </c>
      <c r="E25" s="7">
        <v>9374.3981199999998</v>
      </c>
      <c r="F25" s="7">
        <f t="shared" si="0"/>
        <v>0.82683122292646449</v>
      </c>
    </row>
    <row r="26" spans="1:6" x14ac:dyDescent="0.2">
      <c r="A26" s="41" t="s">
        <v>704</v>
      </c>
      <c r="B26" s="41" t="s">
        <v>1313</v>
      </c>
      <c r="C26" s="41" t="s">
        <v>678</v>
      </c>
      <c r="D26" s="41">
        <v>879</v>
      </c>
      <c r="E26" s="7">
        <v>8839.9535699999997</v>
      </c>
      <c r="F26" s="7">
        <f t="shared" si="0"/>
        <v>0.77969268291501415</v>
      </c>
    </row>
    <row r="27" spans="1:6" x14ac:dyDescent="0.2">
      <c r="A27" s="41" t="s">
        <v>709</v>
      </c>
      <c r="B27" s="41" t="s">
        <v>1317</v>
      </c>
      <c r="C27" s="41" t="s">
        <v>710</v>
      </c>
      <c r="D27" s="41">
        <v>8500</v>
      </c>
      <c r="E27" s="7">
        <v>8480.875</v>
      </c>
      <c r="F27" s="7">
        <f t="shared" si="0"/>
        <v>0.74802159647732991</v>
      </c>
    </row>
    <row r="28" spans="1:6" x14ac:dyDescent="0.2">
      <c r="A28" s="41" t="s">
        <v>1026</v>
      </c>
      <c r="B28" s="41" t="s">
        <v>1428</v>
      </c>
      <c r="C28" s="41" t="s">
        <v>678</v>
      </c>
      <c r="D28" s="41">
        <v>822</v>
      </c>
      <c r="E28" s="7">
        <v>8275.70694</v>
      </c>
      <c r="F28" s="7">
        <f t="shared" si="0"/>
        <v>0.72992556985420942</v>
      </c>
    </row>
    <row r="29" spans="1:6" x14ac:dyDescent="0.2">
      <c r="A29" s="41" t="s">
        <v>1027</v>
      </c>
      <c r="B29" s="41" t="s">
        <v>1429</v>
      </c>
      <c r="C29" s="41" t="s">
        <v>678</v>
      </c>
      <c r="D29" s="41">
        <v>822</v>
      </c>
      <c r="E29" s="7">
        <v>8268.6130799999992</v>
      </c>
      <c r="F29" s="7">
        <f t="shared" si="0"/>
        <v>0.72929988435803272</v>
      </c>
    </row>
    <row r="30" spans="1:6" x14ac:dyDescent="0.2">
      <c r="A30" s="41" t="s">
        <v>696</v>
      </c>
      <c r="B30" s="41" t="s">
        <v>1308</v>
      </c>
      <c r="C30" s="41" t="s">
        <v>697</v>
      </c>
      <c r="D30" s="41">
        <v>800</v>
      </c>
      <c r="E30" s="7">
        <v>7901.6480000000001</v>
      </c>
      <c r="F30" s="7">
        <f t="shared" si="0"/>
        <v>0.69693319990707325</v>
      </c>
    </row>
    <row r="31" spans="1:6" x14ac:dyDescent="0.2">
      <c r="A31" s="41" t="s">
        <v>1028</v>
      </c>
      <c r="B31" s="41" t="s">
        <v>1430</v>
      </c>
      <c r="C31" s="41" t="s">
        <v>678</v>
      </c>
      <c r="D31" s="41">
        <v>754</v>
      </c>
      <c r="E31" s="7">
        <v>7595.5999599999996</v>
      </c>
      <c r="F31" s="7">
        <f t="shared" si="0"/>
        <v>0.6699394588745079</v>
      </c>
    </row>
    <row r="32" spans="1:6" x14ac:dyDescent="0.2">
      <c r="A32" s="41" t="s">
        <v>1029</v>
      </c>
      <c r="B32" s="41" t="s">
        <v>1431</v>
      </c>
      <c r="C32" s="41" t="s">
        <v>680</v>
      </c>
      <c r="D32" s="41">
        <v>700</v>
      </c>
      <c r="E32" s="7">
        <v>6983.7460000000001</v>
      </c>
      <c r="F32" s="7">
        <f t="shared" si="0"/>
        <v>0.61597333203380156</v>
      </c>
    </row>
    <row r="33" spans="1:6" x14ac:dyDescent="0.2">
      <c r="A33" s="41" t="s">
        <v>1030</v>
      </c>
      <c r="B33" s="41" t="s">
        <v>1432</v>
      </c>
      <c r="C33" s="41" t="s">
        <v>708</v>
      </c>
      <c r="D33" s="41">
        <v>690</v>
      </c>
      <c r="E33" s="7">
        <v>6885.5859</v>
      </c>
      <c r="F33" s="7">
        <f t="shared" si="0"/>
        <v>0.60731551374118731</v>
      </c>
    </row>
    <row r="34" spans="1:6" x14ac:dyDescent="0.2">
      <c r="A34" s="41" t="s">
        <v>874</v>
      </c>
      <c r="B34" s="41" t="s">
        <v>1365</v>
      </c>
      <c r="C34" s="41" t="s">
        <v>678</v>
      </c>
      <c r="D34" s="41">
        <v>650</v>
      </c>
      <c r="E34" s="7">
        <v>6528.3464999999997</v>
      </c>
      <c r="F34" s="7">
        <f t="shared" si="0"/>
        <v>0.57580664392379188</v>
      </c>
    </row>
    <row r="35" spans="1:6" x14ac:dyDescent="0.2">
      <c r="A35" s="41" t="s">
        <v>706</v>
      </c>
      <c r="B35" s="41" t="s">
        <v>1315</v>
      </c>
      <c r="C35" s="41" t="s">
        <v>676</v>
      </c>
      <c r="D35" s="41">
        <v>629</v>
      </c>
      <c r="E35" s="7">
        <v>6070.0135399999999</v>
      </c>
      <c r="F35" s="7">
        <f t="shared" si="0"/>
        <v>0.53538122172886748</v>
      </c>
    </row>
    <row r="36" spans="1:6" x14ac:dyDescent="0.2">
      <c r="A36" s="41" t="s">
        <v>1031</v>
      </c>
      <c r="B36" s="41" t="s">
        <v>1433</v>
      </c>
      <c r="C36" s="41" t="s">
        <v>710</v>
      </c>
      <c r="D36" s="41">
        <v>6000</v>
      </c>
      <c r="E36" s="7">
        <v>5988.9059999999999</v>
      </c>
      <c r="F36" s="7">
        <f t="shared" si="0"/>
        <v>0.52822745616138189</v>
      </c>
    </row>
    <row r="37" spans="1:6" x14ac:dyDescent="0.2">
      <c r="A37" s="41" t="s">
        <v>687</v>
      </c>
      <c r="B37" s="41" t="s">
        <v>1302</v>
      </c>
      <c r="C37" s="41" t="s">
        <v>688</v>
      </c>
      <c r="D37" s="41">
        <v>50</v>
      </c>
      <c r="E37" s="7">
        <v>5645.37</v>
      </c>
      <c r="F37" s="7">
        <f t="shared" si="0"/>
        <v>0.49792723983141168</v>
      </c>
    </row>
    <row r="38" spans="1:6" x14ac:dyDescent="0.2">
      <c r="A38" s="41" t="s">
        <v>689</v>
      </c>
      <c r="B38" s="41" t="s">
        <v>1303</v>
      </c>
      <c r="C38" s="41" t="s">
        <v>690</v>
      </c>
      <c r="D38" s="41">
        <v>530</v>
      </c>
      <c r="E38" s="7">
        <v>5536.009</v>
      </c>
      <c r="F38" s="7">
        <f t="shared" si="0"/>
        <v>0.48828149103634549</v>
      </c>
    </row>
    <row r="39" spans="1:6" x14ac:dyDescent="0.2">
      <c r="A39" s="41" t="s">
        <v>715</v>
      </c>
      <c r="B39" s="41" t="s">
        <v>1321</v>
      </c>
      <c r="C39" s="41" t="s">
        <v>682</v>
      </c>
      <c r="D39" s="41">
        <v>550</v>
      </c>
      <c r="E39" s="7">
        <v>5496.1885000000002</v>
      </c>
      <c r="F39" s="7">
        <f t="shared" si="0"/>
        <v>0.48476928339473713</v>
      </c>
    </row>
    <row r="40" spans="1:6" x14ac:dyDescent="0.2">
      <c r="A40" s="41" t="s">
        <v>1032</v>
      </c>
      <c r="B40" s="41" t="s">
        <v>1434</v>
      </c>
      <c r="C40" s="41" t="s">
        <v>684</v>
      </c>
      <c r="D40" s="41">
        <v>500</v>
      </c>
      <c r="E40" s="7">
        <v>5207.3149999999996</v>
      </c>
      <c r="F40" s="7">
        <f t="shared" si="0"/>
        <v>0.45929035384442601</v>
      </c>
    </row>
    <row r="41" spans="1:6" x14ac:dyDescent="0.2">
      <c r="A41" s="41" t="s">
        <v>1033</v>
      </c>
      <c r="B41" s="41" t="s">
        <v>1435</v>
      </c>
      <c r="C41" s="41" t="s">
        <v>701</v>
      </c>
      <c r="D41" s="41">
        <v>10</v>
      </c>
      <c r="E41" s="7">
        <v>5105.8950000000004</v>
      </c>
      <c r="F41" s="7">
        <f t="shared" si="0"/>
        <v>0.45034500913474329</v>
      </c>
    </row>
    <row r="42" spans="1:6" x14ac:dyDescent="0.2">
      <c r="A42" s="41" t="s">
        <v>1034</v>
      </c>
      <c r="B42" s="41" t="s">
        <v>1436</v>
      </c>
      <c r="C42" s="41" t="s">
        <v>684</v>
      </c>
      <c r="D42" s="41">
        <v>500</v>
      </c>
      <c r="E42" s="7">
        <v>5096.8649999999998</v>
      </c>
      <c r="F42" s="7">
        <f t="shared" si="0"/>
        <v>0.44954855416798689</v>
      </c>
    </row>
    <row r="43" spans="1:6" x14ac:dyDescent="0.2">
      <c r="A43" s="41" t="s">
        <v>1035</v>
      </c>
      <c r="B43" s="41" t="s">
        <v>1437</v>
      </c>
      <c r="C43" s="41" t="s">
        <v>1036</v>
      </c>
      <c r="D43" s="41">
        <v>500</v>
      </c>
      <c r="E43" s="7">
        <v>5026.43</v>
      </c>
      <c r="F43" s="7">
        <f t="shared" si="0"/>
        <v>0.44333611722629385</v>
      </c>
    </row>
    <row r="44" spans="1:6" x14ac:dyDescent="0.2">
      <c r="A44" s="41" t="s">
        <v>1037</v>
      </c>
      <c r="B44" s="41" t="s">
        <v>1438</v>
      </c>
      <c r="C44" s="41" t="s">
        <v>701</v>
      </c>
      <c r="D44" s="41">
        <v>500</v>
      </c>
      <c r="E44" s="7">
        <v>5004.3050000000003</v>
      </c>
      <c r="F44" s="7">
        <f t="shared" si="0"/>
        <v>0.44138467025625117</v>
      </c>
    </row>
    <row r="45" spans="1:6" x14ac:dyDescent="0.2">
      <c r="A45" s="41" t="s">
        <v>1038</v>
      </c>
      <c r="B45" s="41" t="s">
        <v>1439</v>
      </c>
      <c r="C45" s="41" t="s">
        <v>712</v>
      </c>
      <c r="D45" s="41">
        <v>500</v>
      </c>
      <c r="E45" s="7">
        <v>4995.95</v>
      </c>
      <c r="F45" s="7">
        <f t="shared" si="0"/>
        <v>0.44064775095976721</v>
      </c>
    </row>
    <row r="46" spans="1:6" x14ac:dyDescent="0.2">
      <c r="A46" s="41" t="s">
        <v>1039</v>
      </c>
      <c r="B46" s="41" t="s">
        <v>1440</v>
      </c>
      <c r="C46" s="41" t="s">
        <v>701</v>
      </c>
      <c r="D46" s="41">
        <v>500</v>
      </c>
      <c r="E46" s="7">
        <v>4955.84</v>
      </c>
      <c r="F46" s="7">
        <f t="shared" si="0"/>
        <v>0.43711000913068643</v>
      </c>
    </row>
    <row r="47" spans="1:6" x14ac:dyDescent="0.2">
      <c r="A47" s="41" t="s">
        <v>1040</v>
      </c>
      <c r="B47" s="41" t="s">
        <v>1318</v>
      </c>
      <c r="C47" s="41" t="s">
        <v>712</v>
      </c>
      <c r="D47" s="41">
        <v>500</v>
      </c>
      <c r="E47" s="7">
        <v>4949.5749999999998</v>
      </c>
      <c r="F47" s="7">
        <f t="shared" si="0"/>
        <v>0.4365574299095647</v>
      </c>
    </row>
    <row r="48" spans="1:6" x14ac:dyDescent="0.2">
      <c r="A48" s="41" t="s">
        <v>1041</v>
      </c>
      <c r="B48" s="41" t="s">
        <v>1441</v>
      </c>
      <c r="C48" s="41" t="s">
        <v>678</v>
      </c>
      <c r="D48" s="41">
        <v>450</v>
      </c>
      <c r="E48" s="7">
        <v>4485.2354999999998</v>
      </c>
      <c r="F48" s="7">
        <f t="shared" si="0"/>
        <v>0.39560222492216834</v>
      </c>
    </row>
    <row r="49" spans="1:6" x14ac:dyDescent="0.2">
      <c r="A49" s="41" t="s">
        <v>1042</v>
      </c>
      <c r="B49" s="41" t="s">
        <v>1442</v>
      </c>
      <c r="C49" s="41" t="s">
        <v>883</v>
      </c>
      <c r="D49" s="41">
        <v>370</v>
      </c>
      <c r="E49" s="7">
        <v>3850.7157999999999</v>
      </c>
      <c r="F49" s="7">
        <f t="shared" si="0"/>
        <v>0.33963695730646642</v>
      </c>
    </row>
    <row r="50" spans="1:6" x14ac:dyDescent="0.2">
      <c r="A50" s="41" t="s">
        <v>722</v>
      </c>
      <c r="B50" s="41" t="s">
        <v>1327</v>
      </c>
      <c r="C50" s="41" t="s">
        <v>697</v>
      </c>
      <c r="D50" s="41">
        <v>390000</v>
      </c>
      <c r="E50" s="7">
        <v>3804.0405000000001</v>
      </c>
      <c r="F50" s="7">
        <f t="shared" si="0"/>
        <v>0.33552014949806713</v>
      </c>
    </row>
    <row r="51" spans="1:6" x14ac:dyDescent="0.2">
      <c r="A51" s="41" t="s">
        <v>1043</v>
      </c>
      <c r="B51" s="41" t="s">
        <v>1443</v>
      </c>
      <c r="C51" s="41" t="s">
        <v>678</v>
      </c>
      <c r="D51" s="41">
        <v>350</v>
      </c>
      <c r="E51" s="7">
        <v>3487.0149999999999</v>
      </c>
      <c r="F51" s="7">
        <f t="shared" si="0"/>
        <v>0.3075581855929248</v>
      </c>
    </row>
    <row r="52" spans="1:6" x14ac:dyDescent="0.2">
      <c r="A52" s="41" t="s">
        <v>720</v>
      </c>
      <c r="B52" s="41" t="s">
        <v>1318</v>
      </c>
      <c r="C52" s="41" t="s">
        <v>712</v>
      </c>
      <c r="D52" s="41">
        <v>350</v>
      </c>
      <c r="E52" s="7">
        <v>3464.7024999999999</v>
      </c>
      <c r="F52" s="7">
        <f t="shared" si="0"/>
        <v>0.30559020093669531</v>
      </c>
    </row>
    <row r="53" spans="1:6" x14ac:dyDescent="0.2">
      <c r="A53" s="41" t="s">
        <v>1044</v>
      </c>
      <c r="B53" s="41" t="s">
        <v>1444</v>
      </c>
      <c r="C53" s="41" t="s">
        <v>676</v>
      </c>
      <c r="D53" s="41">
        <v>340</v>
      </c>
      <c r="E53" s="7">
        <v>3451.5576000000001</v>
      </c>
      <c r="F53" s="7">
        <f t="shared" si="0"/>
        <v>0.3044308077038585</v>
      </c>
    </row>
    <row r="54" spans="1:6" x14ac:dyDescent="0.2">
      <c r="A54" s="41" t="s">
        <v>1045</v>
      </c>
      <c r="B54" s="41" t="s">
        <v>1445</v>
      </c>
      <c r="C54" s="41" t="s">
        <v>676</v>
      </c>
      <c r="D54" s="41">
        <v>300</v>
      </c>
      <c r="E54" s="7">
        <v>3057.33</v>
      </c>
      <c r="F54" s="7">
        <f t="shared" si="0"/>
        <v>0.26965954191731806</v>
      </c>
    </row>
    <row r="55" spans="1:6" x14ac:dyDescent="0.2">
      <c r="A55" s="41" t="s">
        <v>1046</v>
      </c>
      <c r="B55" s="41" t="s">
        <v>1446</v>
      </c>
      <c r="C55" s="41" t="s">
        <v>757</v>
      </c>
      <c r="D55" s="41">
        <v>300</v>
      </c>
      <c r="E55" s="7">
        <v>2900.7240000000002</v>
      </c>
      <c r="F55" s="7">
        <f t="shared" si="0"/>
        <v>0.25584673720814261</v>
      </c>
    </row>
    <row r="56" spans="1:6" x14ac:dyDescent="0.2">
      <c r="A56" s="41" t="s">
        <v>1047</v>
      </c>
      <c r="B56" s="41" t="s">
        <v>1447</v>
      </c>
      <c r="C56" s="41" t="s">
        <v>684</v>
      </c>
      <c r="D56" s="41">
        <v>280</v>
      </c>
      <c r="E56" s="7">
        <v>2858.6124</v>
      </c>
      <c r="F56" s="7">
        <f t="shared" si="0"/>
        <v>0.2521324522714804</v>
      </c>
    </row>
    <row r="57" spans="1:6" x14ac:dyDescent="0.2">
      <c r="A57" s="41" t="s">
        <v>1048</v>
      </c>
      <c r="B57" s="41" t="s">
        <v>1448</v>
      </c>
      <c r="C57" s="41" t="s">
        <v>724</v>
      </c>
      <c r="D57" s="41">
        <v>272</v>
      </c>
      <c r="E57" s="7">
        <v>2716.72784</v>
      </c>
      <c r="F57" s="7">
        <f t="shared" si="0"/>
        <v>0.23961809318864008</v>
      </c>
    </row>
    <row r="58" spans="1:6" x14ac:dyDescent="0.2">
      <c r="A58" s="41" t="s">
        <v>705</v>
      </c>
      <c r="B58" s="41" t="s">
        <v>1314</v>
      </c>
      <c r="C58" s="41" t="s">
        <v>701</v>
      </c>
      <c r="D58" s="41">
        <v>5</v>
      </c>
      <c r="E58" s="7">
        <v>2598.1875</v>
      </c>
      <c r="F58" s="7">
        <f t="shared" si="0"/>
        <v>0.22916271749052336</v>
      </c>
    </row>
    <row r="59" spans="1:6" x14ac:dyDescent="0.2">
      <c r="A59" s="41" t="s">
        <v>1049</v>
      </c>
      <c r="B59" s="41" t="s">
        <v>1449</v>
      </c>
      <c r="C59" s="41" t="s">
        <v>710</v>
      </c>
      <c r="D59" s="41">
        <v>2500</v>
      </c>
      <c r="E59" s="7">
        <v>2501.48</v>
      </c>
      <c r="F59" s="7">
        <f t="shared" si="0"/>
        <v>0.22063301996033557</v>
      </c>
    </row>
    <row r="60" spans="1:6" x14ac:dyDescent="0.2">
      <c r="A60" s="41" t="s">
        <v>1050</v>
      </c>
      <c r="B60" s="41" t="s">
        <v>1450</v>
      </c>
      <c r="C60" s="41" t="s">
        <v>690</v>
      </c>
      <c r="D60" s="41">
        <v>250</v>
      </c>
      <c r="E60" s="7">
        <v>2475.4450000000002</v>
      </c>
      <c r="F60" s="7">
        <f t="shared" si="0"/>
        <v>0.21833670710767744</v>
      </c>
    </row>
    <row r="61" spans="1:6" x14ac:dyDescent="0.2">
      <c r="A61" s="41" t="s">
        <v>1051</v>
      </c>
      <c r="B61" s="41" t="s">
        <v>1451</v>
      </c>
      <c r="C61" s="41" t="s">
        <v>690</v>
      </c>
      <c r="D61" s="41">
        <v>250</v>
      </c>
      <c r="E61" s="7">
        <v>2448.8724999999999</v>
      </c>
      <c r="F61" s="7">
        <f t="shared" si="0"/>
        <v>0.21599298622128377</v>
      </c>
    </row>
    <row r="62" spans="1:6" x14ac:dyDescent="0.2">
      <c r="A62" s="41" t="s">
        <v>1052</v>
      </c>
      <c r="B62" s="41" t="s">
        <v>1452</v>
      </c>
      <c r="C62" s="41" t="s">
        <v>1053</v>
      </c>
      <c r="D62" s="41">
        <v>240</v>
      </c>
      <c r="E62" s="7">
        <v>2393.0160000000001</v>
      </c>
      <c r="F62" s="7">
        <f t="shared" si="0"/>
        <v>0.21106638745598702</v>
      </c>
    </row>
    <row r="63" spans="1:6" x14ac:dyDescent="0.2">
      <c r="A63" s="41" t="s">
        <v>703</v>
      </c>
      <c r="B63" s="41" t="s">
        <v>1312</v>
      </c>
      <c r="C63" s="41" t="s">
        <v>694</v>
      </c>
      <c r="D63" s="41">
        <v>220</v>
      </c>
      <c r="E63" s="7">
        <v>2297.6909999999998</v>
      </c>
      <c r="F63" s="7">
        <f t="shared" si="0"/>
        <v>0.20265862779861657</v>
      </c>
    </row>
    <row r="64" spans="1:6" x14ac:dyDescent="0.2">
      <c r="A64" s="41" t="s">
        <v>717</v>
      </c>
      <c r="B64" s="41" t="s">
        <v>1323</v>
      </c>
      <c r="C64" s="41" t="s">
        <v>710</v>
      </c>
      <c r="D64" s="41">
        <v>2000</v>
      </c>
      <c r="E64" s="7">
        <v>1996.0260000000001</v>
      </c>
      <c r="F64" s="7">
        <f t="shared" si="0"/>
        <v>0.17605147524639367</v>
      </c>
    </row>
    <row r="65" spans="1:6" x14ac:dyDescent="0.2">
      <c r="A65" s="41" t="s">
        <v>1054</v>
      </c>
      <c r="B65" s="41" t="s">
        <v>1453</v>
      </c>
      <c r="C65" s="41" t="s">
        <v>684</v>
      </c>
      <c r="D65" s="41">
        <v>200</v>
      </c>
      <c r="E65" s="7">
        <v>1932.078</v>
      </c>
      <c r="F65" s="7">
        <f t="shared" si="0"/>
        <v>0.17041119814626751</v>
      </c>
    </row>
    <row r="66" spans="1:6" x14ac:dyDescent="0.2">
      <c r="A66" s="41" t="s">
        <v>716</v>
      </c>
      <c r="B66" s="41" t="s">
        <v>1322</v>
      </c>
      <c r="C66" s="41" t="s">
        <v>684</v>
      </c>
      <c r="D66" s="41">
        <v>150</v>
      </c>
      <c r="E66" s="7">
        <v>1551.3375000000001</v>
      </c>
      <c r="F66" s="7">
        <f t="shared" si="0"/>
        <v>0.1368295079723672</v>
      </c>
    </row>
    <row r="67" spans="1:6" x14ac:dyDescent="0.2">
      <c r="A67" s="41" t="s">
        <v>1055</v>
      </c>
      <c r="B67" s="41" t="s">
        <v>1454</v>
      </c>
      <c r="C67" s="41" t="s">
        <v>684</v>
      </c>
      <c r="D67" s="41">
        <v>140</v>
      </c>
      <c r="E67" s="7">
        <v>1426.922</v>
      </c>
      <c r="F67" s="7">
        <f t="shared" si="0"/>
        <v>0.12585593732823849</v>
      </c>
    </row>
    <row r="68" spans="1:6" x14ac:dyDescent="0.2">
      <c r="A68" s="41" t="s">
        <v>1056</v>
      </c>
      <c r="B68" s="41" t="s">
        <v>1455</v>
      </c>
      <c r="C68" s="41" t="s">
        <v>701</v>
      </c>
      <c r="D68" s="41">
        <v>1400</v>
      </c>
      <c r="E68" s="7">
        <v>1342.2976000000001</v>
      </c>
      <c r="F68" s="7">
        <f t="shared" si="0"/>
        <v>0.11839198121652406</v>
      </c>
    </row>
    <row r="69" spans="1:6" x14ac:dyDescent="0.2">
      <c r="A69" s="41" t="s">
        <v>1057</v>
      </c>
      <c r="B69" s="41" t="s">
        <v>1456</v>
      </c>
      <c r="C69" s="41" t="s">
        <v>757</v>
      </c>
      <c r="D69" s="41">
        <v>100</v>
      </c>
      <c r="E69" s="7">
        <v>1048.058</v>
      </c>
      <c r="F69" s="7">
        <f t="shared" si="0"/>
        <v>9.2439756317695673E-2</v>
      </c>
    </row>
    <row r="70" spans="1:6" x14ac:dyDescent="0.2">
      <c r="A70" s="41" t="s">
        <v>1058</v>
      </c>
      <c r="B70" s="41" t="s">
        <v>1457</v>
      </c>
      <c r="C70" s="41" t="s">
        <v>883</v>
      </c>
      <c r="D70" s="41">
        <v>97</v>
      </c>
      <c r="E70" s="7">
        <v>968.90292999999997</v>
      </c>
      <c r="F70" s="7">
        <f t="shared" si="0"/>
        <v>8.5458200543005597E-2</v>
      </c>
    </row>
    <row r="71" spans="1:6" x14ac:dyDescent="0.2">
      <c r="A71" s="41" t="s">
        <v>767</v>
      </c>
      <c r="B71" s="41" t="s">
        <v>1458</v>
      </c>
      <c r="C71" s="41" t="s">
        <v>686</v>
      </c>
      <c r="D71" s="41">
        <v>90</v>
      </c>
      <c r="E71" s="7">
        <v>889.47090000000003</v>
      </c>
      <c r="F71" s="7">
        <f t="shared" si="0"/>
        <v>7.8452216621295257E-2</v>
      </c>
    </row>
    <row r="72" spans="1:6" x14ac:dyDescent="0.2">
      <c r="A72" s="41" t="s">
        <v>787</v>
      </c>
      <c r="B72" s="41" t="s">
        <v>1459</v>
      </c>
      <c r="C72" s="41" t="s">
        <v>686</v>
      </c>
      <c r="D72" s="41">
        <v>86</v>
      </c>
      <c r="E72" s="7">
        <v>856.54107999999997</v>
      </c>
      <c r="F72" s="7">
        <f t="shared" ref="F72:F84" si="1">+E72/$E$154*100</f>
        <v>7.5547773798106482E-2</v>
      </c>
    </row>
    <row r="73" spans="1:6" x14ac:dyDescent="0.2">
      <c r="A73" s="41" t="s">
        <v>815</v>
      </c>
      <c r="B73" s="41" t="s">
        <v>1460</v>
      </c>
      <c r="C73" s="41" t="s">
        <v>769</v>
      </c>
      <c r="D73" s="41">
        <v>76</v>
      </c>
      <c r="E73" s="7">
        <v>774.26292000000001</v>
      </c>
      <c r="F73" s="7">
        <f t="shared" si="1"/>
        <v>6.8290758384199637E-2</v>
      </c>
    </row>
    <row r="74" spans="1:6" x14ac:dyDescent="0.2">
      <c r="A74" s="41" t="s">
        <v>889</v>
      </c>
      <c r="B74" s="41" t="s">
        <v>1376</v>
      </c>
      <c r="C74" s="41" t="s">
        <v>678</v>
      </c>
      <c r="D74" s="41">
        <v>76</v>
      </c>
      <c r="E74" s="7">
        <v>758.91700000000003</v>
      </c>
      <c r="F74" s="7">
        <f t="shared" si="1"/>
        <v>6.6937233001758162E-2</v>
      </c>
    </row>
    <row r="75" spans="1:6" x14ac:dyDescent="0.2">
      <c r="A75" s="41" t="s">
        <v>727</v>
      </c>
      <c r="B75" s="41" t="s">
        <v>1331</v>
      </c>
      <c r="C75" s="41" t="s">
        <v>686</v>
      </c>
      <c r="D75" s="41">
        <v>71</v>
      </c>
      <c r="E75" s="7">
        <v>728.41242999999997</v>
      </c>
      <c r="F75" s="7">
        <f t="shared" si="1"/>
        <v>6.4246699636833604E-2</v>
      </c>
    </row>
    <row r="76" spans="1:6" x14ac:dyDescent="0.2">
      <c r="A76" s="41" t="s">
        <v>713</v>
      </c>
      <c r="B76" s="41" t="s">
        <v>1319</v>
      </c>
      <c r="C76" s="41" t="s">
        <v>678</v>
      </c>
      <c r="D76" s="41">
        <v>62</v>
      </c>
      <c r="E76" s="7">
        <v>625.64076</v>
      </c>
      <c r="F76" s="7">
        <f t="shared" si="1"/>
        <v>5.5182136290947564E-2</v>
      </c>
    </row>
    <row r="77" spans="1:6" x14ac:dyDescent="0.2">
      <c r="A77" s="41" t="s">
        <v>695</v>
      </c>
      <c r="B77" s="41" t="s">
        <v>1307</v>
      </c>
      <c r="C77" s="41" t="s">
        <v>678</v>
      </c>
      <c r="D77" s="41">
        <v>62</v>
      </c>
      <c r="E77" s="7">
        <v>624.44043999999997</v>
      </c>
      <c r="F77" s="7">
        <f t="shared" si="1"/>
        <v>5.5076266875034273E-2</v>
      </c>
    </row>
    <row r="78" spans="1:6" x14ac:dyDescent="0.2">
      <c r="A78" s="41" t="s">
        <v>1059</v>
      </c>
      <c r="B78" s="41" t="s">
        <v>1461</v>
      </c>
      <c r="C78" s="41" t="s">
        <v>883</v>
      </c>
      <c r="D78" s="41">
        <v>50</v>
      </c>
      <c r="E78" s="7">
        <v>518.91399999999999</v>
      </c>
      <c r="F78" s="7">
        <f t="shared" si="1"/>
        <v>4.5768730079671867E-2</v>
      </c>
    </row>
    <row r="79" spans="1:6" x14ac:dyDescent="0.2">
      <c r="A79" s="41" t="s">
        <v>1060</v>
      </c>
      <c r="B79" s="41" t="s">
        <v>1462</v>
      </c>
      <c r="C79" s="41" t="s">
        <v>1053</v>
      </c>
      <c r="D79" s="41">
        <v>50</v>
      </c>
      <c r="E79" s="7">
        <v>498.54700000000003</v>
      </c>
      <c r="F79" s="7">
        <f t="shared" si="1"/>
        <v>4.3972340455316623E-2</v>
      </c>
    </row>
    <row r="80" spans="1:6" x14ac:dyDescent="0.2">
      <c r="A80" s="41" t="s">
        <v>851</v>
      </c>
      <c r="B80" s="41" t="s">
        <v>1463</v>
      </c>
      <c r="C80" s="41" t="s">
        <v>781</v>
      </c>
      <c r="D80" s="41">
        <v>45</v>
      </c>
      <c r="E80" s="7">
        <v>452.49435</v>
      </c>
      <c r="F80" s="7">
        <f t="shared" si="1"/>
        <v>3.9910450995206466E-2</v>
      </c>
    </row>
    <row r="81" spans="1:6" x14ac:dyDescent="0.2">
      <c r="A81" s="41" t="s">
        <v>1061</v>
      </c>
      <c r="B81" s="41" t="s">
        <v>1464</v>
      </c>
      <c r="C81" s="41" t="s">
        <v>686</v>
      </c>
      <c r="D81" s="41">
        <v>30</v>
      </c>
      <c r="E81" s="7">
        <v>294.1902</v>
      </c>
      <c r="F81" s="7">
        <f t="shared" si="1"/>
        <v>2.5947867769774341E-2</v>
      </c>
    </row>
    <row r="82" spans="1:6" x14ac:dyDescent="0.2">
      <c r="A82" s="41" t="s">
        <v>675</v>
      </c>
      <c r="B82" s="41" t="s">
        <v>1296</v>
      </c>
      <c r="C82" s="41" t="s">
        <v>676</v>
      </c>
      <c r="D82" s="41">
        <v>30</v>
      </c>
      <c r="E82" s="7">
        <v>288.91980000000001</v>
      </c>
      <c r="F82" s="7">
        <f t="shared" si="1"/>
        <v>2.5483013256286748E-2</v>
      </c>
    </row>
    <row r="83" spans="1:6" x14ac:dyDescent="0.2">
      <c r="A83" s="41" t="s">
        <v>855</v>
      </c>
      <c r="B83" s="41" t="s">
        <v>1465</v>
      </c>
      <c r="C83" s="41" t="s">
        <v>686</v>
      </c>
      <c r="D83" s="41">
        <v>1</v>
      </c>
      <c r="E83" s="7">
        <v>98.777299999999997</v>
      </c>
      <c r="F83" s="7">
        <f t="shared" si="1"/>
        <v>8.712255945491491E-3</v>
      </c>
    </row>
    <row r="84" spans="1:6" x14ac:dyDescent="0.2">
      <c r="A84" s="41" t="s">
        <v>771</v>
      </c>
      <c r="B84" s="41" t="s">
        <v>1466</v>
      </c>
      <c r="C84" s="41" t="s">
        <v>769</v>
      </c>
      <c r="D84" s="41">
        <v>7</v>
      </c>
      <c r="E84" s="7">
        <v>70.328299999999999</v>
      </c>
      <c r="F84" s="7">
        <f t="shared" si="1"/>
        <v>6.2030258957403092E-3</v>
      </c>
    </row>
    <row r="85" spans="1:6" x14ac:dyDescent="0.2">
      <c r="A85" s="41" t="s">
        <v>848</v>
      </c>
      <c r="B85" s="41" t="s">
        <v>1467</v>
      </c>
      <c r="C85" s="41" t="s">
        <v>686</v>
      </c>
      <c r="D85" s="41">
        <v>1</v>
      </c>
      <c r="E85" s="7">
        <v>9.8787099999999999</v>
      </c>
      <c r="F85" s="45" t="s">
        <v>1062</v>
      </c>
    </row>
    <row r="86" spans="1:6" x14ac:dyDescent="0.2">
      <c r="A86" s="40" t="s">
        <v>40</v>
      </c>
      <c r="B86" s="41"/>
      <c r="C86" s="41"/>
      <c r="D86" s="41"/>
      <c r="E86" s="6">
        <f>SUM(E8:E85)</f>
        <v>534355.57115000021</v>
      </c>
      <c r="F86" s="6">
        <f>SUM(F8:F85)</f>
        <v>47.129820676493075</v>
      </c>
    </row>
    <row r="87" spans="1:6" x14ac:dyDescent="0.2">
      <c r="A87" s="41"/>
      <c r="B87" s="41"/>
      <c r="C87" s="41"/>
      <c r="D87" s="41"/>
      <c r="E87" s="7"/>
      <c r="F87" s="7"/>
    </row>
    <row r="88" spans="1:6" x14ac:dyDescent="0.2">
      <c r="A88" s="40" t="s">
        <v>728</v>
      </c>
      <c r="B88" s="41"/>
      <c r="C88" s="41"/>
      <c r="D88" s="41"/>
      <c r="E88" s="7"/>
      <c r="F88" s="7"/>
    </row>
    <row r="89" spans="1:6" x14ac:dyDescent="0.2">
      <c r="A89" s="41" t="s">
        <v>746</v>
      </c>
      <c r="B89" s="41" t="s">
        <v>1343</v>
      </c>
      <c r="C89" s="41" t="s">
        <v>694</v>
      </c>
      <c r="D89" s="41">
        <v>4180</v>
      </c>
      <c r="E89" s="7">
        <v>40207.921600000001</v>
      </c>
      <c r="F89" s="45">
        <f t="shared" ref="F89:F147" si="2">+E89/$E$154*100</f>
        <v>3.5463786114365932</v>
      </c>
    </row>
    <row r="90" spans="1:6" x14ac:dyDescent="0.2">
      <c r="A90" s="41" t="s">
        <v>921</v>
      </c>
      <c r="B90" s="41" t="s">
        <v>1405</v>
      </c>
      <c r="C90" s="41" t="s">
        <v>922</v>
      </c>
      <c r="D90" s="41">
        <v>2380</v>
      </c>
      <c r="E90" s="7">
        <v>37950.551800000001</v>
      </c>
      <c r="F90" s="45">
        <f t="shared" si="2"/>
        <v>3.347276353516778</v>
      </c>
    </row>
    <row r="91" spans="1:6" x14ac:dyDescent="0.2">
      <c r="A91" s="41" t="s">
        <v>745</v>
      </c>
      <c r="B91" s="41" t="s">
        <v>1342</v>
      </c>
      <c r="C91" s="41" t="s">
        <v>741</v>
      </c>
      <c r="D91" s="41">
        <v>30000</v>
      </c>
      <c r="E91" s="7">
        <v>30738.09</v>
      </c>
      <c r="F91" s="45">
        <f t="shared" si="2"/>
        <v>2.7111300608090376</v>
      </c>
    </row>
    <row r="92" spans="1:6" x14ac:dyDescent="0.2">
      <c r="A92" s="41" t="s">
        <v>916</v>
      </c>
      <c r="B92" s="41" t="s">
        <v>1401</v>
      </c>
      <c r="C92" s="41" t="s">
        <v>917</v>
      </c>
      <c r="D92" s="41">
        <v>2400</v>
      </c>
      <c r="E92" s="7">
        <v>25847.207999999999</v>
      </c>
      <c r="F92" s="45">
        <f t="shared" si="2"/>
        <v>2.2797494117814034</v>
      </c>
    </row>
    <row r="93" spans="1:6" x14ac:dyDescent="0.2">
      <c r="A93" s="41" t="s">
        <v>1063</v>
      </c>
      <c r="B93" s="41" t="s">
        <v>1468</v>
      </c>
      <c r="C93" s="41" t="s">
        <v>913</v>
      </c>
      <c r="D93" s="41">
        <v>2500</v>
      </c>
      <c r="E93" s="7">
        <v>24805.974999999999</v>
      </c>
      <c r="F93" s="45">
        <f t="shared" si="2"/>
        <v>2.1879116272409074</v>
      </c>
    </row>
    <row r="94" spans="1:6" x14ac:dyDescent="0.2">
      <c r="A94" s="41" t="s">
        <v>1064</v>
      </c>
      <c r="B94" s="41" t="s">
        <v>1469</v>
      </c>
      <c r="C94" s="41" t="s">
        <v>733</v>
      </c>
      <c r="D94" s="41">
        <v>2330</v>
      </c>
      <c r="E94" s="7">
        <v>23270.851699999999</v>
      </c>
      <c r="F94" s="45">
        <f t="shared" si="2"/>
        <v>2.0525122278091805</v>
      </c>
    </row>
    <row r="95" spans="1:6" x14ac:dyDescent="0.2">
      <c r="A95" s="41" t="s">
        <v>1065</v>
      </c>
      <c r="B95" s="41" t="s">
        <v>1470</v>
      </c>
      <c r="C95" s="41" t="s">
        <v>724</v>
      </c>
      <c r="D95" s="41">
        <v>2120</v>
      </c>
      <c r="E95" s="7">
        <v>20634.002400000001</v>
      </c>
      <c r="F95" s="45">
        <f t="shared" si="2"/>
        <v>1.8199395011676338</v>
      </c>
    </row>
    <row r="96" spans="1:6" x14ac:dyDescent="0.2">
      <c r="A96" s="41" t="s">
        <v>756</v>
      </c>
      <c r="B96" s="41" t="s">
        <v>1351</v>
      </c>
      <c r="C96" s="41" t="s">
        <v>757</v>
      </c>
      <c r="D96" s="41">
        <v>165</v>
      </c>
      <c r="E96" s="7">
        <v>18574.413</v>
      </c>
      <c r="F96" s="45">
        <f t="shared" si="2"/>
        <v>1.6382816709230204</v>
      </c>
    </row>
    <row r="97" spans="1:6" x14ac:dyDescent="0.2">
      <c r="A97" s="41" t="s">
        <v>1066</v>
      </c>
      <c r="B97" s="41" t="s">
        <v>1471</v>
      </c>
      <c r="C97" s="41" t="s">
        <v>724</v>
      </c>
      <c r="D97" s="41">
        <v>1800</v>
      </c>
      <c r="E97" s="7">
        <v>17995.23</v>
      </c>
      <c r="F97" s="45">
        <f t="shared" si="2"/>
        <v>1.5871971551964557</v>
      </c>
    </row>
    <row r="98" spans="1:6" x14ac:dyDescent="0.2">
      <c r="A98" s="41" t="s">
        <v>1067</v>
      </c>
      <c r="B98" s="41" t="s">
        <v>1472</v>
      </c>
      <c r="C98" s="41" t="s">
        <v>741</v>
      </c>
      <c r="D98" s="41">
        <v>17000</v>
      </c>
      <c r="E98" s="7">
        <v>17304.844000000001</v>
      </c>
      <c r="F98" s="45">
        <f t="shared" si="2"/>
        <v>1.5263044244457256</v>
      </c>
    </row>
    <row r="99" spans="1:6" x14ac:dyDescent="0.2">
      <c r="A99" s="41" t="s">
        <v>1068</v>
      </c>
      <c r="B99" s="41" t="s">
        <v>1473</v>
      </c>
      <c r="C99" s="41" t="s">
        <v>710</v>
      </c>
      <c r="D99" s="41">
        <v>1750</v>
      </c>
      <c r="E99" s="7">
        <v>17091.34</v>
      </c>
      <c r="F99" s="45">
        <f t="shared" si="2"/>
        <v>1.5074731596370476</v>
      </c>
    </row>
    <row r="100" spans="1:6" x14ac:dyDescent="0.2">
      <c r="A100" s="41" t="s">
        <v>1069</v>
      </c>
      <c r="B100" s="41" t="s">
        <v>1474</v>
      </c>
      <c r="C100" s="41" t="s">
        <v>741</v>
      </c>
      <c r="D100" s="41">
        <v>1660</v>
      </c>
      <c r="E100" s="7">
        <v>15842.376</v>
      </c>
      <c r="F100" s="45">
        <f t="shared" si="2"/>
        <v>1.3973132946204412</v>
      </c>
    </row>
    <row r="101" spans="1:6" x14ac:dyDescent="0.2">
      <c r="A101" s="41" t="s">
        <v>748</v>
      </c>
      <c r="B101" s="41" t="s">
        <v>1345</v>
      </c>
      <c r="C101" s="41" t="s">
        <v>708</v>
      </c>
      <c r="D101" s="41">
        <v>1300</v>
      </c>
      <c r="E101" s="7">
        <v>12462.800999999999</v>
      </c>
      <c r="F101" s="45">
        <f t="shared" si="2"/>
        <v>1.0992314237150369</v>
      </c>
    </row>
    <row r="102" spans="1:6" x14ac:dyDescent="0.2">
      <c r="A102" s="41" t="s">
        <v>752</v>
      </c>
      <c r="B102" s="41" t="s">
        <v>1349</v>
      </c>
      <c r="C102" s="41" t="s">
        <v>753</v>
      </c>
      <c r="D102" s="41">
        <v>100</v>
      </c>
      <c r="E102" s="7">
        <v>11936.01</v>
      </c>
      <c r="F102" s="45">
        <f t="shared" si="2"/>
        <v>1.0527679344135332</v>
      </c>
    </row>
    <row r="103" spans="1:6" x14ac:dyDescent="0.2">
      <c r="A103" s="41" t="s">
        <v>762</v>
      </c>
      <c r="B103" s="41" t="s">
        <v>1355</v>
      </c>
      <c r="C103" s="41" t="s">
        <v>710</v>
      </c>
      <c r="D103" s="41">
        <v>1000</v>
      </c>
      <c r="E103" s="7">
        <v>11617.37</v>
      </c>
      <c r="F103" s="45">
        <f t="shared" si="2"/>
        <v>1.0246635700051985</v>
      </c>
    </row>
    <row r="104" spans="1:6" x14ac:dyDescent="0.2">
      <c r="A104" s="41" t="s">
        <v>1070</v>
      </c>
      <c r="B104" s="41" t="s">
        <v>1475</v>
      </c>
      <c r="C104" s="41" t="s">
        <v>733</v>
      </c>
      <c r="D104" s="41">
        <v>1100</v>
      </c>
      <c r="E104" s="7">
        <v>10981.200999999999</v>
      </c>
      <c r="F104" s="45">
        <f t="shared" si="2"/>
        <v>0.96855283249174773</v>
      </c>
    </row>
    <row r="105" spans="1:6" x14ac:dyDescent="0.2">
      <c r="A105" s="41" t="s">
        <v>1071</v>
      </c>
      <c r="B105" s="41" t="s">
        <v>1476</v>
      </c>
      <c r="C105" s="41" t="s">
        <v>737</v>
      </c>
      <c r="D105" s="41">
        <v>75</v>
      </c>
      <c r="E105" s="7">
        <v>10733.625</v>
      </c>
      <c r="F105" s="45">
        <f t="shared" si="2"/>
        <v>0.94671638344970055</v>
      </c>
    </row>
    <row r="106" spans="1:6" x14ac:dyDescent="0.2">
      <c r="A106" s="41" t="s">
        <v>736</v>
      </c>
      <c r="B106" s="41" t="s">
        <v>1336</v>
      </c>
      <c r="C106" s="41" t="s">
        <v>737</v>
      </c>
      <c r="D106" s="41">
        <v>10977</v>
      </c>
      <c r="E106" s="7">
        <v>10696.329087</v>
      </c>
      <c r="F106" s="45">
        <f t="shared" si="2"/>
        <v>0.94342684688839773</v>
      </c>
    </row>
    <row r="107" spans="1:6" x14ac:dyDescent="0.2">
      <c r="A107" s="41" t="s">
        <v>734</v>
      </c>
      <c r="B107" s="41" t="s">
        <v>1335</v>
      </c>
      <c r="C107" s="41" t="s">
        <v>735</v>
      </c>
      <c r="D107" s="41">
        <v>940</v>
      </c>
      <c r="E107" s="7">
        <v>10561.3042</v>
      </c>
      <c r="F107" s="45">
        <f t="shared" si="2"/>
        <v>0.93151751777578706</v>
      </c>
    </row>
    <row r="108" spans="1:6" x14ac:dyDescent="0.2">
      <c r="A108" s="41" t="s">
        <v>1072</v>
      </c>
      <c r="B108" s="41" t="s">
        <v>1477</v>
      </c>
      <c r="C108" s="41" t="s">
        <v>708</v>
      </c>
      <c r="D108" s="41">
        <v>1112</v>
      </c>
      <c r="E108" s="7">
        <v>10273.267599999999</v>
      </c>
      <c r="F108" s="45">
        <f t="shared" si="2"/>
        <v>0.90611240363651468</v>
      </c>
    </row>
    <row r="109" spans="1:6" x14ac:dyDescent="0.2">
      <c r="A109" s="41" t="s">
        <v>930</v>
      </c>
      <c r="B109" s="41" t="s">
        <v>1412</v>
      </c>
      <c r="C109" s="41" t="s">
        <v>694</v>
      </c>
      <c r="D109" s="41">
        <v>1000</v>
      </c>
      <c r="E109" s="7">
        <v>9830.33</v>
      </c>
      <c r="F109" s="45">
        <f t="shared" si="2"/>
        <v>0.86704486748112541</v>
      </c>
    </row>
    <row r="110" spans="1:6" x14ac:dyDescent="0.2">
      <c r="A110" s="41" t="s">
        <v>1073</v>
      </c>
      <c r="B110" s="41" t="s">
        <v>1478</v>
      </c>
      <c r="C110" s="41" t="s">
        <v>913</v>
      </c>
      <c r="D110" s="41">
        <v>950</v>
      </c>
      <c r="E110" s="7">
        <v>9416.3809999999994</v>
      </c>
      <c r="F110" s="45">
        <f t="shared" si="2"/>
        <v>0.83053415463130809</v>
      </c>
    </row>
    <row r="111" spans="1:6" x14ac:dyDescent="0.2">
      <c r="A111" s="41" t="s">
        <v>1074</v>
      </c>
      <c r="B111" s="41" t="s">
        <v>1479</v>
      </c>
      <c r="C111" s="41" t="s">
        <v>932</v>
      </c>
      <c r="D111" s="41">
        <v>950</v>
      </c>
      <c r="E111" s="7">
        <v>9367.9689999999991</v>
      </c>
      <c r="F111" s="45">
        <f t="shared" si="2"/>
        <v>0.82626416815837211</v>
      </c>
    </row>
    <row r="112" spans="1:6" x14ac:dyDescent="0.2">
      <c r="A112" s="41" t="s">
        <v>1075</v>
      </c>
      <c r="B112" s="41" t="s">
        <v>1480</v>
      </c>
      <c r="C112" s="41" t="s">
        <v>710</v>
      </c>
      <c r="D112" s="41">
        <v>740</v>
      </c>
      <c r="E112" s="7">
        <v>9169.2142000000003</v>
      </c>
      <c r="F112" s="45">
        <f t="shared" si="2"/>
        <v>0.80873379743559515</v>
      </c>
    </row>
    <row r="113" spans="1:6" x14ac:dyDescent="0.2">
      <c r="A113" s="41" t="s">
        <v>743</v>
      </c>
      <c r="B113" s="41" t="s">
        <v>1340</v>
      </c>
      <c r="C113" s="41" t="s">
        <v>741</v>
      </c>
      <c r="D113" s="41">
        <v>910</v>
      </c>
      <c r="E113" s="7">
        <v>8679.8438999999998</v>
      </c>
      <c r="F113" s="45">
        <f t="shared" si="2"/>
        <v>0.7655708510327075</v>
      </c>
    </row>
    <row r="114" spans="1:6" x14ac:dyDescent="0.2">
      <c r="A114" s="41" t="s">
        <v>1076</v>
      </c>
      <c r="B114" s="41" t="s">
        <v>1481</v>
      </c>
      <c r="C114" s="41" t="s">
        <v>733</v>
      </c>
      <c r="D114" s="41">
        <v>800</v>
      </c>
      <c r="E114" s="7">
        <v>7825.6880000000001</v>
      </c>
      <c r="F114" s="45">
        <f t="shared" si="2"/>
        <v>0.69023345247907586</v>
      </c>
    </row>
    <row r="115" spans="1:6" x14ac:dyDescent="0.2">
      <c r="A115" s="41" t="s">
        <v>1077</v>
      </c>
      <c r="B115" s="41" t="s">
        <v>1482</v>
      </c>
      <c r="C115" s="41" t="s">
        <v>739</v>
      </c>
      <c r="D115" s="41">
        <v>750</v>
      </c>
      <c r="E115" s="7">
        <v>7727.9324999999999</v>
      </c>
      <c r="F115" s="45">
        <f t="shared" si="2"/>
        <v>0.68161132030822802</v>
      </c>
    </row>
    <row r="116" spans="1:6" x14ac:dyDescent="0.2">
      <c r="A116" s="41" t="s">
        <v>1078</v>
      </c>
      <c r="B116" s="41" t="s">
        <v>1483</v>
      </c>
      <c r="C116" s="41" t="s">
        <v>924</v>
      </c>
      <c r="D116" s="41">
        <v>666</v>
      </c>
      <c r="E116" s="7">
        <v>7010.7488999999996</v>
      </c>
      <c r="F116" s="45">
        <f t="shared" si="2"/>
        <v>0.61835501462758069</v>
      </c>
    </row>
    <row r="117" spans="1:6" x14ac:dyDescent="0.2">
      <c r="A117" s="41" t="s">
        <v>1079</v>
      </c>
      <c r="B117" s="41" t="s">
        <v>1484</v>
      </c>
      <c r="C117" s="41" t="s">
        <v>922</v>
      </c>
      <c r="D117" s="41">
        <v>700</v>
      </c>
      <c r="E117" s="7">
        <v>6981.9977500000005</v>
      </c>
      <c r="F117" s="45">
        <f t="shared" si="2"/>
        <v>0.61581913464779581</v>
      </c>
    </row>
    <row r="118" spans="1:6" x14ac:dyDescent="0.2">
      <c r="A118" s="41" t="s">
        <v>744</v>
      </c>
      <c r="B118" s="41" t="s">
        <v>1341</v>
      </c>
      <c r="C118" s="41" t="s">
        <v>737</v>
      </c>
      <c r="D118" s="41">
        <v>44</v>
      </c>
      <c r="E118" s="7">
        <v>6294.8028000000004</v>
      </c>
      <c r="F118" s="45">
        <f t="shared" si="2"/>
        <v>0.55520785767576653</v>
      </c>
    </row>
    <row r="119" spans="1:6" x14ac:dyDescent="0.2">
      <c r="A119" s="41" t="s">
        <v>1080</v>
      </c>
      <c r="B119" s="41" t="s">
        <v>1485</v>
      </c>
      <c r="C119" s="41" t="s">
        <v>741</v>
      </c>
      <c r="D119" s="41">
        <v>6000</v>
      </c>
      <c r="E119" s="7">
        <v>6006.1559999999999</v>
      </c>
      <c r="F119" s="45">
        <f t="shared" si="2"/>
        <v>0.52974892329056777</v>
      </c>
    </row>
    <row r="120" spans="1:6" x14ac:dyDescent="0.2">
      <c r="A120" s="41" t="s">
        <v>1081</v>
      </c>
      <c r="B120" s="41" t="s">
        <v>1486</v>
      </c>
      <c r="C120" s="41" t="s">
        <v>733</v>
      </c>
      <c r="D120" s="41">
        <v>600</v>
      </c>
      <c r="E120" s="7">
        <v>5894.8980000000001</v>
      </c>
      <c r="F120" s="45">
        <f t="shared" si="2"/>
        <v>0.51993585721178759</v>
      </c>
    </row>
    <row r="121" spans="1:6" x14ac:dyDescent="0.2">
      <c r="A121" s="41" t="s">
        <v>1082</v>
      </c>
      <c r="B121" s="41" t="s">
        <v>1487</v>
      </c>
      <c r="C121" s="41" t="s">
        <v>932</v>
      </c>
      <c r="D121" s="41">
        <v>587</v>
      </c>
      <c r="E121" s="7">
        <v>5879.1865500000004</v>
      </c>
      <c r="F121" s="45">
        <f t="shared" si="2"/>
        <v>0.51855009172037614</v>
      </c>
    </row>
    <row r="122" spans="1:6" x14ac:dyDescent="0.2">
      <c r="A122" s="41" t="s">
        <v>1083</v>
      </c>
      <c r="B122" s="41" t="s">
        <v>1488</v>
      </c>
      <c r="C122" s="41" t="s">
        <v>913</v>
      </c>
      <c r="D122" s="41">
        <v>38</v>
      </c>
      <c r="E122" s="7">
        <v>5533.8298000000004</v>
      </c>
      <c r="F122" s="45">
        <f t="shared" si="2"/>
        <v>0.48808928343240798</v>
      </c>
    </row>
    <row r="123" spans="1:6" x14ac:dyDescent="0.2">
      <c r="A123" s="41" t="s">
        <v>1084</v>
      </c>
      <c r="B123" s="41" t="s">
        <v>1489</v>
      </c>
      <c r="C123" s="41" t="s">
        <v>913</v>
      </c>
      <c r="D123" s="41">
        <v>38</v>
      </c>
      <c r="E123" s="7">
        <v>5469.6706000000004</v>
      </c>
      <c r="F123" s="45">
        <f t="shared" si="2"/>
        <v>0.48243037828256102</v>
      </c>
    </row>
    <row r="124" spans="1:6" x14ac:dyDescent="0.2">
      <c r="A124" s="41" t="s">
        <v>1085</v>
      </c>
      <c r="B124" s="41" t="s">
        <v>1490</v>
      </c>
      <c r="C124" s="41" t="s">
        <v>739</v>
      </c>
      <c r="D124" s="41">
        <v>500</v>
      </c>
      <c r="E124" s="7">
        <v>5139.3900000000003</v>
      </c>
      <c r="F124" s="45">
        <f t="shared" si="2"/>
        <v>0.45329930139515379</v>
      </c>
    </row>
    <row r="125" spans="1:6" x14ac:dyDescent="0.2">
      <c r="A125" s="41" t="s">
        <v>1086</v>
      </c>
      <c r="B125" s="41" t="s">
        <v>1491</v>
      </c>
      <c r="C125" s="41" t="s">
        <v>924</v>
      </c>
      <c r="D125" s="41">
        <v>468</v>
      </c>
      <c r="E125" s="7">
        <v>4931.5266000000001</v>
      </c>
      <c r="F125" s="45">
        <f t="shared" si="2"/>
        <v>0.43496554310757063</v>
      </c>
    </row>
    <row r="126" spans="1:6" x14ac:dyDescent="0.2">
      <c r="A126" s="41" t="s">
        <v>1087</v>
      </c>
      <c r="B126" s="41" t="s">
        <v>1492</v>
      </c>
      <c r="C126" s="41" t="s">
        <v>932</v>
      </c>
      <c r="D126" s="41">
        <v>500</v>
      </c>
      <c r="E126" s="7">
        <v>4904.835</v>
      </c>
      <c r="F126" s="45">
        <f t="shared" si="2"/>
        <v>0.43261131748291115</v>
      </c>
    </row>
    <row r="127" spans="1:6" x14ac:dyDescent="0.2">
      <c r="A127" s="41" t="s">
        <v>1088</v>
      </c>
      <c r="B127" s="41" t="s">
        <v>1493</v>
      </c>
      <c r="C127" s="41" t="s">
        <v>737</v>
      </c>
      <c r="D127" s="41">
        <v>34</v>
      </c>
      <c r="E127" s="7">
        <v>4864.1657999999998</v>
      </c>
      <c r="F127" s="45">
        <f t="shared" si="2"/>
        <v>0.42902425365854674</v>
      </c>
    </row>
    <row r="128" spans="1:6" x14ac:dyDescent="0.2">
      <c r="A128" s="41" t="s">
        <v>1089</v>
      </c>
      <c r="B128" s="41" t="s">
        <v>1494</v>
      </c>
      <c r="C128" s="41" t="s">
        <v>932</v>
      </c>
      <c r="D128" s="41">
        <v>600</v>
      </c>
      <c r="E128" s="7">
        <v>4506.9539999999997</v>
      </c>
      <c r="F128" s="45">
        <f t="shared" si="2"/>
        <v>0.39751781818855808</v>
      </c>
    </row>
    <row r="129" spans="1:6" x14ac:dyDescent="0.2">
      <c r="A129" s="41" t="s">
        <v>740</v>
      </c>
      <c r="B129" s="41" t="s">
        <v>1338</v>
      </c>
      <c r="C129" s="41" t="s">
        <v>741</v>
      </c>
      <c r="D129" s="41">
        <v>400</v>
      </c>
      <c r="E129" s="7">
        <v>4054.5160000000001</v>
      </c>
      <c r="F129" s="45">
        <f t="shared" si="2"/>
        <v>0.35761233731930697</v>
      </c>
    </row>
    <row r="130" spans="1:6" x14ac:dyDescent="0.2">
      <c r="A130" s="41" t="s">
        <v>1090</v>
      </c>
      <c r="B130" s="41" t="s">
        <v>1495</v>
      </c>
      <c r="C130" s="41" t="s">
        <v>733</v>
      </c>
      <c r="D130" s="41">
        <v>400</v>
      </c>
      <c r="E130" s="7">
        <v>3959.4479999999999</v>
      </c>
      <c r="F130" s="45">
        <f t="shared" si="2"/>
        <v>0.34922724531713656</v>
      </c>
    </row>
    <row r="131" spans="1:6" x14ac:dyDescent="0.2">
      <c r="A131" s="41" t="s">
        <v>1091</v>
      </c>
      <c r="B131" s="41" t="s">
        <v>1496</v>
      </c>
      <c r="C131" s="41" t="s">
        <v>1092</v>
      </c>
      <c r="D131" s="41">
        <v>400</v>
      </c>
      <c r="E131" s="7">
        <v>3958.0079999999998</v>
      </c>
      <c r="F131" s="45">
        <f t="shared" si="2"/>
        <v>0.34910023588722194</v>
      </c>
    </row>
    <row r="132" spans="1:6" x14ac:dyDescent="0.2">
      <c r="A132" s="41" t="s">
        <v>1093</v>
      </c>
      <c r="B132" s="41" t="s">
        <v>1497</v>
      </c>
      <c r="C132" s="41" t="s">
        <v>932</v>
      </c>
      <c r="D132" s="41">
        <v>394</v>
      </c>
      <c r="E132" s="7">
        <v>3943.4908399999999</v>
      </c>
      <c r="F132" s="45">
        <f t="shared" si="2"/>
        <v>0.34781980795973605</v>
      </c>
    </row>
    <row r="133" spans="1:6" x14ac:dyDescent="0.2">
      <c r="A133" s="41" t="s">
        <v>1094</v>
      </c>
      <c r="B133" s="41" t="s">
        <v>1498</v>
      </c>
      <c r="C133" s="41" t="s">
        <v>733</v>
      </c>
      <c r="D133" s="41">
        <v>270</v>
      </c>
      <c r="E133" s="7">
        <v>3756.6017999999999</v>
      </c>
      <c r="F133" s="45">
        <f t="shared" si="2"/>
        <v>0.33133600905161442</v>
      </c>
    </row>
    <row r="134" spans="1:6" x14ac:dyDescent="0.2">
      <c r="A134" s="41" t="s">
        <v>910</v>
      </c>
      <c r="B134" s="41" t="s">
        <v>1396</v>
      </c>
      <c r="C134" s="41" t="s">
        <v>755</v>
      </c>
      <c r="D134" s="41">
        <v>350</v>
      </c>
      <c r="E134" s="7">
        <v>3500.3238084999998</v>
      </c>
      <c r="F134" s="45">
        <f t="shared" si="2"/>
        <v>0.30873203571822216</v>
      </c>
    </row>
    <row r="135" spans="1:6" x14ac:dyDescent="0.2">
      <c r="A135" s="41" t="s">
        <v>750</v>
      </c>
      <c r="B135" s="41" t="s">
        <v>1347</v>
      </c>
      <c r="C135" s="41" t="s">
        <v>708</v>
      </c>
      <c r="D135" s="41">
        <v>300</v>
      </c>
      <c r="E135" s="7">
        <v>3022.1039999999998</v>
      </c>
      <c r="F135" s="45">
        <f t="shared" si="2"/>
        <v>0.26655257373803104</v>
      </c>
    </row>
    <row r="136" spans="1:6" x14ac:dyDescent="0.2">
      <c r="A136" s="41" t="s">
        <v>758</v>
      </c>
      <c r="B136" s="41" t="s">
        <v>1352</v>
      </c>
      <c r="C136" s="41" t="s">
        <v>741</v>
      </c>
      <c r="D136" s="41">
        <v>230</v>
      </c>
      <c r="E136" s="7">
        <v>2260.5481</v>
      </c>
      <c r="F136" s="45">
        <f t="shared" si="2"/>
        <v>0.19938258713585502</v>
      </c>
    </row>
    <row r="137" spans="1:6" x14ac:dyDescent="0.2">
      <c r="A137" s="41" t="s">
        <v>1095</v>
      </c>
      <c r="B137" s="41" t="s">
        <v>1499</v>
      </c>
      <c r="C137" s="41" t="s">
        <v>932</v>
      </c>
      <c r="D137" s="41">
        <v>200</v>
      </c>
      <c r="E137" s="7">
        <v>2002.0840000000001</v>
      </c>
      <c r="F137" s="45">
        <f t="shared" si="2"/>
        <v>0.17658579686196513</v>
      </c>
    </row>
    <row r="138" spans="1:6" x14ac:dyDescent="0.2">
      <c r="A138" s="41" t="s">
        <v>1096</v>
      </c>
      <c r="B138" s="41" t="s">
        <v>1500</v>
      </c>
      <c r="C138" s="41" t="s">
        <v>733</v>
      </c>
      <c r="D138" s="41">
        <v>200</v>
      </c>
      <c r="E138" s="7">
        <v>1995.6420000000001</v>
      </c>
      <c r="F138" s="45">
        <f t="shared" si="2"/>
        <v>0.1760176060650831</v>
      </c>
    </row>
    <row r="139" spans="1:6" x14ac:dyDescent="0.2">
      <c r="A139" s="41" t="s">
        <v>749</v>
      </c>
      <c r="B139" s="41" t="s">
        <v>1346</v>
      </c>
      <c r="C139" s="41" t="s">
        <v>739</v>
      </c>
      <c r="D139" s="41">
        <v>180</v>
      </c>
      <c r="E139" s="7">
        <v>1850.1804</v>
      </c>
      <c r="F139" s="45">
        <f t="shared" si="2"/>
        <v>0.16318774850225531</v>
      </c>
    </row>
    <row r="140" spans="1:6" x14ac:dyDescent="0.2">
      <c r="A140" s="41" t="s">
        <v>933</v>
      </c>
      <c r="B140" s="41" t="s">
        <v>1414</v>
      </c>
      <c r="C140" s="41" t="s">
        <v>934</v>
      </c>
      <c r="D140" s="41">
        <v>15</v>
      </c>
      <c r="E140" s="7">
        <v>1709.9775</v>
      </c>
      <c r="F140" s="45">
        <f t="shared" si="2"/>
        <v>0.15082171350129714</v>
      </c>
    </row>
    <row r="141" spans="1:6" x14ac:dyDescent="0.2">
      <c r="A141" s="41" t="s">
        <v>751</v>
      </c>
      <c r="B141" s="41" t="s">
        <v>1348</v>
      </c>
      <c r="C141" s="41" t="s">
        <v>741</v>
      </c>
      <c r="D141" s="41">
        <v>150</v>
      </c>
      <c r="E141" s="7">
        <v>1466.0519999999999</v>
      </c>
      <c r="F141" s="45">
        <f t="shared" si="2"/>
        <v>0.12930724218418291</v>
      </c>
    </row>
    <row r="142" spans="1:6" x14ac:dyDescent="0.2">
      <c r="A142" s="41" t="s">
        <v>759</v>
      </c>
      <c r="B142" s="41" t="s">
        <v>1353</v>
      </c>
      <c r="C142" s="41" t="s">
        <v>741</v>
      </c>
      <c r="D142" s="41">
        <v>102</v>
      </c>
      <c r="E142" s="7">
        <v>1015.17846</v>
      </c>
      <c r="F142" s="45">
        <f t="shared" si="2"/>
        <v>8.9539748240434758E-2</v>
      </c>
    </row>
    <row r="143" spans="1:6" x14ac:dyDescent="0.2">
      <c r="A143" s="41" t="s">
        <v>760</v>
      </c>
      <c r="B143" s="41" t="s">
        <v>1354</v>
      </c>
      <c r="C143" s="41" t="s">
        <v>761</v>
      </c>
      <c r="D143" s="41">
        <v>100</v>
      </c>
      <c r="E143" s="7">
        <v>987.80399999999997</v>
      </c>
      <c r="F143" s="45">
        <f t="shared" si="2"/>
        <v>8.7125293685697797E-2</v>
      </c>
    </row>
    <row r="144" spans="1:6" x14ac:dyDescent="0.2">
      <c r="A144" s="41" t="s">
        <v>1097</v>
      </c>
      <c r="B144" s="41" t="s">
        <v>1501</v>
      </c>
      <c r="C144" s="41" t="s">
        <v>934</v>
      </c>
      <c r="D144" s="41">
        <v>5</v>
      </c>
      <c r="E144" s="7">
        <v>653.48699999999997</v>
      </c>
      <c r="F144" s="45">
        <f t="shared" si="2"/>
        <v>5.7638202310160307E-2</v>
      </c>
    </row>
    <row r="145" spans="1:6" x14ac:dyDescent="0.2">
      <c r="A145" s="41" t="s">
        <v>1098</v>
      </c>
      <c r="B145" s="41" t="s">
        <v>1502</v>
      </c>
      <c r="C145" s="41" t="s">
        <v>710</v>
      </c>
      <c r="D145" s="41">
        <v>50</v>
      </c>
      <c r="E145" s="7">
        <v>584.904</v>
      </c>
      <c r="F145" s="45">
        <f t="shared" si="2"/>
        <v>5.1589113607496413E-2</v>
      </c>
    </row>
    <row r="146" spans="1:6" x14ac:dyDescent="0.2">
      <c r="A146" s="41" t="s">
        <v>1099</v>
      </c>
      <c r="B146" s="41" t="s">
        <v>1503</v>
      </c>
      <c r="C146" s="41" t="s">
        <v>733</v>
      </c>
      <c r="D146" s="41">
        <v>40</v>
      </c>
      <c r="E146" s="7">
        <v>399.69080000000002</v>
      </c>
      <c r="F146" s="45">
        <f t="shared" si="2"/>
        <v>3.5253125451477726E-2</v>
      </c>
    </row>
    <row r="147" spans="1:6" x14ac:dyDescent="0.2">
      <c r="A147" s="41" t="s">
        <v>859</v>
      </c>
      <c r="B147" s="41" t="s">
        <v>1504</v>
      </c>
      <c r="C147" s="41" t="s">
        <v>686</v>
      </c>
      <c r="D147" s="41">
        <v>9</v>
      </c>
      <c r="E147" s="7">
        <v>88.913430000000005</v>
      </c>
      <c r="F147" s="45">
        <f t="shared" si="2"/>
        <v>7.8422528167052703E-3</v>
      </c>
    </row>
    <row r="148" spans="1:6" x14ac:dyDescent="0.2">
      <c r="A148" s="40" t="s">
        <v>40</v>
      </c>
      <c r="B148" s="41"/>
      <c r="C148" s="41"/>
      <c r="D148" s="41"/>
      <c r="E148" s="6">
        <f>SUM(E89:E147)</f>
        <v>556169.18592549989</v>
      </c>
      <c r="F148" s="6">
        <f>SUM(F89:F147)</f>
        <v>49.05467447256202</v>
      </c>
    </row>
    <row r="149" spans="1:6" x14ac:dyDescent="0.2">
      <c r="A149" s="41"/>
      <c r="B149" s="41"/>
      <c r="C149" s="41"/>
      <c r="D149" s="41"/>
      <c r="E149" s="7"/>
      <c r="F149" s="7"/>
    </row>
    <row r="150" spans="1:6" x14ac:dyDescent="0.2">
      <c r="A150" s="40" t="s">
        <v>40</v>
      </c>
      <c r="B150" s="41"/>
      <c r="C150" s="41"/>
      <c r="D150" s="41"/>
      <c r="E150" s="6">
        <f>+E148+E86</f>
        <v>1090524.7570755002</v>
      </c>
      <c r="F150" s="6">
        <f>+E150/E154*100</f>
        <v>96.185366461086616</v>
      </c>
    </row>
    <row r="151" spans="1:6" x14ac:dyDescent="0.2">
      <c r="A151" s="41"/>
      <c r="B151" s="41"/>
      <c r="C151" s="41"/>
      <c r="D151" s="41"/>
      <c r="E151" s="7"/>
      <c r="F151" s="7"/>
    </row>
    <row r="152" spans="1:6" x14ac:dyDescent="0.2">
      <c r="A152" s="40" t="s">
        <v>103</v>
      </c>
      <c r="B152" s="41"/>
      <c r="C152" s="41"/>
      <c r="D152" s="41"/>
      <c r="E152" s="7">
        <v>43249.326445500003</v>
      </c>
      <c r="F152" s="7">
        <f>+E152/E154*100</f>
        <v>3.8146335389133914</v>
      </c>
    </row>
    <row r="153" spans="1:6" x14ac:dyDescent="0.2">
      <c r="A153" s="41"/>
      <c r="B153" s="41"/>
      <c r="C153" s="41"/>
      <c r="D153" s="41"/>
      <c r="E153" s="7"/>
      <c r="F153" s="7"/>
    </row>
    <row r="154" spans="1:6" x14ac:dyDescent="0.2">
      <c r="A154" s="42" t="s">
        <v>104</v>
      </c>
      <c r="B154" s="39"/>
      <c r="C154" s="39"/>
      <c r="D154" s="39"/>
      <c r="E154" s="8">
        <f>+E150+E152</f>
        <v>1133774.0835210001</v>
      </c>
      <c r="F154" s="8">
        <f xml:space="preserve"> ROUND(SUM(F150:F153),2)</f>
        <v>100</v>
      </c>
    </row>
    <row r="155" spans="1:6" x14ac:dyDescent="0.2">
      <c r="F155" s="9" t="s">
        <v>997</v>
      </c>
    </row>
    <row r="156" spans="1:6" x14ac:dyDescent="0.2">
      <c r="A156" s="4" t="s">
        <v>105</v>
      </c>
    </row>
    <row r="157" spans="1:6" x14ac:dyDescent="0.2">
      <c r="A157" s="4" t="s">
        <v>106</v>
      </c>
    </row>
    <row r="158" spans="1:6" x14ac:dyDescent="0.2">
      <c r="A158" s="4" t="s">
        <v>107</v>
      </c>
    </row>
    <row r="159" spans="1:6" x14ac:dyDescent="0.2">
      <c r="A159" s="2" t="s">
        <v>1100</v>
      </c>
      <c r="D159" s="10">
        <v>1097.1578</v>
      </c>
    </row>
    <row r="160" spans="1:6" x14ac:dyDescent="0.2">
      <c r="A160" s="2" t="s">
        <v>1101</v>
      </c>
      <c r="D160" s="10">
        <v>1263.6596</v>
      </c>
    </row>
    <row r="161" spans="1:4" x14ac:dyDescent="0.2">
      <c r="A161" s="2" t="s">
        <v>1102</v>
      </c>
      <c r="D161" s="10">
        <v>1320.5411999999999</v>
      </c>
    </row>
    <row r="162" spans="1:4" x14ac:dyDescent="0.2">
      <c r="A162" s="2" t="s">
        <v>1006</v>
      </c>
      <c r="D162" s="10">
        <v>3624.3285000000001</v>
      </c>
    </row>
    <row r="163" spans="1:4" x14ac:dyDescent="0.2">
      <c r="A163" s="2" t="s">
        <v>1005</v>
      </c>
      <c r="D163" s="10">
        <v>2979.8562000000002</v>
      </c>
    </row>
    <row r="164" spans="1:4" x14ac:dyDescent="0.2">
      <c r="A164" s="2" t="s">
        <v>1103</v>
      </c>
      <c r="D164" s="10">
        <v>3773.3252000000002</v>
      </c>
    </row>
    <row r="165" spans="1:4" x14ac:dyDescent="0.2">
      <c r="A165" s="2" t="s">
        <v>1002</v>
      </c>
      <c r="D165" s="10">
        <v>1093.9743000000001</v>
      </c>
    </row>
    <row r="166" spans="1:4" x14ac:dyDescent="0.2">
      <c r="A166" s="2" t="s">
        <v>1104</v>
      </c>
      <c r="D166" s="10">
        <v>1206.7789</v>
      </c>
    </row>
    <row r="167" spans="1:4" x14ac:dyDescent="0.2">
      <c r="A167" s="2" t="s">
        <v>1105</v>
      </c>
      <c r="D167" s="10">
        <v>1260.0012999999999</v>
      </c>
    </row>
    <row r="168" spans="1:4" x14ac:dyDescent="0.2">
      <c r="A168" s="2" t="s">
        <v>1106</v>
      </c>
      <c r="D168" s="10">
        <v>1303.3362</v>
      </c>
    </row>
    <row r="170" spans="1:4" x14ac:dyDescent="0.2">
      <c r="A170" s="4" t="s">
        <v>108</v>
      </c>
    </row>
    <row r="171" spans="1:4" x14ac:dyDescent="0.2">
      <c r="A171" s="2" t="s">
        <v>1104</v>
      </c>
      <c r="D171" s="10">
        <v>1204.3287</v>
      </c>
    </row>
    <row r="172" spans="1:4" x14ac:dyDescent="0.2">
      <c r="A172" s="2" t="s">
        <v>1105</v>
      </c>
      <c r="D172" s="10">
        <v>1258.8164999999999</v>
      </c>
    </row>
    <row r="173" spans="1:4" x14ac:dyDescent="0.2">
      <c r="A173" s="2" t="s">
        <v>1101</v>
      </c>
      <c r="D173" s="10">
        <v>1268.2628999999999</v>
      </c>
    </row>
    <row r="174" spans="1:4" x14ac:dyDescent="0.2">
      <c r="A174" s="2" t="s">
        <v>1102</v>
      </c>
      <c r="D174" s="10">
        <v>1326.8042</v>
      </c>
    </row>
    <row r="175" spans="1:4" x14ac:dyDescent="0.2">
      <c r="A175" s="2" t="s">
        <v>1100</v>
      </c>
      <c r="D175" s="10">
        <v>1090.2583999999999</v>
      </c>
    </row>
    <row r="176" spans="1:4" x14ac:dyDescent="0.2">
      <c r="A176" s="2" t="s">
        <v>1103</v>
      </c>
      <c r="D176" s="10">
        <v>3937.8134</v>
      </c>
    </row>
    <row r="177" spans="1:5" x14ac:dyDescent="0.2">
      <c r="A177" s="2" t="s">
        <v>1002</v>
      </c>
      <c r="D177" s="10">
        <v>1086.0497</v>
      </c>
    </row>
    <row r="178" spans="1:5" x14ac:dyDescent="0.2">
      <c r="A178" s="2" t="s">
        <v>1005</v>
      </c>
      <c r="D178" s="10">
        <v>3104.4452999999999</v>
      </c>
    </row>
    <row r="179" spans="1:5" x14ac:dyDescent="0.2">
      <c r="A179" s="2" t="s">
        <v>1006</v>
      </c>
      <c r="D179" s="10">
        <v>3768.4830999999999</v>
      </c>
    </row>
    <row r="181" spans="1:5" x14ac:dyDescent="0.2">
      <c r="A181" s="4" t="s">
        <v>109</v>
      </c>
      <c r="D181" s="43"/>
    </row>
    <row r="182" spans="1:5" x14ac:dyDescent="0.2">
      <c r="A182" s="13" t="s">
        <v>606</v>
      </c>
      <c r="B182" s="14"/>
      <c r="C182" s="49" t="s">
        <v>607</v>
      </c>
      <c r="D182" s="50"/>
    </row>
    <row r="183" spans="1:5" x14ac:dyDescent="0.2">
      <c r="A183" s="51"/>
      <c r="B183" s="52"/>
      <c r="C183" s="15" t="s">
        <v>608</v>
      </c>
      <c r="D183" s="15" t="s">
        <v>609</v>
      </c>
    </row>
    <row r="184" spans="1:5" x14ac:dyDescent="0.2">
      <c r="A184" s="16" t="s">
        <v>1105</v>
      </c>
      <c r="B184" s="17"/>
      <c r="C184" s="18">
        <v>36.064692999999998</v>
      </c>
      <c r="D184" s="18">
        <v>33.40468225</v>
      </c>
    </row>
    <row r="185" spans="1:5" x14ac:dyDescent="0.2">
      <c r="A185" s="16" t="s">
        <v>1104</v>
      </c>
      <c r="B185" s="17"/>
      <c r="C185" s="18">
        <v>35.671997789999999</v>
      </c>
      <c r="D185" s="18">
        <v>33.035284675000007</v>
      </c>
    </row>
    <row r="186" spans="1:5" x14ac:dyDescent="0.2">
      <c r="A186" s="16" t="s">
        <v>1002</v>
      </c>
      <c r="B186" s="17"/>
      <c r="C186" s="18">
        <v>36.381593152999997</v>
      </c>
      <c r="D186" s="18">
        <v>33.693101386999999</v>
      </c>
    </row>
    <row r="187" spans="1:5" x14ac:dyDescent="0.2">
      <c r="A187" s="16" t="s">
        <v>1106</v>
      </c>
      <c r="B187" s="17"/>
      <c r="C187" s="18">
        <v>11.901348689999999</v>
      </c>
      <c r="D187" s="18">
        <v>11.023545143</v>
      </c>
    </row>
    <row r="188" spans="1:5" x14ac:dyDescent="0.2">
      <c r="A188" s="16" t="s">
        <v>1102</v>
      </c>
      <c r="B188" s="17"/>
      <c r="C188" s="18">
        <v>36.064692999999998</v>
      </c>
      <c r="D188" s="18">
        <v>33.40468225</v>
      </c>
    </row>
    <row r="189" spans="1:5" x14ac:dyDescent="0.2">
      <c r="A189" s="16" t="s">
        <v>1101</v>
      </c>
      <c r="B189" s="17"/>
      <c r="C189" s="18">
        <v>35.671997789999999</v>
      </c>
      <c r="D189" s="18">
        <v>33.035284675000007</v>
      </c>
    </row>
    <row r="190" spans="1:5" x14ac:dyDescent="0.2">
      <c r="A190" s="16" t="s">
        <v>1100</v>
      </c>
      <c r="B190" s="17"/>
      <c r="C190" s="18">
        <v>38.762318583999999</v>
      </c>
      <c r="D190" s="18">
        <v>35.897879474</v>
      </c>
    </row>
    <row r="192" spans="1:5" x14ac:dyDescent="0.2">
      <c r="A192" s="4" t="s">
        <v>763</v>
      </c>
      <c r="D192" s="44">
        <v>2.6501703802959815</v>
      </c>
      <c r="E192" s="1" t="s">
        <v>764</v>
      </c>
    </row>
  </sheetData>
  <mergeCells count="3">
    <mergeCell ref="B1:E1"/>
    <mergeCell ref="C182:D182"/>
    <mergeCell ref="A183:B183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29"/>
  <sheetViews>
    <sheetView showGridLines="0" zoomScaleNormal="100" workbookViewId="0">
      <selection sqref="A1:D1"/>
    </sheetView>
  </sheetViews>
  <sheetFormatPr defaultRowHeight="11.25" x14ac:dyDescent="0.2"/>
  <cols>
    <col min="1" max="1" width="59.42578125" style="1" bestFit="1" customWidth="1"/>
    <col min="2" max="2" width="33.5703125" style="1" bestFit="1" customWidth="1"/>
    <col min="3" max="3" width="7.85546875" style="1" bestFit="1" customWidth="1"/>
    <col min="4" max="4" width="23.85546875" style="1" bestFit="1" customWidth="1"/>
    <col min="5" max="5" width="14" style="1" bestFit="1" customWidth="1"/>
    <col min="6" max="16384" width="9.140625" style="2"/>
  </cols>
  <sheetData>
    <row r="1" spans="1:5" x14ac:dyDescent="0.2">
      <c r="A1" s="53" t="s">
        <v>592</v>
      </c>
      <c r="B1" s="53"/>
      <c r="C1" s="53"/>
      <c r="D1" s="53"/>
    </row>
    <row r="3" spans="1:5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5" x14ac:dyDescent="0.2">
      <c r="A4" s="5"/>
      <c r="B4" s="5"/>
      <c r="C4" s="5"/>
      <c r="D4" s="5"/>
      <c r="E4" s="5"/>
    </row>
    <row r="5" spans="1:5" x14ac:dyDescent="0.2">
      <c r="A5" s="22" t="s">
        <v>610</v>
      </c>
      <c r="B5" s="23"/>
      <c r="C5" s="23"/>
      <c r="D5" s="23"/>
      <c r="E5" s="23"/>
    </row>
    <row r="6" spans="1:5" x14ac:dyDescent="0.2">
      <c r="A6" s="23" t="s">
        <v>611</v>
      </c>
      <c r="B6" s="23" t="s">
        <v>612</v>
      </c>
      <c r="C6" s="24">
        <v>1974659.419</v>
      </c>
      <c r="D6" s="25">
        <v>57273.383094600002</v>
      </c>
      <c r="E6" s="25">
        <f>D6/$D$11*100</f>
        <v>99.536880907865083</v>
      </c>
    </row>
    <row r="7" spans="1:5" x14ac:dyDescent="0.2">
      <c r="A7" s="22" t="s">
        <v>40</v>
      </c>
      <c r="B7" s="23"/>
      <c r="C7" s="23"/>
      <c r="D7" s="26">
        <f>D6</f>
        <v>57273.383094600002</v>
      </c>
      <c r="E7" s="26">
        <f>E6</f>
        <v>99.536880907865083</v>
      </c>
    </row>
    <row r="8" spans="1:5" x14ac:dyDescent="0.2">
      <c r="A8" s="7"/>
      <c r="B8" s="7"/>
      <c r="C8" s="7"/>
      <c r="D8" s="7"/>
      <c r="E8" s="7"/>
    </row>
    <row r="9" spans="1:5" x14ac:dyDescent="0.2">
      <c r="A9" s="6" t="s">
        <v>103</v>
      </c>
      <c r="B9" s="7"/>
      <c r="C9" s="7"/>
      <c r="D9" s="6">
        <v>266.47808270000002</v>
      </c>
      <c r="E9" s="6">
        <f>D9/$D$11*100</f>
        <v>0.46311909213491126</v>
      </c>
    </row>
    <row r="10" spans="1:5" x14ac:dyDescent="0.2">
      <c r="A10" s="7"/>
      <c r="B10" s="7"/>
      <c r="C10" s="7"/>
      <c r="D10" s="7"/>
      <c r="E10" s="7"/>
    </row>
    <row r="11" spans="1:5" x14ac:dyDescent="0.2">
      <c r="A11" s="8" t="s">
        <v>104</v>
      </c>
      <c r="B11" s="5"/>
      <c r="C11" s="5"/>
      <c r="D11" s="8">
        <f>D7+D9</f>
        <v>57539.861177300001</v>
      </c>
      <c r="E11" s="8">
        <f>E7+E9</f>
        <v>100</v>
      </c>
    </row>
    <row r="13" spans="1:5" x14ac:dyDescent="0.2">
      <c r="A13" s="9" t="s">
        <v>105</v>
      </c>
    </row>
    <row r="14" spans="1:5" x14ac:dyDescent="0.2">
      <c r="A14" s="9" t="s">
        <v>106</v>
      </c>
    </row>
    <row r="15" spans="1:5" x14ac:dyDescent="0.2">
      <c r="A15" s="9" t="s">
        <v>107</v>
      </c>
    </row>
    <row r="16" spans="1:5" x14ac:dyDescent="0.2">
      <c r="A16" s="2" t="s">
        <v>598</v>
      </c>
      <c r="B16" s="12">
        <v>27.7636</v>
      </c>
    </row>
    <row r="17" spans="1:2" x14ac:dyDescent="0.2">
      <c r="A17" s="2" t="s">
        <v>599</v>
      </c>
      <c r="B17" s="12">
        <v>27.7636</v>
      </c>
    </row>
    <row r="18" spans="1:2" x14ac:dyDescent="0.2">
      <c r="A18" s="2" t="s">
        <v>600</v>
      </c>
      <c r="B18" s="12">
        <v>26.375</v>
      </c>
    </row>
    <row r="19" spans="1:2" x14ac:dyDescent="0.2">
      <c r="A19" s="2" t="s">
        <v>601</v>
      </c>
      <c r="B19" s="12">
        <v>26.375</v>
      </c>
    </row>
    <row r="21" spans="1:2" x14ac:dyDescent="0.2">
      <c r="A21" s="9" t="s">
        <v>108</v>
      </c>
    </row>
    <row r="22" spans="1:2" x14ac:dyDescent="0.2">
      <c r="A22" s="2" t="s">
        <v>598</v>
      </c>
      <c r="B22" s="12">
        <v>33.567100000000003</v>
      </c>
    </row>
    <row r="23" spans="1:2" x14ac:dyDescent="0.2">
      <c r="A23" s="2" t="s">
        <v>599</v>
      </c>
      <c r="B23" s="12">
        <v>33.567100000000003</v>
      </c>
    </row>
    <row r="24" spans="1:2" x14ac:dyDescent="0.2">
      <c r="A24" s="2" t="s">
        <v>600</v>
      </c>
      <c r="B24" s="12">
        <v>31.7394</v>
      </c>
    </row>
    <row r="25" spans="1:2" x14ac:dyDescent="0.2">
      <c r="A25" s="2" t="s">
        <v>601</v>
      </c>
      <c r="B25" s="12">
        <v>31.7394</v>
      </c>
    </row>
    <row r="27" spans="1:2" x14ac:dyDescent="0.2">
      <c r="A27" s="9" t="s">
        <v>109</v>
      </c>
      <c r="B27" s="11" t="s">
        <v>110</v>
      </c>
    </row>
    <row r="28" spans="1:2" x14ac:dyDescent="0.2">
      <c r="A28" s="9"/>
      <c r="B28" s="11"/>
    </row>
    <row r="29" spans="1:2" x14ac:dyDescent="0.2">
      <c r="A29" s="9" t="s">
        <v>111</v>
      </c>
      <c r="B29" s="21">
        <v>4.9785112045503586E-2</v>
      </c>
    </row>
  </sheetData>
  <sortState ref="A16:B19">
    <sortCondition ref="A16:A19"/>
  </sortState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89"/>
  <sheetViews>
    <sheetView showGridLines="0" workbookViewId="0">
      <selection sqref="A1:E1"/>
    </sheetView>
  </sheetViews>
  <sheetFormatPr defaultRowHeight="11.25" x14ac:dyDescent="0.2"/>
  <cols>
    <col min="1" max="1" width="59" style="1" bestFit="1" customWidth="1"/>
    <col min="2" max="2" width="35" style="1" bestFit="1" customWidth="1"/>
    <col min="3" max="3" width="33.85546875" style="1" bestFit="1" customWidth="1"/>
    <col min="4" max="4" width="10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53" t="s">
        <v>587</v>
      </c>
      <c r="B1" s="53"/>
      <c r="C1" s="53"/>
      <c r="D1" s="53"/>
      <c r="E1" s="53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117</v>
      </c>
      <c r="B8" s="7" t="s">
        <v>118</v>
      </c>
      <c r="C8" s="7" t="s">
        <v>11</v>
      </c>
      <c r="D8" s="27">
        <v>4614527</v>
      </c>
      <c r="E8" s="7">
        <v>29959.816547499999</v>
      </c>
      <c r="F8" s="7">
        <v>7.6536297921432945</v>
      </c>
    </row>
    <row r="9" spans="1:6" x14ac:dyDescent="0.2">
      <c r="A9" s="7" t="s">
        <v>9</v>
      </c>
      <c r="B9" s="7" t="s">
        <v>10</v>
      </c>
      <c r="C9" s="7" t="s">
        <v>11</v>
      </c>
      <c r="D9" s="27">
        <v>1445052</v>
      </c>
      <c r="E9" s="7">
        <v>29785.411823999999</v>
      </c>
      <c r="F9" s="7">
        <v>7.6090758081242731</v>
      </c>
    </row>
    <row r="10" spans="1:6" x14ac:dyDescent="0.2">
      <c r="A10" s="7" t="s">
        <v>196</v>
      </c>
      <c r="B10" s="7" t="s">
        <v>197</v>
      </c>
      <c r="C10" s="7" t="s">
        <v>11</v>
      </c>
      <c r="D10" s="27">
        <v>2189131</v>
      </c>
      <c r="E10" s="7">
        <v>28179.588797500001</v>
      </c>
      <c r="F10" s="7">
        <v>7.198847162797148</v>
      </c>
    </row>
    <row r="11" spans="1:6" x14ac:dyDescent="0.2">
      <c r="A11" s="7" t="s">
        <v>147</v>
      </c>
      <c r="B11" s="7" t="s">
        <v>148</v>
      </c>
      <c r="C11" s="7" t="s">
        <v>21</v>
      </c>
      <c r="D11" s="27">
        <v>2177610</v>
      </c>
      <c r="E11" s="7">
        <v>21020.46933</v>
      </c>
      <c r="F11" s="7">
        <v>5.3699557890766618</v>
      </c>
    </row>
    <row r="12" spans="1:6" x14ac:dyDescent="0.2">
      <c r="A12" s="7" t="s">
        <v>161</v>
      </c>
      <c r="B12" s="7" t="s">
        <v>162</v>
      </c>
      <c r="C12" s="7" t="s">
        <v>128</v>
      </c>
      <c r="D12" s="27">
        <v>7959285</v>
      </c>
      <c r="E12" s="7">
        <v>16037.959274999999</v>
      </c>
      <c r="F12" s="7">
        <v>4.0971079618497743</v>
      </c>
    </row>
    <row r="13" spans="1:6" x14ac:dyDescent="0.2">
      <c r="A13" s="7" t="s">
        <v>22</v>
      </c>
      <c r="B13" s="7" t="s">
        <v>23</v>
      </c>
      <c r="C13" s="7" t="s">
        <v>24</v>
      </c>
      <c r="D13" s="27">
        <v>6549242</v>
      </c>
      <c r="E13" s="7">
        <v>15583.921339</v>
      </c>
      <c r="F13" s="7">
        <v>3.9811179901413927</v>
      </c>
    </row>
    <row r="14" spans="1:6" x14ac:dyDescent="0.2">
      <c r="A14" s="7" t="s">
        <v>236</v>
      </c>
      <c r="B14" s="7" t="s">
        <v>237</v>
      </c>
      <c r="C14" s="7" t="s">
        <v>52</v>
      </c>
      <c r="D14" s="27">
        <v>1277213</v>
      </c>
      <c r="E14" s="7">
        <v>13634.248775</v>
      </c>
      <c r="F14" s="7">
        <v>3.4830484509939641</v>
      </c>
    </row>
    <row r="15" spans="1:6" x14ac:dyDescent="0.2">
      <c r="A15" s="7" t="s">
        <v>187</v>
      </c>
      <c r="B15" s="7" t="s">
        <v>188</v>
      </c>
      <c r="C15" s="7" t="s">
        <v>74</v>
      </c>
      <c r="D15" s="27">
        <v>860942</v>
      </c>
      <c r="E15" s="7">
        <v>12407.035162</v>
      </c>
      <c r="F15" s="7">
        <v>3.1695405676967159</v>
      </c>
    </row>
    <row r="16" spans="1:6" x14ac:dyDescent="0.2">
      <c r="A16" s="7" t="s">
        <v>113</v>
      </c>
      <c r="B16" s="7" t="s">
        <v>114</v>
      </c>
      <c r="C16" s="7" t="s">
        <v>11</v>
      </c>
      <c r="D16" s="27">
        <v>3914127</v>
      </c>
      <c r="E16" s="7">
        <v>12118.137192</v>
      </c>
      <c r="F16" s="7">
        <v>3.0957377756610538</v>
      </c>
    </row>
    <row r="17" spans="1:6" x14ac:dyDescent="0.2">
      <c r="A17" s="7" t="s">
        <v>121</v>
      </c>
      <c r="B17" s="7" t="s">
        <v>122</v>
      </c>
      <c r="C17" s="7" t="s">
        <v>123</v>
      </c>
      <c r="D17" s="27">
        <v>6110124</v>
      </c>
      <c r="E17" s="7">
        <v>9504.2978820000008</v>
      </c>
      <c r="F17" s="7">
        <v>2.4279980923030591</v>
      </c>
    </row>
    <row r="18" spans="1:6" x14ac:dyDescent="0.2">
      <c r="A18" s="7" t="s">
        <v>413</v>
      </c>
      <c r="B18" s="7" t="s">
        <v>414</v>
      </c>
      <c r="C18" s="7" t="s">
        <v>77</v>
      </c>
      <c r="D18" s="27">
        <v>526774</v>
      </c>
      <c r="E18" s="7">
        <v>9377.1039739999997</v>
      </c>
      <c r="F18" s="7">
        <v>2.3955047330027939</v>
      </c>
    </row>
    <row r="19" spans="1:6" x14ac:dyDescent="0.2">
      <c r="A19" s="7" t="s">
        <v>129</v>
      </c>
      <c r="B19" s="7" t="s">
        <v>130</v>
      </c>
      <c r="C19" s="7" t="s">
        <v>131</v>
      </c>
      <c r="D19" s="27">
        <v>3578627</v>
      </c>
      <c r="E19" s="7">
        <v>8876.7842734999995</v>
      </c>
      <c r="F19" s="7">
        <v>2.2676914748918211</v>
      </c>
    </row>
    <row r="20" spans="1:6" x14ac:dyDescent="0.2">
      <c r="A20" s="7" t="s">
        <v>224</v>
      </c>
      <c r="B20" s="7" t="s">
        <v>225</v>
      </c>
      <c r="C20" s="7" t="s">
        <v>226</v>
      </c>
      <c r="D20" s="27">
        <v>1460704</v>
      </c>
      <c r="E20" s="7">
        <v>8771.5275199999996</v>
      </c>
      <c r="F20" s="7">
        <v>2.2408022506826328</v>
      </c>
    </row>
    <row r="21" spans="1:6" x14ac:dyDescent="0.2">
      <c r="A21" s="7" t="s">
        <v>126</v>
      </c>
      <c r="B21" s="7" t="s">
        <v>127</v>
      </c>
      <c r="C21" s="7" t="s">
        <v>128</v>
      </c>
      <c r="D21" s="27">
        <v>4780035</v>
      </c>
      <c r="E21" s="7">
        <v>8197.7600249999996</v>
      </c>
      <c r="F21" s="7">
        <v>2.0942257859525153</v>
      </c>
    </row>
    <row r="22" spans="1:6" x14ac:dyDescent="0.2">
      <c r="A22" s="7" t="s">
        <v>119</v>
      </c>
      <c r="B22" s="7" t="s">
        <v>120</v>
      </c>
      <c r="C22" s="7" t="s">
        <v>33</v>
      </c>
      <c r="D22" s="27">
        <v>2121971</v>
      </c>
      <c r="E22" s="7">
        <v>8145.1856834999999</v>
      </c>
      <c r="F22" s="7">
        <v>2.08079497786433</v>
      </c>
    </row>
    <row r="23" spans="1:6" x14ac:dyDescent="0.2">
      <c r="A23" s="7" t="s">
        <v>12</v>
      </c>
      <c r="B23" s="7" t="s">
        <v>13</v>
      </c>
      <c r="C23" s="7" t="s">
        <v>11</v>
      </c>
      <c r="D23" s="27">
        <v>2365816</v>
      </c>
      <c r="E23" s="7">
        <v>8126.5779599999996</v>
      </c>
      <c r="F23" s="7">
        <v>2.0760413897801779</v>
      </c>
    </row>
    <row r="24" spans="1:6" x14ac:dyDescent="0.2">
      <c r="A24" s="7" t="s">
        <v>198</v>
      </c>
      <c r="B24" s="7" t="s">
        <v>199</v>
      </c>
      <c r="C24" s="7" t="s">
        <v>77</v>
      </c>
      <c r="D24" s="27">
        <v>511834</v>
      </c>
      <c r="E24" s="7">
        <v>7186.6611940000003</v>
      </c>
      <c r="F24" s="7">
        <v>1.835927270556946</v>
      </c>
    </row>
    <row r="25" spans="1:6" x14ac:dyDescent="0.2">
      <c r="A25" s="7" t="s">
        <v>194</v>
      </c>
      <c r="B25" s="7" t="s">
        <v>195</v>
      </c>
      <c r="C25" s="7" t="s">
        <v>136</v>
      </c>
      <c r="D25" s="27">
        <v>242107</v>
      </c>
      <c r="E25" s="7">
        <v>6033.3064400000003</v>
      </c>
      <c r="F25" s="7">
        <v>1.5412876057202434</v>
      </c>
    </row>
    <row r="26" spans="1:6" x14ac:dyDescent="0.2">
      <c r="A26" s="7" t="s">
        <v>202</v>
      </c>
      <c r="B26" s="7" t="s">
        <v>203</v>
      </c>
      <c r="C26" s="7" t="s">
        <v>74</v>
      </c>
      <c r="D26" s="27">
        <v>777331</v>
      </c>
      <c r="E26" s="7">
        <v>5952.8007980000002</v>
      </c>
      <c r="F26" s="7">
        <v>1.5207213789855127</v>
      </c>
    </row>
    <row r="27" spans="1:6" x14ac:dyDescent="0.2">
      <c r="A27" s="7" t="s">
        <v>429</v>
      </c>
      <c r="B27" s="7" t="s">
        <v>430</v>
      </c>
      <c r="C27" s="7" t="s">
        <v>95</v>
      </c>
      <c r="D27" s="27">
        <v>649808</v>
      </c>
      <c r="E27" s="7">
        <v>5795.6375520000001</v>
      </c>
      <c r="F27" s="7">
        <v>1.480571957512639</v>
      </c>
    </row>
    <row r="28" spans="1:6" x14ac:dyDescent="0.2">
      <c r="A28" s="7" t="s">
        <v>256</v>
      </c>
      <c r="B28" s="7" t="s">
        <v>257</v>
      </c>
      <c r="C28" s="7" t="s">
        <v>247</v>
      </c>
      <c r="D28" s="27">
        <v>402972</v>
      </c>
      <c r="E28" s="7">
        <v>5480.8221720000001</v>
      </c>
      <c r="F28" s="7">
        <v>1.4001482216872616</v>
      </c>
    </row>
    <row r="29" spans="1:6" x14ac:dyDescent="0.2">
      <c r="A29" s="7" t="s">
        <v>291</v>
      </c>
      <c r="B29" s="7" t="s">
        <v>292</v>
      </c>
      <c r="C29" s="7" t="s">
        <v>123</v>
      </c>
      <c r="D29" s="27">
        <v>2144313</v>
      </c>
      <c r="E29" s="7">
        <v>5442.2663940000002</v>
      </c>
      <c r="F29" s="7">
        <v>1.3902986403090778</v>
      </c>
    </row>
    <row r="30" spans="1:6" x14ac:dyDescent="0.2">
      <c r="A30" s="7" t="s">
        <v>240</v>
      </c>
      <c r="B30" s="7" t="s">
        <v>241</v>
      </c>
      <c r="C30" s="7" t="s">
        <v>131</v>
      </c>
      <c r="D30" s="27">
        <v>2795176</v>
      </c>
      <c r="E30" s="7">
        <v>5380.7138000000004</v>
      </c>
      <c r="F30" s="7">
        <v>1.3745742193509189</v>
      </c>
    </row>
    <row r="31" spans="1:6" x14ac:dyDescent="0.2">
      <c r="A31" s="7" t="s">
        <v>252</v>
      </c>
      <c r="B31" s="7" t="s">
        <v>253</v>
      </c>
      <c r="C31" s="7" t="s">
        <v>77</v>
      </c>
      <c r="D31" s="27">
        <v>44826</v>
      </c>
      <c r="E31" s="7">
        <v>5191.8593849999997</v>
      </c>
      <c r="F31" s="7">
        <v>1.3263288712951276</v>
      </c>
    </row>
    <row r="32" spans="1:6" x14ac:dyDescent="0.2">
      <c r="A32" s="7" t="s">
        <v>231</v>
      </c>
      <c r="B32" s="7" t="s">
        <v>232</v>
      </c>
      <c r="C32" s="7" t="s">
        <v>77</v>
      </c>
      <c r="D32" s="27">
        <v>440701</v>
      </c>
      <c r="E32" s="7">
        <v>5151.7946899999997</v>
      </c>
      <c r="F32" s="7">
        <v>1.3160938171926109</v>
      </c>
    </row>
    <row r="33" spans="1:6" x14ac:dyDescent="0.2">
      <c r="A33" s="7" t="s">
        <v>222</v>
      </c>
      <c r="B33" s="7" t="s">
        <v>223</v>
      </c>
      <c r="C33" s="7" t="s">
        <v>16</v>
      </c>
      <c r="D33" s="27">
        <v>2524608</v>
      </c>
      <c r="E33" s="7">
        <v>5011.3468800000001</v>
      </c>
      <c r="F33" s="7">
        <v>1.2802145740352635</v>
      </c>
    </row>
    <row r="34" spans="1:6" x14ac:dyDescent="0.2">
      <c r="A34" s="7" t="s">
        <v>229</v>
      </c>
      <c r="B34" s="7" t="s">
        <v>230</v>
      </c>
      <c r="C34" s="7" t="s">
        <v>191</v>
      </c>
      <c r="D34" s="27">
        <v>750000</v>
      </c>
      <c r="E34" s="7">
        <v>4611</v>
      </c>
      <c r="F34" s="7">
        <v>1.1779406898443636</v>
      </c>
    </row>
    <row r="35" spans="1:6" x14ac:dyDescent="0.2">
      <c r="A35" s="7" t="s">
        <v>486</v>
      </c>
      <c r="B35" s="7" t="s">
        <v>487</v>
      </c>
      <c r="C35" s="7" t="s">
        <v>247</v>
      </c>
      <c r="D35" s="27">
        <v>1500000</v>
      </c>
      <c r="E35" s="7">
        <v>4276.5</v>
      </c>
      <c r="F35" s="7">
        <v>1.0924882585381526</v>
      </c>
    </row>
    <row r="36" spans="1:6" x14ac:dyDescent="0.2">
      <c r="A36" s="7" t="s">
        <v>19</v>
      </c>
      <c r="B36" s="7" t="s">
        <v>20</v>
      </c>
      <c r="C36" s="7" t="s">
        <v>21</v>
      </c>
      <c r="D36" s="27">
        <v>1446634</v>
      </c>
      <c r="E36" s="7">
        <v>3869.74595</v>
      </c>
      <c r="F36" s="7">
        <v>0.98857757837029547</v>
      </c>
    </row>
    <row r="37" spans="1:6" x14ac:dyDescent="0.2">
      <c r="A37" s="7" t="s">
        <v>276</v>
      </c>
      <c r="B37" s="7" t="s">
        <v>277</v>
      </c>
      <c r="C37" s="7" t="s">
        <v>63</v>
      </c>
      <c r="D37" s="27">
        <v>3057159</v>
      </c>
      <c r="E37" s="7">
        <v>3862.7203964999999</v>
      </c>
      <c r="F37" s="7">
        <v>0.98678280818241237</v>
      </c>
    </row>
    <row r="38" spans="1:6" x14ac:dyDescent="0.2">
      <c r="A38" s="7" t="s">
        <v>210</v>
      </c>
      <c r="B38" s="7" t="s">
        <v>211</v>
      </c>
      <c r="C38" s="7" t="s">
        <v>136</v>
      </c>
      <c r="D38" s="27">
        <v>920735</v>
      </c>
      <c r="E38" s="7">
        <v>3708.2602124999999</v>
      </c>
      <c r="F38" s="7">
        <v>0.94732391950437134</v>
      </c>
    </row>
    <row r="39" spans="1:6" x14ac:dyDescent="0.2">
      <c r="A39" s="7" t="s">
        <v>124</v>
      </c>
      <c r="B39" s="7" t="s">
        <v>125</v>
      </c>
      <c r="C39" s="7" t="s">
        <v>123</v>
      </c>
      <c r="D39" s="27">
        <v>919031</v>
      </c>
      <c r="E39" s="7">
        <v>3327.8112510000001</v>
      </c>
      <c r="F39" s="7">
        <v>0.85013322070587183</v>
      </c>
    </row>
    <row r="40" spans="1:6" x14ac:dyDescent="0.2">
      <c r="A40" s="7" t="s">
        <v>264</v>
      </c>
      <c r="B40" s="7" t="s">
        <v>265</v>
      </c>
      <c r="C40" s="7" t="s">
        <v>247</v>
      </c>
      <c r="D40" s="27">
        <v>381779</v>
      </c>
      <c r="E40" s="7">
        <v>3229.4685610000001</v>
      </c>
      <c r="F40" s="7">
        <v>0.8250102850954294</v>
      </c>
    </row>
    <row r="41" spans="1:6" x14ac:dyDescent="0.2">
      <c r="A41" s="7" t="s">
        <v>149</v>
      </c>
      <c r="B41" s="7" t="s">
        <v>150</v>
      </c>
      <c r="C41" s="7" t="s">
        <v>30</v>
      </c>
      <c r="D41" s="27">
        <v>163295</v>
      </c>
      <c r="E41" s="7">
        <v>2928.3692350000001</v>
      </c>
      <c r="F41" s="7">
        <v>0.74809049594337707</v>
      </c>
    </row>
    <row r="42" spans="1:6" x14ac:dyDescent="0.2">
      <c r="A42" s="7" t="s">
        <v>212</v>
      </c>
      <c r="B42" s="7" t="s">
        <v>213</v>
      </c>
      <c r="C42" s="7" t="s">
        <v>21</v>
      </c>
      <c r="D42" s="27">
        <v>104310</v>
      </c>
      <c r="E42" s="7">
        <v>2863.1530349999998</v>
      </c>
      <c r="F42" s="7">
        <v>0.73143015857251859</v>
      </c>
    </row>
    <row r="43" spans="1:6" x14ac:dyDescent="0.2">
      <c r="A43" s="7" t="s">
        <v>280</v>
      </c>
      <c r="B43" s="7" t="s">
        <v>281</v>
      </c>
      <c r="C43" s="7" t="s">
        <v>282</v>
      </c>
      <c r="D43" s="27">
        <v>956633</v>
      </c>
      <c r="E43" s="7">
        <v>2778.0622320000002</v>
      </c>
      <c r="F43" s="7">
        <v>0.70969259206086588</v>
      </c>
    </row>
    <row r="44" spans="1:6" x14ac:dyDescent="0.2">
      <c r="A44" s="7" t="s">
        <v>496</v>
      </c>
      <c r="B44" s="7" t="s">
        <v>497</v>
      </c>
      <c r="C44" s="7" t="s">
        <v>74</v>
      </c>
      <c r="D44" s="27">
        <v>381063</v>
      </c>
      <c r="E44" s="7">
        <v>2777.5682069999998</v>
      </c>
      <c r="F44" s="7">
        <v>0.70956638686691642</v>
      </c>
    </row>
    <row r="45" spans="1:6" x14ac:dyDescent="0.2">
      <c r="A45" s="7" t="s">
        <v>421</v>
      </c>
      <c r="B45" s="7" t="s">
        <v>422</v>
      </c>
      <c r="C45" s="7" t="s">
        <v>77</v>
      </c>
      <c r="D45" s="27">
        <v>200000</v>
      </c>
      <c r="E45" s="7">
        <v>2744.9</v>
      </c>
      <c r="F45" s="7">
        <v>0.70122086305655906</v>
      </c>
    </row>
    <row r="46" spans="1:6" x14ac:dyDescent="0.2">
      <c r="A46" s="7" t="s">
        <v>588</v>
      </c>
      <c r="B46" s="7" t="s">
        <v>589</v>
      </c>
      <c r="C46" s="7" t="s">
        <v>39</v>
      </c>
      <c r="D46" s="27">
        <v>341490</v>
      </c>
      <c r="E46" s="7">
        <v>2717.748165</v>
      </c>
      <c r="F46" s="7">
        <v>0.69428456913974268</v>
      </c>
    </row>
    <row r="47" spans="1:6" x14ac:dyDescent="0.2">
      <c r="A47" s="7" t="s">
        <v>274</v>
      </c>
      <c r="B47" s="7" t="s">
        <v>275</v>
      </c>
      <c r="C47" s="7" t="s">
        <v>39</v>
      </c>
      <c r="D47" s="27">
        <v>1695647</v>
      </c>
      <c r="E47" s="7">
        <v>2687.6004950000001</v>
      </c>
      <c r="F47" s="7">
        <v>0.68658294970859968</v>
      </c>
    </row>
    <row r="48" spans="1:6" x14ac:dyDescent="0.2">
      <c r="A48" s="7" t="s">
        <v>234</v>
      </c>
      <c r="B48" s="7" t="s">
        <v>235</v>
      </c>
      <c r="C48" s="7" t="s">
        <v>77</v>
      </c>
      <c r="D48" s="27">
        <v>513020</v>
      </c>
      <c r="E48" s="7">
        <v>2644.1050799999998</v>
      </c>
      <c r="F48" s="7">
        <v>0.67547147298984733</v>
      </c>
    </row>
    <row r="49" spans="1:6" x14ac:dyDescent="0.2">
      <c r="A49" s="7" t="s">
        <v>266</v>
      </c>
      <c r="B49" s="7" t="s">
        <v>267</v>
      </c>
      <c r="C49" s="7" t="s">
        <v>30</v>
      </c>
      <c r="D49" s="27">
        <v>972011</v>
      </c>
      <c r="E49" s="7">
        <v>2570.9690949999999</v>
      </c>
      <c r="F49" s="7">
        <v>0.65678792221488591</v>
      </c>
    </row>
    <row r="50" spans="1:6" x14ac:dyDescent="0.2">
      <c r="A50" s="7" t="s">
        <v>141</v>
      </c>
      <c r="B50" s="7" t="s">
        <v>142</v>
      </c>
      <c r="C50" s="7" t="s">
        <v>21</v>
      </c>
      <c r="D50" s="27">
        <v>1791828</v>
      </c>
      <c r="E50" s="7">
        <v>2545.2916740000001</v>
      </c>
      <c r="F50" s="7">
        <v>0.65022828677655065</v>
      </c>
    </row>
    <row r="51" spans="1:6" x14ac:dyDescent="0.2">
      <c r="A51" s="7" t="s">
        <v>17</v>
      </c>
      <c r="B51" s="7" t="s">
        <v>18</v>
      </c>
      <c r="C51" s="7" t="s">
        <v>671</v>
      </c>
      <c r="D51" s="27">
        <v>1823868</v>
      </c>
      <c r="E51" s="7">
        <v>2503.2588300000002</v>
      </c>
      <c r="F51" s="7">
        <v>0.63949044308592384</v>
      </c>
    </row>
    <row r="52" spans="1:6" x14ac:dyDescent="0.2">
      <c r="A52" s="7" t="s">
        <v>200</v>
      </c>
      <c r="B52" s="7" t="s">
        <v>201</v>
      </c>
      <c r="C52" s="7" t="s">
        <v>77</v>
      </c>
      <c r="D52" s="27">
        <v>648889</v>
      </c>
      <c r="E52" s="7">
        <v>2397.3204105</v>
      </c>
      <c r="F52" s="7">
        <v>0.61242707831757592</v>
      </c>
    </row>
    <row r="53" spans="1:6" x14ac:dyDescent="0.2">
      <c r="A53" s="7" t="s">
        <v>192</v>
      </c>
      <c r="B53" s="7" t="s">
        <v>193</v>
      </c>
      <c r="C53" s="7" t="s">
        <v>74</v>
      </c>
      <c r="D53" s="27">
        <v>198897</v>
      </c>
      <c r="E53" s="7">
        <v>2081.3576564999998</v>
      </c>
      <c r="F53" s="7">
        <v>0.53171023068975443</v>
      </c>
    </row>
    <row r="54" spans="1:6" x14ac:dyDescent="0.2">
      <c r="A54" s="7" t="s">
        <v>262</v>
      </c>
      <c r="B54" s="7" t="s">
        <v>263</v>
      </c>
      <c r="C54" s="7" t="s">
        <v>39</v>
      </c>
      <c r="D54" s="27">
        <v>160000</v>
      </c>
      <c r="E54" s="7">
        <v>2073.92</v>
      </c>
      <c r="F54" s="7">
        <v>0.5298101833619655</v>
      </c>
    </row>
    <row r="55" spans="1:6" x14ac:dyDescent="0.2">
      <c r="A55" s="7" t="s">
        <v>238</v>
      </c>
      <c r="B55" s="7" t="s">
        <v>239</v>
      </c>
      <c r="C55" s="7" t="s">
        <v>39</v>
      </c>
      <c r="D55" s="27">
        <v>151273</v>
      </c>
      <c r="E55" s="7">
        <v>2053.4553384999999</v>
      </c>
      <c r="F55" s="7">
        <v>0.5245822160046153</v>
      </c>
    </row>
    <row r="56" spans="1:6" x14ac:dyDescent="0.2">
      <c r="A56" s="7" t="s">
        <v>177</v>
      </c>
      <c r="B56" s="7" t="s">
        <v>178</v>
      </c>
      <c r="C56" s="7" t="s">
        <v>128</v>
      </c>
      <c r="D56" s="27">
        <v>2624428</v>
      </c>
      <c r="E56" s="7">
        <v>2012.9362759999999</v>
      </c>
      <c r="F56" s="7">
        <v>0.51423108773892523</v>
      </c>
    </row>
    <row r="57" spans="1:6" x14ac:dyDescent="0.2">
      <c r="A57" s="7" t="s">
        <v>304</v>
      </c>
      <c r="B57" s="7" t="s">
        <v>305</v>
      </c>
      <c r="C57" s="7" t="s">
        <v>167</v>
      </c>
      <c r="D57" s="27">
        <v>1774842</v>
      </c>
      <c r="E57" s="7">
        <v>1971.8494619999999</v>
      </c>
      <c r="F57" s="7">
        <v>0.50373491987367536</v>
      </c>
    </row>
    <row r="58" spans="1:6" x14ac:dyDescent="0.2">
      <c r="A58" s="7" t="s">
        <v>300</v>
      </c>
      <c r="B58" s="7" t="s">
        <v>301</v>
      </c>
      <c r="C58" s="7" t="s">
        <v>21</v>
      </c>
      <c r="D58" s="27">
        <v>265282</v>
      </c>
      <c r="E58" s="7">
        <v>1510.383067</v>
      </c>
      <c r="F58" s="7">
        <v>0.38584725046003593</v>
      </c>
    </row>
    <row r="59" spans="1:6" x14ac:dyDescent="0.2">
      <c r="A59" s="6" t="s">
        <v>40</v>
      </c>
      <c r="B59" s="7"/>
      <c r="C59" s="7"/>
      <c r="D59" s="7"/>
      <c r="E59" s="6">
        <f xml:space="preserve"> SUM(E8:E58)</f>
        <v>367100.78949450009</v>
      </c>
      <c r="F59" s="6">
        <f>SUM(F8:F58)</f>
        <v>93.780732426710429</v>
      </c>
    </row>
    <row r="60" spans="1:6" x14ac:dyDescent="0.2">
      <c r="A60" s="7"/>
      <c r="B60" s="7"/>
      <c r="C60" s="7"/>
      <c r="D60" s="7"/>
      <c r="E60" s="7"/>
      <c r="F60" s="7"/>
    </row>
    <row r="61" spans="1:6" x14ac:dyDescent="0.2">
      <c r="A61" s="6" t="s">
        <v>310</v>
      </c>
      <c r="B61" s="7"/>
      <c r="C61" s="7"/>
      <c r="D61" s="7"/>
      <c r="E61" s="7"/>
      <c r="F61" s="7"/>
    </row>
    <row r="62" spans="1:6" x14ac:dyDescent="0.2">
      <c r="A62" s="7" t="s">
        <v>590</v>
      </c>
      <c r="B62" s="7" t="s">
        <v>591</v>
      </c>
      <c r="C62" s="7" t="s">
        <v>74</v>
      </c>
      <c r="D62" s="7">
        <v>30000</v>
      </c>
      <c r="E62" s="7">
        <v>3.0000000000000001E-3</v>
      </c>
      <c r="F62" s="7">
        <v>7.6638951844135559E-7</v>
      </c>
    </row>
    <row r="63" spans="1:6" x14ac:dyDescent="0.2">
      <c r="A63" s="7" t="s">
        <v>314</v>
      </c>
      <c r="B63" s="7" t="s">
        <v>315</v>
      </c>
      <c r="C63" s="7" t="s">
        <v>39</v>
      </c>
      <c r="D63" s="7">
        <v>3500</v>
      </c>
      <c r="E63" s="7">
        <v>3.5E-4</v>
      </c>
      <c r="F63" s="7">
        <v>8.941211048482482E-8</v>
      </c>
    </row>
    <row r="64" spans="1:6" x14ac:dyDescent="0.2">
      <c r="A64" s="7" t="s">
        <v>311</v>
      </c>
      <c r="B64" s="7" t="s">
        <v>312</v>
      </c>
      <c r="C64" s="7" t="s">
        <v>39</v>
      </c>
      <c r="D64" s="7">
        <v>2900</v>
      </c>
      <c r="E64" s="7">
        <v>2.9E-4</v>
      </c>
      <c r="F64" s="7">
        <v>7.4084320115997721E-8</v>
      </c>
    </row>
    <row r="65" spans="1:6" x14ac:dyDescent="0.2">
      <c r="A65" s="6" t="s">
        <v>40</v>
      </c>
      <c r="B65" s="7"/>
      <c r="C65" s="7"/>
      <c r="D65" s="7"/>
      <c r="E65" s="6">
        <f>SUM(E62:E64)</f>
        <v>3.64E-3</v>
      </c>
      <c r="F65" s="6">
        <f>SUM(F62:F64)</f>
        <v>9.2988594904217816E-7</v>
      </c>
    </row>
    <row r="66" spans="1:6" x14ac:dyDescent="0.2">
      <c r="A66" s="7"/>
      <c r="B66" s="7"/>
      <c r="C66" s="7"/>
      <c r="D66" s="7"/>
      <c r="E66" s="7"/>
      <c r="F66" s="7"/>
    </row>
    <row r="67" spans="1:6" x14ac:dyDescent="0.2">
      <c r="A67" s="6" t="s">
        <v>40</v>
      </c>
      <c r="B67" s="7"/>
      <c r="C67" s="7"/>
      <c r="D67" s="7"/>
      <c r="E67" s="6">
        <v>367100.7931345001</v>
      </c>
      <c r="F67" s="6">
        <v>93.780733356596386</v>
      </c>
    </row>
    <row r="68" spans="1:6" x14ac:dyDescent="0.2">
      <c r="A68" s="7"/>
      <c r="B68" s="7"/>
      <c r="C68" s="7"/>
      <c r="D68" s="7"/>
      <c r="E68" s="7"/>
      <c r="F68" s="7"/>
    </row>
    <row r="69" spans="1:6" x14ac:dyDescent="0.2">
      <c r="A69" s="6" t="s">
        <v>103</v>
      </c>
      <c r="B69" s="7"/>
      <c r="C69" s="7"/>
      <c r="D69" s="7"/>
      <c r="E69" s="6">
        <v>24345.061461900001</v>
      </c>
      <c r="F69" s="6">
        <v>6.22</v>
      </c>
    </row>
    <row r="70" spans="1:6" x14ac:dyDescent="0.2">
      <c r="A70" s="7"/>
      <c r="B70" s="7"/>
      <c r="C70" s="7"/>
      <c r="D70" s="7"/>
      <c r="E70" s="7"/>
      <c r="F70" s="7"/>
    </row>
    <row r="71" spans="1:6" x14ac:dyDescent="0.2">
      <c r="A71" s="8" t="s">
        <v>104</v>
      </c>
      <c r="B71" s="5"/>
      <c r="C71" s="5"/>
      <c r="D71" s="5"/>
      <c r="E71" s="8">
        <v>391445.85459640011</v>
      </c>
      <c r="F71" s="8">
        <f xml:space="preserve"> ROUND(SUM(F67:F70),2)</f>
        <v>100</v>
      </c>
    </row>
    <row r="73" spans="1:6" x14ac:dyDescent="0.2">
      <c r="A73" s="9" t="s">
        <v>105</v>
      </c>
    </row>
    <row r="74" spans="1:6" x14ac:dyDescent="0.2">
      <c r="A74" s="9" t="s">
        <v>106</v>
      </c>
    </row>
    <row r="75" spans="1:6" x14ac:dyDescent="0.2">
      <c r="A75" s="9" t="s">
        <v>107</v>
      </c>
    </row>
    <row r="76" spans="1:6" x14ac:dyDescent="0.2">
      <c r="A76" s="2" t="s">
        <v>598</v>
      </c>
      <c r="B76" s="12">
        <v>45.699300000000001</v>
      </c>
    </row>
    <row r="77" spans="1:6" x14ac:dyDescent="0.2">
      <c r="A77" s="2" t="s">
        <v>599</v>
      </c>
      <c r="B77" s="12">
        <v>570.49090000000001</v>
      </c>
    </row>
    <row r="78" spans="1:6" x14ac:dyDescent="0.2">
      <c r="A78" s="2" t="s">
        <v>600</v>
      </c>
      <c r="B78" s="12">
        <v>43.194699999999997</v>
      </c>
    </row>
    <row r="79" spans="1:6" x14ac:dyDescent="0.2">
      <c r="A79" s="2" t="s">
        <v>601</v>
      </c>
      <c r="B79" s="12">
        <v>545.71230000000003</v>
      </c>
    </row>
    <row r="81" spans="1:2" x14ac:dyDescent="0.2">
      <c r="A81" s="9" t="s">
        <v>108</v>
      </c>
    </row>
    <row r="82" spans="1:2" x14ac:dyDescent="0.2">
      <c r="A82" s="2" t="s">
        <v>598</v>
      </c>
      <c r="B82" s="12">
        <v>49.4101</v>
      </c>
    </row>
    <row r="83" spans="1:2" x14ac:dyDescent="0.2">
      <c r="A83" s="2" t="s">
        <v>599</v>
      </c>
      <c r="B83" s="12">
        <v>616.82159999999999</v>
      </c>
    </row>
    <row r="84" spans="1:2" x14ac:dyDescent="0.2">
      <c r="A84" s="2" t="s">
        <v>600</v>
      </c>
      <c r="B84" s="12">
        <v>46.485300000000002</v>
      </c>
    </row>
    <row r="85" spans="1:2" x14ac:dyDescent="0.2">
      <c r="A85" s="2" t="s">
        <v>601</v>
      </c>
      <c r="B85" s="12">
        <v>587.28539999999998</v>
      </c>
    </row>
    <row r="87" spans="1:2" x14ac:dyDescent="0.2">
      <c r="A87" s="9" t="s">
        <v>109</v>
      </c>
      <c r="B87" s="11" t="s">
        <v>110</v>
      </c>
    </row>
    <row r="89" spans="1:2" x14ac:dyDescent="0.2">
      <c r="A89" s="9" t="s">
        <v>111</v>
      </c>
      <c r="B89" s="21">
        <v>0.10520656004632949</v>
      </c>
    </row>
  </sheetData>
  <mergeCells count="1">
    <mergeCell ref="A1:E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63"/>
  <sheetViews>
    <sheetView showGridLines="0" workbookViewId="0">
      <selection sqref="A1:E1"/>
    </sheetView>
  </sheetViews>
  <sheetFormatPr defaultRowHeight="11.25" x14ac:dyDescent="0.2"/>
  <cols>
    <col min="1" max="1" width="59.42578125" style="1" bestFit="1" customWidth="1"/>
    <col min="2" max="2" width="31.42578125" style="1" bestFit="1" customWidth="1"/>
    <col min="3" max="3" width="26.42578125" style="1" bestFit="1" customWidth="1"/>
    <col min="4" max="4" width="9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53" t="s">
        <v>586</v>
      </c>
      <c r="B1" s="53"/>
      <c r="C1" s="53"/>
      <c r="D1" s="53"/>
      <c r="E1" s="53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187</v>
      </c>
      <c r="B8" s="7" t="s">
        <v>188</v>
      </c>
      <c r="C8" s="7" t="s">
        <v>74</v>
      </c>
      <c r="D8" s="27">
        <v>377598</v>
      </c>
      <c r="E8" s="7">
        <v>5441.5647779999999</v>
      </c>
      <c r="F8" s="7">
        <f t="shared" ref="F8:F20" si="0">E8/$E$45*100</f>
        <v>22.573453468678444</v>
      </c>
    </row>
    <row r="9" spans="1:6" x14ac:dyDescent="0.2">
      <c r="A9" s="7" t="s">
        <v>411</v>
      </c>
      <c r="B9" s="7" t="s">
        <v>412</v>
      </c>
      <c r="C9" s="7" t="s">
        <v>74</v>
      </c>
      <c r="D9" s="27">
        <v>119296</v>
      </c>
      <c r="E9" s="7">
        <v>2479.4480640000002</v>
      </c>
      <c r="F9" s="7">
        <f t="shared" si="0"/>
        <v>10.285590227096412</v>
      </c>
    </row>
    <row r="10" spans="1:6" x14ac:dyDescent="0.2">
      <c r="A10" s="7" t="s">
        <v>192</v>
      </c>
      <c r="B10" s="7" t="s">
        <v>193</v>
      </c>
      <c r="C10" s="7" t="s">
        <v>74</v>
      </c>
      <c r="D10" s="27">
        <v>211528</v>
      </c>
      <c r="E10" s="7">
        <v>2213.534756</v>
      </c>
      <c r="F10" s="7">
        <f t="shared" si="0"/>
        <v>9.182491774770984</v>
      </c>
    </row>
    <row r="11" spans="1:6" x14ac:dyDescent="0.2">
      <c r="A11" s="7" t="s">
        <v>202</v>
      </c>
      <c r="B11" s="7" t="s">
        <v>203</v>
      </c>
      <c r="C11" s="7" t="s">
        <v>74</v>
      </c>
      <c r="D11" s="27">
        <v>241902</v>
      </c>
      <c r="E11" s="7">
        <v>1852.485516</v>
      </c>
      <c r="F11" s="7">
        <f t="shared" si="0"/>
        <v>7.6847372590125165</v>
      </c>
    </row>
    <row r="12" spans="1:6" x14ac:dyDescent="0.2">
      <c r="A12" s="7" t="s">
        <v>119</v>
      </c>
      <c r="B12" s="7" t="s">
        <v>120</v>
      </c>
      <c r="C12" s="7" t="s">
        <v>33</v>
      </c>
      <c r="D12" s="27">
        <v>324366</v>
      </c>
      <c r="E12" s="7">
        <v>1245.0788910000001</v>
      </c>
      <c r="F12" s="7">
        <f t="shared" si="0"/>
        <v>5.1650088820870899</v>
      </c>
    </row>
    <row r="13" spans="1:6" x14ac:dyDescent="0.2">
      <c r="A13" s="7" t="s">
        <v>293</v>
      </c>
      <c r="B13" s="7" t="s">
        <v>294</v>
      </c>
      <c r="C13" s="7" t="s">
        <v>74</v>
      </c>
      <c r="D13" s="27">
        <v>55000</v>
      </c>
      <c r="E13" s="7">
        <v>900.9</v>
      </c>
      <c r="F13" s="7">
        <f t="shared" si="0"/>
        <v>3.737238287073537</v>
      </c>
    </row>
    <row r="14" spans="1:6" x14ac:dyDescent="0.2">
      <c r="A14" s="7" t="s">
        <v>496</v>
      </c>
      <c r="B14" s="7" t="s">
        <v>497</v>
      </c>
      <c r="C14" s="7" t="s">
        <v>74</v>
      </c>
      <c r="D14" s="27">
        <v>106143</v>
      </c>
      <c r="E14" s="7">
        <v>773.67632700000001</v>
      </c>
      <c r="F14" s="7">
        <f t="shared" si="0"/>
        <v>3.2094714075555841</v>
      </c>
    </row>
    <row r="15" spans="1:6" x14ac:dyDescent="0.2">
      <c r="A15" s="7" t="s">
        <v>578</v>
      </c>
      <c r="B15" s="7" t="s">
        <v>579</v>
      </c>
      <c r="C15" s="7" t="s">
        <v>74</v>
      </c>
      <c r="D15" s="27">
        <v>15000</v>
      </c>
      <c r="E15" s="7">
        <v>624.03</v>
      </c>
      <c r="F15" s="7">
        <f t="shared" si="0"/>
        <v>2.5886877658813399</v>
      </c>
    </row>
    <row r="16" spans="1:6" x14ac:dyDescent="0.2">
      <c r="A16" s="7" t="s">
        <v>31</v>
      </c>
      <c r="B16" s="7" t="s">
        <v>32</v>
      </c>
      <c r="C16" s="7" t="s">
        <v>33</v>
      </c>
      <c r="D16" s="27">
        <v>735684</v>
      </c>
      <c r="E16" s="7">
        <v>363.06005399999998</v>
      </c>
      <c r="F16" s="7">
        <f t="shared" si="0"/>
        <v>1.5060960531865752</v>
      </c>
    </row>
    <row r="17" spans="1:6" x14ac:dyDescent="0.2">
      <c r="A17" s="7" t="s">
        <v>504</v>
      </c>
      <c r="B17" s="7" t="s">
        <v>505</v>
      </c>
      <c r="C17" s="7" t="s">
        <v>74</v>
      </c>
      <c r="D17" s="27">
        <v>27502</v>
      </c>
      <c r="E17" s="7">
        <v>294.83519100000001</v>
      </c>
      <c r="F17" s="7">
        <f t="shared" si="0"/>
        <v>1.2230762173180587</v>
      </c>
    </row>
    <row r="18" spans="1:6" x14ac:dyDescent="0.2">
      <c r="A18" s="7" t="s">
        <v>513</v>
      </c>
      <c r="B18" s="7" t="s">
        <v>514</v>
      </c>
      <c r="C18" s="7" t="s">
        <v>63</v>
      </c>
      <c r="D18" s="27">
        <v>70683</v>
      </c>
      <c r="E18" s="7">
        <v>229.578384</v>
      </c>
      <c r="F18" s="7">
        <f t="shared" si="0"/>
        <v>0.95236888286077337</v>
      </c>
    </row>
    <row r="19" spans="1:6" x14ac:dyDescent="0.2">
      <c r="A19" s="7" t="s">
        <v>268</v>
      </c>
      <c r="B19" s="7" t="s">
        <v>269</v>
      </c>
      <c r="C19" s="7" t="s">
        <v>63</v>
      </c>
      <c r="D19" s="27">
        <v>254904</v>
      </c>
      <c r="E19" s="7">
        <v>182.38381200000001</v>
      </c>
      <c r="F19" s="7">
        <f t="shared" si="0"/>
        <v>0.75658981590500829</v>
      </c>
    </row>
    <row r="20" spans="1:6" x14ac:dyDescent="0.2">
      <c r="A20" s="7" t="s">
        <v>580</v>
      </c>
      <c r="B20" s="7" t="s">
        <v>581</v>
      </c>
      <c r="C20" s="7" t="s">
        <v>74</v>
      </c>
      <c r="D20" s="27">
        <v>41262</v>
      </c>
      <c r="E20" s="7">
        <v>148.770141</v>
      </c>
      <c r="F20" s="7">
        <f t="shared" si="0"/>
        <v>0.61714892542849209</v>
      </c>
    </row>
    <row r="21" spans="1:6" x14ac:dyDescent="0.2">
      <c r="A21" s="6" t="s">
        <v>40</v>
      </c>
      <c r="B21" s="7"/>
      <c r="C21" s="7"/>
      <c r="D21" s="27"/>
      <c r="E21" s="6">
        <f>SUM(E8:E20)</f>
        <v>16749.345914000001</v>
      </c>
      <c r="F21" s="6">
        <f>SUM(F8:F20)</f>
        <v>69.481958966854805</v>
      </c>
    </row>
    <row r="22" spans="1:6" x14ac:dyDescent="0.2">
      <c r="A22" s="7"/>
      <c r="B22" s="7"/>
      <c r="C22" s="7"/>
      <c r="D22" s="27"/>
      <c r="E22" s="7"/>
      <c r="F22" s="7"/>
    </row>
    <row r="23" spans="1:6" x14ac:dyDescent="0.2">
      <c r="A23" s="6" t="s">
        <v>41</v>
      </c>
      <c r="B23" s="7"/>
      <c r="C23" s="7"/>
      <c r="D23" s="27"/>
      <c r="E23" s="7"/>
      <c r="F23" s="7"/>
    </row>
    <row r="24" spans="1:6" x14ac:dyDescent="0.2">
      <c r="A24" s="7" t="s">
        <v>623</v>
      </c>
      <c r="B24" s="7" t="s">
        <v>624</v>
      </c>
      <c r="C24" s="7" t="s">
        <v>74</v>
      </c>
      <c r="D24" s="27">
        <v>35000</v>
      </c>
      <c r="E24" s="7">
        <v>1947.6174940000001</v>
      </c>
      <c r="F24" s="7">
        <f t="shared" ref="F24:F30" si="1">E24/$E$45*100</f>
        <v>8.0793769199145462</v>
      </c>
    </row>
    <row r="25" spans="1:6" x14ac:dyDescent="0.2">
      <c r="A25" s="7" t="s">
        <v>625</v>
      </c>
      <c r="B25" s="7" t="s">
        <v>626</v>
      </c>
      <c r="C25" s="7" t="s">
        <v>71</v>
      </c>
      <c r="D25" s="27">
        <v>12000</v>
      </c>
      <c r="E25" s="7">
        <v>369.69286619999997</v>
      </c>
      <c r="F25" s="7">
        <f t="shared" si="1"/>
        <v>1.533611204374064</v>
      </c>
    </row>
    <row r="26" spans="1:6" x14ac:dyDescent="0.2">
      <c r="A26" s="7" t="s">
        <v>582</v>
      </c>
      <c r="B26" s="7" t="s">
        <v>583</v>
      </c>
      <c r="C26" s="7" t="s">
        <v>30</v>
      </c>
      <c r="D26" s="27">
        <v>30000</v>
      </c>
      <c r="E26" s="7">
        <v>275.428539</v>
      </c>
      <c r="F26" s="7">
        <f t="shared" si="1"/>
        <v>1.1425708528177676</v>
      </c>
    </row>
    <row r="27" spans="1:6" x14ac:dyDescent="0.2">
      <c r="A27" s="7" t="s">
        <v>621</v>
      </c>
      <c r="B27" s="7" t="s">
        <v>622</v>
      </c>
      <c r="C27" s="7" t="s">
        <v>68</v>
      </c>
      <c r="D27" s="27">
        <v>5000</v>
      </c>
      <c r="E27" s="7">
        <v>243.7492905</v>
      </c>
      <c r="F27" s="7">
        <f t="shared" si="1"/>
        <v>1.011154601957609</v>
      </c>
    </row>
    <row r="28" spans="1:6" x14ac:dyDescent="0.2">
      <c r="A28" s="7" t="s">
        <v>619</v>
      </c>
      <c r="B28" s="7" t="s">
        <v>620</v>
      </c>
      <c r="C28" s="7" t="s">
        <v>74</v>
      </c>
      <c r="D28" s="27">
        <v>3000</v>
      </c>
      <c r="E28" s="7">
        <v>239.09495969999998</v>
      </c>
      <c r="F28" s="7">
        <f t="shared" si="1"/>
        <v>0.99184686162409175</v>
      </c>
    </row>
    <row r="29" spans="1:6" x14ac:dyDescent="0.2">
      <c r="A29" s="7" t="s">
        <v>584</v>
      </c>
      <c r="B29" s="7" t="s">
        <v>585</v>
      </c>
      <c r="C29" s="7" t="s">
        <v>74</v>
      </c>
      <c r="D29" s="27">
        <v>8000</v>
      </c>
      <c r="E29" s="7">
        <v>199.68214330000001</v>
      </c>
      <c r="F29" s="7">
        <f t="shared" si="1"/>
        <v>0.82834915216523985</v>
      </c>
    </row>
    <row r="30" spans="1:6" x14ac:dyDescent="0.2">
      <c r="A30" s="7" t="s">
        <v>617</v>
      </c>
      <c r="B30" s="7" t="s">
        <v>618</v>
      </c>
      <c r="C30" s="7" t="s">
        <v>74</v>
      </c>
      <c r="D30" s="27">
        <v>1400</v>
      </c>
      <c r="E30" s="7">
        <v>174.55301399999999</v>
      </c>
      <c r="F30" s="7">
        <f t="shared" si="1"/>
        <v>0.72410501392483406</v>
      </c>
    </row>
    <row r="31" spans="1:6" x14ac:dyDescent="0.2">
      <c r="A31" s="6" t="s">
        <v>40</v>
      </c>
      <c r="B31" s="7"/>
      <c r="C31" s="7"/>
      <c r="D31" s="27"/>
      <c r="E31" s="6">
        <f>SUM(E24:E30)</f>
        <v>3449.8183067</v>
      </c>
      <c r="F31" s="6">
        <f>SUM(F24:F30)</f>
        <v>14.311014606778151</v>
      </c>
    </row>
    <row r="32" spans="1:6" x14ac:dyDescent="0.2">
      <c r="A32" s="6"/>
      <c r="B32" s="7"/>
      <c r="C32" s="7"/>
      <c r="D32" s="27"/>
      <c r="E32" s="6"/>
      <c r="F32" s="6"/>
    </row>
    <row r="33" spans="1:6" x14ac:dyDescent="0.2">
      <c r="A33" s="22" t="s">
        <v>610</v>
      </c>
      <c r="B33" s="23"/>
      <c r="C33" s="23"/>
      <c r="D33" s="27"/>
      <c r="E33" s="28"/>
      <c r="F33" s="28"/>
    </row>
    <row r="34" spans="1:6" x14ac:dyDescent="0.2">
      <c r="A34" s="23" t="s">
        <v>614</v>
      </c>
      <c r="B34" s="23" t="s">
        <v>615</v>
      </c>
      <c r="C34" s="23" t="s">
        <v>616</v>
      </c>
      <c r="D34" s="27">
        <v>102868.481</v>
      </c>
      <c r="E34" s="28">
        <v>2110.0066590000001</v>
      </c>
      <c r="F34" s="7">
        <f t="shared" ref="F34" si="2">E34/$E$45*100</f>
        <v>8.7530221689365266</v>
      </c>
    </row>
    <row r="35" spans="1:6" x14ac:dyDescent="0.2">
      <c r="A35" s="22" t="s">
        <v>40</v>
      </c>
      <c r="B35" s="23"/>
      <c r="C35" s="23"/>
      <c r="D35" s="27"/>
      <c r="E35" s="29">
        <f>SUM(E34)</f>
        <v>2110.0066590000001</v>
      </c>
      <c r="F35" s="29">
        <f>SUM(F34)</f>
        <v>8.7530221689365266</v>
      </c>
    </row>
    <row r="36" spans="1:6" x14ac:dyDescent="0.2">
      <c r="A36" s="7"/>
      <c r="B36" s="7"/>
      <c r="C36" s="7"/>
      <c r="D36" s="27"/>
      <c r="E36" s="28"/>
      <c r="F36" s="28"/>
    </row>
    <row r="37" spans="1:6" x14ac:dyDescent="0.2">
      <c r="A37" s="6" t="s">
        <v>310</v>
      </c>
      <c r="B37" s="7"/>
      <c r="C37" s="7"/>
      <c r="D37" s="27"/>
      <c r="E37" s="28"/>
      <c r="F37" s="28"/>
    </row>
    <row r="38" spans="1:6" x14ac:dyDescent="0.2">
      <c r="A38" s="7" t="s">
        <v>311</v>
      </c>
      <c r="B38" s="7" t="s">
        <v>458</v>
      </c>
      <c r="C38" s="7" t="s">
        <v>74</v>
      </c>
      <c r="D38" s="27">
        <v>970000</v>
      </c>
      <c r="E38" s="28">
        <v>9.7000000000000003E-2</v>
      </c>
      <c r="F38" s="7">
        <f t="shared" ref="F38" si="3">E38/$E$45*100</f>
        <v>4.0238884875805651E-4</v>
      </c>
    </row>
    <row r="39" spans="1:6" x14ac:dyDescent="0.2">
      <c r="A39" s="6" t="s">
        <v>40</v>
      </c>
      <c r="B39" s="7"/>
      <c r="C39" s="7"/>
      <c r="D39" s="7"/>
      <c r="E39" s="29">
        <f>SUM(E38)</f>
        <v>9.7000000000000003E-2</v>
      </c>
      <c r="F39" s="29">
        <f>SUM(F38)</f>
        <v>4.0238884875805651E-4</v>
      </c>
    </row>
    <row r="40" spans="1:6" x14ac:dyDescent="0.2">
      <c r="A40" s="7"/>
      <c r="B40" s="7"/>
      <c r="C40" s="7"/>
      <c r="D40" s="7"/>
      <c r="E40" s="7"/>
      <c r="F40" s="7"/>
    </row>
    <row r="41" spans="1:6" x14ac:dyDescent="0.2">
      <c r="A41" s="6" t="s">
        <v>40</v>
      </c>
      <c r="B41" s="7"/>
      <c r="C41" s="7"/>
      <c r="D41" s="7"/>
      <c r="E41" s="6">
        <f>E21+E31+E35+E39</f>
        <v>22309.267879700001</v>
      </c>
      <c r="F41" s="6">
        <f>F21+F31+F35+F39</f>
        <v>92.546398131418243</v>
      </c>
    </row>
    <row r="42" spans="1:6" x14ac:dyDescent="0.2">
      <c r="A42" s="7"/>
      <c r="B42" s="7"/>
      <c r="C42" s="7"/>
      <c r="D42" s="7"/>
      <c r="E42" s="7"/>
      <c r="F42" s="7"/>
    </row>
    <row r="43" spans="1:6" x14ac:dyDescent="0.2">
      <c r="A43" s="6" t="s">
        <v>103</v>
      </c>
      <c r="B43" s="7"/>
      <c r="C43" s="7"/>
      <c r="D43" s="7"/>
      <c r="E43" s="6">
        <v>1796.767936</v>
      </c>
      <c r="F43" s="6">
        <f t="shared" ref="F43" si="4">E43/$E$45*100</f>
        <v>7.4536018685817451</v>
      </c>
    </row>
    <row r="44" spans="1:6" x14ac:dyDescent="0.2">
      <c r="A44" s="7"/>
      <c r="B44" s="7"/>
      <c r="C44" s="7"/>
      <c r="D44" s="7"/>
      <c r="E44" s="7"/>
      <c r="F44" s="7"/>
    </row>
    <row r="45" spans="1:6" x14ac:dyDescent="0.2">
      <c r="A45" s="8" t="s">
        <v>104</v>
      </c>
      <c r="B45" s="5"/>
      <c r="C45" s="5"/>
      <c r="D45" s="5"/>
      <c r="E45" s="8">
        <f>E41+E43</f>
        <v>24106.035815700001</v>
      </c>
      <c r="F45" s="8">
        <f xml:space="preserve"> ROUND(SUM(F41:F44),2)</f>
        <v>100</v>
      </c>
    </row>
    <row r="47" spans="1:6" x14ac:dyDescent="0.2">
      <c r="A47" s="9" t="s">
        <v>105</v>
      </c>
    </row>
    <row r="48" spans="1:6" x14ac:dyDescent="0.2">
      <c r="A48" s="9" t="s">
        <v>106</v>
      </c>
    </row>
    <row r="49" spans="1:2" x14ac:dyDescent="0.2">
      <c r="A49" s="9" t="s">
        <v>107</v>
      </c>
    </row>
    <row r="50" spans="1:2" x14ac:dyDescent="0.2">
      <c r="A50" s="2" t="s">
        <v>598</v>
      </c>
      <c r="B50" s="12">
        <v>25.715699999999998</v>
      </c>
    </row>
    <row r="51" spans="1:2" x14ac:dyDescent="0.2">
      <c r="A51" s="2" t="s">
        <v>599</v>
      </c>
      <c r="B51" s="12">
        <v>148.09479999999999</v>
      </c>
    </row>
    <row r="52" spans="1:2" x14ac:dyDescent="0.2">
      <c r="A52" s="2" t="s">
        <v>600</v>
      </c>
      <c r="B52" s="12">
        <v>24.913799999999998</v>
      </c>
    </row>
    <row r="53" spans="1:2" x14ac:dyDescent="0.2">
      <c r="A53" s="2" t="s">
        <v>601</v>
      </c>
      <c r="B53" s="12">
        <v>143.83590000000001</v>
      </c>
    </row>
    <row r="55" spans="1:2" x14ac:dyDescent="0.2">
      <c r="A55" s="9" t="s">
        <v>108</v>
      </c>
    </row>
    <row r="56" spans="1:2" x14ac:dyDescent="0.2">
      <c r="A56" s="2" t="s">
        <v>598</v>
      </c>
      <c r="B56" s="12">
        <v>29.707899999999999</v>
      </c>
    </row>
    <row r="57" spans="1:2" x14ac:dyDescent="0.2">
      <c r="A57" s="2" t="s">
        <v>599</v>
      </c>
      <c r="B57" s="12">
        <v>171.15219999999999</v>
      </c>
    </row>
    <row r="58" spans="1:2" x14ac:dyDescent="0.2">
      <c r="A58" s="2" t="s">
        <v>600</v>
      </c>
      <c r="B58" s="12">
        <v>28.701599999999999</v>
      </c>
    </row>
    <row r="59" spans="1:2" x14ac:dyDescent="0.2">
      <c r="A59" s="2" t="s">
        <v>601</v>
      </c>
      <c r="B59" s="12">
        <v>165.70249999999999</v>
      </c>
    </row>
    <row r="61" spans="1:2" x14ac:dyDescent="0.2">
      <c r="A61" s="9" t="s">
        <v>109</v>
      </c>
      <c r="B61" s="11" t="s">
        <v>110</v>
      </c>
    </row>
    <row r="63" spans="1:2" x14ac:dyDescent="0.2">
      <c r="A63" s="9" t="s">
        <v>111</v>
      </c>
      <c r="B63" s="21">
        <v>0.14050825573097556</v>
      </c>
    </row>
  </sheetData>
  <sortState ref="A56:B59">
    <sortCondition ref="A56:A59"/>
  </sortState>
  <mergeCells count="1">
    <mergeCell ref="A1:E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09"/>
  <sheetViews>
    <sheetView showGridLines="0" workbookViewId="0">
      <selection sqref="A1:E1"/>
    </sheetView>
  </sheetViews>
  <sheetFormatPr defaultRowHeight="11.25" x14ac:dyDescent="0.2"/>
  <cols>
    <col min="1" max="1" width="59" style="1" bestFit="1" customWidth="1"/>
    <col min="2" max="2" width="36.5703125" style="1" bestFit="1" customWidth="1"/>
    <col min="3" max="3" width="18.85546875" style="1" bestFit="1" customWidth="1"/>
    <col min="4" max="4" width="10" style="1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53" t="s">
        <v>577</v>
      </c>
      <c r="B1" s="53"/>
      <c r="C1" s="53"/>
      <c r="D1" s="53"/>
      <c r="E1" s="53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9</v>
      </c>
      <c r="B8" s="7" t="s">
        <v>10</v>
      </c>
      <c r="C8" s="7" t="s">
        <v>11</v>
      </c>
      <c r="D8" s="27">
        <v>1383653</v>
      </c>
      <c r="E8" s="7">
        <v>28519.855636</v>
      </c>
      <c r="F8" s="7">
        <f>E8/$E$91*100</f>
        <v>3.8383583092911131</v>
      </c>
    </row>
    <row r="9" spans="1:6" x14ac:dyDescent="0.2">
      <c r="A9" s="7" t="s">
        <v>462</v>
      </c>
      <c r="B9" s="7" t="s">
        <v>463</v>
      </c>
      <c r="C9" s="7" t="s">
        <v>30</v>
      </c>
      <c r="D9" s="27">
        <v>3843709</v>
      </c>
      <c r="E9" s="7">
        <v>21044.306775000001</v>
      </c>
      <c r="F9" s="7">
        <f t="shared" ref="F9:F72" si="0">E9/$E$91*100</f>
        <v>2.832258017152486</v>
      </c>
    </row>
    <row r="10" spans="1:6" x14ac:dyDescent="0.2">
      <c r="A10" s="7" t="s">
        <v>496</v>
      </c>
      <c r="B10" s="7" t="s">
        <v>497</v>
      </c>
      <c r="C10" s="7" t="s">
        <v>74</v>
      </c>
      <c r="D10" s="27">
        <v>2844726</v>
      </c>
      <c r="E10" s="7">
        <v>20735.207814000001</v>
      </c>
      <c r="F10" s="7">
        <f t="shared" si="0"/>
        <v>2.7906577867554572</v>
      </c>
    </row>
    <row r="11" spans="1:6" x14ac:dyDescent="0.2">
      <c r="A11" s="7" t="s">
        <v>342</v>
      </c>
      <c r="B11" s="7" t="s">
        <v>343</v>
      </c>
      <c r="C11" s="7" t="s">
        <v>344</v>
      </c>
      <c r="D11" s="27">
        <v>1655675</v>
      </c>
      <c r="E11" s="7">
        <v>18214.080675000001</v>
      </c>
      <c r="F11" s="7">
        <f t="shared" si="0"/>
        <v>2.4513506939613081</v>
      </c>
    </row>
    <row r="12" spans="1:6" x14ac:dyDescent="0.2">
      <c r="A12" s="7" t="s">
        <v>450</v>
      </c>
      <c r="B12" s="7" t="s">
        <v>451</v>
      </c>
      <c r="C12" s="7" t="s">
        <v>39</v>
      </c>
      <c r="D12" s="27">
        <v>3335705</v>
      </c>
      <c r="E12" s="7">
        <v>18171.2529875</v>
      </c>
      <c r="F12" s="7">
        <f t="shared" si="0"/>
        <v>2.4455867093086003</v>
      </c>
    </row>
    <row r="13" spans="1:6" x14ac:dyDescent="0.2">
      <c r="A13" s="7" t="s">
        <v>187</v>
      </c>
      <c r="B13" s="7" t="s">
        <v>188</v>
      </c>
      <c r="C13" s="7" t="s">
        <v>74</v>
      </c>
      <c r="D13" s="27">
        <v>1241644</v>
      </c>
      <c r="E13" s="7">
        <v>17893.331684000001</v>
      </c>
      <c r="F13" s="7">
        <f t="shared" si="0"/>
        <v>2.4081825387464013</v>
      </c>
    </row>
    <row r="14" spans="1:6" x14ac:dyDescent="0.2">
      <c r="A14" s="7" t="s">
        <v>117</v>
      </c>
      <c r="B14" s="7" t="s">
        <v>118</v>
      </c>
      <c r="C14" s="7" t="s">
        <v>11</v>
      </c>
      <c r="D14" s="27">
        <v>2626457</v>
      </c>
      <c r="E14" s="7">
        <v>17052.2720725</v>
      </c>
      <c r="F14" s="7">
        <f t="shared" si="0"/>
        <v>2.2949881316774121</v>
      </c>
    </row>
    <row r="15" spans="1:6" x14ac:dyDescent="0.2">
      <c r="A15" s="7" t="s">
        <v>498</v>
      </c>
      <c r="B15" s="7" t="s">
        <v>499</v>
      </c>
      <c r="C15" s="7" t="s">
        <v>95</v>
      </c>
      <c r="D15" s="27">
        <v>2647736</v>
      </c>
      <c r="E15" s="7">
        <v>16523.196508000001</v>
      </c>
      <c r="F15" s="7">
        <f t="shared" si="0"/>
        <v>2.223782245674327</v>
      </c>
    </row>
    <row r="16" spans="1:6" x14ac:dyDescent="0.2">
      <c r="A16" s="7" t="s">
        <v>229</v>
      </c>
      <c r="B16" s="7" t="s">
        <v>230</v>
      </c>
      <c r="C16" s="7" t="s">
        <v>191</v>
      </c>
      <c r="D16" s="27">
        <v>2521141</v>
      </c>
      <c r="E16" s="7">
        <v>15499.974867999999</v>
      </c>
      <c r="F16" s="7">
        <f t="shared" si="0"/>
        <v>2.0860714755264276</v>
      </c>
    </row>
    <row r="17" spans="1:6" x14ac:dyDescent="0.2">
      <c r="A17" s="7" t="s">
        <v>274</v>
      </c>
      <c r="B17" s="7" t="s">
        <v>275</v>
      </c>
      <c r="C17" s="7" t="s">
        <v>39</v>
      </c>
      <c r="D17" s="27">
        <v>9772603</v>
      </c>
      <c r="E17" s="7">
        <v>15489.575755</v>
      </c>
      <c r="F17" s="7">
        <f t="shared" si="0"/>
        <v>2.0846719059668106</v>
      </c>
    </row>
    <row r="18" spans="1:6" x14ac:dyDescent="0.2">
      <c r="A18" s="7" t="s">
        <v>500</v>
      </c>
      <c r="B18" s="7" t="s">
        <v>501</v>
      </c>
      <c r="C18" s="7" t="s">
        <v>36</v>
      </c>
      <c r="D18" s="27">
        <v>1450571</v>
      </c>
      <c r="E18" s="7">
        <v>15175.873802</v>
      </c>
      <c r="F18" s="7">
        <f t="shared" si="0"/>
        <v>2.0424521797063981</v>
      </c>
    </row>
    <row r="19" spans="1:6" x14ac:dyDescent="0.2">
      <c r="A19" s="7" t="s">
        <v>502</v>
      </c>
      <c r="B19" s="7" t="s">
        <v>503</v>
      </c>
      <c r="C19" s="7" t="s">
        <v>322</v>
      </c>
      <c r="D19" s="27">
        <v>5622951</v>
      </c>
      <c r="E19" s="7">
        <v>14689.9594875</v>
      </c>
      <c r="F19" s="7">
        <f t="shared" si="0"/>
        <v>1.9770551710234274</v>
      </c>
    </row>
    <row r="20" spans="1:6" x14ac:dyDescent="0.2">
      <c r="A20" s="7" t="s">
        <v>302</v>
      </c>
      <c r="B20" s="7" t="s">
        <v>303</v>
      </c>
      <c r="C20" s="7" t="s">
        <v>11</v>
      </c>
      <c r="D20" s="27">
        <v>15195372</v>
      </c>
      <c r="E20" s="7">
        <v>14222.868192</v>
      </c>
      <c r="F20" s="7">
        <f t="shared" si="0"/>
        <v>1.9141914672879539</v>
      </c>
    </row>
    <row r="21" spans="1:6" x14ac:dyDescent="0.2">
      <c r="A21" s="7" t="s">
        <v>504</v>
      </c>
      <c r="B21" s="7" t="s">
        <v>505</v>
      </c>
      <c r="C21" s="7" t="s">
        <v>74</v>
      </c>
      <c r="D21" s="27">
        <v>1301949</v>
      </c>
      <c r="E21" s="7">
        <v>13957.544254500001</v>
      </c>
      <c r="F21" s="7">
        <f t="shared" si="0"/>
        <v>1.8784827192088984</v>
      </c>
    </row>
    <row r="22" spans="1:6" x14ac:dyDescent="0.2">
      <c r="A22" s="7" t="s">
        <v>506</v>
      </c>
      <c r="B22" s="7" t="s">
        <v>507</v>
      </c>
      <c r="C22" s="7" t="s">
        <v>508</v>
      </c>
      <c r="D22" s="27">
        <v>2792522</v>
      </c>
      <c r="E22" s="7">
        <v>13814.606334</v>
      </c>
      <c r="F22" s="7">
        <f t="shared" si="0"/>
        <v>1.8592453513250502</v>
      </c>
    </row>
    <row r="23" spans="1:6" x14ac:dyDescent="0.2">
      <c r="A23" s="7" t="s">
        <v>262</v>
      </c>
      <c r="B23" s="7" t="s">
        <v>263</v>
      </c>
      <c r="C23" s="7" t="s">
        <v>39</v>
      </c>
      <c r="D23" s="27">
        <v>1054044</v>
      </c>
      <c r="E23" s="7">
        <v>13662.518328</v>
      </c>
      <c r="F23" s="7">
        <f t="shared" si="0"/>
        <v>1.8387765148405926</v>
      </c>
    </row>
    <row r="24" spans="1:6" x14ac:dyDescent="0.2">
      <c r="A24" s="7" t="s">
        <v>509</v>
      </c>
      <c r="B24" s="7" t="s">
        <v>510</v>
      </c>
      <c r="C24" s="7" t="s">
        <v>27</v>
      </c>
      <c r="D24" s="27">
        <v>6326658</v>
      </c>
      <c r="E24" s="7">
        <v>13295.471787</v>
      </c>
      <c r="F24" s="7">
        <f t="shared" si="0"/>
        <v>1.7893773818812539</v>
      </c>
    </row>
    <row r="25" spans="1:6" x14ac:dyDescent="0.2">
      <c r="A25" s="7" t="s">
        <v>511</v>
      </c>
      <c r="B25" s="7" t="s">
        <v>512</v>
      </c>
      <c r="C25" s="7" t="s">
        <v>226</v>
      </c>
      <c r="D25" s="27">
        <v>797182</v>
      </c>
      <c r="E25" s="7">
        <v>12730.597949000001</v>
      </c>
      <c r="F25" s="7">
        <f t="shared" si="0"/>
        <v>1.7133535682455496</v>
      </c>
    </row>
    <row r="26" spans="1:6" x14ac:dyDescent="0.2">
      <c r="A26" s="7" t="s">
        <v>513</v>
      </c>
      <c r="B26" s="7" t="s">
        <v>514</v>
      </c>
      <c r="C26" s="7" t="s">
        <v>63</v>
      </c>
      <c r="D26" s="27">
        <v>3907435</v>
      </c>
      <c r="E26" s="7">
        <v>12691.34888</v>
      </c>
      <c r="F26" s="7">
        <f t="shared" si="0"/>
        <v>1.7080712136624525</v>
      </c>
    </row>
    <row r="27" spans="1:6" x14ac:dyDescent="0.2">
      <c r="A27" s="7" t="s">
        <v>515</v>
      </c>
      <c r="B27" s="7" t="s">
        <v>516</v>
      </c>
      <c r="C27" s="7" t="s">
        <v>322</v>
      </c>
      <c r="D27" s="27">
        <v>390642</v>
      </c>
      <c r="E27" s="7">
        <v>12626.721366</v>
      </c>
      <c r="F27" s="7">
        <f t="shared" si="0"/>
        <v>1.6993732890117539</v>
      </c>
    </row>
    <row r="28" spans="1:6" x14ac:dyDescent="0.2">
      <c r="A28" s="7" t="s">
        <v>517</v>
      </c>
      <c r="B28" s="7" t="s">
        <v>518</v>
      </c>
      <c r="C28" s="7" t="s">
        <v>123</v>
      </c>
      <c r="D28" s="27">
        <v>1457004</v>
      </c>
      <c r="E28" s="7">
        <v>11943.790290000001</v>
      </c>
      <c r="F28" s="7">
        <f t="shared" si="0"/>
        <v>1.6074606859574501</v>
      </c>
    </row>
    <row r="29" spans="1:6" x14ac:dyDescent="0.2">
      <c r="A29" s="7" t="s">
        <v>145</v>
      </c>
      <c r="B29" s="7" t="s">
        <v>146</v>
      </c>
      <c r="C29" s="7" t="s">
        <v>30</v>
      </c>
      <c r="D29" s="27">
        <v>215636</v>
      </c>
      <c r="E29" s="7">
        <v>11746.555463999999</v>
      </c>
      <c r="F29" s="7">
        <f t="shared" si="0"/>
        <v>1.5809157432718681</v>
      </c>
    </row>
    <row r="30" spans="1:6" x14ac:dyDescent="0.2">
      <c r="A30" s="7" t="s">
        <v>519</v>
      </c>
      <c r="B30" s="7" t="s">
        <v>520</v>
      </c>
      <c r="C30" s="7" t="s">
        <v>77</v>
      </c>
      <c r="D30" s="27">
        <v>3428963</v>
      </c>
      <c r="E30" s="7">
        <v>11476.739161</v>
      </c>
      <c r="F30" s="7">
        <f t="shared" si="0"/>
        <v>1.5446023880494464</v>
      </c>
    </row>
    <row r="31" spans="1:6" x14ac:dyDescent="0.2">
      <c r="A31" s="7" t="s">
        <v>521</v>
      </c>
      <c r="B31" s="7" t="s">
        <v>522</v>
      </c>
      <c r="C31" s="7" t="s">
        <v>63</v>
      </c>
      <c r="D31" s="27">
        <v>8177861</v>
      </c>
      <c r="E31" s="7">
        <v>11195.491709</v>
      </c>
      <c r="F31" s="7">
        <f t="shared" si="0"/>
        <v>1.5067505662124352</v>
      </c>
    </row>
    <row r="32" spans="1:6" x14ac:dyDescent="0.2">
      <c r="A32" s="7" t="s">
        <v>157</v>
      </c>
      <c r="B32" s="7" t="s">
        <v>158</v>
      </c>
      <c r="C32" s="7" t="s">
        <v>27</v>
      </c>
      <c r="D32" s="27">
        <v>2324335</v>
      </c>
      <c r="E32" s="7">
        <v>10681.481492499999</v>
      </c>
      <c r="F32" s="7">
        <f t="shared" si="0"/>
        <v>1.4375722572215268</v>
      </c>
    </row>
    <row r="33" spans="1:6" x14ac:dyDescent="0.2">
      <c r="A33" s="7" t="s">
        <v>523</v>
      </c>
      <c r="B33" s="7" t="s">
        <v>524</v>
      </c>
      <c r="C33" s="7" t="s">
        <v>77</v>
      </c>
      <c r="D33" s="27">
        <v>4788234</v>
      </c>
      <c r="E33" s="7">
        <v>10428.773652</v>
      </c>
      <c r="F33" s="7">
        <f t="shared" si="0"/>
        <v>1.4035614525461415</v>
      </c>
    </row>
    <row r="34" spans="1:6" x14ac:dyDescent="0.2">
      <c r="A34" s="7" t="s">
        <v>525</v>
      </c>
      <c r="B34" s="7" t="s">
        <v>526</v>
      </c>
      <c r="C34" s="7" t="s">
        <v>337</v>
      </c>
      <c r="D34" s="27">
        <v>9028098</v>
      </c>
      <c r="E34" s="7">
        <v>10368.770553</v>
      </c>
      <c r="F34" s="7">
        <f t="shared" si="0"/>
        <v>1.3954859069834513</v>
      </c>
    </row>
    <row r="35" spans="1:6" x14ac:dyDescent="0.2">
      <c r="A35" s="7" t="s">
        <v>527</v>
      </c>
      <c r="B35" s="7" t="s">
        <v>528</v>
      </c>
      <c r="C35" s="7" t="s">
        <v>136</v>
      </c>
      <c r="D35" s="27">
        <v>2981497</v>
      </c>
      <c r="E35" s="7">
        <v>10162.4325245</v>
      </c>
      <c r="F35" s="7">
        <f t="shared" si="0"/>
        <v>1.3677158054680707</v>
      </c>
    </row>
    <row r="36" spans="1:6" x14ac:dyDescent="0.2">
      <c r="A36" s="7" t="s">
        <v>466</v>
      </c>
      <c r="B36" s="7" t="s">
        <v>467</v>
      </c>
      <c r="C36" s="7" t="s">
        <v>39</v>
      </c>
      <c r="D36" s="27">
        <v>1924002</v>
      </c>
      <c r="E36" s="7">
        <v>10022.126418</v>
      </c>
      <c r="F36" s="7">
        <f t="shared" si="0"/>
        <v>1.3488326415207481</v>
      </c>
    </row>
    <row r="37" spans="1:6" x14ac:dyDescent="0.2">
      <c r="A37" s="7" t="s">
        <v>464</v>
      </c>
      <c r="B37" s="7" t="s">
        <v>465</v>
      </c>
      <c r="C37" s="7" t="s">
        <v>11</v>
      </c>
      <c r="D37" s="27">
        <v>4931960</v>
      </c>
      <c r="E37" s="7">
        <v>9989.68498</v>
      </c>
      <c r="F37" s="7">
        <f t="shared" si="0"/>
        <v>1.344466495187403</v>
      </c>
    </row>
    <row r="38" spans="1:6" x14ac:dyDescent="0.2">
      <c r="A38" s="7" t="s">
        <v>529</v>
      </c>
      <c r="B38" s="7" t="s">
        <v>530</v>
      </c>
      <c r="C38" s="7" t="s">
        <v>27</v>
      </c>
      <c r="D38" s="27">
        <v>3123420</v>
      </c>
      <c r="E38" s="7">
        <v>9818.4707699999999</v>
      </c>
      <c r="F38" s="7">
        <f t="shared" si="0"/>
        <v>1.3214235494582995</v>
      </c>
    </row>
    <row r="39" spans="1:6" x14ac:dyDescent="0.2">
      <c r="A39" s="7" t="s">
        <v>531</v>
      </c>
      <c r="B39" s="7" t="s">
        <v>532</v>
      </c>
      <c r="C39" s="7" t="s">
        <v>30</v>
      </c>
      <c r="D39" s="27">
        <v>2534305</v>
      </c>
      <c r="E39" s="7">
        <v>9404.8058550000005</v>
      </c>
      <c r="F39" s="7">
        <f t="shared" si="0"/>
        <v>1.2657502605041924</v>
      </c>
    </row>
    <row r="40" spans="1:6" x14ac:dyDescent="0.2">
      <c r="A40" s="7" t="s">
        <v>12</v>
      </c>
      <c r="B40" s="7" t="s">
        <v>13</v>
      </c>
      <c r="C40" s="7" t="s">
        <v>11</v>
      </c>
      <c r="D40" s="27">
        <v>2711706</v>
      </c>
      <c r="E40" s="7">
        <v>9314.71011</v>
      </c>
      <c r="F40" s="7">
        <f t="shared" si="0"/>
        <v>1.2536246818944603</v>
      </c>
    </row>
    <row r="41" spans="1:6" x14ac:dyDescent="0.2">
      <c r="A41" s="7" t="s">
        <v>533</v>
      </c>
      <c r="B41" s="7" t="s">
        <v>534</v>
      </c>
      <c r="C41" s="7" t="s">
        <v>63</v>
      </c>
      <c r="D41" s="27">
        <v>2017641</v>
      </c>
      <c r="E41" s="7">
        <v>9127.8078839999998</v>
      </c>
      <c r="F41" s="7">
        <f t="shared" si="0"/>
        <v>1.2284703570848161</v>
      </c>
    </row>
    <row r="42" spans="1:6" x14ac:dyDescent="0.2">
      <c r="A42" s="7" t="s">
        <v>535</v>
      </c>
      <c r="B42" s="7" t="s">
        <v>536</v>
      </c>
      <c r="C42" s="7" t="s">
        <v>172</v>
      </c>
      <c r="D42" s="27">
        <v>7456827</v>
      </c>
      <c r="E42" s="7">
        <v>9101.0573535000003</v>
      </c>
      <c r="F42" s="7">
        <f t="shared" si="0"/>
        <v>1.2248701242388613</v>
      </c>
    </row>
    <row r="43" spans="1:6" x14ac:dyDescent="0.2">
      <c r="A43" s="7" t="s">
        <v>482</v>
      </c>
      <c r="B43" s="7" t="s">
        <v>483</v>
      </c>
      <c r="C43" s="7" t="s">
        <v>27</v>
      </c>
      <c r="D43" s="27">
        <v>1858000</v>
      </c>
      <c r="E43" s="7">
        <v>8711.2330000000002</v>
      </c>
      <c r="F43" s="7">
        <f t="shared" si="0"/>
        <v>1.1724054285714669</v>
      </c>
    </row>
    <row r="44" spans="1:6" x14ac:dyDescent="0.2">
      <c r="A44" s="7" t="s">
        <v>291</v>
      </c>
      <c r="B44" s="7" t="s">
        <v>292</v>
      </c>
      <c r="C44" s="7" t="s">
        <v>123</v>
      </c>
      <c r="D44" s="27">
        <v>3422860</v>
      </c>
      <c r="E44" s="7">
        <v>8687.2186799999999</v>
      </c>
      <c r="F44" s="7">
        <f t="shared" si="0"/>
        <v>1.1691734499145476</v>
      </c>
    </row>
    <row r="45" spans="1:6" x14ac:dyDescent="0.2">
      <c r="A45" s="7" t="s">
        <v>196</v>
      </c>
      <c r="B45" s="7" t="s">
        <v>197</v>
      </c>
      <c r="C45" s="7" t="s">
        <v>11</v>
      </c>
      <c r="D45" s="27">
        <v>673158</v>
      </c>
      <c r="E45" s="7">
        <v>8665.2263550000007</v>
      </c>
      <c r="F45" s="7">
        <f t="shared" si="0"/>
        <v>1.1662136024145544</v>
      </c>
    </row>
    <row r="46" spans="1:6" x14ac:dyDescent="0.2">
      <c r="A46" s="7" t="s">
        <v>537</v>
      </c>
      <c r="B46" s="7" t="s">
        <v>538</v>
      </c>
      <c r="C46" s="7" t="s">
        <v>136</v>
      </c>
      <c r="D46" s="27">
        <v>1096154</v>
      </c>
      <c r="E46" s="7">
        <v>8457.9242639999993</v>
      </c>
      <c r="F46" s="7">
        <f t="shared" si="0"/>
        <v>1.1383137520899655</v>
      </c>
    </row>
    <row r="47" spans="1:6" x14ac:dyDescent="0.2">
      <c r="A47" s="7" t="s">
        <v>448</v>
      </c>
      <c r="B47" s="7" t="s">
        <v>449</v>
      </c>
      <c r="C47" s="7" t="s">
        <v>191</v>
      </c>
      <c r="D47" s="27">
        <v>6063159</v>
      </c>
      <c r="E47" s="7">
        <v>8382.3173174999993</v>
      </c>
      <c r="F47" s="7">
        <f t="shared" si="0"/>
        <v>1.1281381553042624</v>
      </c>
    </row>
    <row r="48" spans="1:6" x14ac:dyDescent="0.2">
      <c r="A48" s="7" t="s">
        <v>224</v>
      </c>
      <c r="B48" s="7" t="s">
        <v>225</v>
      </c>
      <c r="C48" s="7" t="s">
        <v>226</v>
      </c>
      <c r="D48" s="27">
        <v>1372805</v>
      </c>
      <c r="E48" s="7">
        <v>8243.6940250000007</v>
      </c>
      <c r="F48" s="7">
        <f t="shared" si="0"/>
        <v>1.1094814736779706</v>
      </c>
    </row>
    <row r="49" spans="1:6" x14ac:dyDescent="0.2">
      <c r="A49" s="7" t="s">
        <v>539</v>
      </c>
      <c r="B49" s="7" t="s">
        <v>540</v>
      </c>
      <c r="C49" s="7" t="s">
        <v>297</v>
      </c>
      <c r="D49" s="27">
        <v>3933258</v>
      </c>
      <c r="E49" s="7">
        <v>8232.3089940000009</v>
      </c>
      <c r="F49" s="7">
        <f t="shared" si="0"/>
        <v>1.1079492138763036</v>
      </c>
    </row>
    <row r="50" spans="1:6" x14ac:dyDescent="0.2">
      <c r="A50" s="7" t="s">
        <v>541</v>
      </c>
      <c r="B50" s="7" t="s">
        <v>542</v>
      </c>
      <c r="C50" s="7" t="s">
        <v>30</v>
      </c>
      <c r="D50" s="27">
        <v>1324476</v>
      </c>
      <c r="E50" s="7">
        <v>8177.9770619999999</v>
      </c>
      <c r="F50" s="7">
        <f t="shared" si="0"/>
        <v>1.1006369250164398</v>
      </c>
    </row>
    <row r="51" spans="1:6" x14ac:dyDescent="0.2">
      <c r="A51" s="7" t="s">
        <v>298</v>
      </c>
      <c r="B51" s="7" t="s">
        <v>299</v>
      </c>
      <c r="C51" s="7" t="s">
        <v>30</v>
      </c>
      <c r="D51" s="27">
        <v>1282743</v>
      </c>
      <c r="E51" s="7">
        <v>8102.4461595000002</v>
      </c>
      <c r="F51" s="7">
        <f t="shared" si="0"/>
        <v>1.090471562648575</v>
      </c>
    </row>
    <row r="52" spans="1:6" x14ac:dyDescent="0.2">
      <c r="A52" s="7" t="s">
        <v>543</v>
      </c>
      <c r="B52" s="7" t="s">
        <v>544</v>
      </c>
      <c r="C52" s="7" t="s">
        <v>508</v>
      </c>
      <c r="D52" s="27">
        <v>304374</v>
      </c>
      <c r="E52" s="7">
        <v>7908.3974550000003</v>
      </c>
      <c r="F52" s="7">
        <f t="shared" si="0"/>
        <v>1.0643554256375387</v>
      </c>
    </row>
    <row r="53" spans="1:6" x14ac:dyDescent="0.2">
      <c r="A53" s="7" t="s">
        <v>545</v>
      </c>
      <c r="B53" s="7" t="s">
        <v>546</v>
      </c>
      <c r="C53" s="7" t="s">
        <v>36</v>
      </c>
      <c r="D53" s="27">
        <v>2979897</v>
      </c>
      <c r="E53" s="7">
        <v>7621.0865775000002</v>
      </c>
      <c r="F53" s="7">
        <f t="shared" si="0"/>
        <v>1.0256875548012712</v>
      </c>
    </row>
    <row r="54" spans="1:6" x14ac:dyDescent="0.2">
      <c r="A54" s="7" t="s">
        <v>547</v>
      </c>
      <c r="B54" s="7" t="s">
        <v>548</v>
      </c>
      <c r="C54" s="7" t="s">
        <v>27</v>
      </c>
      <c r="D54" s="27">
        <v>274989</v>
      </c>
      <c r="E54" s="7">
        <v>7531.9487099999997</v>
      </c>
      <c r="F54" s="7">
        <f t="shared" si="0"/>
        <v>1.013690892589586</v>
      </c>
    </row>
    <row r="55" spans="1:6" x14ac:dyDescent="0.2">
      <c r="A55" s="7" t="s">
        <v>179</v>
      </c>
      <c r="B55" s="7" t="s">
        <v>180</v>
      </c>
      <c r="C55" s="7" t="s">
        <v>95</v>
      </c>
      <c r="D55" s="27">
        <v>1090646</v>
      </c>
      <c r="E55" s="7">
        <v>7369.4950220000001</v>
      </c>
      <c r="F55" s="7">
        <f t="shared" si="0"/>
        <v>0.99182698587251683</v>
      </c>
    </row>
    <row r="56" spans="1:6" x14ac:dyDescent="0.2">
      <c r="A56" s="7" t="s">
        <v>153</v>
      </c>
      <c r="B56" s="7" t="s">
        <v>154</v>
      </c>
      <c r="C56" s="7" t="s">
        <v>52</v>
      </c>
      <c r="D56" s="27">
        <v>2195030</v>
      </c>
      <c r="E56" s="7">
        <v>7245.79403</v>
      </c>
      <c r="F56" s="7">
        <f t="shared" si="0"/>
        <v>0.9751786291427087</v>
      </c>
    </row>
    <row r="57" spans="1:6" x14ac:dyDescent="0.2">
      <c r="A57" s="7" t="s">
        <v>480</v>
      </c>
      <c r="B57" s="7" t="s">
        <v>481</v>
      </c>
      <c r="C57" s="7" t="s">
        <v>297</v>
      </c>
      <c r="D57" s="27">
        <v>909761</v>
      </c>
      <c r="E57" s="7">
        <v>7019.7158760000002</v>
      </c>
      <c r="F57" s="7">
        <f t="shared" si="0"/>
        <v>0.94475179346617311</v>
      </c>
    </row>
    <row r="58" spans="1:6" x14ac:dyDescent="0.2">
      <c r="A58" s="7" t="s">
        <v>141</v>
      </c>
      <c r="B58" s="7" t="s">
        <v>142</v>
      </c>
      <c r="C58" s="7" t="s">
        <v>21</v>
      </c>
      <c r="D58" s="27">
        <v>4933939</v>
      </c>
      <c r="E58" s="7">
        <v>7008.6603494999999</v>
      </c>
      <c r="F58" s="7">
        <f t="shared" si="0"/>
        <v>0.94326388018405594</v>
      </c>
    </row>
    <row r="59" spans="1:6" x14ac:dyDescent="0.2">
      <c r="A59" s="7" t="s">
        <v>155</v>
      </c>
      <c r="B59" s="7" t="s">
        <v>156</v>
      </c>
      <c r="C59" s="7" t="s">
        <v>30</v>
      </c>
      <c r="D59" s="27">
        <v>1140000</v>
      </c>
      <c r="E59" s="7">
        <v>6927.21</v>
      </c>
      <c r="F59" s="7">
        <f t="shared" si="0"/>
        <v>0.93230184623170465</v>
      </c>
    </row>
    <row r="60" spans="1:6" x14ac:dyDescent="0.2">
      <c r="A60" s="7" t="s">
        <v>549</v>
      </c>
      <c r="B60" s="7" t="s">
        <v>550</v>
      </c>
      <c r="C60" s="7" t="s">
        <v>322</v>
      </c>
      <c r="D60" s="27">
        <v>2679368</v>
      </c>
      <c r="E60" s="7">
        <v>6875.258288</v>
      </c>
      <c r="F60" s="7">
        <f t="shared" si="0"/>
        <v>0.92530990041044359</v>
      </c>
    </row>
    <row r="61" spans="1:6" x14ac:dyDescent="0.2">
      <c r="A61" s="7" t="s">
        <v>551</v>
      </c>
      <c r="B61" s="7" t="s">
        <v>552</v>
      </c>
      <c r="C61" s="7" t="s">
        <v>172</v>
      </c>
      <c r="D61" s="27">
        <v>90457</v>
      </c>
      <c r="E61" s="7">
        <v>6507.9740935</v>
      </c>
      <c r="F61" s="7">
        <f t="shared" si="0"/>
        <v>0.87587878274199216</v>
      </c>
    </row>
    <row r="62" spans="1:6" x14ac:dyDescent="0.2">
      <c r="A62" s="7" t="s">
        <v>553</v>
      </c>
      <c r="B62" s="7" t="s">
        <v>554</v>
      </c>
      <c r="C62" s="7" t="s">
        <v>77</v>
      </c>
      <c r="D62" s="27">
        <v>1010289</v>
      </c>
      <c r="E62" s="7">
        <v>6493.1274030000004</v>
      </c>
      <c r="F62" s="7">
        <f t="shared" si="0"/>
        <v>0.87388063385325043</v>
      </c>
    </row>
    <row r="63" spans="1:6" x14ac:dyDescent="0.2">
      <c r="A63" s="7" t="s">
        <v>280</v>
      </c>
      <c r="B63" s="7" t="s">
        <v>281</v>
      </c>
      <c r="C63" s="7" t="s">
        <v>282</v>
      </c>
      <c r="D63" s="27">
        <v>2116158</v>
      </c>
      <c r="E63" s="7">
        <v>6145.3228319999998</v>
      </c>
      <c r="F63" s="7">
        <f t="shared" si="0"/>
        <v>0.82707119056062217</v>
      </c>
    </row>
    <row r="64" spans="1:6" x14ac:dyDescent="0.2">
      <c r="A64" s="7" t="s">
        <v>555</v>
      </c>
      <c r="B64" s="7" t="s">
        <v>556</v>
      </c>
      <c r="C64" s="7" t="s">
        <v>63</v>
      </c>
      <c r="D64" s="27">
        <v>11046869</v>
      </c>
      <c r="E64" s="7">
        <v>6136.5357295000003</v>
      </c>
      <c r="F64" s="7">
        <f t="shared" si="0"/>
        <v>0.82588857419937778</v>
      </c>
    </row>
    <row r="65" spans="1:6" x14ac:dyDescent="0.2">
      <c r="A65" s="7" t="s">
        <v>31</v>
      </c>
      <c r="B65" s="7" t="s">
        <v>32</v>
      </c>
      <c r="C65" s="7" t="s">
        <v>33</v>
      </c>
      <c r="D65" s="27">
        <v>12152660</v>
      </c>
      <c r="E65" s="7">
        <v>5997.3377099999998</v>
      </c>
      <c r="F65" s="7">
        <f t="shared" si="0"/>
        <v>0.80715454266696451</v>
      </c>
    </row>
    <row r="66" spans="1:6" x14ac:dyDescent="0.2">
      <c r="A66" s="7" t="s">
        <v>557</v>
      </c>
      <c r="B66" s="7" t="s">
        <v>558</v>
      </c>
      <c r="C66" s="7" t="s">
        <v>27</v>
      </c>
      <c r="D66" s="27">
        <v>2304126</v>
      </c>
      <c r="E66" s="7">
        <v>5552.9436599999999</v>
      </c>
      <c r="F66" s="7">
        <f t="shared" si="0"/>
        <v>0.74734555849160622</v>
      </c>
    </row>
    <row r="67" spans="1:6" x14ac:dyDescent="0.2">
      <c r="A67" s="7" t="s">
        <v>149</v>
      </c>
      <c r="B67" s="7" t="s">
        <v>150</v>
      </c>
      <c r="C67" s="7" t="s">
        <v>30</v>
      </c>
      <c r="D67" s="27">
        <v>269935</v>
      </c>
      <c r="E67" s="7">
        <v>4840.7443549999998</v>
      </c>
      <c r="F67" s="7">
        <f t="shared" si="0"/>
        <v>0.65149387694356065</v>
      </c>
    </row>
    <row r="68" spans="1:6" x14ac:dyDescent="0.2">
      <c r="A68" s="7" t="s">
        <v>559</v>
      </c>
      <c r="B68" s="7" t="s">
        <v>560</v>
      </c>
      <c r="C68" s="7" t="s">
        <v>30</v>
      </c>
      <c r="D68" s="27">
        <v>3702202</v>
      </c>
      <c r="E68" s="7">
        <v>4507.4309350000003</v>
      </c>
      <c r="F68" s="7">
        <f t="shared" si="0"/>
        <v>0.60663473208729046</v>
      </c>
    </row>
    <row r="69" spans="1:6" x14ac:dyDescent="0.2">
      <c r="A69" s="7" t="s">
        <v>561</v>
      </c>
      <c r="B69" s="7" t="s">
        <v>562</v>
      </c>
      <c r="C69" s="7" t="s">
        <v>247</v>
      </c>
      <c r="D69" s="27">
        <v>1978181</v>
      </c>
      <c r="E69" s="7">
        <v>4489.4817794999999</v>
      </c>
      <c r="F69" s="7">
        <f t="shared" si="0"/>
        <v>0.60421903647376773</v>
      </c>
    </row>
    <row r="70" spans="1:6" x14ac:dyDescent="0.2">
      <c r="A70" s="7" t="s">
        <v>563</v>
      </c>
      <c r="B70" s="7" t="s">
        <v>564</v>
      </c>
      <c r="C70" s="7" t="s">
        <v>95</v>
      </c>
      <c r="D70" s="27">
        <v>580666</v>
      </c>
      <c r="E70" s="7">
        <v>4454.8695520000001</v>
      </c>
      <c r="F70" s="7">
        <f t="shared" si="0"/>
        <v>0.59956073340508043</v>
      </c>
    </row>
    <row r="71" spans="1:6" x14ac:dyDescent="0.2">
      <c r="A71" s="7" t="s">
        <v>565</v>
      </c>
      <c r="B71" s="7" t="s">
        <v>566</v>
      </c>
      <c r="C71" s="7" t="s">
        <v>95</v>
      </c>
      <c r="D71" s="27">
        <v>218419</v>
      </c>
      <c r="E71" s="7">
        <v>4350.9064799999996</v>
      </c>
      <c r="F71" s="7">
        <f t="shared" si="0"/>
        <v>0.58556881400816307</v>
      </c>
    </row>
    <row r="72" spans="1:6" x14ac:dyDescent="0.2">
      <c r="A72" s="7" t="s">
        <v>567</v>
      </c>
      <c r="B72" s="7" t="s">
        <v>568</v>
      </c>
      <c r="C72" s="7" t="s">
        <v>226</v>
      </c>
      <c r="D72" s="27">
        <v>8689354</v>
      </c>
      <c r="E72" s="7">
        <v>3892.8305919999998</v>
      </c>
      <c r="F72" s="7">
        <f t="shared" si="0"/>
        <v>0.52391845317073682</v>
      </c>
    </row>
    <row r="73" spans="1:6" x14ac:dyDescent="0.2">
      <c r="A73" s="7" t="s">
        <v>569</v>
      </c>
      <c r="B73" s="7" t="s">
        <v>570</v>
      </c>
      <c r="C73" s="7" t="s">
        <v>63</v>
      </c>
      <c r="D73" s="27">
        <v>484563</v>
      </c>
      <c r="E73" s="7">
        <v>3389.5181849999999</v>
      </c>
      <c r="F73" s="7">
        <f t="shared" ref="F73:F80" si="1">E73/$E$91*100</f>
        <v>0.45617991394969065</v>
      </c>
    </row>
    <row r="74" spans="1:6" x14ac:dyDescent="0.2">
      <c r="A74" s="7" t="s">
        <v>571</v>
      </c>
      <c r="B74" s="7" t="s">
        <v>572</v>
      </c>
      <c r="C74" s="7" t="s">
        <v>11</v>
      </c>
      <c r="D74" s="27">
        <v>1814406</v>
      </c>
      <c r="E74" s="7">
        <v>3242.3435220000001</v>
      </c>
      <c r="F74" s="7">
        <f t="shared" si="1"/>
        <v>0.43637234206527703</v>
      </c>
    </row>
    <row r="75" spans="1:6" x14ac:dyDescent="0.2">
      <c r="A75" s="7" t="s">
        <v>304</v>
      </c>
      <c r="B75" s="7" t="s">
        <v>305</v>
      </c>
      <c r="C75" s="7" t="s">
        <v>167</v>
      </c>
      <c r="D75" s="27">
        <v>2043119</v>
      </c>
      <c r="E75" s="7">
        <v>2269.905209</v>
      </c>
      <c r="F75" s="7">
        <f t="shared" si="1"/>
        <v>0.30549627008877506</v>
      </c>
    </row>
    <row r="76" spans="1:6" x14ac:dyDescent="0.2">
      <c r="A76" s="7" t="s">
        <v>151</v>
      </c>
      <c r="B76" s="7" t="s">
        <v>152</v>
      </c>
      <c r="C76" s="7" t="s">
        <v>27</v>
      </c>
      <c r="D76" s="27">
        <v>393557</v>
      </c>
      <c r="E76" s="7">
        <v>1861.3278315</v>
      </c>
      <c r="F76" s="7">
        <f t="shared" si="1"/>
        <v>0.25050768978418519</v>
      </c>
    </row>
    <row r="77" spans="1:6" x14ac:dyDescent="0.2">
      <c r="A77" s="7" t="s">
        <v>276</v>
      </c>
      <c r="B77" s="7" t="s">
        <v>277</v>
      </c>
      <c r="C77" s="7" t="s">
        <v>63</v>
      </c>
      <c r="D77" s="27">
        <v>1330705</v>
      </c>
      <c r="E77" s="7">
        <v>1681.3457675</v>
      </c>
      <c r="F77" s="7">
        <f t="shared" si="1"/>
        <v>0.22628471826234695</v>
      </c>
    </row>
    <row r="78" spans="1:6" x14ac:dyDescent="0.2">
      <c r="A78" s="7" t="s">
        <v>573</v>
      </c>
      <c r="B78" s="7" t="s">
        <v>574</v>
      </c>
      <c r="C78" s="7" t="s">
        <v>167</v>
      </c>
      <c r="D78" s="27">
        <v>795000</v>
      </c>
      <c r="E78" s="7">
        <v>1479.8924999999999</v>
      </c>
      <c r="F78" s="7">
        <f t="shared" si="1"/>
        <v>0.1991720346249721</v>
      </c>
    </row>
    <row r="79" spans="1:6" x14ac:dyDescent="0.2">
      <c r="A79" s="7" t="s">
        <v>308</v>
      </c>
      <c r="B79" s="7" t="s">
        <v>309</v>
      </c>
      <c r="C79" s="7" t="s">
        <v>39</v>
      </c>
      <c r="D79" s="27">
        <v>192304</v>
      </c>
      <c r="E79" s="7">
        <v>644.21839999999997</v>
      </c>
      <c r="F79" s="7">
        <f t="shared" si="1"/>
        <v>8.6702439177740356E-2</v>
      </c>
    </row>
    <row r="80" spans="1:6" x14ac:dyDescent="0.2">
      <c r="A80" s="7" t="s">
        <v>575</v>
      </c>
      <c r="B80" s="7" t="s">
        <v>576</v>
      </c>
      <c r="C80" s="7" t="s">
        <v>27</v>
      </c>
      <c r="D80" s="27">
        <v>2334565</v>
      </c>
      <c r="E80" s="7">
        <v>64.200537499999996</v>
      </c>
      <c r="F80" s="7">
        <f t="shared" si="1"/>
        <v>8.6404598157581169E-3</v>
      </c>
    </row>
    <row r="81" spans="1:6" x14ac:dyDescent="0.2">
      <c r="A81" s="6" t="s">
        <v>40</v>
      </c>
      <c r="B81" s="7"/>
      <c r="C81" s="7"/>
      <c r="D81" s="27"/>
      <c r="E81" s="6">
        <f>SUM(E8:E80)</f>
        <v>699963.43261049979</v>
      </c>
      <c r="F81" s="6">
        <f>SUM(F8:F80)</f>
        <v>94.2049108540741</v>
      </c>
    </row>
    <row r="82" spans="1:6" x14ac:dyDescent="0.2">
      <c r="A82" s="6"/>
      <c r="B82" s="7"/>
      <c r="C82" s="7"/>
      <c r="D82" s="27"/>
      <c r="E82" s="6"/>
      <c r="F82" s="6"/>
    </row>
    <row r="83" spans="1:6" x14ac:dyDescent="0.2">
      <c r="A83" s="6" t="s">
        <v>310</v>
      </c>
      <c r="B83" s="7"/>
      <c r="C83" s="7"/>
      <c r="D83" s="27"/>
      <c r="E83" s="28"/>
      <c r="F83" s="28"/>
    </row>
    <row r="84" spans="1:6" x14ac:dyDescent="0.2">
      <c r="A84" s="7" t="s">
        <v>627</v>
      </c>
      <c r="B84" s="7" t="s">
        <v>613</v>
      </c>
      <c r="C84" s="7"/>
      <c r="D84" s="27">
        <v>2103095</v>
      </c>
      <c r="E84" s="28">
        <v>5545.8615149999996</v>
      </c>
      <c r="F84" s="7">
        <f t="shared" ref="F84" si="2">E84/$E$91*100</f>
        <v>0.74639240464485102</v>
      </c>
    </row>
    <row r="85" spans="1:6" x14ac:dyDescent="0.2">
      <c r="A85" s="6" t="s">
        <v>40</v>
      </c>
      <c r="B85" s="7"/>
      <c r="C85" s="7"/>
      <c r="D85" s="7"/>
      <c r="E85" s="29">
        <f>SUM(E84)</f>
        <v>5545.8615149999996</v>
      </c>
      <c r="F85" s="29">
        <f>SUM(F84)</f>
        <v>0.74639240464485102</v>
      </c>
    </row>
    <row r="86" spans="1:6" x14ac:dyDescent="0.2">
      <c r="A86" s="7"/>
      <c r="B86" s="7"/>
      <c r="C86" s="7"/>
      <c r="D86" s="7"/>
      <c r="E86" s="7"/>
      <c r="F86" s="7"/>
    </row>
    <row r="87" spans="1:6" x14ac:dyDescent="0.2">
      <c r="A87" s="6" t="s">
        <v>40</v>
      </c>
      <c r="B87" s="7"/>
      <c r="C87" s="7"/>
      <c r="D87" s="7"/>
      <c r="E87" s="6">
        <f>E81+E85</f>
        <v>705509.29412549979</v>
      </c>
      <c r="F87" s="6">
        <f>F81+F85</f>
        <v>94.951303258718951</v>
      </c>
    </row>
    <row r="88" spans="1:6" x14ac:dyDescent="0.2">
      <c r="A88" s="7"/>
      <c r="B88" s="7"/>
      <c r="C88" s="7"/>
      <c r="D88" s="7"/>
      <c r="E88" s="7"/>
      <c r="F88" s="7"/>
    </row>
    <row r="89" spans="1:6" x14ac:dyDescent="0.2">
      <c r="A89" s="6" t="s">
        <v>103</v>
      </c>
      <c r="B89" s="7"/>
      <c r="C89" s="7"/>
      <c r="D89" s="7"/>
      <c r="E89" s="6">
        <v>37512.939285200002</v>
      </c>
      <c r="F89" s="6">
        <f t="shared" ref="F89" si="3">E89/$E$91*100</f>
        <v>5.0486967412810939</v>
      </c>
    </row>
    <row r="90" spans="1:6" x14ac:dyDescent="0.2">
      <c r="A90" s="7"/>
      <c r="B90" s="7"/>
      <c r="C90" s="7"/>
      <c r="D90" s="7"/>
      <c r="E90" s="7"/>
      <c r="F90" s="7"/>
    </row>
    <row r="91" spans="1:6" x14ac:dyDescent="0.2">
      <c r="A91" s="8" t="s">
        <v>104</v>
      </c>
      <c r="B91" s="5"/>
      <c r="C91" s="5"/>
      <c r="D91" s="5"/>
      <c r="E91" s="8">
        <f>E87+E89</f>
        <v>743022.23341069976</v>
      </c>
      <c r="F91" s="8">
        <f xml:space="preserve"> ROUND(SUM(F87:F90),2)</f>
        <v>100</v>
      </c>
    </row>
    <row r="93" spans="1:6" x14ac:dyDescent="0.2">
      <c r="A93" s="9" t="s">
        <v>105</v>
      </c>
    </row>
    <row r="94" spans="1:6" x14ac:dyDescent="0.2">
      <c r="A94" s="9" t="s">
        <v>106</v>
      </c>
    </row>
    <row r="95" spans="1:6" x14ac:dyDescent="0.2">
      <c r="A95" s="9" t="s">
        <v>107</v>
      </c>
    </row>
    <row r="96" spans="1:6" x14ac:dyDescent="0.2">
      <c r="A96" s="2" t="s">
        <v>598</v>
      </c>
      <c r="B96" s="12">
        <v>32.072200000000002</v>
      </c>
    </row>
    <row r="97" spans="1:2" x14ac:dyDescent="0.2">
      <c r="A97" s="2" t="s">
        <v>599</v>
      </c>
      <c r="B97" s="12">
        <v>64.465500000000006</v>
      </c>
    </row>
    <row r="98" spans="1:2" x14ac:dyDescent="0.2">
      <c r="A98" s="2" t="s">
        <v>600</v>
      </c>
      <c r="B98" s="12">
        <v>29.8064</v>
      </c>
    </row>
    <row r="99" spans="1:2" x14ac:dyDescent="0.2">
      <c r="A99" s="2" t="s">
        <v>601</v>
      </c>
      <c r="B99" s="12">
        <v>60.884900000000002</v>
      </c>
    </row>
    <row r="101" spans="1:2" x14ac:dyDescent="0.2">
      <c r="A101" s="9" t="s">
        <v>108</v>
      </c>
    </row>
    <row r="102" spans="1:2" x14ac:dyDescent="0.2">
      <c r="A102" s="2" t="s">
        <v>598</v>
      </c>
      <c r="B102" s="12">
        <v>30.795000000000002</v>
      </c>
    </row>
    <row r="103" spans="1:2" x14ac:dyDescent="0.2">
      <c r="A103" s="2" t="s">
        <v>599</v>
      </c>
      <c r="B103" s="12">
        <v>61.898400000000002</v>
      </c>
    </row>
    <row r="104" spans="1:2" x14ac:dyDescent="0.2">
      <c r="A104" s="2" t="s">
        <v>600</v>
      </c>
      <c r="B104" s="12">
        <v>28.447900000000001</v>
      </c>
    </row>
    <row r="105" spans="1:2" x14ac:dyDescent="0.2">
      <c r="A105" s="2" t="s">
        <v>601</v>
      </c>
      <c r="B105" s="12">
        <v>58.109400000000001</v>
      </c>
    </row>
    <row r="107" spans="1:2" x14ac:dyDescent="0.2">
      <c r="A107" s="9" t="s">
        <v>109</v>
      </c>
      <c r="B107" s="11" t="s">
        <v>110</v>
      </c>
    </row>
    <row r="109" spans="1:2" x14ac:dyDescent="0.2">
      <c r="A109" s="9" t="s">
        <v>111</v>
      </c>
      <c r="B109" s="21">
        <v>7.7754551205836436E-2</v>
      </c>
    </row>
  </sheetData>
  <mergeCells count="1">
    <mergeCell ref="A1:E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02"/>
  <sheetViews>
    <sheetView showGridLines="0" workbookViewId="0">
      <selection sqref="A1:E1"/>
    </sheetView>
  </sheetViews>
  <sheetFormatPr defaultRowHeight="11.25" x14ac:dyDescent="0.2"/>
  <cols>
    <col min="1" max="1" width="59" style="1" bestFit="1" customWidth="1"/>
    <col min="2" max="2" width="32.5703125" style="1" bestFit="1" customWidth="1"/>
    <col min="3" max="3" width="33.85546875" style="1" bestFit="1" customWidth="1"/>
    <col min="4" max="4" width="10" style="1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53" t="s">
        <v>461</v>
      </c>
      <c r="B1" s="53"/>
      <c r="C1" s="53"/>
      <c r="D1" s="53"/>
      <c r="E1" s="53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462</v>
      </c>
      <c r="B8" s="7" t="s">
        <v>463</v>
      </c>
      <c r="C8" s="7" t="s">
        <v>30</v>
      </c>
      <c r="D8" s="27">
        <v>4155052</v>
      </c>
      <c r="E8" s="7">
        <v>22748.9097</v>
      </c>
      <c r="F8" s="7">
        <f>E8/$E$79*100</f>
        <v>3.3309990371204772</v>
      </c>
    </row>
    <row r="9" spans="1:6" x14ac:dyDescent="0.2">
      <c r="A9" s="7" t="s">
        <v>9</v>
      </c>
      <c r="B9" s="7" t="s">
        <v>10</v>
      </c>
      <c r="C9" s="7" t="s">
        <v>11</v>
      </c>
      <c r="D9" s="27">
        <v>1049265</v>
      </c>
      <c r="E9" s="7">
        <v>21627.45018</v>
      </c>
      <c r="F9" s="7">
        <f t="shared" ref="F9:F63" si="0">E9/$E$79*100</f>
        <v>3.1667898231162743</v>
      </c>
    </row>
    <row r="10" spans="1:6" x14ac:dyDescent="0.2">
      <c r="A10" s="7" t="s">
        <v>464</v>
      </c>
      <c r="B10" s="7" t="s">
        <v>465</v>
      </c>
      <c r="C10" s="7" t="s">
        <v>11</v>
      </c>
      <c r="D10" s="27">
        <v>9688196</v>
      </c>
      <c r="E10" s="7">
        <v>19623.440997999998</v>
      </c>
      <c r="F10" s="7">
        <f t="shared" si="0"/>
        <v>2.873353665355157</v>
      </c>
    </row>
    <row r="11" spans="1:6" x14ac:dyDescent="0.2">
      <c r="A11" s="7" t="s">
        <v>229</v>
      </c>
      <c r="B11" s="7" t="s">
        <v>230</v>
      </c>
      <c r="C11" s="7" t="s">
        <v>191</v>
      </c>
      <c r="D11" s="27">
        <v>2979100</v>
      </c>
      <c r="E11" s="7">
        <v>18315.506799999999</v>
      </c>
      <c r="F11" s="7">
        <f t="shared" si="0"/>
        <v>2.6818399791341889</v>
      </c>
    </row>
    <row r="12" spans="1:6" x14ac:dyDescent="0.2">
      <c r="A12" s="7" t="s">
        <v>287</v>
      </c>
      <c r="B12" s="7" t="s">
        <v>288</v>
      </c>
      <c r="C12" s="7" t="s">
        <v>247</v>
      </c>
      <c r="D12" s="27">
        <v>7194904</v>
      </c>
      <c r="E12" s="7">
        <v>18087.988656000001</v>
      </c>
      <c r="F12" s="7">
        <f t="shared" si="0"/>
        <v>2.6485257355688621</v>
      </c>
    </row>
    <row r="13" spans="1:6" x14ac:dyDescent="0.2">
      <c r="A13" s="7" t="s">
        <v>274</v>
      </c>
      <c r="B13" s="7" t="s">
        <v>275</v>
      </c>
      <c r="C13" s="7" t="s">
        <v>39</v>
      </c>
      <c r="D13" s="27">
        <v>11253507</v>
      </c>
      <c r="E13" s="7">
        <v>17836.808594999999</v>
      </c>
      <c r="F13" s="7">
        <f t="shared" si="0"/>
        <v>2.6117468062764893</v>
      </c>
    </row>
    <row r="14" spans="1:6" x14ac:dyDescent="0.2">
      <c r="A14" s="7" t="s">
        <v>196</v>
      </c>
      <c r="B14" s="7" t="s">
        <v>197</v>
      </c>
      <c r="C14" s="7" t="s">
        <v>11</v>
      </c>
      <c r="D14" s="27">
        <v>1350892</v>
      </c>
      <c r="E14" s="7">
        <v>17389.35727</v>
      </c>
      <c r="F14" s="7">
        <f t="shared" si="0"/>
        <v>2.5462289439969936</v>
      </c>
    </row>
    <row r="15" spans="1:6" x14ac:dyDescent="0.2">
      <c r="A15" s="7" t="s">
        <v>234</v>
      </c>
      <c r="B15" s="7" t="s">
        <v>235</v>
      </c>
      <c r="C15" s="7" t="s">
        <v>77</v>
      </c>
      <c r="D15" s="27">
        <v>3363311</v>
      </c>
      <c r="E15" s="7">
        <v>17334.504894000002</v>
      </c>
      <c r="F15" s="7">
        <f t="shared" si="0"/>
        <v>2.5381972091117055</v>
      </c>
    </row>
    <row r="16" spans="1:6" x14ac:dyDescent="0.2">
      <c r="A16" s="7" t="s">
        <v>446</v>
      </c>
      <c r="B16" s="7" t="s">
        <v>447</v>
      </c>
      <c r="C16" s="7" t="s">
        <v>77</v>
      </c>
      <c r="D16" s="27">
        <v>219964</v>
      </c>
      <c r="E16" s="7">
        <v>16949.216037999999</v>
      </c>
      <c r="F16" s="7">
        <f t="shared" si="0"/>
        <v>2.4817814588505285</v>
      </c>
    </row>
    <row r="17" spans="1:6" x14ac:dyDescent="0.2">
      <c r="A17" s="7" t="s">
        <v>12</v>
      </c>
      <c r="B17" s="7" t="s">
        <v>13</v>
      </c>
      <c r="C17" s="7" t="s">
        <v>11</v>
      </c>
      <c r="D17" s="27">
        <v>4800077</v>
      </c>
      <c r="E17" s="7">
        <v>16488.264494999999</v>
      </c>
      <c r="F17" s="7">
        <f t="shared" si="0"/>
        <v>2.4142868331238203</v>
      </c>
    </row>
    <row r="18" spans="1:6" x14ac:dyDescent="0.2">
      <c r="A18" s="7" t="s">
        <v>17</v>
      </c>
      <c r="B18" s="7" t="s">
        <v>18</v>
      </c>
      <c r="C18" s="7" t="s">
        <v>671</v>
      </c>
      <c r="D18" s="27">
        <v>11691506</v>
      </c>
      <c r="E18" s="7">
        <v>16046.591984999999</v>
      </c>
      <c r="F18" s="7">
        <f t="shared" si="0"/>
        <v>2.3496151312737492</v>
      </c>
    </row>
    <row r="19" spans="1:6" x14ac:dyDescent="0.2">
      <c r="A19" s="7" t="s">
        <v>293</v>
      </c>
      <c r="B19" s="7" t="s">
        <v>294</v>
      </c>
      <c r="C19" s="7" t="s">
        <v>74</v>
      </c>
      <c r="D19" s="27">
        <v>968016</v>
      </c>
      <c r="E19" s="7">
        <v>15856.102080000001</v>
      </c>
      <c r="F19" s="7">
        <f t="shared" si="0"/>
        <v>2.3217227312201252</v>
      </c>
    </row>
    <row r="20" spans="1:6" x14ac:dyDescent="0.2">
      <c r="A20" s="7" t="s">
        <v>466</v>
      </c>
      <c r="B20" s="7" t="s">
        <v>467</v>
      </c>
      <c r="C20" s="7" t="s">
        <v>39</v>
      </c>
      <c r="D20" s="27">
        <v>3034425</v>
      </c>
      <c r="E20" s="7">
        <v>15806.319825</v>
      </c>
      <c r="F20" s="7">
        <f t="shared" si="0"/>
        <v>2.3144333865588869</v>
      </c>
    </row>
    <row r="21" spans="1:6" x14ac:dyDescent="0.2">
      <c r="A21" s="7" t="s">
        <v>149</v>
      </c>
      <c r="B21" s="7" t="s">
        <v>150</v>
      </c>
      <c r="C21" s="7" t="s">
        <v>30</v>
      </c>
      <c r="D21" s="27">
        <v>861207</v>
      </c>
      <c r="E21" s="7">
        <v>15444.025131</v>
      </c>
      <c r="F21" s="7">
        <f t="shared" si="0"/>
        <v>2.2613845462943418</v>
      </c>
    </row>
    <row r="22" spans="1:6" x14ac:dyDescent="0.2">
      <c r="A22" s="7" t="s">
        <v>468</v>
      </c>
      <c r="B22" s="7" t="s">
        <v>469</v>
      </c>
      <c r="C22" s="7" t="s">
        <v>247</v>
      </c>
      <c r="D22" s="27">
        <v>213547</v>
      </c>
      <c r="E22" s="7">
        <v>15291.460029</v>
      </c>
      <c r="F22" s="7">
        <f t="shared" si="0"/>
        <v>2.2390452687394187</v>
      </c>
    </row>
    <row r="23" spans="1:6" x14ac:dyDescent="0.2">
      <c r="A23" s="7" t="s">
        <v>470</v>
      </c>
      <c r="B23" s="7" t="s">
        <v>471</v>
      </c>
      <c r="C23" s="7" t="s">
        <v>95</v>
      </c>
      <c r="D23" s="27">
        <v>6026546</v>
      </c>
      <c r="E23" s="7">
        <v>15093.484457</v>
      </c>
      <c r="F23" s="7">
        <f t="shared" si="0"/>
        <v>2.2100567832074995</v>
      </c>
    </row>
    <row r="24" spans="1:6" x14ac:dyDescent="0.2">
      <c r="A24" s="7" t="s">
        <v>472</v>
      </c>
      <c r="B24" s="7" t="s">
        <v>473</v>
      </c>
      <c r="C24" s="7" t="s">
        <v>52</v>
      </c>
      <c r="D24" s="27">
        <v>2148669</v>
      </c>
      <c r="E24" s="7">
        <v>14811.8497515</v>
      </c>
      <c r="F24" s="7">
        <f t="shared" si="0"/>
        <v>2.1688185460694709</v>
      </c>
    </row>
    <row r="25" spans="1:6" x14ac:dyDescent="0.2">
      <c r="A25" s="7" t="s">
        <v>320</v>
      </c>
      <c r="B25" s="7" t="s">
        <v>321</v>
      </c>
      <c r="C25" s="7" t="s">
        <v>322</v>
      </c>
      <c r="D25" s="27">
        <v>1931964</v>
      </c>
      <c r="E25" s="7">
        <v>14676.164526</v>
      </c>
      <c r="F25" s="7">
        <f t="shared" si="0"/>
        <v>2.1489508969622269</v>
      </c>
    </row>
    <row r="26" spans="1:6" x14ac:dyDescent="0.2">
      <c r="A26" s="7" t="s">
        <v>248</v>
      </c>
      <c r="B26" s="7" t="s">
        <v>249</v>
      </c>
      <c r="C26" s="7" t="s">
        <v>128</v>
      </c>
      <c r="D26" s="27">
        <v>1469004</v>
      </c>
      <c r="E26" s="7">
        <v>14629.810836000001</v>
      </c>
      <c r="F26" s="7">
        <f t="shared" si="0"/>
        <v>2.142163578414078</v>
      </c>
    </row>
    <row r="27" spans="1:6" x14ac:dyDescent="0.2">
      <c r="A27" s="7" t="s">
        <v>145</v>
      </c>
      <c r="B27" s="7" t="s">
        <v>146</v>
      </c>
      <c r="C27" s="7" t="s">
        <v>30</v>
      </c>
      <c r="D27" s="27">
        <v>265692</v>
      </c>
      <c r="E27" s="7">
        <v>14473.306008</v>
      </c>
      <c r="F27" s="7">
        <f t="shared" si="0"/>
        <v>2.1192474282228138</v>
      </c>
    </row>
    <row r="28" spans="1:6" x14ac:dyDescent="0.2">
      <c r="A28" s="7" t="s">
        <v>474</v>
      </c>
      <c r="B28" s="7" t="s">
        <v>475</v>
      </c>
      <c r="C28" s="7" t="s">
        <v>30</v>
      </c>
      <c r="D28" s="27">
        <v>743371</v>
      </c>
      <c r="E28" s="7">
        <v>13074.0374625</v>
      </c>
      <c r="F28" s="7">
        <f t="shared" si="0"/>
        <v>1.9143601505818342</v>
      </c>
    </row>
    <row r="29" spans="1:6" x14ac:dyDescent="0.2">
      <c r="A29" s="7" t="s">
        <v>240</v>
      </c>
      <c r="B29" s="7" t="s">
        <v>241</v>
      </c>
      <c r="C29" s="7" t="s">
        <v>131</v>
      </c>
      <c r="D29" s="27">
        <v>6772160</v>
      </c>
      <c r="E29" s="7">
        <v>13036.407999999999</v>
      </c>
      <c r="F29" s="7">
        <f t="shared" si="0"/>
        <v>1.9088502731851666</v>
      </c>
    </row>
    <row r="30" spans="1:6" x14ac:dyDescent="0.2">
      <c r="A30" s="7" t="s">
        <v>392</v>
      </c>
      <c r="B30" s="7" t="s">
        <v>393</v>
      </c>
      <c r="C30" s="7" t="s">
        <v>95</v>
      </c>
      <c r="D30" s="27">
        <v>721609</v>
      </c>
      <c r="E30" s="7">
        <v>12798.457224</v>
      </c>
      <c r="F30" s="7">
        <f t="shared" si="0"/>
        <v>1.8740084360953622</v>
      </c>
    </row>
    <row r="31" spans="1:6" x14ac:dyDescent="0.2">
      <c r="A31" s="7" t="s">
        <v>476</v>
      </c>
      <c r="B31" s="7" t="s">
        <v>477</v>
      </c>
      <c r="C31" s="7" t="s">
        <v>131</v>
      </c>
      <c r="D31" s="27">
        <v>4352490</v>
      </c>
      <c r="E31" s="7">
        <v>12639.63096</v>
      </c>
      <c r="F31" s="7">
        <f t="shared" si="0"/>
        <v>1.8507523706649633</v>
      </c>
    </row>
    <row r="32" spans="1:6" x14ac:dyDescent="0.2">
      <c r="A32" s="7" t="s">
        <v>478</v>
      </c>
      <c r="B32" s="7" t="s">
        <v>479</v>
      </c>
      <c r="C32" s="7" t="s">
        <v>39</v>
      </c>
      <c r="D32" s="27">
        <v>769058</v>
      </c>
      <c r="E32" s="7">
        <v>12242.634302</v>
      </c>
      <c r="F32" s="7">
        <f t="shared" si="0"/>
        <v>1.792622310676284</v>
      </c>
    </row>
    <row r="33" spans="1:6" x14ac:dyDescent="0.2">
      <c r="A33" s="7" t="s">
        <v>258</v>
      </c>
      <c r="B33" s="7" t="s">
        <v>259</v>
      </c>
      <c r="C33" s="7" t="s">
        <v>36</v>
      </c>
      <c r="D33" s="27">
        <v>1012584</v>
      </c>
      <c r="E33" s="7">
        <v>11975.830968</v>
      </c>
      <c r="F33" s="7">
        <f t="shared" si="0"/>
        <v>1.7535557505477104</v>
      </c>
    </row>
    <row r="34" spans="1:6" x14ac:dyDescent="0.2">
      <c r="A34" s="7" t="s">
        <v>256</v>
      </c>
      <c r="B34" s="7" t="s">
        <v>257</v>
      </c>
      <c r="C34" s="7" t="s">
        <v>247</v>
      </c>
      <c r="D34" s="27">
        <v>876836</v>
      </c>
      <c r="E34" s="7">
        <v>11925.846436</v>
      </c>
      <c r="F34" s="7">
        <f t="shared" si="0"/>
        <v>1.7462367875662486</v>
      </c>
    </row>
    <row r="35" spans="1:6" x14ac:dyDescent="0.2">
      <c r="A35" s="7" t="s">
        <v>302</v>
      </c>
      <c r="B35" s="7" t="s">
        <v>303</v>
      </c>
      <c r="C35" s="7" t="s">
        <v>11</v>
      </c>
      <c r="D35" s="27">
        <v>12530441</v>
      </c>
      <c r="E35" s="7">
        <v>11728.492775999999</v>
      </c>
      <c r="F35" s="7">
        <f t="shared" si="0"/>
        <v>1.7173393652237527</v>
      </c>
    </row>
    <row r="36" spans="1:6" x14ac:dyDescent="0.2">
      <c r="A36" s="7" t="s">
        <v>25</v>
      </c>
      <c r="B36" s="7" t="s">
        <v>26</v>
      </c>
      <c r="C36" s="7" t="s">
        <v>27</v>
      </c>
      <c r="D36" s="27">
        <v>2606125</v>
      </c>
      <c r="E36" s="7">
        <v>11489.1020625</v>
      </c>
      <c r="F36" s="7">
        <f t="shared" si="0"/>
        <v>1.6822866859226397</v>
      </c>
    </row>
    <row r="37" spans="1:6" x14ac:dyDescent="0.2">
      <c r="A37" s="7" t="s">
        <v>222</v>
      </c>
      <c r="B37" s="7" t="s">
        <v>223</v>
      </c>
      <c r="C37" s="7" t="s">
        <v>16</v>
      </c>
      <c r="D37" s="27">
        <v>5418724</v>
      </c>
      <c r="E37" s="7">
        <v>10756.16714</v>
      </c>
      <c r="F37" s="7">
        <f t="shared" si="0"/>
        <v>1.5749670141970329</v>
      </c>
    </row>
    <row r="38" spans="1:6" x14ac:dyDescent="0.2">
      <c r="A38" s="7" t="s">
        <v>242</v>
      </c>
      <c r="B38" s="7" t="s">
        <v>243</v>
      </c>
      <c r="C38" s="7" t="s">
        <v>244</v>
      </c>
      <c r="D38" s="27">
        <v>2485580</v>
      </c>
      <c r="E38" s="7">
        <v>10446.892739999999</v>
      </c>
      <c r="F38" s="7">
        <f t="shared" si="0"/>
        <v>1.5296816470215671</v>
      </c>
    </row>
    <row r="39" spans="1:6" x14ac:dyDescent="0.2">
      <c r="A39" s="7" t="s">
        <v>480</v>
      </c>
      <c r="B39" s="7" t="s">
        <v>481</v>
      </c>
      <c r="C39" s="7" t="s">
        <v>297</v>
      </c>
      <c r="D39" s="27">
        <v>1345144</v>
      </c>
      <c r="E39" s="7">
        <v>10379.131104</v>
      </c>
      <c r="F39" s="7">
        <f t="shared" si="0"/>
        <v>1.5197596794527342</v>
      </c>
    </row>
    <row r="40" spans="1:6" x14ac:dyDescent="0.2">
      <c r="A40" s="7" t="s">
        <v>210</v>
      </c>
      <c r="B40" s="7" t="s">
        <v>211</v>
      </c>
      <c r="C40" s="7" t="s">
        <v>136</v>
      </c>
      <c r="D40" s="27">
        <v>2456836</v>
      </c>
      <c r="E40" s="7">
        <v>9894.9069899999995</v>
      </c>
      <c r="F40" s="7">
        <f t="shared" si="0"/>
        <v>1.4488573778147564</v>
      </c>
    </row>
    <row r="41" spans="1:6" x14ac:dyDescent="0.2">
      <c r="A41" s="7" t="s">
        <v>141</v>
      </c>
      <c r="B41" s="7" t="s">
        <v>142</v>
      </c>
      <c r="C41" s="7" t="s">
        <v>21</v>
      </c>
      <c r="D41" s="27">
        <v>6934152</v>
      </c>
      <c r="E41" s="7">
        <v>9849.9629160000004</v>
      </c>
      <c r="F41" s="7">
        <f t="shared" si="0"/>
        <v>1.4422764616656951</v>
      </c>
    </row>
    <row r="42" spans="1:6" x14ac:dyDescent="0.2">
      <c r="A42" s="7" t="s">
        <v>250</v>
      </c>
      <c r="B42" s="7" t="s">
        <v>251</v>
      </c>
      <c r="C42" s="7" t="s">
        <v>136</v>
      </c>
      <c r="D42" s="27">
        <v>542781</v>
      </c>
      <c r="E42" s="7">
        <v>9839.5339679999997</v>
      </c>
      <c r="F42" s="7">
        <f t="shared" si="0"/>
        <v>1.4407494075692879</v>
      </c>
    </row>
    <row r="43" spans="1:6" x14ac:dyDescent="0.2">
      <c r="A43" s="7" t="s">
        <v>329</v>
      </c>
      <c r="B43" s="7" t="s">
        <v>330</v>
      </c>
      <c r="C43" s="7" t="s">
        <v>52</v>
      </c>
      <c r="D43" s="27">
        <v>1217476</v>
      </c>
      <c r="E43" s="7">
        <v>9747.1128559999997</v>
      </c>
      <c r="F43" s="7">
        <f t="shared" si="0"/>
        <v>1.4272166871382246</v>
      </c>
    </row>
    <row r="44" spans="1:6" x14ac:dyDescent="0.2">
      <c r="A44" s="7" t="s">
        <v>129</v>
      </c>
      <c r="B44" s="7" t="s">
        <v>130</v>
      </c>
      <c r="C44" s="7" t="s">
        <v>131</v>
      </c>
      <c r="D44" s="27">
        <v>3927799</v>
      </c>
      <c r="E44" s="7">
        <v>9742.9054195000008</v>
      </c>
      <c r="F44" s="7">
        <f t="shared" si="0"/>
        <v>1.4266006151103752</v>
      </c>
    </row>
    <row r="45" spans="1:6" x14ac:dyDescent="0.2">
      <c r="A45" s="7" t="s">
        <v>134</v>
      </c>
      <c r="B45" s="7" t="s">
        <v>135</v>
      </c>
      <c r="C45" s="7" t="s">
        <v>136</v>
      </c>
      <c r="D45" s="27">
        <v>145666</v>
      </c>
      <c r="E45" s="7">
        <v>9322.8424990000003</v>
      </c>
      <c r="F45" s="7">
        <f t="shared" si="0"/>
        <v>1.3650930878412544</v>
      </c>
    </row>
    <row r="46" spans="1:6" x14ac:dyDescent="0.2">
      <c r="A46" s="7" t="s">
        <v>28</v>
      </c>
      <c r="B46" s="7" t="s">
        <v>29</v>
      </c>
      <c r="C46" s="7" t="s">
        <v>30</v>
      </c>
      <c r="D46" s="27">
        <v>1201671</v>
      </c>
      <c r="E46" s="7">
        <v>9230.6357865000009</v>
      </c>
      <c r="F46" s="7">
        <f t="shared" si="0"/>
        <v>1.3515917607621135</v>
      </c>
    </row>
    <row r="47" spans="1:6" x14ac:dyDescent="0.2">
      <c r="A47" s="7" t="s">
        <v>272</v>
      </c>
      <c r="B47" s="7" t="s">
        <v>273</v>
      </c>
      <c r="C47" s="7" t="s">
        <v>172</v>
      </c>
      <c r="D47" s="27">
        <v>882057</v>
      </c>
      <c r="E47" s="7">
        <v>9089.1563564999997</v>
      </c>
      <c r="F47" s="7">
        <f t="shared" si="0"/>
        <v>1.3308756978247165</v>
      </c>
    </row>
    <row r="48" spans="1:6" x14ac:dyDescent="0.2">
      <c r="A48" s="7" t="s">
        <v>295</v>
      </c>
      <c r="B48" s="7" t="s">
        <v>296</v>
      </c>
      <c r="C48" s="7" t="s">
        <v>297</v>
      </c>
      <c r="D48" s="27">
        <v>196626</v>
      </c>
      <c r="E48" s="7">
        <v>8658.3275969999995</v>
      </c>
      <c r="F48" s="7">
        <f t="shared" si="0"/>
        <v>1.2677917873435778</v>
      </c>
    </row>
    <row r="49" spans="1:6" x14ac:dyDescent="0.2">
      <c r="A49" s="7" t="s">
        <v>124</v>
      </c>
      <c r="B49" s="7" t="s">
        <v>125</v>
      </c>
      <c r="C49" s="7" t="s">
        <v>123</v>
      </c>
      <c r="D49" s="27">
        <v>2361390</v>
      </c>
      <c r="E49" s="7">
        <v>8550.5931899999996</v>
      </c>
      <c r="F49" s="7">
        <f t="shared" si="0"/>
        <v>1.2520168244678076</v>
      </c>
    </row>
    <row r="50" spans="1:6" x14ac:dyDescent="0.2">
      <c r="A50" s="7" t="s">
        <v>14</v>
      </c>
      <c r="B50" s="7" t="s">
        <v>15</v>
      </c>
      <c r="C50" s="7" t="s">
        <v>16</v>
      </c>
      <c r="D50" s="27">
        <v>2264496</v>
      </c>
      <c r="E50" s="7">
        <v>8366.180472</v>
      </c>
      <c r="F50" s="7">
        <f t="shared" si="0"/>
        <v>1.2250142738316878</v>
      </c>
    </row>
    <row r="51" spans="1:6" x14ac:dyDescent="0.2">
      <c r="A51" s="7" t="s">
        <v>22</v>
      </c>
      <c r="B51" s="7" t="s">
        <v>23</v>
      </c>
      <c r="C51" s="7" t="s">
        <v>24</v>
      </c>
      <c r="D51" s="27">
        <v>3495282</v>
      </c>
      <c r="E51" s="7">
        <v>8317.0235190000003</v>
      </c>
      <c r="F51" s="7">
        <f t="shared" si="0"/>
        <v>1.2178164887391225</v>
      </c>
    </row>
    <row r="52" spans="1:6" x14ac:dyDescent="0.2">
      <c r="A52" s="7" t="s">
        <v>482</v>
      </c>
      <c r="B52" s="7" t="s">
        <v>483</v>
      </c>
      <c r="C52" s="7" t="s">
        <v>27</v>
      </c>
      <c r="D52" s="27">
        <v>1743720</v>
      </c>
      <c r="E52" s="7">
        <v>8175.4312200000004</v>
      </c>
      <c r="F52" s="7">
        <f t="shared" si="0"/>
        <v>1.1970838990083419</v>
      </c>
    </row>
    <row r="53" spans="1:6" x14ac:dyDescent="0.2">
      <c r="A53" s="7" t="s">
        <v>231</v>
      </c>
      <c r="B53" s="7" t="s">
        <v>232</v>
      </c>
      <c r="C53" s="7" t="s">
        <v>77</v>
      </c>
      <c r="D53" s="27">
        <v>689689</v>
      </c>
      <c r="E53" s="7">
        <v>8062.4644099999996</v>
      </c>
      <c r="F53" s="7">
        <f t="shared" si="0"/>
        <v>1.1805427838384763</v>
      </c>
    </row>
    <row r="54" spans="1:6" x14ac:dyDescent="0.2">
      <c r="A54" s="7" t="s">
        <v>484</v>
      </c>
      <c r="B54" s="7" t="s">
        <v>485</v>
      </c>
      <c r="C54" s="7" t="s">
        <v>11</v>
      </c>
      <c r="D54" s="27">
        <v>1250000</v>
      </c>
      <c r="E54" s="7">
        <v>7840.625</v>
      </c>
      <c r="F54" s="7">
        <f t="shared" si="0"/>
        <v>1.1480600463864317</v>
      </c>
    </row>
    <row r="55" spans="1:6" x14ac:dyDescent="0.2">
      <c r="A55" s="7" t="s">
        <v>264</v>
      </c>
      <c r="B55" s="7" t="s">
        <v>265</v>
      </c>
      <c r="C55" s="7" t="s">
        <v>247</v>
      </c>
      <c r="D55" s="27">
        <v>852080</v>
      </c>
      <c r="E55" s="7">
        <v>7207.7447199999997</v>
      </c>
      <c r="F55" s="7">
        <f t="shared" si="0"/>
        <v>1.0553908314177449</v>
      </c>
    </row>
    <row r="56" spans="1:6" x14ac:dyDescent="0.2">
      <c r="A56" s="7" t="s">
        <v>285</v>
      </c>
      <c r="B56" s="7" t="s">
        <v>286</v>
      </c>
      <c r="C56" s="7" t="s">
        <v>282</v>
      </c>
      <c r="D56" s="27">
        <v>1773564</v>
      </c>
      <c r="E56" s="7">
        <v>7080.9542700000002</v>
      </c>
      <c r="F56" s="7">
        <f t="shared" si="0"/>
        <v>1.0368255958774206</v>
      </c>
    </row>
    <row r="57" spans="1:6" x14ac:dyDescent="0.2">
      <c r="A57" s="7" t="s">
        <v>486</v>
      </c>
      <c r="B57" s="7" t="s">
        <v>487</v>
      </c>
      <c r="C57" s="7" t="s">
        <v>247</v>
      </c>
      <c r="D57" s="27">
        <v>1470027</v>
      </c>
      <c r="E57" s="7">
        <v>4191.046977</v>
      </c>
      <c r="F57" s="7">
        <f t="shared" si="0"/>
        <v>0.61367219919615257</v>
      </c>
    </row>
    <row r="58" spans="1:6" x14ac:dyDescent="0.2">
      <c r="A58" s="7" t="s">
        <v>31</v>
      </c>
      <c r="B58" s="7" t="s">
        <v>32</v>
      </c>
      <c r="C58" s="7" t="s">
        <v>33</v>
      </c>
      <c r="D58" s="27">
        <v>8299229</v>
      </c>
      <c r="E58" s="7">
        <v>4095.6695115000002</v>
      </c>
      <c r="F58" s="7">
        <f t="shared" si="0"/>
        <v>0.59970659601194853</v>
      </c>
    </row>
    <row r="59" spans="1:6" x14ac:dyDescent="0.2">
      <c r="A59" s="7" t="s">
        <v>488</v>
      </c>
      <c r="B59" s="7" t="s">
        <v>489</v>
      </c>
      <c r="C59" s="7" t="s">
        <v>39</v>
      </c>
      <c r="D59" s="27">
        <v>172731</v>
      </c>
      <c r="E59" s="7">
        <v>3133.4267055</v>
      </c>
      <c r="F59" s="7">
        <f t="shared" si="0"/>
        <v>0.45881061890663222</v>
      </c>
    </row>
    <row r="60" spans="1:6" x14ac:dyDescent="0.2">
      <c r="A60" s="7" t="s">
        <v>490</v>
      </c>
      <c r="B60" s="7" t="s">
        <v>491</v>
      </c>
      <c r="C60" s="7" t="s">
        <v>21</v>
      </c>
      <c r="D60" s="27">
        <v>2105881</v>
      </c>
      <c r="E60" s="7">
        <v>2717.6394304999999</v>
      </c>
      <c r="F60" s="7">
        <f t="shared" si="0"/>
        <v>0.39792915113800559</v>
      </c>
    </row>
    <row r="61" spans="1:6" x14ac:dyDescent="0.2">
      <c r="A61" s="7" t="s">
        <v>492</v>
      </c>
      <c r="B61" s="7" t="s">
        <v>493</v>
      </c>
      <c r="C61" s="7" t="s">
        <v>77</v>
      </c>
      <c r="D61" s="27">
        <v>51901</v>
      </c>
      <c r="E61" s="7">
        <v>890.75091250000003</v>
      </c>
      <c r="F61" s="7">
        <f t="shared" si="0"/>
        <v>0.13042780823257152</v>
      </c>
    </row>
    <row r="62" spans="1:6" x14ac:dyDescent="0.2">
      <c r="A62" s="7" t="s">
        <v>308</v>
      </c>
      <c r="B62" s="7" t="s">
        <v>309</v>
      </c>
      <c r="C62" s="7" t="s">
        <v>39</v>
      </c>
      <c r="D62" s="27">
        <v>192304</v>
      </c>
      <c r="E62" s="7">
        <v>644.21839999999997</v>
      </c>
      <c r="F62" s="7">
        <f t="shared" si="0"/>
        <v>9.4329394172912584E-2</v>
      </c>
    </row>
    <row r="63" spans="1:6" x14ac:dyDescent="0.2">
      <c r="A63" s="7" t="s">
        <v>452</v>
      </c>
      <c r="B63" s="7" t="s">
        <v>453</v>
      </c>
      <c r="C63" s="7" t="s">
        <v>39</v>
      </c>
      <c r="D63" s="27">
        <v>376519</v>
      </c>
      <c r="E63" s="7">
        <v>456.52928750000001</v>
      </c>
      <c r="F63" s="7">
        <f t="shared" si="0"/>
        <v>6.6847098921835255E-2</v>
      </c>
    </row>
    <row r="64" spans="1:6" x14ac:dyDescent="0.2">
      <c r="A64" s="6" t="s">
        <v>40</v>
      </c>
      <c r="B64" s="7"/>
      <c r="C64" s="7"/>
      <c r="D64" s="27"/>
      <c r="E64" s="6">
        <f xml:space="preserve"> SUM(E8:E63)</f>
        <v>646128.87584350002</v>
      </c>
      <c r="F64" s="6">
        <f>SUM(F8:F63)</f>
        <v>94.60913475296951</v>
      </c>
    </row>
    <row r="65" spans="1:6" x14ac:dyDescent="0.2">
      <c r="A65" s="7"/>
      <c r="B65" s="7"/>
      <c r="C65" s="7"/>
      <c r="D65" s="27"/>
      <c r="E65" s="7"/>
      <c r="F65" s="7"/>
    </row>
    <row r="66" spans="1:6" x14ac:dyDescent="0.2">
      <c r="A66" s="30" t="s">
        <v>628</v>
      </c>
      <c r="B66" s="23"/>
      <c r="C66" s="23"/>
      <c r="D66" s="31"/>
      <c r="E66" s="25"/>
      <c r="F66" s="25"/>
    </row>
    <row r="67" spans="1:6" x14ac:dyDescent="0.2">
      <c r="A67" s="23" t="s">
        <v>629</v>
      </c>
      <c r="B67" s="23" t="s">
        <v>630</v>
      </c>
      <c r="C67" s="23" t="s">
        <v>74</v>
      </c>
      <c r="D67" s="31">
        <v>140468</v>
      </c>
      <c r="E67" s="25">
        <v>3094.5137076000001</v>
      </c>
      <c r="F67" s="7">
        <f t="shared" ref="F67" si="1">E67/$E$79*100</f>
        <v>0.45311280040694513</v>
      </c>
    </row>
    <row r="68" spans="1:6" x14ac:dyDescent="0.2">
      <c r="A68" s="22" t="s">
        <v>40</v>
      </c>
      <c r="B68" s="23"/>
      <c r="C68" s="23"/>
      <c r="D68" s="31"/>
      <c r="E68" s="26">
        <f>SUM(E67)</f>
        <v>3094.5137076000001</v>
      </c>
      <c r="F68" s="26">
        <f>SUM(F67)</f>
        <v>0.45311280040694513</v>
      </c>
    </row>
    <row r="69" spans="1:6" x14ac:dyDescent="0.2">
      <c r="A69" s="7"/>
      <c r="B69" s="7"/>
      <c r="C69" s="7"/>
      <c r="D69" s="7"/>
      <c r="E69" s="7"/>
      <c r="F69" s="7"/>
    </row>
    <row r="70" spans="1:6" x14ac:dyDescent="0.2">
      <c r="A70" s="6" t="s">
        <v>310</v>
      </c>
      <c r="B70" s="7"/>
      <c r="C70" s="7"/>
      <c r="D70" s="7"/>
      <c r="E70" s="7"/>
      <c r="F70" s="7"/>
    </row>
    <row r="71" spans="1:6" x14ac:dyDescent="0.2">
      <c r="A71" s="7" t="s">
        <v>494</v>
      </c>
      <c r="B71" s="7" t="s">
        <v>495</v>
      </c>
      <c r="C71" s="7" t="s">
        <v>30</v>
      </c>
      <c r="D71" s="7">
        <v>39230</v>
      </c>
      <c r="E71" s="7">
        <v>71.555520000000001</v>
      </c>
      <c r="F71" s="7">
        <f t="shared" ref="F71:F72" si="2">E71/$E$79*100</f>
        <v>1.0477485354854394E-2</v>
      </c>
    </row>
    <row r="72" spans="1:6" x14ac:dyDescent="0.2">
      <c r="A72" s="7" t="s">
        <v>311</v>
      </c>
      <c r="B72" s="7" t="s">
        <v>312</v>
      </c>
      <c r="C72" s="7" t="s">
        <v>39</v>
      </c>
      <c r="D72" s="7">
        <v>8100</v>
      </c>
      <c r="E72" s="7">
        <v>8.0999999999999996E-4</v>
      </c>
      <c r="F72" s="7">
        <f t="shared" si="2"/>
        <v>1.1860389159958669E-7</v>
      </c>
    </row>
    <row r="73" spans="1:6" x14ac:dyDescent="0.2">
      <c r="A73" s="6" t="s">
        <v>40</v>
      </c>
      <c r="B73" s="7"/>
      <c r="C73" s="7"/>
      <c r="D73" s="7"/>
      <c r="E73" s="6">
        <f>SUM(E71:E72)</f>
        <v>71.556330000000003</v>
      </c>
      <c r="F73" s="6">
        <f>SUM(F71:F72)</f>
        <v>1.0477603958745994E-2</v>
      </c>
    </row>
    <row r="74" spans="1:6" x14ac:dyDescent="0.2">
      <c r="A74" s="7"/>
      <c r="B74" s="7"/>
      <c r="C74" s="7"/>
      <c r="D74" s="7"/>
      <c r="E74" s="7"/>
      <c r="F74" s="7"/>
    </row>
    <row r="75" spans="1:6" x14ac:dyDescent="0.2">
      <c r="A75" s="6" t="s">
        <v>40</v>
      </c>
      <c r="B75" s="7"/>
      <c r="C75" s="7"/>
      <c r="D75" s="7"/>
      <c r="E75" s="6">
        <f>E64+E68+E73</f>
        <v>649294.94588110002</v>
      </c>
      <c r="F75" s="6">
        <f>F64+F68+F73</f>
        <v>95.072725157335199</v>
      </c>
    </row>
    <row r="76" spans="1:6" x14ac:dyDescent="0.2">
      <c r="A76" s="7"/>
      <c r="B76" s="7"/>
      <c r="C76" s="7"/>
      <c r="D76" s="7"/>
      <c r="E76" s="7"/>
      <c r="F76" s="7"/>
    </row>
    <row r="77" spans="1:6" x14ac:dyDescent="0.2">
      <c r="A77" s="6" t="s">
        <v>103</v>
      </c>
      <c r="B77" s="7"/>
      <c r="C77" s="7"/>
      <c r="D77" s="7"/>
      <c r="E77" s="6">
        <v>33650.604282300003</v>
      </c>
      <c r="F77" s="6">
        <f t="shared" ref="F77" si="3">E77/$E$79*100</f>
        <v>4.9272748426648114</v>
      </c>
    </row>
    <row r="78" spans="1:6" x14ac:dyDescent="0.2">
      <c r="A78" s="7"/>
      <c r="B78" s="7"/>
      <c r="C78" s="7"/>
      <c r="D78" s="7"/>
      <c r="E78" s="7"/>
      <c r="F78" s="7"/>
    </row>
    <row r="79" spans="1:6" x14ac:dyDescent="0.2">
      <c r="A79" s="8" t="s">
        <v>104</v>
      </c>
      <c r="B79" s="5"/>
      <c r="C79" s="5"/>
      <c r="D79" s="5"/>
      <c r="E79" s="8">
        <f>E75+E77</f>
        <v>682945.55016340001</v>
      </c>
      <c r="F79" s="8">
        <f xml:space="preserve"> ROUND(SUM(F75:F78),2)</f>
        <v>100</v>
      </c>
    </row>
    <row r="81" spans="1:2" x14ac:dyDescent="0.2">
      <c r="A81" s="9" t="s">
        <v>105</v>
      </c>
    </row>
    <row r="82" spans="1:2" x14ac:dyDescent="0.2">
      <c r="A82" s="9" t="s">
        <v>106</v>
      </c>
    </row>
    <row r="83" spans="1:2" x14ac:dyDescent="0.2">
      <c r="A83" s="9" t="s">
        <v>107</v>
      </c>
    </row>
    <row r="84" spans="1:2" x14ac:dyDescent="0.2">
      <c r="A84" s="2" t="s">
        <v>598</v>
      </c>
      <c r="B84" s="12">
        <v>73.827600000000004</v>
      </c>
    </row>
    <row r="85" spans="1:2" x14ac:dyDescent="0.2">
      <c r="A85" s="2" t="s">
        <v>599</v>
      </c>
      <c r="B85" s="12">
        <v>1039.8307</v>
      </c>
    </row>
    <row r="86" spans="1:2" x14ac:dyDescent="0.2">
      <c r="A86" s="2" t="s">
        <v>600</v>
      </c>
      <c r="B86" s="12">
        <v>69.024500000000003</v>
      </c>
    </row>
    <row r="87" spans="1:2" x14ac:dyDescent="0.2">
      <c r="A87" s="2" t="s">
        <v>601</v>
      </c>
      <c r="B87" s="12">
        <v>985.19920000000002</v>
      </c>
    </row>
    <row r="89" spans="1:2" x14ac:dyDescent="0.2">
      <c r="A89" s="9" t="s">
        <v>108</v>
      </c>
    </row>
    <row r="90" spans="1:2" x14ac:dyDescent="0.2">
      <c r="A90" s="2" t="s">
        <v>598</v>
      </c>
      <c r="B90" s="12">
        <v>68.684600000000003</v>
      </c>
    </row>
    <row r="91" spans="1:2" x14ac:dyDescent="0.2">
      <c r="A91" s="2" t="s">
        <v>599</v>
      </c>
      <c r="B91" s="12">
        <v>1062.5713000000001</v>
      </c>
    </row>
    <row r="92" spans="1:2" x14ac:dyDescent="0.2">
      <c r="A92" s="2" t="s">
        <v>600</v>
      </c>
      <c r="B92" s="12">
        <v>63.445500000000003</v>
      </c>
    </row>
    <row r="93" spans="1:2" x14ac:dyDescent="0.2">
      <c r="A93" s="2" t="s">
        <v>601</v>
      </c>
      <c r="B93" s="12">
        <v>1001.5462</v>
      </c>
    </row>
    <row r="95" spans="1:2" x14ac:dyDescent="0.2">
      <c r="A95" s="9" t="s">
        <v>109</v>
      </c>
      <c r="B95" s="11"/>
    </row>
    <row r="96" spans="1:2" x14ac:dyDescent="0.2">
      <c r="A96" s="9"/>
      <c r="B96" s="11"/>
    </row>
    <row r="97" spans="1:4" x14ac:dyDescent="0.2">
      <c r="A97" s="13" t="s">
        <v>606</v>
      </c>
      <c r="B97" s="14"/>
      <c r="C97" s="49" t="s">
        <v>607</v>
      </c>
      <c r="D97" s="50"/>
    </row>
    <row r="98" spans="1:4" x14ac:dyDescent="0.2">
      <c r="A98" s="51"/>
      <c r="B98" s="52"/>
      <c r="C98" s="15" t="s">
        <v>608</v>
      </c>
      <c r="D98" s="15" t="s">
        <v>609</v>
      </c>
    </row>
    <row r="99" spans="1:4" x14ac:dyDescent="0.2">
      <c r="A99" s="16" t="s">
        <v>600</v>
      </c>
      <c r="B99" s="17"/>
      <c r="C99" s="18">
        <v>6.5</v>
      </c>
      <c r="D99" s="18">
        <v>6.5</v>
      </c>
    </row>
    <row r="100" spans="1:4" x14ac:dyDescent="0.2">
      <c r="A100" s="16" t="s">
        <v>598</v>
      </c>
      <c r="B100" s="17"/>
      <c r="C100" s="18">
        <v>6.5</v>
      </c>
      <c r="D100" s="18">
        <v>6.5</v>
      </c>
    </row>
    <row r="102" spans="1:4" x14ac:dyDescent="0.2">
      <c r="A102" s="9" t="s">
        <v>111</v>
      </c>
      <c r="B102" s="21">
        <v>0.15193915345754608</v>
      </c>
    </row>
  </sheetData>
  <mergeCells count="3">
    <mergeCell ref="A1:E1"/>
    <mergeCell ref="C97:D97"/>
    <mergeCell ref="A98:B98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73"/>
  <sheetViews>
    <sheetView showGridLines="0" workbookViewId="0">
      <selection sqref="A1:E1"/>
    </sheetView>
  </sheetViews>
  <sheetFormatPr defaultRowHeight="11.25" x14ac:dyDescent="0.2"/>
  <cols>
    <col min="1" max="1" width="59" style="1" bestFit="1" customWidth="1"/>
    <col min="2" max="2" width="34" style="1" bestFit="1" customWidth="1"/>
    <col min="3" max="3" width="33.85546875" style="1" bestFit="1" customWidth="1"/>
    <col min="4" max="4" width="9.140625" style="1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53" t="s">
        <v>460</v>
      </c>
      <c r="B1" s="53"/>
      <c r="C1" s="53"/>
      <c r="D1" s="53"/>
      <c r="E1" s="53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9</v>
      </c>
      <c r="B8" s="7" t="s">
        <v>10</v>
      </c>
      <c r="C8" s="7" t="s">
        <v>11</v>
      </c>
      <c r="D8" s="27">
        <v>301393</v>
      </c>
      <c r="E8" s="7">
        <v>6212.312516</v>
      </c>
      <c r="F8" s="7">
        <v>9.4517645539165507</v>
      </c>
    </row>
    <row r="9" spans="1:6" x14ac:dyDescent="0.2">
      <c r="A9" s="7" t="s">
        <v>117</v>
      </c>
      <c r="B9" s="7" t="s">
        <v>118</v>
      </c>
      <c r="C9" s="7" t="s">
        <v>11</v>
      </c>
      <c r="D9" s="27">
        <v>602107</v>
      </c>
      <c r="E9" s="7">
        <v>3909.1796975000002</v>
      </c>
      <c r="F9" s="7">
        <v>5.9476476762169259</v>
      </c>
    </row>
    <row r="10" spans="1:6" x14ac:dyDescent="0.2">
      <c r="A10" s="7" t="s">
        <v>187</v>
      </c>
      <c r="B10" s="7" t="s">
        <v>188</v>
      </c>
      <c r="C10" s="7" t="s">
        <v>74</v>
      </c>
      <c r="D10" s="27">
        <v>230246</v>
      </c>
      <c r="E10" s="7">
        <v>3318.0751059999998</v>
      </c>
      <c r="F10" s="7">
        <v>5.0483076299446905</v>
      </c>
    </row>
    <row r="11" spans="1:6" x14ac:dyDescent="0.2">
      <c r="A11" s="7" t="s">
        <v>147</v>
      </c>
      <c r="B11" s="7" t="s">
        <v>148</v>
      </c>
      <c r="C11" s="7" t="s">
        <v>21</v>
      </c>
      <c r="D11" s="27">
        <v>343240</v>
      </c>
      <c r="E11" s="7">
        <v>3313.2957200000001</v>
      </c>
      <c r="F11" s="7">
        <v>5.0410360010515953</v>
      </c>
    </row>
    <row r="12" spans="1:6" x14ac:dyDescent="0.2">
      <c r="A12" s="7" t="s">
        <v>113</v>
      </c>
      <c r="B12" s="7" t="s">
        <v>114</v>
      </c>
      <c r="C12" s="7" t="s">
        <v>11</v>
      </c>
      <c r="D12" s="27">
        <v>902639</v>
      </c>
      <c r="E12" s="7">
        <v>2794.5703440000002</v>
      </c>
      <c r="F12" s="7">
        <v>4.2518177977712002</v>
      </c>
    </row>
    <row r="13" spans="1:6" x14ac:dyDescent="0.2">
      <c r="A13" s="7" t="s">
        <v>196</v>
      </c>
      <c r="B13" s="7" t="s">
        <v>197</v>
      </c>
      <c r="C13" s="7" t="s">
        <v>11</v>
      </c>
      <c r="D13" s="27">
        <v>197693</v>
      </c>
      <c r="E13" s="7">
        <v>2544.8031424999999</v>
      </c>
      <c r="F13" s="7">
        <v>3.8718078134395242</v>
      </c>
    </row>
    <row r="14" spans="1:6" x14ac:dyDescent="0.2">
      <c r="A14" s="7" t="s">
        <v>194</v>
      </c>
      <c r="B14" s="7" t="s">
        <v>195</v>
      </c>
      <c r="C14" s="7" t="s">
        <v>136</v>
      </c>
      <c r="D14" s="27">
        <v>98278</v>
      </c>
      <c r="E14" s="7">
        <v>2449.0877599999999</v>
      </c>
      <c r="F14" s="7">
        <v>3.7261810026105393</v>
      </c>
    </row>
    <row r="15" spans="1:6" x14ac:dyDescent="0.2">
      <c r="A15" s="7" t="s">
        <v>446</v>
      </c>
      <c r="B15" s="7" t="s">
        <v>447</v>
      </c>
      <c r="C15" s="7" t="s">
        <v>77</v>
      </c>
      <c r="D15" s="27">
        <v>31578</v>
      </c>
      <c r="E15" s="7">
        <v>2433.2270010000002</v>
      </c>
      <c r="F15" s="7">
        <v>3.7020495444251527</v>
      </c>
    </row>
    <row r="16" spans="1:6" x14ac:dyDescent="0.2">
      <c r="A16" s="7" t="s">
        <v>115</v>
      </c>
      <c r="B16" s="7" t="s">
        <v>116</v>
      </c>
      <c r="C16" s="7" t="s">
        <v>11</v>
      </c>
      <c r="D16" s="27">
        <v>643546</v>
      </c>
      <c r="E16" s="7">
        <v>2204.7885959999999</v>
      </c>
      <c r="F16" s="7">
        <v>3.3544904006165805</v>
      </c>
    </row>
    <row r="17" spans="1:6" x14ac:dyDescent="0.2">
      <c r="A17" s="7" t="s">
        <v>236</v>
      </c>
      <c r="B17" s="7" t="s">
        <v>237</v>
      </c>
      <c r="C17" s="7" t="s">
        <v>52</v>
      </c>
      <c r="D17" s="27">
        <v>203574</v>
      </c>
      <c r="E17" s="7">
        <v>2173.15245</v>
      </c>
      <c r="F17" s="7">
        <v>3.3063573740479399</v>
      </c>
    </row>
    <row r="18" spans="1:6" x14ac:dyDescent="0.2">
      <c r="A18" s="7" t="s">
        <v>293</v>
      </c>
      <c r="B18" s="7" t="s">
        <v>294</v>
      </c>
      <c r="C18" s="7" t="s">
        <v>74</v>
      </c>
      <c r="D18" s="27">
        <v>126574</v>
      </c>
      <c r="E18" s="7">
        <v>2073.2821199999998</v>
      </c>
      <c r="F18" s="7">
        <v>3.1544089904708459</v>
      </c>
    </row>
    <row r="19" spans="1:6" x14ac:dyDescent="0.2">
      <c r="A19" s="7" t="s">
        <v>12</v>
      </c>
      <c r="B19" s="7" t="s">
        <v>13</v>
      </c>
      <c r="C19" s="7" t="s">
        <v>11</v>
      </c>
      <c r="D19" s="27">
        <v>581101</v>
      </c>
      <c r="E19" s="7">
        <v>1996.0819349999999</v>
      </c>
      <c r="F19" s="7">
        <v>3.0369522510908658</v>
      </c>
    </row>
    <row r="20" spans="1:6" x14ac:dyDescent="0.2">
      <c r="A20" s="7" t="s">
        <v>274</v>
      </c>
      <c r="B20" s="7" t="s">
        <v>275</v>
      </c>
      <c r="C20" s="7" t="s">
        <v>39</v>
      </c>
      <c r="D20" s="27">
        <v>1247117</v>
      </c>
      <c r="E20" s="7">
        <v>1976.680445</v>
      </c>
      <c r="F20" s="7">
        <v>3.0074337239718791</v>
      </c>
    </row>
    <row r="21" spans="1:6" x14ac:dyDescent="0.2">
      <c r="A21" s="7" t="s">
        <v>448</v>
      </c>
      <c r="B21" s="7" t="s">
        <v>449</v>
      </c>
      <c r="C21" s="7" t="s">
        <v>191</v>
      </c>
      <c r="D21" s="27">
        <v>1262673</v>
      </c>
      <c r="E21" s="7">
        <v>1745.6454225</v>
      </c>
      <c r="F21" s="7">
        <v>2.6559239390480434</v>
      </c>
    </row>
    <row r="22" spans="1:6" x14ac:dyDescent="0.2">
      <c r="A22" s="7" t="s">
        <v>124</v>
      </c>
      <c r="B22" s="7" t="s">
        <v>125</v>
      </c>
      <c r="C22" s="7" t="s">
        <v>123</v>
      </c>
      <c r="D22" s="27">
        <v>454688</v>
      </c>
      <c r="E22" s="7">
        <v>1646.425248</v>
      </c>
      <c r="F22" s="7">
        <v>2.5049647389181131</v>
      </c>
    </row>
    <row r="23" spans="1:6" x14ac:dyDescent="0.2">
      <c r="A23" s="7" t="s">
        <v>189</v>
      </c>
      <c r="B23" s="7" t="s">
        <v>190</v>
      </c>
      <c r="C23" s="7" t="s">
        <v>191</v>
      </c>
      <c r="D23" s="27">
        <v>116490</v>
      </c>
      <c r="E23" s="7">
        <v>1595.3887950000001</v>
      </c>
      <c r="F23" s="7">
        <v>2.4273149851137719</v>
      </c>
    </row>
    <row r="24" spans="1:6" x14ac:dyDescent="0.2">
      <c r="A24" s="7" t="s">
        <v>248</v>
      </c>
      <c r="B24" s="7" t="s">
        <v>249</v>
      </c>
      <c r="C24" s="7" t="s">
        <v>128</v>
      </c>
      <c r="D24" s="27">
        <v>158307</v>
      </c>
      <c r="E24" s="7">
        <v>1576.5794129999999</v>
      </c>
      <c r="F24" s="7">
        <v>2.3986973246836509</v>
      </c>
    </row>
    <row r="25" spans="1:6" x14ac:dyDescent="0.2">
      <c r="A25" s="7" t="s">
        <v>210</v>
      </c>
      <c r="B25" s="7" t="s">
        <v>211</v>
      </c>
      <c r="C25" s="7" t="s">
        <v>136</v>
      </c>
      <c r="D25" s="27">
        <v>387005</v>
      </c>
      <c r="E25" s="7">
        <v>1558.6626375000001</v>
      </c>
      <c r="F25" s="7">
        <v>2.3714377264011719</v>
      </c>
    </row>
    <row r="26" spans="1:6" x14ac:dyDescent="0.2">
      <c r="A26" s="7" t="s">
        <v>224</v>
      </c>
      <c r="B26" s="7" t="s">
        <v>225</v>
      </c>
      <c r="C26" s="7" t="s">
        <v>226</v>
      </c>
      <c r="D26" s="27">
        <v>233087</v>
      </c>
      <c r="E26" s="7">
        <v>1399.6874350000001</v>
      </c>
      <c r="F26" s="7">
        <v>2.129563838042976</v>
      </c>
    </row>
    <row r="27" spans="1:6" x14ac:dyDescent="0.2">
      <c r="A27" s="7" t="s">
        <v>291</v>
      </c>
      <c r="B27" s="7" t="s">
        <v>292</v>
      </c>
      <c r="C27" s="7" t="s">
        <v>123</v>
      </c>
      <c r="D27" s="27">
        <v>551423</v>
      </c>
      <c r="E27" s="7">
        <v>1399.5115740000001</v>
      </c>
      <c r="F27" s="7">
        <v>2.12929627314473</v>
      </c>
    </row>
    <row r="28" spans="1:6" x14ac:dyDescent="0.2">
      <c r="A28" s="7" t="s">
        <v>421</v>
      </c>
      <c r="B28" s="7" t="s">
        <v>422</v>
      </c>
      <c r="C28" s="7" t="s">
        <v>77</v>
      </c>
      <c r="D28" s="27">
        <v>101394</v>
      </c>
      <c r="E28" s="7">
        <v>1391.5819530000001</v>
      </c>
      <c r="F28" s="7">
        <v>2.1172316980769499</v>
      </c>
    </row>
    <row r="29" spans="1:6" x14ac:dyDescent="0.2">
      <c r="A29" s="7" t="s">
        <v>450</v>
      </c>
      <c r="B29" s="7" t="s">
        <v>451</v>
      </c>
      <c r="C29" s="7" t="s">
        <v>39</v>
      </c>
      <c r="D29" s="27">
        <v>248911</v>
      </c>
      <c r="E29" s="7">
        <v>1355.9426725000001</v>
      </c>
      <c r="F29" s="7">
        <v>2.0630080756675153</v>
      </c>
    </row>
    <row r="30" spans="1:6" x14ac:dyDescent="0.2">
      <c r="A30" s="7" t="s">
        <v>19</v>
      </c>
      <c r="B30" s="7" t="s">
        <v>20</v>
      </c>
      <c r="C30" s="7" t="s">
        <v>21</v>
      </c>
      <c r="D30" s="27">
        <v>484457</v>
      </c>
      <c r="E30" s="7">
        <v>1295.9224750000001</v>
      </c>
      <c r="F30" s="7">
        <v>1.9716899435245361</v>
      </c>
    </row>
    <row r="31" spans="1:6" x14ac:dyDescent="0.2">
      <c r="A31" s="7" t="s">
        <v>212</v>
      </c>
      <c r="B31" s="7" t="s">
        <v>213</v>
      </c>
      <c r="C31" s="7" t="s">
        <v>21</v>
      </c>
      <c r="D31" s="27">
        <v>45848</v>
      </c>
      <c r="E31" s="7">
        <v>1258.458828</v>
      </c>
      <c r="F31" s="7">
        <v>1.9146906264645758</v>
      </c>
    </row>
    <row r="32" spans="1:6" x14ac:dyDescent="0.2">
      <c r="A32" s="7" t="s">
        <v>192</v>
      </c>
      <c r="B32" s="7" t="s">
        <v>193</v>
      </c>
      <c r="C32" s="7" t="s">
        <v>74</v>
      </c>
      <c r="D32" s="27">
        <v>117474</v>
      </c>
      <c r="E32" s="7">
        <v>1229.306673</v>
      </c>
      <c r="F32" s="7">
        <v>1.8703368846671984</v>
      </c>
    </row>
    <row r="33" spans="1:6" x14ac:dyDescent="0.2">
      <c r="A33" s="7" t="s">
        <v>121</v>
      </c>
      <c r="B33" s="7" t="s">
        <v>122</v>
      </c>
      <c r="C33" s="7" t="s">
        <v>123</v>
      </c>
      <c r="D33" s="27">
        <v>772456</v>
      </c>
      <c r="E33" s="7">
        <v>1201.555308</v>
      </c>
      <c r="F33" s="7">
        <v>1.8281143842127794</v>
      </c>
    </row>
    <row r="34" spans="1:6" x14ac:dyDescent="0.2">
      <c r="A34" s="7" t="s">
        <v>335</v>
      </c>
      <c r="B34" s="7" t="s">
        <v>336</v>
      </c>
      <c r="C34" s="7" t="s">
        <v>337</v>
      </c>
      <c r="D34" s="27">
        <v>395918</v>
      </c>
      <c r="E34" s="7">
        <v>1132.1275209999999</v>
      </c>
      <c r="F34" s="7">
        <v>1.7224830119124699</v>
      </c>
    </row>
    <row r="35" spans="1:6" x14ac:dyDescent="0.2">
      <c r="A35" s="7" t="s">
        <v>31</v>
      </c>
      <c r="B35" s="7" t="s">
        <v>32</v>
      </c>
      <c r="C35" s="7" t="s">
        <v>33</v>
      </c>
      <c r="D35" s="27">
        <v>2253145</v>
      </c>
      <c r="E35" s="7">
        <v>1111.9270575</v>
      </c>
      <c r="F35" s="7">
        <v>1.6917488812018469</v>
      </c>
    </row>
    <row r="36" spans="1:6" x14ac:dyDescent="0.2">
      <c r="A36" s="7" t="s">
        <v>329</v>
      </c>
      <c r="B36" s="7" t="s">
        <v>330</v>
      </c>
      <c r="C36" s="7" t="s">
        <v>52</v>
      </c>
      <c r="D36" s="27">
        <v>136430</v>
      </c>
      <c r="E36" s="7">
        <v>1092.2585799999999</v>
      </c>
      <c r="F36" s="7">
        <v>1.66182414415985</v>
      </c>
    </row>
    <row r="37" spans="1:6" x14ac:dyDescent="0.2">
      <c r="A37" s="7" t="s">
        <v>452</v>
      </c>
      <c r="B37" s="7" t="s">
        <v>453</v>
      </c>
      <c r="C37" s="7" t="s">
        <v>39</v>
      </c>
      <c r="D37" s="27">
        <v>593597</v>
      </c>
      <c r="E37" s="7">
        <v>719.73636250000004</v>
      </c>
      <c r="F37" s="7">
        <v>1.0950477172102289</v>
      </c>
    </row>
    <row r="38" spans="1:6" x14ac:dyDescent="0.2">
      <c r="A38" s="7" t="s">
        <v>285</v>
      </c>
      <c r="B38" s="7" t="s">
        <v>286</v>
      </c>
      <c r="C38" s="7" t="s">
        <v>282</v>
      </c>
      <c r="D38" s="27">
        <v>163212</v>
      </c>
      <c r="E38" s="7">
        <v>651.62391000000002</v>
      </c>
      <c r="F38" s="7">
        <v>0.99141756940910941</v>
      </c>
    </row>
    <row r="39" spans="1:6" x14ac:dyDescent="0.2">
      <c r="A39" s="7" t="s">
        <v>454</v>
      </c>
      <c r="B39" s="7" t="s">
        <v>455</v>
      </c>
      <c r="C39" s="7" t="s">
        <v>671</v>
      </c>
      <c r="D39" s="27">
        <v>355016</v>
      </c>
      <c r="E39" s="7">
        <v>637.60873600000002</v>
      </c>
      <c r="F39" s="7">
        <v>0.97009408890342053</v>
      </c>
    </row>
    <row r="40" spans="1:6" x14ac:dyDescent="0.2">
      <c r="A40" s="7" t="s">
        <v>173</v>
      </c>
      <c r="B40" s="7" t="s">
        <v>174</v>
      </c>
      <c r="C40" s="7" t="s">
        <v>167</v>
      </c>
      <c r="D40" s="27">
        <v>480358</v>
      </c>
      <c r="E40" s="7">
        <v>379.72299900000002</v>
      </c>
      <c r="F40" s="7">
        <v>0.57773210427057176</v>
      </c>
    </row>
    <row r="41" spans="1:6" x14ac:dyDescent="0.2">
      <c r="A41" s="7" t="s">
        <v>456</v>
      </c>
      <c r="B41" s="7" t="s">
        <v>457</v>
      </c>
      <c r="C41" s="7" t="s">
        <v>39</v>
      </c>
      <c r="D41" s="27">
        <v>13939</v>
      </c>
      <c r="E41" s="7">
        <v>334.10389099999998</v>
      </c>
      <c r="F41" s="7">
        <v>0.50832460635974208</v>
      </c>
    </row>
    <row r="42" spans="1:6" x14ac:dyDescent="0.2">
      <c r="A42" s="6" t="s">
        <v>40</v>
      </c>
      <c r="B42" s="7"/>
      <c r="C42" s="7"/>
      <c r="D42" s="27"/>
      <c r="E42" s="6">
        <f>SUM(E8:E41)</f>
        <v>62112.314324500003</v>
      </c>
      <c r="F42" s="6">
        <f>SUM(F8:F41)</f>
        <v>94.501197320967535</v>
      </c>
    </row>
    <row r="43" spans="1:6" x14ac:dyDescent="0.2">
      <c r="A43" s="7"/>
      <c r="B43" s="7"/>
      <c r="C43" s="7"/>
      <c r="D43" s="27"/>
      <c r="E43" s="7"/>
      <c r="F43" s="7"/>
    </row>
    <row r="44" spans="1:6" x14ac:dyDescent="0.2">
      <c r="A44" s="6" t="s">
        <v>310</v>
      </c>
      <c r="B44" s="7"/>
      <c r="C44" s="7"/>
      <c r="D44" s="27"/>
      <c r="E44" s="7"/>
      <c r="F44" s="7"/>
    </row>
    <row r="45" spans="1:6" x14ac:dyDescent="0.2">
      <c r="A45" s="7" t="s">
        <v>311</v>
      </c>
      <c r="B45" s="7" t="s">
        <v>458</v>
      </c>
      <c r="C45" s="7" t="s">
        <v>74</v>
      </c>
      <c r="D45" s="27">
        <v>489000</v>
      </c>
      <c r="E45" s="7">
        <v>4.8899999999999999E-2</v>
      </c>
      <c r="F45" s="7">
        <v>7.4399233054700908E-5</v>
      </c>
    </row>
    <row r="46" spans="1:6" x14ac:dyDescent="0.2">
      <c r="A46" s="7" t="s">
        <v>311</v>
      </c>
      <c r="B46" s="7" t="s">
        <v>312</v>
      </c>
      <c r="C46" s="7" t="s">
        <v>39</v>
      </c>
      <c r="D46" s="27">
        <v>98000</v>
      </c>
      <c r="E46" s="7">
        <v>9.7999999999999997E-3</v>
      </c>
      <c r="F46" s="7">
        <v>1.4910275745113883E-5</v>
      </c>
    </row>
    <row r="47" spans="1:6" x14ac:dyDescent="0.2">
      <c r="A47" s="7" t="s">
        <v>314</v>
      </c>
      <c r="B47" s="7" t="s">
        <v>315</v>
      </c>
      <c r="C47" s="7" t="s">
        <v>39</v>
      </c>
      <c r="D47" s="27">
        <v>44170</v>
      </c>
      <c r="E47" s="7">
        <v>4.4169999999999999E-3</v>
      </c>
      <c r="F47" s="7">
        <v>6.7202742822620427E-6</v>
      </c>
    </row>
    <row r="48" spans="1:6" x14ac:dyDescent="0.2">
      <c r="A48" s="7" t="s">
        <v>311</v>
      </c>
      <c r="B48" s="7" t="s">
        <v>459</v>
      </c>
      <c r="C48" s="7" t="s">
        <v>74</v>
      </c>
      <c r="D48" s="27">
        <v>23815</v>
      </c>
      <c r="E48" s="7">
        <v>2.3814999999999999E-3</v>
      </c>
      <c r="F48" s="7">
        <v>3.6233491517335417E-6</v>
      </c>
    </row>
    <row r="49" spans="1:6" x14ac:dyDescent="0.2">
      <c r="A49" s="6" t="s">
        <v>40</v>
      </c>
      <c r="B49" s="7"/>
      <c r="C49" s="7"/>
      <c r="D49" s="7"/>
      <c r="E49" s="6">
        <f>SUM(E45:E48)</f>
        <v>6.5498500000000001E-2</v>
      </c>
      <c r="F49" s="6">
        <f>SUM(F45:F48)</f>
        <v>9.9653132233810371E-5</v>
      </c>
    </row>
    <row r="50" spans="1:6" x14ac:dyDescent="0.2">
      <c r="A50" s="7"/>
      <c r="B50" s="7"/>
      <c r="C50" s="7"/>
      <c r="D50" s="7"/>
      <c r="E50" s="7"/>
      <c r="F50" s="7"/>
    </row>
    <row r="51" spans="1:6" x14ac:dyDescent="0.2">
      <c r="A51" s="6" t="s">
        <v>40</v>
      </c>
      <c r="B51" s="7"/>
      <c r="C51" s="7"/>
      <c r="D51" s="7"/>
      <c r="E51" s="6">
        <f>E42+E49</f>
        <v>62112.379823000003</v>
      </c>
      <c r="F51" s="6">
        <f>F42+F49</f>
        <v>94.501296974099773</v>
      </c>
    </row>
    <row r="52" spans="1:6" x14ac:dyDescent="0.2">
      <c r="A52" s="7"/>
      <c r="B52" s="7"/>
      <c r="C52" s="7"/>
      <c r="D52" s="7"/>
      <c r="E52" s="7"/>
      <c r="F52" s="7"/>
    </row>
    <row r="53" spans="1:6" x14ac:dyDescent="0.2">
      <c r="A53" s="6" t="s">
        <v>103</v>
      </c>
      <c r="B53" s="7"/>
      <c r="C53" s="7"/>
      <c r="D53" s="7"/>
      <c r="E53" s="6">
        <v>3614.1041638000002</v>
      </c>
      <c r="F53" s="6">
        <v>5.5</v>
      </c>
    </row>
    <row r="54" spans="1:6" x14ac:dyDescent="0.2">
      <c r="A54" s="7"/>
      <c r="B54" s="7"/>
      <c r="C54" s="7"/>
      <c r="D54" s="7"/>
      <c r="E54" s="7"/>
      <c r="F54" s="7"/>
    </row>
    <row r="55" spans="1:6" x14ac:dyDescent="0.2">
      <c r="A55" s="8" t="s">
        <v>104</v>
      </c>
      <c r="B55" s="5"/>
      <c r="C55" s="5"/>
      <c r="D55" s="5"/>
      <c r="E55" s="8">
        <v>65726.483986799998</v>
      </c>
      <c r="F55" s="8">
        <f xml:space="preserve"> ROUND(SUM(F51:F54),2)</f>
        <v>100</v>
      </c>
    </row>
    <row r="57" spans="1:6" x14ac:dyDescent="0.2">
      <c r="A57" s="9" t="s">
        <v>105</v>
      </c>
    </row>
    <row r="58" spans="1:6" x14ac:dyDescent="0.2">
      <c r="A58" s="9" t="s">
        <v>106</v>
      </c>
    </row>
    <row r="59" spans="1:6" x14ac:dyDescent="0.2">
      <c r="A59" s="9" t="s">
        <v>107</v>
      </c>
    </row>
    <row r="60" spans="1:6" x14ac:dyDescent="0.2">
      <c r="A60" s="2" t="s">
        <v>598</v>
      </c>
      <c r="B60" s="12">
        <v>21.705400000000001</v>
      </c>
    </row>
    <row r="61" spans="1:6" x14ac:dyDescent="0.2">
      <c r="A61" s="2" t="s">
        <v>599</v>
      </c>
      <c r="B61" s="12">
        <v>77.119</v>
      </c>
    </row>
    <row r="62" spans="1:6" x14ac:dyDescent="0.2">
      <c r="A62" s="2" t="s">
        <v>600</v>
      </c>
      <c r="B62" s="12">
        <v>20.872800000000002</v>
      </c>
    </row>
    <row r="63" spans="1:6" x14ac:dyDescent="0.2">
      <c r="A63" s="2" t="s">
        <v>601</v>
      </c>
      <c r="B63" s="12">
        <v>74.623800000000003</v>
      </c>
    </row>
    <row r="65" spans="1:2" x14ac:dyDescent="0.2">
      <c r="A65" s="9" t="s">
        <v>108</v>
      </c>
    </row>
    <row r="66" spans="1:2" x14ac:dyDescent="0.2">
      <c r="A66" s="2" t="s">
        <v>598</v>
      </c>
      <c r="B66" s="12">
        <v>22.429099999999998</v>
      </c>
    </row>
    <row r="67" spans="1:2" x14ac:dyDescent="0.2">
      <c r="A67" s="2" t="s">
        <v>599</v>
      </c>
      <c r="B67" s="12">
        <v>79.696700000000007</v>
      </c>
    </row>
    <row r="68" spans="1:2" x14ac:dyDescent="0.2">
      <c r="A68" s="2" t="s">
        <v>600</v>
      </c>
      <c r="B68" s="12">
        <v>21.4879</v>
      </c>
    </row>
    <row r="69" spans="1:2" x14ac:dyDescent="0.2">
      <c r="A69" s="2" t="s">
        <v>601</v>
      </c>
      <c r="B69" s="12">
        <v>76.822699999999998</v>
      </c>
    </row>
    <row r="71" spans="1:2" x14ac:dyDescent="0.2">
      <c r="A71" s="9" t="s">
        <v>109</v>
      </c>
      <c r="B71" s="11" t="s">
        <v>110</v>
      </c>
    </row>
    <row r="73" spans="1:2" x14ac:dyDescent="0.2">
      <c r="A73" s="9" t="s">
        <v>111</v>
      </c>
      <c r="B73" s="21">
        <v>0.13729160088796027</v>
      </c>
    </row>
  </sheetData>
  <sortState ref="A45:F48">
    <sortCondition descending="1" ref="E45:E48"/>
  </sortState>
  <mergeCells count="1">
    <mergeCell ref="A1:E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33"/>
  <sheetViews>
    <sheetView showGridLines="0" workbookViewId="0">
      <selection sqref="A1:D1"/>
    </sheetView>
  </sheetViews>
  <sheetFormatPr defaultRowHeight="11.25" x14ac:dyDescent="0.2"/>
  <cols>
    <col min="1" max="1" width="59.42578125" style="1" bestFit="1" customWidth="1"/>
    <col min="2" max="2" width="27" style="1" bestFit="1" customWidth="1"/>
    <col min="3" max="3" width="8.28515625" style="1" bestFit="1" customWidth="1"/>
    <col min="4" max="4" width="23" style="1" bestFit="1" customWidth="1"/>
    <col min="5" max="5" width="13.5703125" style="1" bestFit="1" customWidth="1"/>
    <col min="6" max="16384" width="9.140625" style="2"/>
  </cols>
  <sheetData>
    <row r="1" spans="1:5" x14ac:dyDescent="0.2">
      <c r="A1" s="53" t="s">
        <v>445</v>
      </c>
      <c r="B1" s="53"/>
      <c r="C1" s="53"/>
      <c r="D1" s="53"/>
    </row>
    <row r="3" spans="1:5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5" x14ac:dyDescent="0.2">
      <c r="A4" s="5"/>
      <c r="B4" s="5"/>
      <c r="C4" s="5"/>
      <c r="D4" s="5"/>
      <c r="E4" s="5"/>
    </row>
    <row r="5" spans="1:5" x14ac:dyDescent="0.2">
      <c r="A5" s="6" t="s">
        <v>635</v>
      </c>
      <c r="B5" s="7"/>
      <c r="C5" s="7"/>
      <c r="D5" s="7"/>
      <c r="E5" s="7"/>
    </row>
    <row r="6" spans="1:5" x14ac:dyDescent="0.2">
      <c r="A6" s="7" t="s">
        <v>184</v>
      </c>
      <c r="B6" s="7" t="s">
        <v>631</v>
      </c>
      <c r="C6" s="27">
        <v>41810.862000000001</v>
      </c>
      <c r="D6" s="7">
        <v>1646.4337265000001</v>
      </c>
      <c r="E6" s="7">
        <f>D6/$D$15*100</f>
        <v>47.956888097130637</v>
      </c>
    </row>
    <row r="7" spans="1:5" x14ac:dyDescent="0.2">
      <c r="A7" s="7" t="s">
        <v>185</v>
      </c>
      <c r="B7" s="7" t="s">
        <v>632</v>
      </c>
      <c r="C7" s="27">
        <v>195085.247</v>
      </c>
      <c r="D7" s="7">
        <v>992.76775280000004</v>
      </c>
      <c r="E7" s="7">
        <f t="shared" ref="E7:E8" si="0">D7/$D$15*100</f>
        <v>28.917077718444954</v>
      </c>
    </row>
    <row r="8" spans="1:5" x14ac:dyDescent="0.2">
      <c r="A8" s="7" t="s">
        <v>633</v>
      </c>
      <c r="B8" s="7" t="s">
        <v>634</v>
      </c>
      <c r="C8" s="27">
        <v>28553</v>
      </c>
      <c r="D8" s="7">
        <v>772.28726749999998</v>
      </c>
      <c r="E8" s="7">
        <f t="shared" si="0"/>
        <v>22.49498019277625</v>
      </c>
    </row>
    <row r="9" spans="1:5" x14ac:dyDescent="0.2">
      <c r="A9" s="6" t="s">
        <v>40</v>
      </c>
      <c r="B9" s="7"/>
      <c r="C9" s="7"/>
      <c r="D9" s="6">
        <f>SUM(D6:D8)</f>
        <v>3411.4887468000002</v>
      </c>
      <c r="E9" s="6">
        <f>SUM(E6:E8)</f>
        <v>99.368946008351841</v>
      </c>
    </row>
    <row r="10" spans="1:5" x14ac:dyDescent="0.2">
      <c r="A10" s="7"/>
      <c r="B10" s="7"/>
      <c r="C10" s="7"/>
      <c r="D10" s="7"/>
      <c r="E10" s="7"/>
    </row>
    <row r="11" spans="1:5" x14ac:dyDescent="0.2">
      <c r="A11" s="6" t="s">
        <v>40</v>
      </c>
      <c r="B11" s="7"/>
      <c r="C11" s="7"/>
      <c r="D11" s="6">
        <f>D9</f>
        <v>3411.4887468000002</v>
      </c>
      <c r="E11" s="6">
        <f>E9</f>
        <v>99.368946008351841</v>
      </c>
    </row>
    <row r="12" spans="1:5" x14ac:dyDescent="0.2">
      <c r="A12" s="7"/>
      <c r="B12" s="7"/>
      <c r="C12" s="7"/>
      <c r="D12" s="7"/>
      <c r="E12" s="7"/>
    </row>
    <row r="13" spans="1:5" x14ac:dyDescent="0.2">
      <c r="A13" s="6" t="s">
        <v>103</v>
      </c>
      <c r="B13" s="7"/>
      <c r="C13" s="7"/>
      <c r="D13" s="6">
        <v>21.665054099999999</v>
      </c>
      <c r="E13" s="6">
        <f t="shared" ref="E13" si="1">D13/$D$15*100</f>
        <v>0.63105399164816067</v>
      </c>
    </row>
    <row r="14" spans="1:5" x14ac:dyDescent="0.2">
      <c r="A14" s="7"/>
      <c r="B14" s="7"/>
      <c r="C14" s="7"/>
      <c r="D14" s="7"/>
      <c r="E14" s="7"/>
    </row>
    <row r="15" spans="1:5" x14ac:dyDescent="0.2">
      <c r="A15" s="8" t="s">
        <v>104</v>
      </c>
      <c r="B15" s="5"/>
      <c r="C15" s="5"/>
      <c r="D15" s="8">
        <f>D11+D13</f>
        <v>3433.1538009000001</v>
      </c>
      <c r="E15" s="8">
        <f xml:space="preserve"> ROUND(SUM(E11:E14),2)</f>
        <v>100</v>
      </c>
    </row>
    <row r="17" spans="1:2" x14ac:dyDescent="0.2">
      <c r="A17" s="9" t="s">
        <v>105</v>
      </c>
    </row>
    <row r="18" spans="1:2" x14ac:dyDescent="0.2">
      <c r="A18" s="9" t="s">
        <v>106</v>
      </c>
    </row>
    <row r="19" spans="1:2" x14ac:dyDescent="0.2">
      <c r="A19" s="9" t="s">
        <v>107</v>
      </c>
    </row>
    <row r="20" spans="1:2" x14ac:dyDescent="0.2">
      <c r="A20" s="2" t="s">
        <v>598</v>
      </c>
      <c r="B20" s="12">
        <v>12.8011</v>
      </c>
    </row>
    <row r="21" spans="1:2" x14ac:dyDescent="0.2">
      <c r="A21" s="2" t="s">
        <v>599</v>
      </c>
      <c r="B21" s="12">
        <v>12.8011</v>
      </c>
    </row>
    <row r="22" spans="1:2" x14ac:dyDescent="0.2">
      <c r="A22" s="2" t="s">
        <v>600</v>
      </c>
      <c r="B22" s="12">
        <v>12.1135</v>
      </c>
    </row>
    <row r="23" spans="1:2" x14ac:dyDescent="0.2">
      <c r="A23" s="2" t="s">
        <v>601</v>
      </c>
      <c r="B23" s="12">
        <v>12.1135</v>
      </c>
    </row>
    <row r="25" spans="1:2" x14ac:dyDescent="0.2">
      <c r="A25" s="9" t="s">
        <v>108</v>
      </c>
    </row>
    <row r="26" spans="1:2" x14ac:dyDescent="0.2">
      <c r="A26" s="2" t="s">
        <v>598</v>
      </c>
      <c r="B26" s="12">
        <v>13.1525</v>
      </c>
    </row>
    <row r="27" spans="1:2" x14ac:dyDescent="0.2">
      <c r="A27" s="2" t="s">
        <v>599</v>
      </c>
      <c r="B27" s="12">
        <v>13.1525</v>
      </c>
    </row>
    <row r="28" spans="1:2" x14ac:dyDescent="0.2">
      <c r="A28" s="2" t="s">
        <v>600</v>
      </c>
      <c r="B28" s="12">
        <v>12.384499999999999</v>
      </c>
    </row>
    <row r="29" spans="1:2" x14ac:dyDescent="0.2">
      <c r="A29" s="2" t="s">
        <v>601</v>
      </c>
      <c r="B29" s="12">
        <v>12.384499999999999</v>
      </c>
    </row>
    <row r="31" spans="1:2" x14ac:dyDescent="0.2">
      <c r="A31" s="9" t="s">
        <v>109</v>
      </c>
      <c r="B31" s="11" t="s">
        <v>110</v>
      </c>
    </row>
    <row r="32" spans="1:2" x14ac:dyDescent="0.2">
      <c r="A32" s="9"/>
      <c r="B32" s="11"/>
    </row>
    <row r="33" spans="1:2" x14ac:dyDescent="0.2">
      <c r="A33" s="9" t="s">
        <v>111</v>
      </c>
      <c r="B33" s="21">
        <v>0.42881189545164389</v>
      </c>
    </row>
  </sheetData>
  <mergeCells count="1">
    <mergeCell ref="A1:D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82"/>
  <sheetViews>
    <sheetView showGridLines="0" workbookViewId="0">
      <selection sqref="A1:E1"/>
    </sheetView>
  </sheetViews>
  <sheetFormatPr defaultRowHeight="11.25" x14ac:dyDescent="0.2"/>
  <cols>
    <col min="1" max="1" width="59" style="1" bestFit="1" customWidth="1"/>
    <col min="2" max="2" width="32.42578125" style="1" bestFit="1" customWidth="1"/>
    <col min="3" max="3" width="26.85546875" style="1" bestFit="1" customWidth="1"/>
    <col min="4" max="4" width="9.5703125" style="1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53" t="s">
        <v>444</v>
      </c>
      <c r="B1" s="53"/>
      <c r="C1" s="53"/>
      <c r="D1" s="53"/>
      <c r="E1" s="53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318</v>
      </c>
      <c r="B8" s="7" t="s">
        <v>319</v>
      </c>
      <c r="C8" s="7" t="s">
        <v>123</v>
      </c>
      <c r="D8" s="27">
        <v>196987</v>
      </c>
      <c r="E8" s="7">
        <v>2445.8890855</v>
      </c>
      <c r="F8" s="7">
        <v>9.3387824492665459</v>
      </c>
    </row>
    <row r="9" spans="1:6" x14ac:dyDescent="0.2">
      <c r="A9" s="7" t="s">
        <v>9</v>
      </c>
      <c r="B9" s="7" t="s">
        <v>10</v>
      </c>
      <c r="C9" s="7" t="s">
        <v>11</v>
      </c>
      <c r="D9" s="27">
        <v>115288</v>
      </c>
      <c r="E9" s="7">
        <v>2376.3162560000001</v>
      </c>
      <c r="F9" s="7">
        <v>9.0731426363526282</v>
      </c>
    </row>
    <row r="10" spans="1:6" x14ac:dyDescent="0.2">
      <c r="A10" s="7" t="s">
        <v>409</v>
      </c>
      <c r="B10" s="7" t="s">
        <v>410</v>
      </c>
      <c r="C10" s="7" t="s">
        <v>39</v>
      </c>
      <c r="D10" s="27">
        <v>90424</v>
      </c>
      <c r="E10" s="7">
        <v>1750.5634279999999</v>
      </c>
      <c r="F10" s="7">
        <v>6.6839216523149574</v>
      </c>
    </row>
    <row r="11" spans="1:6" x14ac:dyDescent="0.2">
      <c r="A11" s="7" t="s">
        <v>187</v>
      </c>
      <c r="B11" s="7" t="s">
        <v>188</v>
      </c>
      <c r="C11" s="7" t="s">
        <v>74</v>
      </c>
      <c r="D11" s="27">
        <v>106520</v>
      </c>
      <c r="E11" s="7">
        <v>1535.05972</v>
      </c>
      <c r="F11" s="7">
        <v>5.8610951971198935</v>
      </c>
    </row>
    <row r="12" spans="1:6" x14ac:dyDescent="0.2">
      <c r="A12" s="7" t="s">
        <v>218</v>
      </c>
      <c r="B12" s="7" t="s">
        <v>219</v>
      </c>
      <c r="C12" s="7" t="s">
        <v>77</v>
      </c>
      <c r="D12" s="27">
        <v>478901</v>
      </c>
      <c r="E12" s="7">
        <v>1531.7648485</v>
      </c>
      <c r="F12" s="7">
        <v>5.8485148686335346</v>
      </c>
    </row>
    <row r="13" spans="1:6" x14ac:dyDescent="0.2">
      <c r="A13" s="7" t="s">
        <v>411</v>
      </c>
      <c r="B13" s="7" t="s">
        <v>412</v>
      </c>
      <c r="C13" s="7" t="s">
        <v>74</v>
      </c>
      <c r="D13" s="27">
        <v>60093</v>
      </c>
      <c r="E13" s="7">
        <v>1248.972912</v>
      </c>
      <c r="F13" s="7">
        <v>4.7687715601423291</v>
      </c>
    </row>
    <row r="14" spans="1:6" x14ac:dyDescent="0.2">
      <c r="A14" s="7" t="s">
        <v>115</v>
      </c>
      <c r="B14" s="7" t="s">
        <v>116</v>
      </c>
      <c r="C14" s="7" t="s">
        <v>11</v>
      </c>
      <c r="D14" s="27">
        <v>360488</v>
      </c>
      <c r="E14" s="7">
        <v>1235.031888</v>
      </c>
      <c r="F14" s="7">
        <v>4.7155425764456345</v>
      </c>
    </row>
    <row r="15" spans="1:6" x14ac:dyDescent="0.2">
      <c r="A15" s="7" t="s">
        <v>196</v>
      </c>
      <c r="B15" s="7" t="s">
        <v>197</v>
      </c>
      <c r="C15" s="7" t="s">
        <v>11</v>
      </c>
      <c r="D15" s="27">
        <v>74793</v>
      </c>
      <c r="E15" s="7">
        <v>962.77289250000001</v>
      </c>
      <c r="F15" s="7">
        <v>3.6760156641651553</v>
      </c>
    </row>
    <row r="16" spans="1:6" x14ac:dyDescent="0.2">
      <c r="A16" s="7" t="s">
        <v>189</v>
      </c>
      <c r="B16" s="7" t="s">
        <v>190</v>
      </c>
      <c r="C16" s="7" t="s">
        <v>191</v>
      </c>
      <c r="D16" s="27">
        <v>69148</v>
      </c>
      <c r="E16" s="7">
        <v>947.016434</v>
      </c>
      <c r="F16" s="7">
        <v>3.615855071039848</v>
      </c>
    </row>
    <row r="17" spans="1:6" x14ac:dyDescent="0.2">
      <c r="A17" s="7" t="s">
        <v>413</v>
      </c>
      <c r="B17" s="7" t="s">
        <v>414</v>
      </c>
      <c r="C17" s="7" t="s">
        <v>77</v>
      </c>
      <c r="D17" s="27">
        <v>40043</v>
      </c>
      <c r="E17" s="7">
        <v>712.80544299999997</v>
      </c>
      <c r="F17" s="7">
        <v>2.7216013188387342</v>
      </c>
    </row>
    <row r="18" spans="1:6" x14ac:dyDescent="0.2">
      <c r="A18" s="7" t="s">
        <v>415</v>
      </c>
      <c r="B18" s="7" t="s">
        <v>416</v>
      </c>
      <c r="C18" s="7" t="s">
        <v>21</v>
      </c>
      <c r="D18" s="27">
        <v>7450</v>
      </c>
      <c r="E18" s="7">
        <v>677.68179999999995</v>
      </c>
      <c r="F18" s="7">
        <v>2.5874938228172413</v>
      </c>
    </row>
    <row r="19" spans="1:6" x14ac:dyDescent="0.2">
      <c r="A19" s="7" t="s">
        <v>113</v>
      </c>
      <c r="B19" s="7" t="s">
        <v>114</v>
      </c>
      <c r="C19" s="7" t="s">
        <v>11</v>
      </c>
      <c r="D19" s="27">
        <v>210122</v>
      </c>
      <c r="E19" s="7">
        <v>650.53771200000006</v>
      </c>
      <c r="F19" s="7">
        <v>2.483853500728014</v>
      </c>
    </row>
    <row r="20" spans="1:6" x14ac:dyDescent="0.2">
      <c r="A20" s="7" t="s">
        <v>117</v>
      </c>
      <c r="B20" s="7" t="s">
        <v>118</v>
      </c>
      <c r="C20" s="7" t="s">
        <v>11</v>
      </c>
      <c r="D20" s="27">
        <v>96447</v>
      </c>
      <c r="E20" s="7">
        <v>626.18214750000004</v>
      </c>
      <c r="F20" s="7">
        <v>2.3908601922239687</v>
      </c>
    </row>
    <row r="21" spans="1:6" x14ac:dyDescent="0.2">
      <c r="A21" s="7" t="s">
        <v>417</v>
      </c>
      <c r="B21" s="7" t="s">
        <v>418</v>
      </c>
      <c r="C21" s="7" t="s">
        <v>11</v>
      </c>
      <c r="D21" s="27">
        <v>28608</v>
      </c>
      <c r="E21" s="7">
        <v>545.44012799999996</v>
      </c>
      <c r="F21" s="7">
        <v>2.0825746861087979</v>
      </c>
    </row>
    <row r="22" spans="1:6" x14ac:dyDescent="0.2">
      <c r="A22" s="7" t="s">
        <v>147</v>
      </c>
      <c r="B22" s="7" t="s">
        <v>148</v>
      </c>
      <c r="C22" s="7" t="s">
        <v>21</v>
      </c>
      <c r="D22" s="27">
        <v>52267</v>
      </c>
      <c r="E22" s="7">
        <v>504.53335099999998</v>
      </c>
      <c r="F22" s="7">
        <v>1.9263862909078908</v>
      </c>
    </row>
    <row r="23" spans="1:6" x14ac:dyDescent="0.2">
      <c r="A23" s="7" t="s">
        <v>204</v>
      </c>
      <c r="B23" s="7" t="s">
        <v>205</v>
      </c>
      <c r="C23" s="7" t="s">
        <v>136</v>
      </c>
      <c r="D23" s="27">
        <v>61870</v>
      </c>
      <c r="E23" s="7">
        <v>403.918295</v>
      </c>
      <c r="F23" s="7">
        <v>1.5422224607999984</v>
      </c>
    </row>
    <row r="24" spans="1:6" x14ac:dyDescent="0.2">
      <c r="A24" s="7" t="s">
        <v>419</v>
      </c>
      <c r="B24" s="7" t="s">
        <v>420</v>
      </c>
      <c r="C24" s="7" t="s">
        <v>39</v>
      </c>
      <c r="D24" s="27">
        <v>13283</v>
      </c>
      <c r="E24" s="7">
        <v>379.44217800000001</v>
      </c>
      <c r="F24" s="7">
        <v>1.4487688642240653</v>
      </c>
    </row>
    <row r="25" spans="1:6" x14ac:dyDescent="0.2">
      <c r="A25" s="7" t="s">
        <v>12</v>
      </c>
      <c r="B25" s="7" t="s">
        <v>13</v>
      </c>
      <c r="C25" s="7" t="s">
        <v>11</v>
      </c>
      <c r="D25" s="27">
        <v>103377</v>
      </c>
      <c r="E25" s="7">
        <v>355.09999499999998</v>
      </c>
      <c r="F25" s="7">
        <v>1.3558266483546308</v>
      </c>
    </row>
    <row r="26" spans="1:6" x14ac:dyDescent="0.2">
      <c r="A26" s="7" t="s">
        <v>421</v>
      </c>
      <c r="B26" s="7" t="s">
        <v>422</v>
      </c>
      <c r="C26" s="7" t="s">
        <v>77</v>
      </c>
      <c r="D26" s="27">
        <v>25272</v>
      </c>
      <c r="E26" s="7">
        <v>346.84556400000002</v>
      </c>
      <c r="F26" s="7">
        <v>1.3243099553825441</v>
      </c>
    </row>
    <row r="27" spans="1:6" x14ac:dyDescent="0.2">
      <c r="A27" s="7" t="s">
        <v>192</v>
      </c>
      <c r="B27" s="7" t="s">
        <v>193</v>
      </c>
      <c r="C27" s="7" t="s">
        <v>74</v>
      </c>
      <c r="D27" s="27">
        <v>31221</v>
      </c>
      <c r="E27" s="7">
        <v>326.7121545</v>
      </c>
      <c r="F27" s="7">
        <v>1.2474374870448965</v>
      </c>
    </row>
    <row r="28" spans="1:6" x14ac:dyDescent="0.2">
      <c r="A28" s="7" t="s">
        <v>126</v>
      </c>
      <c r="B28" s="7" t="s">
        <v>127</v>
      </c>
      <c r="C28" s="7" t="s">
        <v>128</v>
      </c>
      <c r="D28" s="27">
        <v>175644</v>
      </c>
      <c r="E28" s="7">
        <v>301.22946000000002</v>
      </c>
      <c r="F28" s="7">
        <v>1.1501406220449972</v>
      </c>
    </row>
    <row r="29" spans="1:6" x14ac:dyDescent="0.2">
      <c r="A29" s="7" t="s">
        <v>349</v>
      </c>
      <c r="B29" s="7" t="s">
        <v>350</v>
      </c>
      <c r="C29" s="7" t="s">
        <v>351</v>
      </c>
      <c r="D29" s="27">
        <v>158268</v>
      </c>
      <c r="E29" s="7">
        <v>284.96153399999997</v>
      </c>
      <c r="F29" s="7">
        <v>1.0880271669764856</v>
      </c>
    </row>
    <row r="30" spans="1:6" x14ac:dyDescent="0.2">
      <c r="A30" s="7" t="s">
        <v>119</v>
      </c>
      <c r="B30" s="7" t="s">
        <v>120</v>
      </c>
      <c r="C30" s="7" t="s">
        <v>33</v>
      </c>
      <c r="D30" s="27">
        <v>73948</v>
      </c>
      <c r="E30" s="7">
        <v>283.84939800000001</v>
      </c>
      <c r="F30" s="7">
        <v>1.0837808598893945</v>
      </c>
    </row>
    <row r="31" spans="1:6" x14ac:dyDescent="0.2">
      <c r="A31" s="7" t="s">
        <v>19</v>
      </c>
      <c r="B31" s="7" t="s">
        <v>20</v>
      </c>
      <c r="C31" s="7" t="s">
        <v>21</v>
      </c>
      <c r="D31" s="27">
        <v>103589</v>
      </c>
      <c r="E31" s="7">
        <v>277.10057499999999</v>
      </c>
      <c r="F31" s="7">
        <v>1.0580128108968039</v>
      </c>
    </row>
    <row r="32" spans="1:6" x14ac:dyDescent="0.2">
      <c r="A32" s="7" t="s">
        <v>202</v>
      </c>
      <c r="B32" s="7" t="s">
        <v>203</v>
      </c>
      <c r="C32" s="7" t="s">
        <v>74</v>
      </c>
      <c r="D32" s="27">
        <v>35166</v>
      </c>
      <c r="E32" s="7">
        <v>269.30122799999998</v>
      </c>
      <c r="F32" s="7">
        <v>1.0282336989529561</v>
      </c>
    </row>
    <row r="33" spans="1:6" x14ac:dyDescent="0.2">
      <c r="A33" s="7" t="s">
        <v>216</v>
      </c>
      <c r="B33" s="7" t="s">
        <v>217</v>
      </c>
      <c r="C33" s="7" t="s">
        <v>52</v>
      </c>
      <c r="D33" s="27">
        <v>5849</v>
      </c>
      <c r="E33" s="7">
        <v>261.771995</v>
      </c>
      <c r="F33" s="7">
        <v>0.9994859239971412</v>
      </c>
    </row>
    <row r="34" spans="1:6" x14ac:dyDescent="0.2">
      <c r="A34" s="7" t="s">
        <v>161</v>
      </c>
      <c r="B34" s="7" t="s">
        <v>162</v>
      </c>
      <c r="C34" s="7" t="s">
        <v>128</v>
      </c>
      <c r="D34" s="27">
        <v>126106</v>
      </c>
      <c r="E34" s="7">
        <v>254.10359</v>
      </c>
      <c r="F34" s="7">
        <v>0.97020676884149015</v>
      </c>
    </row>
    <row r="35" spans="1:6" x14ac:dyDescent="0.2">
      <c r="A35" s="7" t="s">
        <v>224</v>
      </c>
      <c r="B35" s="7" t="s">
        <v>225</v>
      </c>
      <c r="C35" s="7" t="s">
        <v>226</v>
      </c>
      <c r="D35" s="27">
        <v>42313</v>
      </c>
      <c r="E35" s="7">
        <v>254.08956499999999</v>
      </c>
      <c r="F35" s="7">
        <v>0.97015321922445008</v>
      </c>
    </row>
    <row r="36" spans="1:6" x14ac:dyDescent="0.2">
      <c r="A36" s="7" t="s">
        <v>347</v>
      </c>
      <c r="B36" s="7" t="s">
        <v>348</v>
      </c>
      <c r="C36" s="7" t="s">
        <v>24</v>
      </c>
      <c r="D36" s="27">
        <v>104188</v>
      </c>
      <c r="E36" s="7">
        <v>237.236076</v>
      </c>
      <c r="F36" s="7">
        <v>0.9058039941450422</v>
      </c>
    </row>
    <row r="37" spans="1:6" x14ac:dyDescent="0.2">
      <c r="A37" s="7" t="s">
        <v>175</v>
      </c>
      <c r="B37" s="7" t="s">
        <v>176</v>
      </c>
      <c r="C37" s="7" t="s">
        <v>21</v>
      </c>
      <c r="D37" s="27">
        <v>7276</v>
      </c>
      <c r="E37" s="7">
        <v>236.746488</v>
      </c>
      <c r="F37" s="7">
        <v>0.90393467151349827</v>
      </c>
    </row>
    <row r="38" spans="1:6" x14ac:dyDescent="0.2">
      <c r="A38" s="7" t="s">
        <v>236</v>
      </c>
      <c r="B38" s="7" t="s">
        <v>237</v>
      </c>
      <c r="C38" s="7" t="s">
        <v>52</v>
      </c>
      <c r="D38" s="27">
        <v>22112</v>
      </c>
      <c r="E38" s="7">
        <v>236.04560000000001</v>
      </c>
      <c r="F38" s="7">
        <v>0.90125857283342936</v>
      </c>
    </row>
    <row r="39" spans="1:6" x14ac:dyDescent="0.2">
      <c r="A39" s="7" t="s">
        <v>423</v>
      </c>
      <c r="B39" s="7" t="s">
        <v>424</v>
      </c>
      <c r="C39" s="7" t="s">
        <v>39</v>
      </c>
      <c r="D39" s="27">
        <v>18413</v>
      </c>
      <c r="E39" s="7">
        <v>231.8657025</v>
      </c>
      <c r="F39" s="7">
        <v>0.88529907833134991</v>
      </c>
    </row>
    <row r="40" spans="1:6" x14ac:dyDescent="0.2">
      <c r="A40" s="7" t="s">
        <v>425</v>
      </c>
      <c r="B40" s="7" t="s">
        <v>426</v>
      </c>
      <c r="C40" s="7" t="s">
        <v>39</v>
      </c>
      <c r="D40" s="27">
        <v>3389</v>
      </c>
      <c r="E40" s="7">
        <v>228.682942</v>
      </c>
      <c r="F40" s="7">
        <v>0.87314680696556035</v>
      </c>
    </row>
    <row r="41" spans="1:6" x14ac:dyDescent="0.2">
      <c r="A41" s="7" t="s">
        <v>427</v>
      </c>
      <c r="B41" s="7" t="s">
        <v>428</v>
      </c>
      <c r="C41" s="7" t="s">
        <v>21</v>
      </c>
      <c r="D41" s="27">
        <v>764</v>
      </c>
      <c r="E41" s="7">
        <v>214.37648999999999</v>
      </c>
      <c r="F41" s="7">
        <v>0.81852256270161328</v>
      </c>
    </row>
    <row r="42" spans="1:6" x14ac:dyDescent="0.2">
      <c r="A42" s="7" t="s">
        <v>212</v>
      </c>
      <c r="B42" s="7" t="s">
        <v>213</v>
      </c>
      <c r="C42" s="7" t="s">
        <v>21</v>
      </c>
      <c r="D42" s="27">
        <v>7623</v>
      </c>
      <c r="E42" s="7">
        <v>209.2399155</v>
      </c>
      <c r="F42" s="7">
        <v>0.79891032759482639</v>
      </c>
    </row>
    <row r="43" spans="1:6" x14ac:dyDescent="0.2">
      <c r="A43" s="7" t="s">
        <v>335</v>
      </c>
      <c r="B43" s="7" t="s">
        <v>336</v>
      </c>
      <c r="C43" s="7" t="s">
        <v>337</v>
      </c>
      <c r="D43" s="27">
        <v>73074</v>
      </c>
      <c r="E43" s="7">
        <v>208.95510300000001</v>
      </c>
      <c r="F43" s="7">
        <v>0.79782286946268943</v>
      </c>
    </row>
    <row r="44" spans="1:6" x14ac:dyDescent="0.2">
      <c r="A44" s="7" t="s">
        <v>429</v>
      </c>
      <c r="B44" s="7" t="s">
        <v>430</v>
      </c>
      <c r="C44" s="7" t="s">
        <v>95</v>
      </c>
      <c r="D44" s="27">
        <v>23390</v>
      </c>
      <c r="E44" s="7">
        <v>208.61541</v>
      </c>
      <c r="F44" s="7">
        <v>0.79652586910182055</v>
      </c>
    </row>
    <row r="45" spans="1:6" x14ac:dyDescent="0.2">
      <c r="A45" s="7" t="s">
        <v>22</v>
      </c>
      <c r="B45" s="7" t="s">
        <v>23</v>
      </c>
      <c r="C45" s="7" t="s">
        <v>24</v>
      </c>
      <c r="D45" s="27">
        <v>81804</v>
      </c>
      <c r="E45" s="7">
        <v>194.65261799999999</v>
      </c>
      <c r="F45" s="7">
        <v>0.7432137718176941</v>
      </c>
    </row>
    <row r="46" spans="1:6" x14ac:dyDescent="0.2">
      <c r="A46" s="7" t="s">
        <v>431</v>
      </c>
      <c r="B46" s="7" t="s">
        <v>432</v>
      </c>
      <c r="C46" s="7" t="s">
        <v>74</v>
      </c>
      <c r="D46" s="27">
        <v>63400</v>
      </c>
      <c r="E46" s="7">
        <v>190.99250000000001</v>
      </c>
      <c r="F46" s="7">
        <v>0.7292388757591276</v>
      </c>
    </row>
    <row r="47" spans="1:6" x14ac:dyDescent="0.2">
      <c r="A47" s="7" t="s">
        <v>433</v>
      </c>
      <c r="B47" s="7" t="s">
        <v>434</v>
      </c>
      <c r="C47" s="7" t="s">
        <v>136</v>
      </c>
      <c r="D47" s="27">
        <v>28434</v>
      </c>
      <c r="E47" s="7">
        <v>188.27573100000001</v>
      </c>
      <c r="F47" s="7">
        <v>0.7188658319419241</v>
      </c>
    </row>
    <row r="48" spans="1:6" x14ac:dyDescent="0.2">
      <c r="A48" s="7" t="s">
        <v>121</v>
      </c>
      <c r="B48" s="7" t="s">
        <v>122</v>
      </c>
      <c r="C48" s="7" t="s">
        <v>123</v>
      </c>
      <c r="D48" s="27">
        <v>119772</v>
      </c>
      <c r="E48" s="7">
        <v>186.30534599999999</v>
      </c>
      <c r="F48" s="7">
        <v>0.7113425975624974</v>
      </c>
    </row>
    <row r="49" spans="1:6" x14ac:dyDescent="0.2">
      <c r="A49" s="7" t="s">
        <v>132</v>
      </c>
      <c r="B49" s="7" t="s">
        <v>133</v>
      </c>
      <c r="C49" s="7" t="s">
        <v>131</v>
      </c>
      <c r="D49" s="27">
        <v>49301</v>
      </c>
      <c r="E49" s="7">
        <v>183.498322</v>
      </c>
      <c r="F49" s="7">
        <v>0.7006249462097538</v>
      </c>
    </row>
    <row r="50" spans="1:6" x14ac:dyDescent="0.2">
      <c r="A50" s="7" t="s">
        <v>194</v>
      </c>
      <c r="B50" s="7" t="s">
        <v>195</v>
      </c>
      <c r="C50" s="7" t="s">
        <v>136</v>
      </c>
      <c r="D50" s="27">
        <v>6791</v>
      </c>
      <c r="E50" s="7">
        <v>169.23172</v>
      </c>
      <c r="F50" s="7">
        <v>0.64615285540313605</v>
      </c>
    </row>
    <row r="51" spans="1:6" x14ac:dyDescent="0.2">
      <c r="A51" s="7" t="s">
        <v>124</v>
      </c>
      <c r="B51" s="7" t="s">
        <v>125</v>
      </c>
      <c r="C51" s="7" t="s">
        <v>123</v>
      </c>
      <c r="D51" s="27">
        <v>43777</v>
      </c>
      <c r="E51" s="7">
        <v>158.51651699999999</v>
      </c>
      <c r="F51" s="7">
        <v>0.60524055471462301</v>
      </c>
    </row>
    <row r="52" spans="1:6" x14ac:dyDescent="0.2">
      <c r="A52" s="7" t="s">
        <v>435</v>
      </c>
      <c r="B52" s="7" t="s">
        <v>436</v>
      </c>
      <c r="C52" s="7" t="s">
        <v>63</v>
      </c>
      <c r="D52" s="27">
        <v>31227</v>
      </c>
      <c r="E52" s="7">
        <v>156.11938649999999</v>
      </c>
      <c r="F52" s="7">
        <v>0.59608794007861421</v>
      </c>
    </row>
    <row r="53" spans="1:6" x14ac:dyDescent="0.2">
      <c r="A53" s="7" t="s">
        <v>437</v>
      </c>
      <c r="B53" s="7" t="s">
        <v>438</v>
      </c>
      <c r="C53" s="7" t="s">
        <v>167</v>
      </c>
      <c r="D53" s="27">
        <v>39471</v>
      </c>
      <c r="E53" s="7">
        <v>151.2331365</v>
      </c>
      <c r="F53" s="7">
        <v>0.57743148259113164</v>
      </c>
    </row>
    <row r="54" spans="1:6" x14ac:dyDescent="0.2">
      <c r="A54" s="7" t="s">
        <v>439</v>
      </c>
      <c r="B54" s="7" t="s">
        <v>440</v>
      </c>
      <c r="C54" s="7" t="s">
        <v>297</v>
      </c>
      <c r="D54" s="27">
        <v>20557</v>
      </c>
      <c r="E54" s="7">
        <v>147.04422099999999</v>
      </c>
      <c r="F54" s="7">
        <v>0.56143755597165701</v>
      </c>
    </row>
    <row r="55" spans="1:6" x14ac:dyDescent="0.2">
      <c r="A55" s="7" t="s">
        <v>441</v>
      </c>
      <c r="B55" s="7" t="s">
        <v>442</v>
      </c>
      <c r="C55" s="7" t="s">
        <v>443</v>
      </c>
      <c r="D55" s="27">
        <v>47695</v>
      </c>
      <c r="E55" s="7">
        <v>136.83695499999999</v>
      </c>
      <c r="F55" s="7">
        <v>0.52246463723184078</v>
      </c>
    </row>
    <row r="56" spans="1:6" x14ac:dyDescent="0.2">
      <c r="A56" s="7" t="s">
        <v>206</v>
      </c>
      <c r="B56" s="7" t="s">
        <v>207</v>
      </c>
      <c r="C56" s="7" t="s">
        <v>136</v>
      </c>
      <c r="D56" s="27">
        <v>13432</v>
      </c>
      <c r="E56" s="7">
        <v>125.112364</v>
      </c>
      <c r="F56" s="7">
        <v>0.47769833719610327</v>
      </c>
    </row>
    <row r="57" spans="1:6" x14ac:dyDescent="0.2">
      <c r="A57" s="7" t="s">
        <v>291</v>
      </c>
      <c r="B57" s="7" t="s">
        <v>292</v>
      </c>
      <c r="C57" s="7" t="s">
        <v>123</v>
      </c>
      <c r="D57" s="27">
        <v>41856</v>
      </c>
      <c r="E57" s="7">
        <v>106.23052800000001</v>
      </c>
      <c r="F57" s="7">
        <v>0.40560456986540594</v>
      </c>
    </row>
    <row r="58" spans="1:6" x14ac:dyDescent="0.2">
      <c r="A58" s="6" t="s">
        <v>40</v>
      </c>
      <c r="B58" s="7"/>
      <c r="C58" s="7"/>
      <c r="D58" s="7"/>
      <c r="E58" s="6">
        <f>SUM(E8:E57)</f>
        <v>25854.806649499984</v>
      </c>
      <c r="F58" s="6">
        <f>SUM(F8:F57)</f>
        <v>98.717646682728372</v>
      </c>
    </row>
    <row r="59" spans="1:6" x14ac:dyDescent="0.2">
      <c r="A59" s="7"/>
      <c r="B59" s="7"/>
      <c r="C59" s="7"/>
      <c r="D59" s="7"/>
      <c r="E59" s="7"/>
      <c r="F59" s="7"/>
    </row>
    <row r="60" spans="1:6" x14ac:dyDescent="0.2">
      <c r="A60" s="6" t="s">
        <v>40</v>
      </c>
      <c r="B60" s="7"/>
      <c r="C60" s="7"/>
      <c r="D60" s="7"/>
      <c r="E60" s="6">
        <v>25854.806649499984</v>
      </c>
      <c r="F60" s="6">
        <v>98.717646682728372</v>
      </c>
    </row>
    <row r="61" spans="1:6" x14ac:dyDescent="0.2">
      <c r="A61" s="7"/>
      <c r="B61" s="7"/>
      <c r="C61" s="7"/>
      <c r="D61" s="7"/>
      <c r="E61" s="7"/>
      <c r="F61" s="7"/>
    </row>
    <row r="62" spans="1:6" x14ac:dyDescent="0.2">
      <c r="A62" s="6" t="s">
        <v>103</v>
      </c>
      <c r="B62" s="7"/>
      <c r="C62" s="7"/>
      <c r="D62" s="7"/>
      <c r="E62" s="6">
        <v>335.85684209999999</v>
      </c>
      <c r="F62" s="6">
        <v>1.28</v>
      </c>
    </row>
    <row r="63" spans="1:6" x14ac:dyDescent="0.2">
      <c r="A63" s="7"/>
      <c r="B63" s="7"/>
      <c r="C63" s="7"/>
      <c r="D63" s="7"/>
      <c r="E63" s="7"/>
      <c r="F63" s="7"/>
    </row>
    <row r="64" spans="1:6" x14ac:dyDescent="0.2">
      <c r="A64" s="8" t="s">
        <v>104</v>
      </c>
      <c r="B64" s="5"/>
      <c r="C64" s="5"/>
      <c r="D64" s="5"/>
      <c r="E64" s="8">
        <v>26190.663491599982</v>
      </c>
      <c r="F64" s="8">
        <f xml:space="preserve"> ROUND(SUM(F60:F63),2)</f>
        <v>100</v>
      </c>
    </row>
    <row r="66" spans="1:2" x14ac:dyDescent="0.2">
      <c r="A66" s="9" t="s">
        <v>105</v>
      </c>
    </row>
    <row r="67" spans="1:2" x14ac:dyDescent="0.2">
      <c r="A67" s="9" t="s">
        <v>106</v>
      </c>
    </row>
    <row r="68" spans="1:2" x14ac:dyDescent="0.2">
      <c r="A68" s="9" t="s">
        <v>107</v>
      </c>
    </row>
    <row r="69" spans="1:2" x14ac:dyDescent="0.2">
      <c r="A69" s="2" t="s">
        <v>598</v>
      </c>
      <c r="B69" s="12">
        <v>84.474900000000005</v>
      </c>
    </row>
    <row r="70" spans="1:2" x14ac:dyDescent="0.2">
      <c r="A70" s="2" t="s">
        <v>599</v>
      </c>
      <c r="B70" s="12">
        <v>84.474900000000005</v>
      </c>
    </row>
    <row r="71" spans="1:2" x14ac:dyDescent="0.2">
      <c r="A71" s="2" t="s">
        <v>600</v>
      </c>
      <c r="B71" s="12">
        <v>82.881</v>
      </c>
    </row>
    <row r="72" spans="1:2" x14ac:dyDescent="0.2">
      <c r="A72" s="2" t="s">
        <v>601</v>
      </c>
      <c r="B72" s="12">
        <v>82.881</v>
      </c>
    </row>
    <row r="74" spans="1:2" x14ac:dyDescent="0.2">
      <c r="A74" s="9" t="s">
        <v>108</v>
      </c>
    </row>
    <row r="75" spans="1:2" x14ac:dyDescent="0.2">
      <c r="A75" s="2" t="s">
        <v>598</v>
      </c>
      <c r="B75" s="12">
        <v>94.472700000000003</v>
      </c>
    </row>
    <row r="76" spans="1:2" x14ac:dyDescent="0.2">
      <c r="A76" s="2" t="s">
        <v>599</v>
      </c>
      <c r="B76" s="12">
        <v>94.472700000000003</v>
      </c>
    </row>
    <row r="77" spans="1:2" x14ac:dyDescent="0.2">
      <c r="A77" s="2" t="s">
        <v>600</v>
      </c>
      <c r="B77" s="12">
        <v>92.497</v>
      </c>
    </row>
    <row r="78" spans="1:2" x14ac:dyDescent="0.2">
      <c r="A78" s="2" t="s">
        <v>601</v>
      </c>
      <c r="B78" s="12">
        <v>92.497</v>
      </c>
    </row>
    <row r="80" spans="1:2" x14ac:dyDescent="0.2">
      <c r="A80" s="9" t="s">
        <v>109</v>
      </c>
      <c r="B80" s="11" t="s">
        <v>110</v>
      </c>
    </row>
    <row r="82" spans="1:2" x14ac:dyDescent="0.2">
      <c r="A82" s="9" t="s">
        <v>111</v>
      </c>
      <c r="B82" s="21">
        <v>7.1180574305860708E-2</v>
      </c>
    </row>
  </sheetData>
  <mergeCells count="1">
    <mergeCell ref="A1:E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8"/>
  <sheetViews>
    <sheetView showGridLines="0" workbookViewId="0">
      <selection sqref="A1:E1"/>
    </sheetView>
  </sheetViews>
  <sheetFormatPr defaultRowHeight="11.25" x14ac:dyDescent="0.2"/>
  <cols>
    <col min="1" max="1" width="59" style="1" bestFit="1" customWidth="1"/>
    <col min="2" max="2" width="20.28515625" style="1" bestFit="1" customWidth="1"/>
    <col min="3" max="3" width="11.7109375" style="1" bestFit="1" customWidth="1"/>
    <col min="4" max="4" width="23" style="1" bestFit="1" customWidth="1"/>
    <col min="5" max="5" width="13.5703125" style="1" bestFit="1" customWidth="1"/>
    <col min="6" max="6" width="14.140625" style="1" bestFit="1" customWidth="1"/>
    <col min="7" max="16384" width="9.140625" style="2"/>
  </cols>
  <sheetData>
    <row r="1" spans="1:6" x14ac:dyDescent="0.2">
      <c r="A1" s="53" t="s">
        <v>408</v>
      </c>
      <c r="B1" s="53"/>
      <c r="C1" s="53"/>
      <c r="D1" s="53"/>
      <c r="E1" s="53"/>
    </row>
    <row r="3" spans="1:6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6" x14ac:dyDescent="0.2">
      <c r="A4" s="5"/>
      <c r="B4" s="5"/>
      <c r="C4" s="5"/>
      <c r="D4" s="5"/>
      <c r="E4" s="5"/>
      <c r="F4" s="2"/>
    </row>
    <row r="5" spans="1:6" x14ac:dyDescent="0.2">
      <c r="A5" s="6" t="s">
        <v>636</v>
      </c>
      <c r="B5" s="7"/>
      <c r="C5" s="7"/>
      <c r="D5" s="7"/>
      <c r="E5" s="7"/>
      <c r="F5" s="2"/>
    </row>
    <row r="6" spans="1:6" x14ac:dyDescent="0.2">
      <c r="A6" s="7" t="s">
        <v>407</v>
      </c>
      <c r="B6" s="7" t="s">
        <v>640</v>
      </c>
      <c r="C6" s="27">
        <v>6842133.7060000002</v>
      </c>
      <c r="D6" s="7">
        <v>2287.1474023999999</v>
      </c>
      <c r="E6" s="7">
        <f>D6/$D$15*100</f>
        <v>79.027776689550606</v>
      </c>
      <c r="F6" s="2"/>
    </row>
    <row r="7" spans="1:6" x14ac:dyDescent="0.2">
      <c r="A7" s="7" t="s">
        <v>185</v>
      </c>
      <c r="B7" s="7" t="s">
        <v>632</v>
      </c>
      <c r="C7" s="27">
        <v>87334.513000000006</v>
      </c>
      <c r="D7" s="7">
        <v>444.43590450000005</v>
      </c>
      <c r="E7" s="7">
        <f t="shared" ref="E7:E8" si="0">D7/$D$15*100</f>
        <v>15.356588463335871</v>
      </c>
      <c r="F7" s="2"/>
    </row>
    <row r="8" spans="1:6" x14ac:dyDescent="0.2">
      <c r="A8" s="7" t="s">
        <v>400</v>
      </c>
      <c r="B8" s="7" t="s">
        <v>639</v>
      </c>
      <c r="C8" s="27">
        <v>51256.618999999999</v>
      </c>
      <c r="D8" s="7">
        <v>144.65355980000001</v>
      </c>
      <c r="E8" s="7">
        <f t="shared" si="0"/>
        <v>4.9982127121440652</v>
      </c>
      <c r="F8" s="2"/>
    </row>
    <row r="9" spans="1:6" x14ac:dyDescent="0.2">
      <c r="A9" s="6" t="s">
        <v>40</v>
      </c>
      <c r="B9" s="7"/>
      <c r="C9" s="7"/>
      <c r="D9" s="6">
        <f>SUM(D6:D8)</f>
        <v>2876.2368667000001</v>
      </c>
      <c r="E9" s="6">
        <f>SUM(E6:E8)</f>
        <v>99.382577865030541</v>
      </c>
      <c r="F9" s="2"/>
    </row>
    <row r="10" spans="1:6" x14ac:dyDescent="0.2">
      <c r="A10" s="7"/>
      <c r="B10" s="7"/>
      <c r="C10" s="7"/>
      <c r="D10" s="7"/>
      <c r="E10" s="7"/>
      <c r="F10" s="2"/>
    </row>
    <row r="11" spans="1:6" x14ac:dyDescent="0.2">
      <c r="A11" s="6" t="s">
        <v>40</v>
      </c>
      <c r="B11" s="7"/>
      <c r="C11" s="7"/>
      <c r="D11" s="6">
        <f>D9</f>
        <v>2876.2368667000001</v>
      </c>
      <c r="E11" s="6">
        <f>E9</f>
        <v>99.382577865030541</v>
      </c>
      <c r="F11" s="2"/>
    </row>
    <row r="12" spans="1:6" x14ac:dyDescent="0.2">
      <c r="A12" s="7"/>
      <c r="B12" s="7"/>
      <c r="C12" s="7"/>
      <c r="D12" s="7"/>
      <c r="E12" s="7"/>
      <c r="F12" s="2"/>
    </row>
    <row r="13" spans="1:6" x14ac:dyDescent="0.2">
      <c r="A13" s="6" t="s">
        <v>103</v>
      </c>
      <c r="B13" s="7"/>
      <c r="C13" s="7"/>
      <c r="D13" s="6">
        <v>17.868849299999965</v>
      </c>
      <c r="E13" s="6">
        <f t="shared" ref="E13" si="1">D13/$D$15*100</f>
        <v>0.61742213496944576</v>
      </c>
      <c r="F13" s="2"/>
    </row>
    <row r="14" spans="1:6" x14ac:dyDescent="0.2">
      <c r="A14" s="7"/>
      <c r="B14" s="7"/>
      <c r="C14" s="7"/>
      <c r="D14" s="7"/>
      <c r="E14" s="7"/>
      <c r="F14" s="2"/>
    </row>
    <row r="15" spans="1:6" x14ac:dyDescent="0.2">
      <c r="A15" s="8" t="s">
        <v>104</v>
      </c>
      <c r="B15" s="5"/>
      <c r="C15" s="5"/>
      <c r="D15" s="8">
        <f>D11+D13</f>
        <v>2894.105716</v>
      </c>
      <c r="E15" s="8">
        <f xml:space="preserve"> ROUND(SUM(E11:E14),2)</f>
        <v>100</v>
      </c>
      <c r="F15" s="2"/>
    </row>
    <row r="16" spans="1:6" x14ac:dyDescent="0.2">
      <c r="F16" s="2"/>
    </row>
    <row r="17" spans="1:2" x14ac:dyDescent="0.2">
      <c r="A17" s="9" t="s">
        <v>105</v>
      </c>
    </row>
    <row r="18" spans="1:2" x14ac:dyDescent="0.2">
      <c r="A18" s="9" t="s">
        <v>106</v>
      </c>
    </row>
    <row r="19" spans="1:2" x14ac:dyDescent="0.2">
      <c r="A19" s="9" t="s">
        <v>107</v>
      </c>
    </row>
    <row r="20" spans="1:2" x14ac:dyDescent="0.2">
      <c r="A20" s="2" t="s">
        <v>602</v>
      </c>
      <c r="B20" s="12">
        <v>14.945499999999999</v>
      </c>
    </row>
    <row r="21" spans="1:2" x14ac:dyDescent="0.2">
      <c r="A21" s="2" t="s">
        <v>603</v>
      </c>
      <c r="B21" s="12">
        <v>35.963799999999999</v>
      </c>
    </row>
    <row r="22" spans="1:2" x14ac:dyDescent="0.2">
      <c r="A22" s="2" t="s">
        <v>604</v>
      </c>
      <c r="B22" s="12">
        <v>14.6388</v>
      </c>
    </row>
    <row r="23" spans="1:2" x14ac:dyDescent="0.2">
      <c r="A23" s="2" t="s">
        <v>605</v>
      </c>
      <c r="B23" s="12">
        <v>35.198</v>
      </c>
    </row>
    <row r="25" spans="1:2" x14ac:dyDescent="0.2">
      <c r="A25" s="9" t="s">
        <v>108</v>
      </c>
    </row>
    <row r="26" spans="1:2" x14ac:dyDescent="0.2">
      <c r="A26" s="2" t="s">
        <v>602</v>
      </c>
      <c r="B26" s="12">
        <v>14.9869</v>
      </c>
    </row>
    <row r="27" spans="1:2" x14ac:dyDescent="0.2">
      <c r="A27" s="2" t="s">
        <v>603</v>
      </c>
      <c r="B27" s="12">
        <v>37.4358</v>
      </c>
    </row>
    <row r="28" spans="1:2" x14ac:dyDescent="0.2">
      <c r="A28" s="2" t="s">
        <v>604</v>
      </c>
      <c r="B28" s="12">
        <v>14.6431</v>
      </c>
    </row>
    <row r="29" spans="1:2" x14ac:dyDescent="0.2">
      <c r="A29" s="2" t="s">
        <v>605</v>
      </c>
      <c r="B29" s="12">
        <v>36.574100000000001</v>
      </c>
    </row>
    <row r="31" spans="1:2" x14ac:dyDescent="0.2">
      <c r="A31" s="9" t="s">
        <v>109</v>
      </c>
      <c r="B31" s="11"/>
    </row>
    <row r="32" spans="1:2" x14ac:dyDescent="0.2">
      <c r="A32" s="9"/>
      <c r="B32" s="11"/>
    </row>
    <row r="33" spans="1:4" x14ac:dyDescent="0.2">
      <c r="A33" s="13" t="s">
        <v>606</v>
      </c>
      <c r="B33" s="14"/>
      <c r="C33" s="49" t="s">
        <v>607</v>
      </c>
      <c r="D33" s="50"/>
    </row>
    <row r="34" spans="1:4" x14ac:dyDescent="0.2">
      <c r="A34" s="51"/>
      <c r="B34" s="52"/>
      <c r="C34" s="15" t="s">
        <v>608</v>
      </c>
      <c r="D34" s="15" t="s">
        <v>609</v>
      </c>
    </row>
    <row r="35" spans="1:4" x14ac:dyDescent="0.2">
      <c r="A35" s="16" t="s">
        <v>600</v>
      </c>
      <c r="B35" s="17"/>
      <c r="C35" s="18">
        <v>0.39671162300000001</v>
      </c>
      <c r="D35" s="18">
        <v>0.3674515048</v>
      </c>
    </row>
    <row r="36" spans="1:4" x14ac:dyDescent="0.2">
      <c r="A36" s="16" t="s">
        <v>598</v>
      </c>
      <c r="B36" s="17"/>
      <c r="C36" s="18">
        <v>0.39671162300000001</v>
      </c>
      <c r="D36" s="18">
        <v>0.3674515048</v>
      </c>
    </row>
    <row r="37" spans="1:4" x14ac:dyDescent="0.2">
      <c r="A37" s="9"/>
      <c r="B37" s="11"/>
    </row>
    <row r="38" spans="1:4" x14ac:dyDescent="0.2">
      <c r="A38" s="9" t="s">
        <v>111</v>
      </c>
      <c r="B38" s="21">
        <v>4.1155043275074389E-2</v>
      </c>
    </row>
  </sheetData>
  <mergeCells count="3">
    <mergeCell ref="A1:E1"/>
    <mergeCell ref="C33:D33"/>
    <mergeCell ref="A34:B34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9"/>
  <sheetViews>
    <sheetView showGridLines="0" workbookViewId="0">
      <selection sqref="A1:E1"/>
    </sheetView>
  </sheetViews>
  <sheetFormatPr defaultRowHeight="11.25" x14ac:dyDescent="0.2"/>
  <cols>
    <col min="1" max="1" width="59" style="1" bestFit="1" customWidth="1"/>
    <col min="2" max="2" width="26.42578125" style="1" bestFit="1" customWidth="1"/>
    <col min="3" max="3" width="11.7109375" style="1" bestFit="1" customWidth="1"/>
    <col min="4" max="4" width="23" style="1" bestFit="1" customWidth="1"/>
    <col min="5" max="5" width="13.5703125" style="1" bestFit="1" customWidth="1"/>
    <col min="6" max="6" width="14.140625" style="1" bestFit="1" customWidth="1"/>
    <col min="7" max="16384" width="9.140625" style="2"/>
  </cols>
  <sheetData>
    <row r="1" spans="1:6" x14ac:dyDescent="0.2">
      <c r="A1" s="53" t="s">
        <v>406</v>
      </c>
      <c r="B1" s="53"/>
      <c r="C1" s="53"/>
      <c r="D1" s="53"/>
      <c r="E1" s="53"/>
    </row>
    <row r="3" spans="1:6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6" x14ac:dyDescent="0.2">
      <c r="A4" s="5"/>
      <c r="B4" s="5"/>
      <c r="C4" s="5"/>
      <c r="D4" s="5"/>
      <c r="E4" s="5"/>
      <c r="F4" s="2"/>
    </row>
    <row r="5" spans="1:6" x14ac:dyDescent="0.2">
      <c r="A5" s="6" t="s">
        <v>636</v>
      </c>
      <c r="B5" s="7"/>
      <c r="C5" s="7"/>
      <c r="D5" s="7"/>
      <c r="E5" s="7"/>
      <c r="F5" s="2"/>
    </row>
    <row r="6" spans="1:6" x14ac:dyDescent="0.2">
      <c r="A6" s="7" t="s">
        <v>401</v>
      </c>
      <c r="B6" s="7" t="s">
        <v>637</v>
      </c>
      <c r="C6" s="27">
        <v>509411.12599999999</v>
      </c>
      <c r="D6" s="7">
        <v>334.89044010000003</v>
      </c>
      <c r="E6" s="7">
        <v>49.682122436921532</v>
      </c>
      <c r="F6" s="2"/>
    </row>
    <row r="7" spans="1:6" x14ac:dyDescent="0.2">
      <c r="A7" s="7" t="s">
        <v>402</v>
      </c>
      <c r="B7" s="7" t="s">
        <v>638</v>
      </c>
      <c r="C7" s="27">
        <v>307806.04100000003</v>
      </c>
      <c r="D7" s="7">
        <v>200.20382079999999</v>
      </c>
      <c r="E7" s="7">
        <v>29.700909749334752</v>
      </c>
      <c r="F7" s="2"/>
    </row>
    <row r="8" spans="1:6" x14ac:dyDescent="0.2">
      <c r="A8" s="7" t="s">
        <v>185</v>
      </c>
      <c r="B8" s="7" t="s">
        <v>632</v>
      </c>
      <c r="C8" s="27">
        <v>13856.398999999999</v>
      </c>
      <c r="D8" s="7">
        <v>70.513717999999997</v>
      </c>
      <c r="E8" s="7">
        <v>10.46094707902818</v>
      </c>
      <c r="F8" s="2"/>
    </row>
    <row r="9" spans="1:6" x14ac:dyDescent="0.2">
      <c r="A9" s="7" t="s">
        <v>400</v>
      </c>
      <c r="B9" s="7" t="s">
        <v>639</v>
      </c>
      <c r="C9" s="27">
        <v>24522.322</v>
      </c>
      <c r="D9" s="7">
        <v>69.205523900000003</v>
      </c>
      <c r="E9" s="7">
        <v>10.266872087135159</v>
      </c>
      <c r="F9" s="2"/>
    </row>
    <row r="10" spans="1:6" x14ac:dyDescent="0.2">
      <c r="A10" s="6" t="s">
        <v>40</v>
      </c>
      <c r="B10" s="7"/>
      <c r="C10" s="7"/>
      <c r="D10" s="6">
        <f>SUM(D6:D9)</f>
        <v>674.81350280000004</v>
      </c>
      <c r="E10" s="6">
        <f>SUM(E6:E9)</f>
        <v>100.11085135241963</v>
      </c>
      <c r="F10" s="2"/>
    </row>
    <row r="11" spans="1:6" x14ac:dyDescent="0.2">
      <c r="A11" s="7"/>
      <c r="B11" s="7"/>
      <c r="C11" s="7"/>
      <c r="D11" s="7"/>
      <c r="E11" s="7"/>
      <c r="F11" s="2"/>
    </row>
    <row r="12" spans="1:6" x14ac:dyDescent="0.2">
      <c r="A12" s="6" t="s">
        <v>40</v>
      </c>
      <c r="B12" s="7"/>
      <c r="C12" s="7"/>
      <c r="D12" s="6">
        <f>D10</f>
        <v>674.81350280000004</v>
      </c>
      <c r="E12" s="6">
        <f>E10</f>
        <v>100.11085135241963</v>
      </c>
      <c r="F12" s="2"/>
    </row>
    <row r="13" spans="1:6" x14ac:dyDescent="0.2">
      <c r="A13" s="7"/>
      <c r="B13" s="7"/>
      <c r="C13" s="7"/>
      <c r="D13" s="7"/>
      <c r="E13" s="7"/>
      <c r="F13" s="2"/>
    </row>
    <row r="14" spans="1:6" x14ac:dyDescent="0.2">
      <c r="A14" s="6" t="s">
        <v>103</v>
      </c>
      <c r="B14" s="7"/>
      <c r="C14" s="7"/>
      <c r="D14" s="6">
        <v>-0.74721159999999998</v>
      </c>
      <c r="E14" s="6">
        <v>-0.11</v>
      </c>
      <c r="F14" s="2"/>
    </row>
    <row r="15" spans="1:6" x14ac:dyDescent="0.2">
      <c r="A15" s="7"/>
      <c r="B15" s="7"/>
      <c r="C15" s="7"/>
      <c r="D15" s="7"/>
      <c r="E15" s="7"/>
      <c r="F15" s="2"/>
    </row>
    <row r="16" spans="1:6" x14ac:dyDescent="0.2">
      <c r="A16" s="8" t="s">
        <v>104</v>
      </c>
      <c r="B16" s="5"/>
      <c r="C16" s="5"/>
      <c r="D16" s="8">
        <v>674.06629120000002</v>
      </c>
      <c r="E16" s="8">
        <f xml:space="preserve"> ROUND(SUM(E12:E15),2)</f>
        <v>100</v>
      </c>
      <c r="F16" s="2"/>
    </row>
    <row r="17" spans="1:6" x14ac:dyDescent="0.2">
      <c r="F17" s="2"/>
    </row>
    <row r="18" spans="1:6" x14ac:dyDescent="0.2">
      <c r="A18" s="9" t="s">
        <v>105</v>
      </c>
    </row>
    <row r="19" spans="1:6" x14ac:dyDescent="0.2">
      <c r="A19" s="9" t="s">
        <v>106</v>
      </c>
    </row>
    <row r="20" spans="1:6" x14ac:dyDescent="0.2">
      <c r="A20" s="9" t="s">
        <v>107</v>
      </c>
    </row>
    <row r="21" spans="1:6" x14ac:dyDescent="0.2">
      <c r="A21" s="2" t="s">
        <v>602</v>
      </c>
      <c r="B21" s="12">
        <v>14.399800000000001</v>
      </c>
    </row>
    <row r="22" spans="1:6" x14ac:dyDescent="0.2">
      <c r="A22" s="2" t="s">
        <v>603</v>
      </c>
      <c r="B22" s="12">
        <v>34.948500000000003</v>
      </c>
    </row>
    <row r="23" spans="1:6" x14ac:dyDescent="0.2">
      <c r="A23" s="2" t="s">
        <v>604</v>
      </c>
      <c r="B23" s="12">
        <v>13.9457</v>
      </c>
    </row>
    <row r="24" spans="1:6" x14ac:dyDescent="0.2">
      <c r="A24" s="2" t="s">
        <v>605</v>
      </c>
      <c r="B24" s="12">
        <v>33.777999999999999</v>
      </c>
    </row>
    <row r="26" spans="1:6" x14ac:dyDescent="0.2">
      <c r="A26" s="9" t="s">
        <v>108</v>
      </c>
    </row>
    <row r="27" spans="1:6" x14ac:dyDescent="0.2">
      <c r="A27" s="2" t="s">
        <v>602</v>
      </c>
      <c r="B27" s="12">
        <v>14.3118</v>
      </c>
    </row>
    <row r="28" spans="1:6" x14ac:dyDescent="0.2">
      <c r="A28" s="2" t="s">
        <v>603</v>
      </c>
      <c r="B28" s="12">
        <v>36.150199999999998</v>
      </c>
    </row>
    <row r="29" spans="1:6" x14ac:dyDescent="0.2">
      <c r="A29" s="2" t="s">
        <v>604</v>
      </c>
      <c r="B29" s="12">
        <v>13.8012</v>
      </c>
    </row>
    <row r="30" spans="1:6" x14ac:dyDescent="0.2">
      <c r="A30" s="2" t="s">
        <v>605</v>
      </c>
      <c r="B30" s="12">
        <v>34.7973</v>
      </c>
    </row>
    <row r="32" spans="1:6" x14ac:dyDescent="0.2">
      <c r="A32" s="9" t="s">
        <v>109</v>
      </c>
      <c r="B32" s="11"/>
    </row>
    <row r="33" spans="1:4" x14ac:dyDescent="0.2">
      <c r="A33" s="9"/>
      <c r="B33" s="11"/>
    </row>
    <row r="34" spans="1:4" x14ac:dyDescent="0.2">
      <c r="A34" s="13" t="s">
        <v>606</v>
      </c>
      <c r="B34" s="14"/>
      <c r="C34" s="49" t="s">
        <v>607</v>
      </c>
      <c r="D34" s="50"/>
    </row>
    <row r="35" spans="1:4" x14ac:dyDescent="0.2">
      <c r="A35" s="51"/>
      <c r="B35" s="52"/>
      <c r="C35" s="15" t="s">
        <v>608</v>
      </c>
      <c r="D35" s="15" t="s">
        <v>609</v>
      </c>
    </row>
    <row r="36" spans="1:4" x14ac:dyDescent="0.2">
      <c r="A36" s="16" t="s">
        <v>600</v>
      </c>
      <c r="B36" s="17"/>
      <c r="C36" s="18">
        <v>0.39671162300000001</v>
      </c>
      <c r="D36" s="18">
        <v>0.3674515048</v>
      </c>
    </row>
    <row r="37" spans="1:4" x14ac:dyDescent="0.2">
      <c r="A37" s="16" t="s">
        <v>598</v>
      </c>
      <c r="B37" s="17"/>
      <c r="C37" s="18">
        <v>0.39671162300000001</v>
      </c>
      <c r="D37" s="18">
        <v>0.3674515048</v>
      </c>
    </row>
    <row r="38" spans="1:4" x14ac:dyDescent="0.2">
      <c r="A38" s="19"/>
      <c r="B38" s="19"/>
      <c r="C38" s="20"/>
      <c r="D38" s="20"/>
    </row>
    <row r="39" spans="1:4" x14ac:dyDescent="0.2">
      <c r="A39" s="9" t="s">
        <v>111</v>
      </c>
      <c r="B39" s="21">
        <v>6.2972358449951554E-2</v>
      </c>
    </row>
  </sheetData>
  <mergeCells count="3">
    <mergeCell ref="A1:E1"/>
    <mergeCell ref="C34:D34"/>
    <mergeCell ref="A35:B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77"/>
  <sheetViews>
    <sheetView showGridLines="0" workbookViewId="0"/>
  </sheetViews>
  <sheetFormatPr defaultRowHeight="11.25" x14ac:dyDescent="0.2"/>
  <cols>
    <col min="1" max="1" width="38" style="2" customWidth="1"/>
    <col min="2" max="2" width="56" style="2" bestFit="1" customWidth="1"/>
    <col min="3" max="3" width="11.710937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B1" s="48" t="s">
        <v>1107</v>
      </c>
      <c r="C1" s="48"/>
      <c r="D1" s="48"/>
      <c r="E1" s="48"/>
    </row>
    <row r="3" spans="1:6" s="4" customFormat="1" x14ac:dyDescent="0.2">
      <c r="A3" s="38" t="s">
        <v>1</v>
      </c>
      <c r="B3" s="38" t="s">
        <v>2</v>
      </c>
      <c r="C3" s="38" t="s">
        <v>673</v>
      </c>
      <c r="D3" s="38" t="s">
        <v>4</v>
      </c>
      <c r="E3" s="3" t="s">
        <v>5</v>
      </c>
      <c r="F3" s="3" t="s">
        <v>6</v>
      </c>
    </row>
    <row r="4" spans="1:6" x14ac:dyDescent="0.2">
      <c r="A4" s="39"/>
      <c r="B4" s="39"/>
      <c r="C4" s="39"/>
      <c r="D4" s="39"/>
      <c r="E4" s="5"/>
      <c r="F4" s="5"/>
    </row>
    <row r="5" spans="1:6" x14ac:dyDescent="0.2">
      <c r="A5" s="40" t="s">
        <v>935</v>
      </c>
      <c r="B5" s="41"/>
      <c r="C5" s="41"/>
      <c r="D5" s="41"/>
      <c r="E5" s="7"/>
      <c r="F5" s="7"/>
    </row>
    <row r="6" spans="1:6" x14ac:dyDescent="0.2">
      <c r="A6" s="40" t="s">
        <v>936</v>
      </c>
      <c r="B6" s="41"/>
      <c r="C6" s="41"/>
      <c r="D6" s="41"/>
      <c r="E6" s="7"/>
      <c r="F6" s="7"/>
    </row>
    <row r="7" spans="1:6" x14ac:dyDescent="0.2">
      <c r="A7" s="41" t="s">
        <v>1108</v>
      </c>
      <c r="B7" s="41" t="s">
        <v>1707</v>
      </c>
      <c r="C7" s="41" t="s">
        <v>947</v>
      </c>
      <c r="D7" s="41">
        <v>5000</v>
      </c>
      <c r="E7" s="7">
        <v>4834.6499999999996</v>
      </c>
      <c r="F7" s="7">
        <f t="shared" ref="F7:F16" si="0">+E7/$E$40*100</f>
        <v>7.7305701737890242</v>
      </c>
    </row>
    <row r="8" spans="1:6" x14ac:dyDescent="0.2">
      <c r="A8" s="41" t="s">
        <v>1109</v>
      </c>
      <c r="B8" s="41" t="s">
        <v>1708</v>
      </c>
      <c r="C8" s="41" t="s">
        <v>947</v>
      </c>
      <c r="D8" s="41">
        <v>5000</v>
      </c>
      <c r="E8" s="7">
        <v>4814.0349999999999</v>
      </c>
      <c r="F8" s="7">
        <f t="shared" si="0"/>
        <v>7.69760693878077</v>
      </c>
    </row>
    <row r="9" spans="1:6" x14ac:dyDescent="0.2">
      <c r="A9" s="41" t="s">
        <v>1110</v>
      </c>
      <c r="B9" s="41" t="s">
        <v>1709</v>
      </c>
      <c r="C9" s="41" t="s">
        <v>947</v>
      </c>
      <c r="D9" s="41">
        <v>4800</v>
      </c>
      <c r="E9" s="7">
        <v>4615.08</v>
      </c>
      <c r="F9" s="7">
        <f t="shared" si="0"/>
        <v>7.3794793413484436</v>
      </c>
    </row>
    <row r="10" spans="1:6" x14ac:dyDescent="0.2">
      <c r="A10" s="41" t="s">
        <v>950</v>
      </c>
      <c r="B10" s="41" t="s">
        <v>1665</v>
      </c>
      <c r="C10" s="41" t="s">
        <v>938</v>
      </c>
      <c r="D10" s="41">
        <v>3500</v>
      </c>
      <c r="E10" s="7">
        <v>3378.8335000000002</v>
      </c>
      <c r="F10" s="7">
        <f t="shared" si="0"/>
        <v>5.4027301825983631</v>
      </c>
    </row>
    <row r="11" spans="1:6" x14ac:dyDescent="0.2">
      <c r="A11" s="41" t="s">
        <v>1111</v>
      </c>
      <c r="B11" s="41" t="s">
        <v>1710</v>
      </c>
      <c r="C11" s="41" t="s">
        <v>947</v>
      </c>
      <c r="D11" s="41">
        <v>2500</v>
      </c>
      <c r="E11" s="7">
        <v>2411.6750000000002</v>
      </c>
      <c r="F11" s="7">
        <f t="shared" si="0"/>
        <v>3.8562507780030919</v>
      </c>
    </row>
    <row r="12" spans="1:6" x14ac:dyDescent="0.2">
      <c r="A12" s="41" t="s">
        <v>1112</v>
      </c>
      <c r="B12" s="41" t="s">
        <v>1711</v>
      </c>
      <c r="C12" s="41" t="s">
        <v>947</v>
      </c>
      <c r="D12" s="41">
        <v>2500</v>
      </c>
      <c r="E12" s="7">
        <v>2404.3924999999999</v>
      </c>
      <c r="F12" s="7">
        <f t="shared" si="0"/>
        <v>3.8446061134895029</v>
      </c>
    </row>
    <row r="13" spans="1:6" x14ac:dyDescent="0.2">
      <c r="A13" s="41" t="s">
        <v>1113</v>
      </c>
      <c r="B13" s="41" t="s">
        <v>1712</v>
      </c>
      <c r="C13" s="41" t="s">
        <v>947</v>
      </c>
      <c r="D13" s="41">
        <v>2500</v>
      </c>
      <c r="E13" s="7">
        <v>2360.3175000000001</v>
      </c>
      <c r="F13" s="7">
        <f t="shared" si="0"/>
        <v>3.7741305091727995</v>
      </c>
    </row>
    <row r="14" spans="1:6" x14ac:dyDescent="0.2">
      <c r="A14" s="41" t="s">
        <v>945</v>
      </c>
      <c r="B14" s="41" t="s">
        <v>1661</v>
      </c>
      <c r="C14" s="41" t="s">
        <v>938</v>
      </c>
      <c r="D14" s="41">
        <v>2000</v>
      </c>
      <c r="E14" s="7">
        <v>1954.104</v>
      </c>
      <c r="F14" s="7">
        <f t="shared" si="0"/>
        <v>3.1245980782232072</v>
      </c>
    </row>
    <row r="15" spans="1:6" x14ac:dyDescent="0.2">
      <c r="A15" s="41" t="s">
        <v>949</v>
      </c>
      <c r="B15" s="41" t="s">
        <v>1664</v>
      </c>
      <c r="C15" s="41" t="s">
        <v>947</v>
      </c>
      <c r="D15" s="41">
        <v>1500</v>
      </c>
      <c r="E15" s="7">
        <v>1466.7194999999999</v>
      </c>
      <c r="F15" s="7">
        <f t="shared" si="0"/>
        <v>2.3452738088620171</v>
      </c>
    </row>
    <row r="16" spans="1:6" x14ac:dyDescent="0.2">
      <c r="A16" s="41" t="s">
        <v>948</v>
      </c>
      <c r="B16" s="41" t="s">
        <v>1663</v>
      </c>
      <c r="C16" s="41" t="s">
        <v>947</v>
      </c>
      <c r="D16" s="41">
        <v>200</v>
      </c>
      <c r="E16" s="7">
        <v>199.62860000000001</v>
      </c>
      <c r="F16" s="7">
        <f t="shared" si="0"/>
        <v>0.31920467893131038</v>
      </c>
    </row>
    <row r="17" spans="1:6" x14ac:dyDescent="0.2">
      <c r="A17" s="40" t="s">
        <v>40</v>
      </c>
      <c r="B17" s="41"/>
      <c r="C17" s="41"/>
      <c r="D17" s="41"/>
      <c r="E17" s="6">
        <f>SUM(E7:E16)</f>
        <v>28439.435599999997</v>
      </c>
      <c r="F17" s="6">
        <f>SUM(F7:F16)</f>
        <v>45.474450603198541</v>
      </c>
    </row>
    <row r="18" spans="1:6" x14ac:dyDescent="0.2">
      <c r="A18" s="41"/>
      <c r="B18" s="41"/>
      <c r="C18" s="41"/>
      <c r="D18" s="41"/>
      <c r="E18" s="7"/>
      <c r="F18" s="7"/>
    </row>
    <row r="19" spans="1:6" x14ac:dyDescent="0.2">
      <c r="A19" s="40" t="s">
        <v>957</v>
      </c>
      <c r="B19" s="41"/>
      <c r="C19" s="41"/>
      <c r="D19" s="41"/>
      <c r="E19" s="7"/>
      <c r="F19" s="7"/>
    </row>
    <row r="20" spans="1:6" x14ac:dyDescent="0.2">
      <c r="A20" s="41" t="s">
        <v>1114</v>
      </c>
      <c r="B20" s="41" t="s">
        <v>1713</v>
      </c>
      <c r="C20" s="41" t="s">
        <v>960</v>
      </c>
      <c r="D20" s="41">
        <v>1000</v>
      </c>
      <c r="E20" s="7">
        <v>4815.875</v>
      </c>
      <c r="F20" s="7">
        <f t="shared" ref="F20:F33" si="1">+E20/$E$40*100</f>
        <v>7.7005490853931962</v>
      </c>
    </row>
    <row r="21" spans="1:6" x14ac:dyDescent="0.2">
      <c r="A21" s="41" t="s">
        <v>1115</v>
      </c>
      <c r="B21" s="41" t="s">
        <v>1714</v>
      </c>
      <c r="C21" s="41" t="s">
        <v>938</v>
      </c>
      <c r="D21" s="41">
        <v>800</v>
      </c>
      <c r="E21" s="7">
        <v>3827.2240000000002</v>
      </c>
      <c r="F21" s="7">
        <f t="shared" si="1"/>
        <v>6.1197033296742323</v>
      </c>
    </row>
    <row r="22" spans="1:6" x14ac:dyDescent="0.2">
      <c r="A22" s="41" t="s">
        <v>1116</v>
      </c>
      <c r="B22" s="41" t="s">
        <v>1715</v>
      </c>
      <c r="C22" s="41" t="s">
        <v>947</v>
      </c>
      <c r="D22" s="41">
        <v>500</v>
      </c>
      <c r="E22" s="7">
        <v>2477.0075000000002</v>
      </c>
      <c r="F22" s="7">
        <f t="shared" si="1"/>
        <v>3.9607169701533143</v>
      </c>
    </row>
    <row r="23" spans="1:6" x14ac:dyDescent="0.2">
      <c r="A23" s="41" t="s">
        <v>1117</v>
      </c>
      <c r="B23" s="41" t="s">
        <v>1716</v>
      </c>
      <c r="C23" s="41" t="s">
        <v>947</v>
      </c>
      <c r="D23" s="41">
        <v>500</v>
      </c>
      <c r="E23" s="7">
        <v>2473.9724999999999</v>
      </c>
      <c r="F23" s="7">
        <f t="shared" si="1"/>
        <v>3.9558640272355325</v>
      </c>
    </row>
    <row r="24" spans="1:6" x14ac:dyDescent="0.2">
      <c r="A24" s="41" t="s">
        <v>971</v>
      </c>
      <c r="B24" s="41" t="s">
        <v>1683</v>
      </c>
      <c r="C24" s="41" t="s">
        <v>938</v>
      </c>
      <c r="D24" s="41">
        <v>500</v>
      </c>
      <c r="E24" s="7">
        <v>2410.6475</v>
      </c>
      <c r="F24" s="7">
        <f t="shared" si="1"/>
        <v>3.8546078129790322</v>
      </c>
    </row>
    <row r="25" spans="1:6" x14ac:dyDescent="0.2">
      <c r="A25" s="41" t="s">
        <v>1118</v>
      </c>
      <c r="B25" s="41" t="s">
        <v>1717</v>
      </c>
      <c r="C25" s="41" t="s">
        <v>947</v>
      </c>
      <c r="D25" s="41">
        <v>500</v>
      </c>
      <c r="E25" s="7">
        <v>2402.6275000000001</v>
      </c>
      <c r="F25" s="7">
        <f t="shared" si="1"/>
        <v>3.8417838913313873</v>
      </c>
    </row>
    <row r="26" spans="1:6" x14ac:dyDescent="0.2">
      <c r="A26" s="41" t="s">
        <v>1119</v>
      </c>
      <c r="B26" s="41" t="s">
        <v>1718</v>
      </c>
      <c r="C26" s="41" t="s">
        <v>960</v>
      </c>
      <c r="D26" s="41">
        <v>500</v>
      </c>
      <c r="E26" s="7">
        <v>2392.3225000000002</v>
      </c>
      <c r="F26" s="7">
        <f t="shared" si="1"/>
        <v>3.8253062713090702</v>
      </c>
    </row>
    <row r="27" spans="1:6" x14ac:dyDescent="0.2">
      <c r="A27" s="41" t="s">
        <v>1120</v>
      </c>
      <c r="B27" s="41" t="s">
        <v>1719</v>
      </c>
      <c r="C27" s="41" t="s">
        <v>982</v>
      </c>
      <c r="D27" s="41">
        <v>500</v>
      </c>
      <c r="E27" s="7">
        <v>2317.15</v>
      </c>
      <c r="F27" s="7">
        <f t="shared" si="1"/>
        <v>3.7051059907532582</v>
      </c>
    </row>
    <row r="28" spans="1:6" x14ac:dyDescent="0.2">
      <c r="A28" s="41" t="s">
        <v>967</v>
      </c>
      <c r="B28" s="41" t="s">
        <v>1679</v>
      </c>
      <c r="C28" s="41" t="s">
        <v>938</v>
      </c>
      <c r="D28" s="41">
        <v>460</v>
      </c>
      <c r="E28" s="7">
        <v>2279.2815999999998</v>
      </c>
      <c r="F28" s="7">
        <f t="shared" si="1"/>
        <v>3.6445546946782343</v>
      </c>
    </row>
    <row r="29" spans="1:6" x14ac:dyDescent="0.2">
      <c r="A29" s="41" t="s">
        <v>995</v>
      </c>
      <c r="B29" s="41" t="s">
        <v>1705</v>
      </c>
      <c r="C29" s="41" t="s">
        <v>984</v>
      </c>
      <c r="D29" s="41">
        <v>440</v>
      </c>
      <c r="E29" s="7">
        <v>2102.2386000000001</v>
      </c>
      <c r="F29" s="7">
        <f t="shared" si="1"/>
        <v>3.3614642258173801</v>
      </c>
    </row>
    <row r="30" spans="1:6" x14ac:dyDescent="0.2">
      <c r="A30" s="41" t="s">
        <v>1121</v>
      </c>
      <c r="B30" s="41" t="s">
        <v>1720</v>
      </c>
      <c r="C30" s="41" t="s">
        <v>947</v>
      </c>
      <c r="D30" s="41">
        <v>340</v>
      </c>
      <c r="E30" s="7">
        <v>1675.6967999999999</v>
      </c>
      <c r="F30" s="7">
        <f t="shared" si="1"/>
        <v>2.6794269910735444</v>
      </c>
    </row>
    <row r="31" spans="1:6" x14ac:dyDescent="0.2">
      <c r="A31" s="41" t="s">
        <v>958</v>
      </c>
      <c r="B31" s="41" t="s">
        <v>1672</v>
      </c>
      <c r="C31" s="41" t="s">
        <v>947</v>
      </c>
      <c r="D31" s="41">
        <v>300</v>
      </c>
      <c r="E31" s="7">
        <v>1450.4490000000001</v>
      </c>
      <c r="F31" s="7">
        <f t="shared" si="1"/>
        <v>2.3192573977438116</v>
      </c>
    </row>
    <row r="32" spans="1:6" x14ac:dyDescent="0.2">
      <c r="A32" s="41" t="s">
        <v>1122</v>
      </c>
      <c r="B32" s="41" t="s">
        <v>1721</v>
      </c>
      <c r="C32" s="41" t="s">
        <v>947</v>
      </c>
      <c r="D32" s="41">
        <v>200</v>
      </c>
      <c r="E32" s="7">
        <v>956.79499999999996</v>
      </c>
      <c r="F32" s="7">
        <f t="shared" si="1"/>
        <v>1.5299082434985924</v>
      </c>
    </row>
    <row r="33" spans="1:6" x14ac:dyDescent="0.2">
      <c r="A33" s="41" t="s">
        <v>991</v>
      </c>
      <c r="B33" s="41" t="s">
        <v>1701</v>
      </c>
      <c r="C33" s="41" t="s">
        <v>938</v>
      </c>
      <c r="D33" s="41">
        <v>170</v>
      </c>
      <c r="E33" s="7">
        <v>846.00244999999995</v>
      </c>
      <c r="F33" s="7">
        <f t="shared" si="1"/>
        <v>1.352751762159089</v>
      </c>
    </row>
    <row r="34" spans="1:6" x14ac:dyDescent="0.2">
      <c r="A34" s="40" t="s">
        <v>40</v>
      </c>
      <c r="B34" s="41"/>
      <c r="C34" s="41"/>
      <c r="D34" s="41"/>
      <c r="E34" s="6">
        <f>SUM(E20:E33)</f>
        <v>32427.289950000002</v>
      </c>
      <c r="F34" s="6">
        <f>SUM(F20:F33)</f>
        <v>51.851000693799669</v>
      </c>
    </row>
    <row r="35" spans="1:6" x14ac:dyDescent="0.2">
      <c r="A35" s="41"/>
      <c r="B35" s="41"/>
      <c r="C35" s="41"/>
      <c r="D35" s="41"/>
      <c r="E35" s="7"/>
      <c r="F35" s="7"/>
    </row>
    <row r="36" spans="1:6" x14ac:dyDescent="0.2">
      <c r="A36" s="40" t="s">
        <v>40</v>
      </c>
      <c r="B36" s="41"/>
      <c r="C36" s="41"/>
      <c r="D36" s="41"/>
      <c r="E36" s="6">
        <f>+E34+E17</f>
        <v>60866.725550000003</v>
      </c>
      <c r="F36" s="6">
        <f>+E36/E40*100</f>
        <v>97.32545129699821</v>
      </c>
    </row>
    <row r="37" spans="1:6" x14ac:dyDescent="0.2">
      <c r="A37" s="41"/>
      <c r="B37" s="41"/>
      <c r="C37" s="41"/>
      <c r="D37" s="41"/>
      <c r="E37" s="7"/>
      <c r="F37" s="7"/>
    </row>
    <row r="38" spans="1:6" x14ac:dyDescent="0.2">
      <c r="A38" s="40" t="s">
        <v>103</v>
      </c>
      <c r="B38" s="41"/>
      <c r="C38" s="41"/>
      <c r="D38" s="41"/>
      <c r="E38" s="7">
        <v>1672.6459493</v>
      </c>
      <c r="F38" s="7">
        <f>+E38/E40*100</f>
        <v>2.6745487030017912</v>
      </c>
    </row>
    <row r="39" spans="1:6" x14ac:dyDescent="0.2">
      <c r="A39" s="41"/>
      <c r="B39" s="41"/>
      <c r="C39" s="41"/>
      <c r="D39" s="41"/>
      <c r="E39" s="7"/>
      <c r="F39" s="7"/>
    </row>
    <row r="40" spans="1:6" x14ac:dyDescent="0.2">
      <c r="A40" s="42" t="s">
        <v>104</v>
      </c>
      <c r="B40" s="39"/>
      <c r="C40" s="39"/>
      <c r="D40" s="39"/>
      <c r="E40" s="8">
        <v>62539.371499300003</v>
      </c>
      <c r="F40" s="8">
        <f xml:space="preserve"> ROUND(SUM(F36:F39),2)</f>
        <v>100</v>
      </c>
    </row>
    <row r="42" spans="1:6" x14ac:dyDescent="0.2">
      <c r="A42" s="4" t="s">
        <v>105</v>
      </c>
    </row>
    <row r="43" spans="1:6" x14ac:dyDescent="0.2">
      <c r="A43" s="4" t="s">
        <v>106</v>
      </c>
    </row>
    <row r="44" spans="1:6" x14ac:dyDescent="0.2">
      <c r="A44" s="4" t="s">
        <v>107</v>
      </c>
    </row>
    <row r="45" spans="1:6" x14ac:dyDescent="0.2">
      <c r="A45" s="2" t="s">
        <v>1123</v>
      </c>
      <c r="D45" s="10">
        <v>10.366</v>
      </c>
    </row>
    <row r="46" spans="1:6" x14ac:dyDescent="0.2">
      <c r="A46" s="2" t="s">
        <v>1101</v>
      </c>
      <c r="D46" s="10">
        <v>10.2715</v>
      </c>
    </row>
    <row r="47" spans="1:6" x14ac:dyDescent="0.2">
      <c r="A47" s="2" t="s">
        <v>1102</v>
      </c>
      <c r="D47" s="10">
        <v>11.308999999999999</v>
      </c>
    </row>
    <row r="48" spans="1:6" x14ac:dyDescent="0.2">
      <c r="A48" s="2" t="s">
        <v>1006</v>
      </c>
      <c r="D48" s="10">
        <v>31.535699999999999</v>
      </c>
    </row>
    <row r="49" spans="1:4" x14ac:dyDescent="0.2">
      <c r="A49" s="2" t="s">
        <v>1124</v>
      </c>
      <c r="D49" s="10">
        <v>10</v>
      </c>
    </row>
    <row r="50" spans="1:4" x14ac:dyDescent="0.2">
      <c r="A50" s="2" t="s">
        <v>1105</v>
      </c>
      <c r="D50" s="10">
        <v>11.0387</v>
      </c>
    </row>
    <row r="51" spans="1:4" x14ac:dyDescent="0.2">
      <c r="A51" s="2" t="s">
        <v>1104</v>
      </c>
      <c r="D51" s="10">
        <v>10.037800000000001</v>
      </c>
    </row>
    <row r="52" spans="1:4" x14ac:dyDescent="0.2">
      <c r="A52" s="2" t="s">
        <v>1103</v>
      </c>
      <c r="D52" s="10">
        <v>32.198300000000003</v>
      </c>
    </row>
    <row r="53" spans="1:4" x14ac:dyDescent="0.2">
      <c r="A53" s="2" t="s">
        <v>1004</v>
      </c>
      <c r="D53" s="10">
        <v>10.014699999999999</v>
      </c>
    </row>
    <row r="55" spans="1:4" x14ac:dyDescent="0.2">
      <c r="A55" s="4" t="s">
        <v>108</v>
      </c>
    </row>
    <row r="56" spans="1:4" x14ac:dyDescent="0.2">
      <c r="A56" s="2" t="s">
        <v>1102</v>
      </c>
      <c r="D56" s="10">
        <v>11.289899999999999</v>
      </c>
    </row>
    <row r="57" spans="1:4" x14ac:dyDescent="0.2">
      <c r="A57" s="2" t="s">
        <v>1101</v>
      </c>
      <c r="D57" s="10">
        <v>10.383800000000001</v>
      </c>
    </row>
    <row r="58" spans="1:4" x14ac:dyDescent="0.2">
      <c r="A58" s="2" t="s">
        <v>1123</v>
      </c>
      <c r="D58" s="10">
        <v>10.3649</v>
      </c>
    </row>
    <row r="59" spans="1:4" x14ac:dyDescent="0.2">
      <c r="A59" s="2" t="s">
        <v>1105</v>
      </c>
      <c r="D59" s="10">
        <v>10.9975</v>
      </c>
    </row>
    <row r="60" spans="1:4" x14ac:dyDescent="0.2">
      <c r="A60" s="2" t="s">
        <v>1006</v>
      </c>
      <c r="D60" s="10">
        <v>32.704500000000003</v>
      </c>
    </row>
    <row r="61" spans="1:4" x14ac:dyDescent="0.2">
      <c r="A61" s="2" t="s">
        <v>1004</v>
      </c>
      <c r="D61" s="10">
        <v>10</v>
      </c>
    </row>
    <row r="62" spans="1:4" x14ac:dyDescent="0.2">
      <c r="A62" s="2" t="s">
        <v>1124</v>
      </c>
      <c r="D62" s="10">
        <v>10.0108</v>
      </c>
    </row>
    <row r="63" spans="1:4" x14ac:dyDescent="0.2">
      <c r="A63" s="2" t="s">
        <v>1103</v>
      </c>
      <c r="D63" s="10">
        <v>33.427399999999999</v>
      </c>
    </row>
    <row r="64" spans="1:4" x14ac:dyDescent="0.2">
      <c r="A64" s="2" t="s">
        <v>1104</v>
      </c>
      <c r="D64" s="10">
        <v>10.1304</v>
      </c>
    </row>
    <row r="66" spans="1:5" x14ac:dyDescent="0.2">
      <c r="A66" s="4" t="s">
        <v>109</v>
      </c>
      <c r="D66" s="43"/>
    </row>
    <row r="67" spans="1:5" x14ac:dyDescent="0.2">
      <c r="A67" s="13" t="s">
        <v>606</v>
      </c>
      <c r="B67" s="14"/>
      <c r="C67" s="49" t="s">
        <v>607</v>
      </c>
      <c r="D67" s="50"/>
    </row>
    <row r="68" spans="1:5" x14ac:dyDescent="0.2">
      <c r="A68" s="51"/>
      <c r="B68" s="52"/>
      <c r="C68" s="15" t="s">
        <v>608</v>
      </c>
      <c r="D68" s="15" t="s">
        <v>609</v>
      </c>
    </row>
    <row r="69" spans="1:5" x14ac:dyDescent="0.2">
      <c r="A69" s="16" t="s">
        <v>1105</v>
      </c>
      <c r="B69" s="17"/>
      <c r="C69" s="18">
        <v>0.3173692984</v>
      </c>
      <c r="D69" s="18">
        <v>0.29396120380000001</v>
      </c>
    </row>
    <row r="70" spans="1:5" x14ac:dyDescent="0.2">
      <c r="A70" s="16" t="s">
        <v>1123</v>
      </c>
      <c r="B70" s="17"/>
      <c r="C70" s="18">
        <v>0.25511621330000006</v>
      </c>
      <c r="D70" s="18">
        <v>0.23626048049999998</v>
      </c>
    </row>
    <row r="71" spans="1:5" x14ac:dyDescent="0.2">
      <c r="A71" s="16" t="s">
        <v>1102</v>
      </c>
      <c r="B71" s="17"/>
      <c r="C71" s="18">
        <v>0.3173692984</v>
      </c>
      <c r="D71" s="18">
        <v>0.29396120380000001</v>
      </c>
    </row>
    <row r="72" spans="1:5" x14ac:dyDescent="0.2">
      <c r="A72" s="16" t="s">
        <v>1004</v>
      </c>
      <c r="B72" s="17"/>
      <c r="C72" s="18">
        <v>0.27303862200000001</v>
      </c>
      <c r="D72" s="18">
        <v>0.25286306190000007</v>
      </c>
    </row>
    <row r="73" spans="1:5" x14ac:dyDescent="0.2">
      <c r="A73" s="16" t="s">
        <v>1124</v>
      </c>
      <c r="B73" s="17"/>
      <c r="C73" s="18">
        <v>0.26227950769999986</v>
      </c>
      <c r="D73" s="18">
        <v>0.24290058440000009</v>
      </c>
    </row>
    <row r="74" spans="1:5" x14ac:dyDescent="0.2">
      <c r="A74" s="16" t="s">
        <v>1104</v>
      </c>
      <c r="B74" s="17"/>
      <c r="C74" s="18">
        <v>0.19814701210000005</v>
      </c>
      <c r="D74" s="18">
        <v>0.18349543699999998</v>
      </c>
    </row>
    <row r="75" spans="1:5" x14ac:dyDescent="0.2">
      <c r="A75" s="16" t="s">
        <v>1101</v>
      </c>
      <c r="B75" s="17"/>
      <c r="C75" s="18">
        <v>0.19814701210000005</v>
      </c>
      <c r="D75" s="18">
        <v>0.18349543699999998</v>
      </c>
    </row>
    <row r="76" spans="1:5" x14ac:dyDescent="0.2">
      <c r="A76" s="19"/>
      <c r="B76" s="19"/>
      <c r="C76" s="20"/>
      <c r="D76" s="20"/>
    </row>
    <row r="77" spans="1:5" x14ac:dyDescent="0.2">
      <c r="A77" s="4" t="s">
        <v>763</v>
      </c>
      <c r="D77" s="44">
        <v>0.44050899412439926</v>
      </c>
      <c r="E77" s="1" t="s">
        <v>764</v>
      </c>
    </row>
  </sheetData>
  <mergeCells count="3">
    <mergeCell ref="B1:E1"/>
    <mergeCell ref="C67:D67"/>
    <mergeCell ref="A68:B68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5"/>
  <sheetViews>
    <sheetView showGridLines="0" workbookViewId="0">
      <selection sqref="A1:E1"/>
    </sheetView>
  </sheetViews>
  <sheetFormatPr defaultRowHeight="11.25" x14ac:dyDescent="0.2"/>
  <cols>
    <col min="1" max="1" width="59.42578125" style="1" bestFit="1" customWidth="1"/>
    <col min="2" max="2" width="43.140625" style="1" bestFit="1" customWidth="1"/>
    <col min="3" max="3" width="19.140625" style="1" bestFit="1" customWidth="1"/>
    <col min="4" max="4" width="9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53" t="s">
        <v>405</v>
      </c>
      <c r="B1" s="53"/>
      <c r="C1" s="53"/>
      <c r="D1" s="53"/>
      <c r="E1" s="53"/>
    </row>
    <row r="3" spans="1:6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6" x14ac:dyDescent="0.2">
      <c r="A4" s="5"/>
      <c r="B4" s="5"/>
      <c r="C4" s="5"/>
      <c r="D4" s="5"/>
      <c r="E4" s="5"/>
      <c r="F4" s="2"/>
    </row>
    <row r="5" spans="1:6" x14ac:dyDescent="0.2">
      <c r="A5" s="6" t="s">
        <v>636</v>
      </c>
      <c r="B5" s="7"/>
      <c r="C5" s="7"/>
      <c r="D5" s="7"/>
      <c r="E5" s="7"/>
      <c r="F5" s="2"/>
    </row>
    <row r="6" spans="1:6" x14ac:dyDescent="0.2">
      <c r="A6" s="7" t="s">
        <v>401</v>
      </c>
      <c r="B6" s="7" t="s">
        <v>637</v>
      </c>
      <c r="C6" s="27">
        <v>731519.76</v>
      </c>
      <c r="D6" s="7">
        <v>480.90620760000002</v>
      </c>
      <c r="E6" s="7">
        <v>34.700025941156319</v>
      </c>
      <c r="F6" s="2"/>
    </row>
    <row r="7" spans="1:6" x14ac:dyDescent="0.2">
      <c r="A7" s="7" t="s">
        <v>402</v>
      </c>
      <c r="B7" s="7" t="s">
        <v>638</v>
      </c>
      <c r="C7" s="27">
        <v>631716.32999999996</v>
      </c>
      <c r="D7" s="7">
        <v>410.88219550000002</v>
      </c>
      <c r="E7" s="7">
        <v>29.647408615836014</v>
      </c>
      <c r="F7" s="2"/>
    </row>
    <row r="8" spans="1:6" x14ac:dyDescent="0.2">
      <c r="A8" s="7" t="s">
        <v>185</v>
      </c>
      <c r="B8" s="7" t="s">
        <v>632</v>
      </c>
      <c r="C8" s="27">
        <v>55824.46</v>
      </c>
      <c r="D8" s="7">
        <v>284.08465810000001</v>
      </c>
      <c r="E8" s="7">
        <v>20.498269412554208</v>
      </c>
      <c r="F8" s="2"/>
    </row>
    <row r="9" spans="1:6" x14ac:dyDescent="0.2">
      <c r="A9" s="7" t="s">
        <v>399</v>
      </c>
      <c r="B9" s="7" t="s">
        <v>641</v>
      </c>
      <c r="C9" s="27">
        <v>13151.16</v>
      </c>
      <c r="D9" s="7">
        <v>139.74039859999999</v>
      </c>
      <c r="E9" s="7">
        <v>10.083037772888844</v>
      </c>
      <c r="F9" s="2"/>
    </row>
    <row r="10" spans="1:6" x14ac:dyDescent="0.2">
      <c r="A10" s="7" t="s">
        <v>400</v>
      </c>
      <c r="B10" s="7" t="s">
        <v>639</v>
      </c>
      <c r="C10" s="27">
        <v>24578.82</v>
      </c>
      <c r="D10" s="7">
        <v>69.364975000000001</v>
      </c>
      <c r="E10" s="7">
        <v>5.0050641764842538</v>
      </c>
      <c r="F10" s="2"/>
    </row>
    <row r="11" spans="1:6" x14ac:dyDescent="0.2">
      <c r="A11" s="6" t="s">
        <v>40</v>
      </c>
      <c r="B11" s="7"/>
      <c r="C11" s="7"/>
      <c r="D11" s="6">
        <f>SUM(D6:D10)</f>
        <v>1384.9784348000001</v>
      </c>
      <c r="E11" s="6">
        <f>SUM(E6:E10)</f>
        <v>99.933805918919646</v>
      </c>
      <c r="F11" s="2"/>
    </row>
    <row r="12" spans="1:6" x14ac:dyDescent="0.2">
      <c r="A12" s="7"/>
      <c r="B12" s="7"/>
      <c r="C12" s="7"/>
      <c r="D12" s="7"/>
      <c r="E12" s="7"/>
      <c r="F12" s="2"/>
    </row>
    <row r="13" spans="1:6" x14ac:dyDescent="0.2">
      <c r="A13" s="6" t="s">
        <v>40</v>
      </c>
      <c r="B13" s="7"/>
      <c r="C13" s="7"/>
      <c r="D13" s="6">
        <v>1384.9784348000001</v>
      </c>
      <c r="E13" s="6">
        <v>99.933805918919646</v>
      </c>
      <c r="F13" s="2"/>
    </row>
    <row r="14" spans="1:6" x14ac:dyDescent="0.2">
      <c r="A14" s="7"/>
      <c r="B14" s="7"/>
      <c r="C14" s="7"/>
      <c r="D14" s="7"/>
      <c r="E14" s="7"/>
      <c r="F14" s="2"/>
    </row>
    <row r="15" spans="1:6" x14ac:dyDescent="0.2">
      <c r="A15" s="6" t="s">
        <v>103</v>
      </c>
      <c r="B15" s="7"/>
      <c r="C15" s="7"/>
      <c r="D15" s="6">
        <v>0.917381</v>
      </c>
      <c r="E15" s="6">
        <v>7.0000000000000007E-2</v>
      </c>
      <c r="F15" s="2"/>
    </row>
    <row r="16" spans="1:6" x14ac:dyDescent="0.2">
      <c r="A16" s="7"/>
      <c r="B16" s="7"/>
      <c r="C16" s="7"/>
      <c r="D16" s="7"/>
      <c r="E16" s="7"/>
      <c r="F16" s="2"/>
    </row>
    <row r="17" spans="1:6" x14ac:dyDescent="0.2">
      <c r="A17" s="8" t="s">
        <v>104</v>
      </c>
      <c r="B17" s="5"/>
      <c r="C17" s="5"/>
      <c r="D17" s="8">
        <v>1385.8958158</v>
      </c>
      <c r="E17" s="8">
        <f xml:space="preserve"> ROUND(SUM(E13:E16),2)</f>
        <v>100</v>
      </c>
      <c r="F17" s="2"/>
    </row>
    <row r="18" spans="1:6" x14ac:dyDescent="0.2">
      <c r="F18" s="2"/>
    </row>
    <row r="19" spans="1:6" x14ac:dyDescent="0.2">
      <c r="A19" s="9" t="s">
        <v>105</v>
      </c>
      <c r="F19" s="2"/>
    </row>
    <row r="20" spans="1:6" x14ac:dyDescent="0.2">
      <c r="A20" s="9" t="s">
        <v>106</v>
      </c>
    </row>
    <row r="21" spans="1:6" x14ac:dyDescent="0.2">
      <c r="A21" s="9" t="s">
        <v>107</v>
      </c>
    </row>
    <row r="22" spans="1:6" x14ac:dyDescent="0.2">
      <c r="A22" s="2" t="s">
        <v>602</v>
      </c>
      <c r="B22" s="12">
        <v>15.9131</v>
      </c>
    </row>
    <row r="23" spans="1:6" x14ac:dyDescent="0.2">
      <c r="A23" s="2" t="s">
        <v>603</v>
      </c>
      <c r="B23" s="12">
        <v>47.302599999999998</v>
      </c>
    </row>
    <row r="24" spans="1:6" x14ac:dyDescent="0.2">
      <c r="A24" s="2" t="s">
        <v>604</v>
      </c>
      <c r="B24" s="12">
        <v>15.478300000000001</v>
      </c>
    </row>
    <row r="25" spans="1:6" x14ac:dyDescent="0.2">
      <c r="A25" s="2" t="s">
        <v>605</v>
      </c>
      <c r="B25" s="12">
        <v>45.682499999999997</v>
      </c>
    </row>
    <row r="27" spans="1:6" x14ac:dyDescent="0.2">
      <c r="A27" s="9" t="s">
        <v>108</v>
      </c>
    </row>
    <row r="28" spans="1:6" x14ac:dyDescent="0.2">
      <c r="A28" s="2" t="s">
        <v>602</v>
      </c>
      <c r="B28" s="12">
        <v>16.488199999999999</v>
      </c>
    </row>
    <row r="29" spans="1:6" x14ac:dyDescent="0.2">
      <c r="A29" s="2" t="s">
        <v>603</v>
      </c>
      <c r="B29" s="12">
        <v>49.052999999999997</v>
      </c>
    </row>
    <row r="30" spans="1:6" x14ac:dyDescent="0.2">
      <c r="A30" s="2" t="s">
        <v>604</v>
      </c>
      <c r="B30" s="12">
        <v>15.9975</v>
      </c>
    </row>
    <row r="31" spans="1:6" x14ac:dyDescent="0.2">
      <c r="A31" s="2" t="s">
        <v>605</v>
      </c>
      <c r="B31" s="12">
        <v>47.214799999999997</v>
      </c>
    </row>
    <row r="33" spans="1:2" x14ac:dyDescent="0.2">
      <c r="A33" s="9" t="s">
        <v>109</v>
      </c>
      <c r="B33" s="11" t="s">
        <v>110</v>
      </c>
    </row>
    <row r="34" spans="1:2" x14ac:dyDescent="0.2">
      <c r="A34" s="9"/>
      <c r="B34" s="11"/>
    </row>
    <row r="35" spans="1:2" x14ac:dyDescent="0.2">
      <c r="A35" s="9" t="s">
        <v>111</v>
      </c>
      <c r="B35" s="21">
        <v>7.7924067984936479E-2</v>
      </c>
    </row>
  </sheetData>
  <mergeCells count="1">
    <mergeCell ref="A1:E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5"/>
  <sheetViews>
    <sheetView showGridLines="0" workbookViewId="0">
      <selection sqref="A1:E1"/>
    </sheetView>
  </sheetViews>
  <sheetFormatPr defaultRowHeight="11.25" x14ac:dyDescent="0.2"/>
  <cols>
    <col min="1" max="1" width="59.42578125" style="1" bestFit="1" customWidth="1"/>
    <col min="2" max="2" width="43.140625" style="1" bestFit="1" customWidth="1"/>
    <col min="3" max="3" width="19.140625" style="1" bestFit="1" customWidth="1"/>
    <col min="4" max="4" width="9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53" t="s">
        <v>404</v>
      </c>
      <c r="B1" s="53"/>
      <c r="C1" s="53"/>
      <c r="D1" s="53"/>
      <c r="E1" s="53"/>
    </row>
    <row r="3" spans="1:6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6" x14ac:dyDescent="0.2">
      <c r="A4" s="5"/>
      <c r="B4" s="5"/>
      <c r="C4" s="5"/>
      <c r="D4" s="5"/>
      <c r="E4" s="5"/>
      <c r="F4" s="2"/>
    </row>
    <row r="5" spans="1:6" x14ac:dyDescent="0.2">
      <c r="A5" s="6" t="s">
        <v>636</v>
      </c>
      <c r="B5" s="7"/>
      <c r="C5" s="7"/>
      <c r="D5" s="7"/>
      <c r="E5" s="7"/>
      <c r="F5" s="2"/>
    </row>
    <row r="6" spans="1:6" x14ac:dyDescent="0.2">
      <c r="A6" s="7" t="s">
        <v>185</v>
      </c>
      <c r="B6" s="7" t="s">
        <v>632</v>
      </c>
      <c r="C6" s="27">
        <v>55321.81</v>
      </c>
      <c r="D6" s="7">
        <v>281.52673160000001</v>
      </c>
      <c r="E6" s="7">
        <v>35.666490932233216</v>
      </c>
      <c r="F6" s="2"/>
    </row>
    <row r="7" spans="1:6" x14ac:dyDescent="0.2">
      <c r="A7" s="7" t="s">
        <v>401</v>
      </c>
      <c r="B7" s="7" t="s">
        <v>637</v>
      </c>
      <c r="C7" s="27">
        <v>295909.40999999997</v>
      </c>
      <c r="D7" s="7">
        <v>194.53291680000001</v>
      </c>
      <c r="E7" s="7">
        <v>24.64528492067387</v>
      </c>
      <c r="F7" s="2"/>
    </row>
    <row r="8" spans="1:6" x14ac:dyDescent="0.2">
      <c r="A8" s="7" t="s">
        <v>402</v>
      </c>
      <c r="B8" s="7" t="s">
        <v>638</v>
      </c>
      <c r="C8" s="27">
        <v>238505.62</v>
      </c>
      <c r="D8" s="7">
        <v>155.12930299999999</v>
      </c>
      <c r="E8" s="7">
        <v>19.653259380833727</v>
      </c>
      <c r="F8" s="2"/>
    </row>
    <row r="9" spans="1:6" x14ac:dyDescent="0.2">
      <c r="A9" s="7" t="s">
        <v>399</v>
      </c>
      <c r="B9" s="7" t="s">
        <v>641</v>
      </c>
      <c r="C9" s="27">
        <v>7447.99</v>
      </c>
      <c r="D9" s="7">
        <v>79.140172300000003</v>
      </c>
      <c r="E9" s="7">
        <v>10.026231689159157</v>
      </c>
      <c r="F9" s="2"/>
    </row>
    <row r="10" spans="1:6" x14ac:dyDescent="0.2">
      <c r="A10" s="7" t="s">
        <v>400</v>
      </c>
      <c r="B10" s="7" t="s">
        <v>639</v>
      </c>
      <c r="C10" s="27">
        <v>27839.95</v>
      </c>
      <c r="D10" s="7">
        <v>78.568353500000001</v>
      </c>
      <c r="E10" s="7">
        <v>9.9537882308446619</v>
      </c>
      <c r="F10" s="2"/>
    </row>
    <row r="11" spans="1:6" x14ac:dyDescent="0.2">
      <c r="A11" s="6" t="s">
        <v>40</v>
      </c>
      <c r="B11" s="7"/>
      <c r="C11" s="7"/>
      <c r="D11" s="6">
        <f>SUM(D6:D10)</f>
        <v>788.89747719999991</v>
      </c>
      <c r="E11" s="6">
        <f>SUM(E6:E10)</f>
        <v>99.945055153744647</v>
      </c>
      <c r="F11" s="2"/>
    </row>
    <row r="12" spans="1:6" x14ac:dyDescent="0.2">
      <c r="A12" s="7"/>
      <c r="B12" s="7"/>
      <c r="C12" s="7"/>
      <c r="D12" s="7"/>
      <c r="E12" s="7"/>
      <c r="F12" s="2"/>
    </row>
    <row r="13" spans="1:6" x14ac:dyDescent="0.2">
      <c r="A13" s="6" t="s">
        <v>40</v>
      </c>
      <c r="B13" s="7"/>
      <c r="C13" s="7"/>
      <c r="D13" s="6">
        <v>788.89747719999991</v>
      </c>
      <c r="E13" s="6">
        <v>99.945055153744647</v>
      </c>
      <c r="F13" s="2"/>
    </row>
    <row r="14" spans="1:6" x14ac:dyDescent="0.2">
      <c r="A14" s="7"/>
      <c r="B14" s="7"/>
      <c r="C14" s="7"/>
      <c r="D14" s="7"/>
      <c r="E14" s="7"/>
      <c r="F14" s="2"/>
    </row>
    <row r="15" spans="1:6" x14ac:dyDescent="0.2">
      <c r="A15" s="6" t="s">
        <v>103</v>
      </c>
      <c r="B15" s="7"/>
      <c r="C15" s="7"/>
      <c r="D15" s="6">
        <v>0.43369679999999999</v>
      </c>
      <c r="E15" s="6">
        <v>0.05</v>
      </c>
      <c r="F15" s="2"/>
    </row>
    <row r="16" spans="1:6" x14ac:dyDescent="0.2">
      <c r="A16" s="7"/>
      <c r="B16" s="7"/>
      <c r="C16" s="7"/>
      <c r="D16" s="7"/>
      <c r="E16" s="7"/>
      <c r="F16" s="2"/>
    </row>
    <row r="17" spans="1:6" x14ac:dyDescent="0.2">
      <c r="A17" s="8" t="s">
        <v>104</v>
      </c>
      <c r="B17" s="5"/>
      <c r="C17" s="5"/>
      <c r="D17" s="8">
        <v>789.33117399999992</v>
      </c>
      <c r="E17" s="8">
        <f xml:space="preserve"> ROUND(SUM(E13:E16),2)</f>
        <v>100</v>
      </c>
      <c r="F17" s="2"/>
    </row>
    <row r="18" spans="1:6" x14ac:dyDescent="0.2">
      <c r="F18" s="2"/>
    </row>
    <row r="19" spans="1:6" x14ac:dyDescent="0.2">
      <c r="A19" s="9" t="s">
        <v>105</v>
      </c>
    </row>
    <row r="20" spans="1:6" x14ac:dyDescent="0.2">
      <c r="A20" s="9" t="s">
        <v>106</v>
      </c>
    </row>
    <row r="21" spans="1:6" x14ac:dyDescent="0.2">
      <c r="A21" s="9" t="s">
        <v>107</v>
      </c>
    </row>
    <row r="22" spans="1:6" x14ac:dyDescent="0.2">
      <c r="A22" s="2" t="s">
        <v>602</v>
      </c>
      <c r="B22" s="12">
        <v>25.184200000000001</v>
      </c>
    </row>
    <row r="23" spans="1:6" x14ac:dyDescent="0.2">
      <c r="A23" s="2" t="s">
        <v>603</v>
      </c>
      <c r="B23" s="12">
        <v>59.375100000000003</v>
      </c>
    </row>
    <row r="24" spans="1:6" x14ac:dyDescent="0.2">
      <c r="A24" s="2" t="s">
        <v>604</v>
      </c>
      <c r="B24" s="12">
        <v>24.335799999999999</v>
      </c>
    </row>
    <row r="25" spans="1:6" x14ac:dyDescent="0.2">
      <c r="A25" s="2" t="s">
        <v>605</v>
      </c>
      <c r="B25" s="12">
        <v>57.683599999999998</v>
      </c>
    </row>
    <row r="27" spans="1:6" x14ac:dyDescent="0.2">
      <c r="A27" s="9" t="s">
        <v>108</v>
      </c>
    </row>
    <row r="28" spans="1:6" x14ac:dyDescent="0.2">
      <c r="A28" s="2" t="s">
        <v>602</v>
      </c>
      <c r="B28" s="12">
        <v>26.253699999999998</v>
      </c>
    </row>
    <row r="29" spans="1:6" x14ac:dyDescent="0.2">
      <c r="A29" s="2" t="s">
        <v>603</v>
      </c>
      <c r="B29" s="12">
        <v>61.924599999999998</v>
      </c>
    </row>
    <row r="30" spans="1:6" x14ac:dyDescent="0.2">
      <c r="A30" s="2" t="s">
        <v>604</v>
      </c>
      <c r="B30" s="12">
        <v>25.294599999999999</v>
      </c>
    </row>
    <row r="31" spans="1:6" x14ac:dyDescent="0.2">
      <c r="A31" s="2" t="s">
        <v>605</v>
      </c>
      <c r="B31" s="12">
        <v>59.956299999999999</v>
      </c>
    </row>
    <row r="33" spans="1:2" x14ac:dyDescent="0.2">
      <c r="A33" s="9" t="s">
        <v>109</v>
      </c>
      <c r="B33" s="11" t="s">
        <v>110</v>
      </c>
    </row>
    <row r="34" spans="1:2" x14ac:dyDescent="0.2">
      <c r="A34" s="9"/>
      <c r="B34" s="11"/>
    </row>
    <row r="35" spans="1:2" x14ac:dyDescent="0.2">
      <c r="A35" s="9" t="s">
        <v>111</v>
      </c>
      <c r="B35" s="21">
        <v>0.12140542780875034</v>
      </c>
    </row>
  </sheetData>
  <mergeCells count="1">
    <mergeCell ref="A1:E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5"/>
  <sheetViews>
    <sheetView showGridLines="0" workbookViewId="0">
      <selection sqref="A1:E1"/>
    </sheetView>
  </sheetViews>
  <sheetFormatPr defaultRowHeight="11.25" x14ac:dyDescent="0.2"/>
  <cols>
    <col min="1" max="1" width="59.42578125" style="1" bestFit="1" customWidth="1"/>
    <col min="2" max="2" width="43.140625" style="1" bestFit="1" customWidth="1"/>
    <col min="3" max="3" width="19.140625" style="1" bestFit="1" customWidth="1"/>
    <col min="4" max="4" width="9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53" t="s">
        <v>403</v>
      </c>
      <c r="B1" s="53"/>
      <c r="C1" s="53"/>
      <c r="D1" s="53"/>
      <c r="E1" s="53"/>
    </row>
    <row r="3" spans="1:6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6" x14ac:dyDescent="0.2">
      <c r="A4" s="5"/>
      <c r="B4" s="5"/>
      <c r="C4" s="5"/>
      <c r="D4" s="5"/>
      <c r="E4" s="5"/>
      <c r="F4" s="2"/>
    </row>
    <row r="5" spans="1:6" x14ac:dyDescent="0.2">
      <c r="A5" s="6" t="s">
        <v>636</v>
      </c>
      <c r="B5" s="7"/>
      <c r="C5" s="7"/>
      <c r="D5" s="7"/>
      <c r="E5" s="7"/>
      <c r="F5" s="2"/>
    </row>
    <row r="6" spans="1:6" x14ac:dyDescent="0.2">
      <c r="A6" s="7" t="s">
        <v>185</v>
      </c>
      <c r="B6" s="7" t="s">
        <v>632</v>
      </c>
      <c r="C6" s="27">
        <v>137345.22</v>
      </c>
      <c r="D6" s="7">
        <v>698.93501170000002</v>
      </c>
      <c r="E6" s="7">
        <v>50.620870336461223</v>
      </c>
      <c r="F6" s="2"/>
    </row>
    <row r="7" spans="1:6" x14ac:dyDescent="0.2">
      <c r="A7" s="7" t="s">
        <v>399</v>
      </c>
      <c r="B7" s="7" t="s">
        <v>641</v>
      </c>
      <c r="C7" s="27">
        <v>19419.919999999998</v>
      </c>
      <c r="D7" s="7">
        <v>206.35051770000001</v>
      </c>
      <c r="E7" s="7">
        <v>14.945084486391236</v>
      </c>
      <c r="F7" s="2"/>
    </row>
    <row r="8" spans="1:6" x14ac:dyDescent="0.2">
      <c r="A8" s="7" t="s">
        <v>400</v>
      </c>
      <c r="B8" s="7" t="s">
        <v>639</v>
      </c>
      <c r="C8" s="27">
        <v>72571.77</v>
      </c>
      <c r="D8" s="7">
        <v>204.80799089999999</v>
      </c>
      <c r="E8" s="7">
        <v>14.833365874751797</v>
      </c>
      <c r="F8" s="2"/>
    </row>
    <row r="9" spans="1:6" x14ac:dyDescent="0.2">
      <c r="A9" s="7" t="s">
        <v>401</v>
      </c>
      <c r="B9" s="7" t="s">
        <v>637</v>
      </c>
      <c r="C9" s="27">
        <v>205697.24</v>
      </c>
      <c r="D9" s="7">
        <v>135.22680740000001</v>
      </c>
      <c r="E9" s="7">
        <v>9.7938986727240724</v>
      </c>
      <c r="F9" s="2"/>
    </row>
    <row r="10" spans="1:6" x14ac:dyDescent="0.2">
      <c r="A10" s="7" t="s">
        <v>402</v>
      </c>
      <c r="B10" s="7" t="s">
        <v>638</v>
      </c>
      <c r="C10" s="27">
        <v>207235.91</v>
      </c>
      <c r="D10" s="7">
        <v>134.79079440000001</v>
      </c>
      <c r="E10" s="7">
        <v>9.7623201179678478</v>
      </c>
      <c r="F10" s="2"/>
    </row>
    <row r="11" spans="1:6" x14ac:dyDescent="0.2">
      <c r="A11" s="6" t="s">
        <v>40</v>
      </c>
      <c r="B11" s="7"/>
      <c r="C11" s="7"/>
      <c r="D11" s="6">
        <f>SUM(D6:D10)</f>
        <v>1380.1111221000003</v>
      </c>
      <c r="E11" s="6">
        <f>SUM(E6:E10)</f>
        <v>99.955539488296168</v>
      </c>
      <c r="F11" s="2"/>
    </row>
    <row r="12" spans="1:6" x14ac:dyDescent="0.2">
      <c r="A12" s="7"/>
      <c r="B12" s="7"/>
      <c r="C12" s="7"/>
      <c r="D12" s="7"/>
      <c r="E12" s="7"/>
      <c r="F12" s="2"/>
    </row>
    <row r="13" spans="1:6" x14ac:dyDescent="0.2">
      <c r="A13" s="6" t="s">
        <v>40</v>
      </c>
      <c r="B13" s="7"/>
      <c r="C13" s="7"/>
      <c r="D13" s="6">
        <v>1380.1111221000003</v>
      </c>
      <c r="E13" s="6">
        <v>99.955539488296168</v>
      </c>
      <c r="F13" s="2"/>
    </row>
    <row r="14" spans="1:6" x14ac:dyDescent="0.2">
      <c r="A14" s="7"/>
      <c r="B14" s="7"/>
      <c r="C14" s="7"/>
      <c r="D14" s="7"/>
      <c r="E14" s="7"/>
      <c r="F14" s="2"/>
    </row>
    <row r="15" spans="1:6" x14ac:dyDescent="0.2">
      <c r="A15" s="6" t="s">
        <v>103</v>
      </c>
      <c r="B15" s="7"/>
      <c r="C15" s="7"/>
      <c r="D15" s="6">
        <v>0.61387740000000002</v>
      </c>
      <c r="E15" s="6">
        <v>0.04</v>
      </c>
      <c r="F15" s="2"/>
    </row>
    <row r="16" spans="1:6" x14ac:dyDescent="0.2">
      <c r="A16" s="7"/>
      <c r="B16" s="7"/>
      <c r="C16" s="7"/>
      <c r="D16" s="7"/>
      <c r="E16" s="7"/>
      <c r="F16" s="2"/>
    </row>
    <row r="17" spans="1:6" x14ac:dyDescent="0.2">
      <c r="A17" s="8" t="s">
        <v>104</v>
      </c>
      <c r="B17" s="5"/>
      <c r="C17" s="5"/>
      <c r="D17" s="8">
        <v>1380.7249995000004</v>
      </c>
      <c r="E17" s="8">
        <f xml:space="preserve"> ROUND(SUM(E13:E16),2)</f>
        <v>100</v>
      </c>
      <c r="F17" s="2"/>
    </row>
    <row r="19" spans="1:6" x14ac:dyDescent="0.2">
      <c r="A19" s="9" t="s">
        <v>105</v>
      </c>
    </row>
    <row r="20" spans="1:6" x14ac:dyDescent="0.2">
      <c r="A20" s="9" t="s">
        <v>106</v>
      </c>
    </row>
    <row r="21" spans="1:6" x14ac:dyDescent="0.2">
      <c r="A21" s="9" t="s">
        <v>107</v>
      </c>
    </row>
    <row r="22" spans="1:6" x14ac:dyDescent="0.2">
      <c r="A22" s="2" t="s">
        <v>598</v>
      </c>
      <c r="B22" s="12">
        <v>32.670900000000003</v>
      </c>
    </row>
    <row r="23" spans="1:6" x14ac:dyDescent="0.2">
      <c r="A23" s="2" t="s">
        <v>599</v>
      </c>
      <c r="B23" s="12">
        <v>83.378500000000003</v>
      </c>
    </row>
    <row r="24" spans="1:6" x14ac:dyDescent="0.2">
      <c r="A24" s="2" t="s">
        <v>600</v>
      </c>
      <c r="B24" s="12">
        <v>31.8231</v>
      </c>
    </row>
    <row r="25" spans="1:6" x14ac:dyDescent="0.2">
      <c r="A25" s="2" t="s">
        <v>601</v>
      </c>
      <c r="B25" s="12">
        <v>81.568299999999994</v>
      </c>
    </row>
    <row r="27" spans="1:6" x14ac:dyDescent="0.2">
      <c r="A27" s="9" t="s">
        <v>108</v>
      </c>
    </row>
    <row r="28" spans="1:6" x14ac:dyDescent="0.2">
      <c r="A28" s="2" t="s">
        <v>598</v>
      </c>
      <c r="B28" s="12">
        <v>34.171399999999998</v>
      </c>
    </row>
    <row r="29" spans="1:6" x14ac:dyDescent="0.2">
      <c r="A29" s="2" t="s">
        <v>599</v>
      </c>
      <c r="B29" s="12">
        <v>87.242800000000003</v>
      </c>
    </row>
    <row r="30" spans="1:6" x14ac:dyDescent="0.2">
      <c r="A30" s="2" t="s">
        <v>600</v>
      </c>
      <c r="B30" s="12">
        <v>33.226100000000002</v>
      </c>
    </row>
    <row r="31" spans="1:6" x14ac:dyDescent="0.2">
      <c r="A31" s="2" t="s">
        <v>601</v>
      </c>
      <c r="B31" s="12">
        <v>85.164500000000004</v>
      </c>
    </row>
    <row r="33" spans="1:2" x14ac:dyDescent="0.2">
      <c r="A33" s="9" t="s">
        <v>109</v>
      </c>
      <c r="B33" s="11" t="s">
        <v>110</v>
      </c>
    </row>
    <row r="34" spans="1:2" x14ac:dyDescent="0.2">
      <c r="A34" s="9"/>
      <c r="B34" s="11"/>
    </row>
    <row r="35" spans="1:2" x14ac:dyDescent="0.2">
      <c r="A35" s="9" t="s">
        <v>111</v>
      </c>
      <c r="B35" s="21">
        <v>4.7985913945837955E-2</v>
      </c>
    </row>
  </sheetData>
  <mergeCells count="1">
    <mergeCell ref="A1:E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68"/>
  <sheetViews>
    <sheetView showGridLines="0" workbookViewId="0">
      <selection sqref="A1:E1"/>
    </sheetView>
  </sheetViews>
  <sheetFormatPr defaultRowHeight="11.25" x14ac:dyDescent="0.2"/>
  <cols>
    <col min="1" max="1" width="59.42578125" style="1" bestFit="1" customWidth="1"/>
    <col min="2" max="2" width="23.140625" style="1" bestFit="1" customWidth="1"/>
    <col min="3" max="3" width="19.140625" style="1" bestFit="1" customWidth="1"/>
    <col min="4" max="4" width="11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53" t="s">
        <v>398</v>
      </c>
      <c r="B1" s="53"/>
      <c r="C1" s="53"/>
      <c r="D1" s="53"/>
      <c r="E1" s="53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115</v>
      </c>
      <c r="B8" s="7" t="s">
        <v>116</v>
      </c>
      <c r="C8" s="7" t="s">
        <v>11</v>
      </c>
      <c r="D8" s="27">
        <v>22700000</v>
      </c>
      <c r="E8" s="7">
        <v>77770.2</v>
      </c>
      <c r="F8" s="7">
        <f>E8/$E$45*100</f>
        <v>9.8414141164848363</v>
      </c>
    </row>
    <row r="9" spans="1:6" x14ac:dyDescent="0.2">
      <c r="A9" s="7" t="s">
        <v>113</v>
      </c>
      <c r="B9" s="7" t="s">
        <v>114</v>
      </c>
      <c r="C9" s="7" t="s">
        <v>11</v>
      </c>
      <c r="D9" s="27">
        <v>24842009</v>
      </c>
      <c r="E9" s="7">
        <v>76910.859863999998</v>
      </c>
      <c r="F9" s="7">
        <f t="shared" ref="F9:F34" si="0">E9/$E$45*100</f>
        <v>9.7326690940303191</v>
      </c>
    </row>
    <row r="10" spans="1:6" x14ac:dyDescent="0.2">
      <c r="A10" s="7" t="s">
        <v>9</v>
      </c>
      <c r="B10" s="7" t="s">
        <v>10</v>
      </c>
      <c r="C10" s="7" t="s">
        <v>11</v>
      </c>
      <c r="D10" s="27">
        <v>3324065</v>
      </c>
      <c r="E10" s="7">
        <v>68515.627779999995</v>
      </c>
      <c r="F10" s="7">
        <f t="shared" si="0"/>
        <v>8.6702961601476218</v>
      </c>
    </row>
    <row r="11" spans="1:6" x14ac:dyDescent="0.2">
      <c r="A11" s="7" t="s">
        <v>119</v>
      </c>
      <c r="B11" s="7" t="s">
        <v>120</v>
      </c>
      <c r="C11" s="7" t="s">
        <v>33</v>
      </c>
      <c r="D11" s="27">
        <v>13000000</v>
      </c>
      <c r="E11" s="7">
        <v>49900.5</v>
      </c>
      <c r="F11" s="7">
        <f t="shared" si="0"/>
        <v>6.3146486073026891</v>
      </c>
    </row>
    <row r="12" spans="1:6" x14ac:dyDescent="0.2">
      <c r="A12" s="7" t="s">
        <v>117</v>
      </c>
      <c r="B12" s="7" t="s">
        <v>118</v>
      </c>
      <c r="C12" s="7" t="s">
        <v>11</v>
      </c>
      <c r="D12" s="27">
        <v>7500000</v>
      </c>
      <c r="E12" s="7">
        <v>48693.75</v>
      </c>
      <c r="F12" s="7">
        <f t="shared" si="0"/>
        <v>6.1619406743789211</v>
      </c>
    </row>
    <row r="13" spans="1:6" x14ac:dyDescent="0.2">
      <c r="A13" s="7" t="s">
        <v>121</v>
      </c>
      <c r="B13" s="7" t="s">
        <v>122</v>
      </c>
      <c r="C13" s="7" t="s">
        <v>123</v>
      </c>
      <c r="D13" s="27">
        <v>22500000</v>
      </c>
      <c r="E13" s="7">
        <v>34998.75</v>
      </c>
      <c r="F13" s="7">
        <f t="shared" si="0"/>
        <v>4.4289096891781652</v>
      </c>
    </row>
    <row r="14" spans="1:6" x14ac:dyDescent="0.2">
      <c r="A14" s="7" t="s">
        <v>390</v>
      </c>
      <c r="B14" s="7" t="s">
        <v>391</v>
      </c>
      <c r="C14" s="7" t="s">
        <v>136</v>
      </c>
      <c r="D14" s="27">
        <v>395000</v>
      </c>
      <c r="E14" s="7">
        <v>32906.462500000001</v>
      </c>
      <c r="F14" s="7">
        <f t="shared" si="0"/>
        <v>4.1641415937091457</v>
      </c>
    </row>
    <row r="15" spans="1:6" x14ac:dyDescent="0.2">
      <c r="A15" s="7" t="s">
        <v>216</v>
      </c>
      <c r="B15" s="7" t="s">
        <v>217</v>
      </c>
      <c r="C15" s="7" t="s">
        <v>52</v>
      </c>
      <c r="D15" s="27">
        <v>700000</v>
      </c>
      <c r="E15" s="7">
        <v>31328.5</v>
      </c>
      <c r="F15" s="7">
        <f t="shared" si="0"/>
        <v>3.9644586505923249</v>
      </c>
    </row>
    <row r="16" spans="1:6" x14ac:dyDescent="0.2">
      <c r="A16" s="7" t="s">
        <v>141</v>
      </c>
      <c r="B16" s="7" t="s">
        <v>142</v>
      </c>
      <c r="C16" s="7" t="s">
        <v>21</v>
      </c>
      <c r="D16" s="27">
        <v>21100000</v>
      </c>
      <c r="E16" s="7">
        <v>29972.55</v>
      </c>
      <c r="F16" s="7">
        <f t="shared" si="0"/>
        <v>3.7928702340619882</v>
      </c>
    </row>
    <row r="17" spans="1:6" x14ac:dyDescent="0.2">
      <c r="A17" s="7" t="s">
        <v>124</v>
      </c>
      <c r="B17" s="7" t="s">
        <v>125</v>
      </c>
      <c r="C17" s="7" t="s">
        <v>123</v>
      </c>
      <c r="D17" s="27">
        <v>8000000</v>
      </c>
      <c r="E17" s="7">
        <v>28968</v>
      </c>
      <c r="F17" s="7">
        <f t="shared" si="0"/>
        <v>3.6657496589481933</v>
      </c>
    </row>
    <row r="18" spans="1:6" x14ac:dyDescent="0.2">
      <c r="A18" s="7" t="s">
        <v>126</v>
      </c>
      <c r="B18" s="7" t="s">
        <v>127</v>
      </c>
      <c r="C18" s="7" t="s">
        <v>128</v>
      </c>
      <c r="D18" s="27">
        <v>14500000</v>
      </c>
      <c r="E18" s="7">
        <v>24867.5</v>
      </c>
      <c r="F18" s="7">
        <f t="shared" si="0"/>
        <v>3.1468527217582922</v>
      </c>
    </row>
    <row r="19" spans="1:6" x14ac:dyDescent="0.2">
      <c r="A19" s="7" t="s">
        <v>129</v>
      </c>
      <c r="B19" s="7" t="s">
        <v>130</v>
      </c>
      <c r="C19" s="7" t="s">
        <v>131</v>
      </c>
      <c r="D19" s="27">
        <v>8700000</v>
      </c>
      <c r="E19" s="7">
        <v>21580.35</v>
      </c>
      <c r="F19" s="7">
        <f t="shared" si="0"/>
        <v>2.7308809946314083</v>
      </c>
    </row>
    <row r="20" spans="1:6" x14ac:dyDescent="0.2">
      <c r="A20" s="7" t="s">
        <v>134</v>
      </c>
      <c r="B20" s="7" t="s">
        <v>135</v>
      </c>
      <c r="C20" s="7" t="s">
        <v>136</v>
      </c>
      <c r="D20" s="27">
        <v>287647</v>
      </c>
      <c r="E20" s="7">
        <v>18409.839470499999</v>
      </c>
      <c r="F20" s="7">
        <f t="shared" si="0"/>
        <v>2.3296693855383999</v>
      </c>
    </row>
    <row r="21" spans="1:6" x14ac:dyDescent="0.2">
      <c r="A21" s="7" t="s">
        <v>137</v>
      </c>
      <c r="B21" s="7" t="s">
        <v>138</v>
      </c>
      <c r="C21" s="7" t="s">
        <v>30</v>
      </c>
      <c r="D21" s="27">
        <v>4300000</v>
      </c>
      <c r="E21" s="7">
        <v>17999.8</v>
      </c>
      <c r="F21" s="7">
        <f t="shared" si="0"/>
        <v>2.277781024272842</v>
      </c>
    </row>
    <row r="22" spans="1:6" x14ac:dyDescent="0.2">
      <c r="A22" s="7" t="s">
        <v>149</v>
      </c>
      <c r="B22" s="7" t="s">
        <v>150</v>
      </c>
      <c r="C22" s="7" t="s">
        <v>30</v>
      </c>
      <c r="D22" s="27">
        <v>885000</v>
      </c>
      <c r="E22" s="7">
        <v>15870.705</v>
      </c>
      <c r="F22" s="7">
        <f t="shared" si="0"/>
        <v>2.0083551312143531</v>
      </c>
    </row>
    <row r="23" spans="1:6" x14ac:dyDescent="0.2">
      <c r="A23" s="7" t="s">
        <v>31</v>
      </c>
      <c r="B23" s="7" t="s">
        <v>32</v>
      </c>
      <c r="C23" s="7" t="s">
        <v>33</v>
      </c>
      <c r="D23" s="27">
        <v>25000000</v>
      </c>
      <c r="E23" s="7">
        <v>12337.5</v>
      </c>
      <c r="F23" s="7">
        <f t="shared" si="0"/>
        <v>1.5612464242361688</v>
      </c>
    </row>
    <row r="24" spans="1:6" x14ac:dyDescent="0.2">
      <c r="A24" s="7" t="s">
        <v>392</v>
      </c>
      <c r="B24" s="7" t="s">
        <v>393</v>
      </c>
      <c r="C24" s="7" t="s">
        <v>95</v>
      </c>
      <c r="D24" s="27">
        <v>682728</v>
      </c>
      <c r="E24" s="7">
        <v>12108.863808</v>
      </c>
      <c r="F24" s="7">
        <f t="shared" si="0"/>
        <v>1.5323137038948536</v>
      </c>
    </row>
    <row r="25" spans="1:6" x14ac:dyDescent="0.2">
      <c r="A25" s="7" t="s">
        <v>151</v>
      </c>
      <c r="B25" s="7" t="s">
        <v>152</v>
      </c>
      <c r="C25" s="7" t="s">
        <v>27</v>
      </c>
      <c r="D25" s="27">
        <v>2285647</v>
      </c>
      <c r="E25" s="7">
        <v>10809.9674865</v>
      </c>
      <c r="F25" s="7">
        <f t="shared" si="0"/>
        <v>1.3679451334879327</v>
      </c>
    </row>
    <row r="26" spans="1:6" x14ac:dyDescent="0.2">
      <c r="A26" s="7" t="s">
        <v>153</v>
      </c>
      <c r="B26" s="7" t="s">
        <v>154</v>
      </c>
      <c r="C26" s="7" t="s">
        <v>52</v>
      </c>
      <c r="D26" s="27">
        <v>3250000</v>
      </c>
      <c r="E26" s="7">
        <v>10728.25</v>
      </c>
      <c r="F26" s="7">
        <f t="shared" si="0"/>
        <v>1.3576042108054043</v>
      </c>
    </row>
    <row r="27" spans="1:6" x14ac:dyDescent="0.2">
      <c r="A27" s="7" t="s">
        <v>145</v>
      </c>
      <c r="B27" s="7" t="s">
        <v>146</v>
      </c>
      <c r="C27" s="7" t="s">
        <v>30</v>
      </c>
      <c r="D27" s="27">
        <v>180000</v>
      </c>
      <c r="E27" s="7">
        <v>9805.32</v>
      </c>
      <c r="F27" s="7">
        <f t="shared" si="0"/>
        <v>1.2408122219648543</v>
      </c>
    </row>
    <row r="28" spans="1:6" x14ac:dyDescent="0.2">
      <c r="A28" s="7" t="s">
        <v>394</v>
      </c>
      <c r="B28" s="7" t="s">
        <v>395</v>
      </c>
      <c r="C28" s="7" t="s">
        <v>322</v>
      </c>
      <c r="D28" s="27">
        <v>475000</v>
      </c>
      <c r="E28" s="7">
        <v>9325.4375</v>
      </c>
      <c r="F28" s="7">
        <f t="shared" si="0"/>
        <v>1.1800855887588957</v>
      </c>
    </row>
    <row r="29" spans="1:6" x14ac:dyDescent="0.2">
      <c r="A29" s="7" t="s">
        <v>132</v>
      </c>
      <c r="B29" s="7" t="s">
        <v>133</v>
      </c>
      <c r="C29" s="7" t="s">
        <v>131</v>
      </c>
      <c r="D29" s="27">
        <v>2500000</v>
      </c>
      <c r="E29" s="7">
        <v>9305</v>
      </c>
      <c r="F29" s="7">
        <f t="shared" si="0"/>
        <v>1.1774993294847051</v>
      </c>
    </row>
    <row r="30" spans="1:6" x14ac:dyDescent="0.2">
      <c r="A30" s="7" t="s">
        <v>396</v>
      </c>
      <c r="B30" s="7" t="s">
        <v>397</v>
      </c>
      <c r="C30" s="7" t="s">
        <v>52</v>
      </c>
      <c r="D30" s="27">
        <v>7773628</v>
      </c>
      <c r="E30" s="7">
        <v>8986.3139680000004</v>
      </c>
      <c r="F30" s="7">
        <f t="shared" si="0"/>
        <v>1.1371712704845824</v>
      </c>
    </row>
    <row r="31" spans="1:6" x14ac:dyDescent="0.2">
      <c r="A31" s="7" t="s">
        <v>157</v>
      </c>
      <c r="B31" s="7" t="s">
        <v>158</v>
      </c>
      <c r="C31" s="7" t="s">
        <v>27</v>
      </c>
      <c r="D31" s="27">
        <v>1600000</v>
      </c>
      <c r="E31" s="7">
        <v>7352.8</v>
      </c>
      <c r="F31" s="7">
        <f t="shared" si="0"/>
        <v>0.93045857816605482</v>
      </c>
    </row>
    <row r="32" spans="1:6" x14ac:dyDescent="0.2">
      <c r="A32" s="7" t="s">
        <v>159</v>
      </c>
      <c r="B32" s="7" t="s">
        <v>160</v>
      </c>
      <c r="C32" s="7" t="s">
        <v>27</v>
      </c>
      <c r="D32" s="27">
        <v>5000000</v>
      </c>
      <c r="E32" s="7">
        <v>6960</v>
      </c>
      <c r="F32" s="7">
        <f t="shared" si="0"/>
        <v>0.88075178218307881</v>
      </c>
    </row>
    <row r="33" spans="1:9" x14ac:dyDescent="0.2">
      <c r="A33" s="7" t="s">
        <v>143</v>
      </c>
      <c r="B33" s="7" t="s">
        <v>144</v>
      </c>
      <c r="C33" s="7" t="s">
        <v>24</v>
      </c>
      <c r="D33" s="27">
        <v>9203693</v>
      </c>
      <c r="E33" s="7">
        <v>6888.9642105000003</v>
      </c>
      <c r="F33" s="7">
        <f t="shared" si="0"/>
        <v>0.87176257267145418</v>
      </c>
    </row>
    <row r="34" spans="1:9" x14ac:dyDescent="0.2">
      <c r="A34" s="7" t="s">
        <v>168</v>
      </c>
      <c r="B34" s="7" t="s">
        <v>169</v>
      </c>
      <c r="C34" s="7" t="s">
        <v>11</v>
      </c>
      <c r="D34" s="27">
        <v>7000000</v>
      </c>
      <c r="E34" s="7">
        <v>6170.5</v>
      </c>
      <c r="F34" s="7">
        <f t="shared" si="0"/>
        <v>0.78084466551159304</v>
      </c>
    </row>
    <row r="35" spans="1:9" x14ac:dyDescent="0.2">
      <c r="A35" s="6" t="s">
        <v>40</v>
      </c>
      <c r="B35" s="7"/>
      <c r="C35" s="7"/>
      <c r="D35" s="27"/>
      <c r="E35" s="6">
        <f xml:space="preserve"> SUM(E8:E34)</f>
        <v>689472.31158750004</v>
      </c>
      <c r="F35" s="6">
        <f>SUM(F8:F34)</f>
        <v>87.2491332178991</v>
      </c>
    </row>
    <row r="36" spans="1:9" x14ac:dyDescent="0.2">
      <c r="A36" s="6"/>
      <c r="B36" s="7"/>
      <c r="C36" s="7"/>
      <c r="D36" s="27"/>
      <c r="E36" s="6"/>
      <c r="F36" s="6"/>
    </row>
    <row r="37" spans="1:9" x14ac:dyDescent="0.2">
      <c r="A37" s="30" t="s">
        <v>628</v>
      </c>
      <c r="B37" s="23"/>
      <c r="C37" s="23"/>
      <c r="D37" s="31"/>
      <c r="E37" s="25"/>
      <c r="F37" s="25"/>
    </row>
    <row r="38" spans="1:9" ht="33.75" x14ac:dyDescent="0.2">
      <c r="A38" s="23" t="s">
        <v>623</v>
      </c>
      <c r="B38" s="32" t="s">
        <v>642</v>
      </c>
      <c r="C38" s="23" t="s">
        <v>74</v>
      </c>
      <c r="D38" s="31">
        <v>600000</v>
      </c>
      <c r="E38" s="25">
        <v>32944.9994324</v>
      </c>
      <c r="F38" s="7">
        <f t="shared" ref="F38" si="1">E38/$E$45*100</f>
        <v>4.1690182419693702</v>
      </c>
    </row>
    <row r="39" spans="1:9" x14ac:dyDescent="0.2">
      <c r="A39" s="22" t="s">
        <v>40</v>
      </c>
      <c r="B39" s="23"/>
      <c r="C39" s="23"/>
      <c r="D39" s="31"/>
      <c r="E39" s="26">
        <f>E38</f>
        <v>32944.9994324</v>
      </c>
      <c r="F39" s="26">
        <f>F38</f>
        <v>4.1690182419693702</v>
      </c>
      <c r="H39" s="1"/>
      <c r="I39" s="1"/>
    </row>
    <row r="40" spans="1:9" x14ac:dyDescent="0.2">
      <c r="A40" s="7"/>
      <c r="B40" s="7"/>
      <c r="C40" s="7"/>
      <c r="D40" s="7"/>
      <c r="E40" s="7"/>
      <c r="F40" s="7"/>
    </row>
    <row r="41" spans="1:9" x14ac:dyDescent="0.2">
      <c r="A41" s="6" t="s">
        <v>40</v>
      </c>
      <c r="B41" s="7"/>
      <c r="C41" s="7"/>
      <c r="D41" s="7"/>
      <c r="E41" s="6">
        <f>E35+E39</f>
        <v>722417.31101990002</v>
      </c>
      <c r="F41" s="6">
        <f>F35+F39</f>
        <v>91.418151459868469</v>
      </c>
    </row>
    <row r="42" spans="1:9" x14ac:dyDescent="0.2">
      <c r="A42" s="7"/>
      <c r="B42" s="7"/>
      <c r="C42" s="7"/>
      <c r="D42" s="7"/>
      <c r="E42" s="7"/>
      <c r="F42" s="7"/>
    </row>
    <row r="43" spans="1:9" x14ac:dyDescent="0.2">
      <c r="A43" s="6" t="s">
        <v>103</v>
      </c>
      <c r="B43" s="7"/>
      <c r="C43" s="7"/>
      <c r="D43" s="7"/>
      <c r="E43" s="6">
        <v>67816.684618300002</v>
      </c>
      <c r="F43" s="6">
        <f t="shared" ref="F43" si="2">E43/$E$45*100</f>
        <v>8.5818485401315385</v>
      </c>
    </row>
    <row r="44" spans="1:9" x14ac:dyDescent="0.2">
      <c r="A44" s="7"/>
      <c r="B44" s="7"/>
      <c r="C44" s="7"/>
      <c r="D44" s="7"/>
      <c r="E44" s="7"/>
      <c r="F44" s="7"/>
    </row>
    <row r="45" spans="1:9" x14ac:dyDescent="0.2">
      <c r="A45" s="8" t="s">
        <v>104</v>
      </c>
      <c r="B45" s="5"/>
      <c r="C45" s="5"/>
      <c r="D45" s="5"/>
      <c r="E45" s="8">
        <f>E41+E43</f>
        <v>790233.99563820008</v>
      </c>
      <c r="F45" s="8">
        <f>F41+F43</f>
        <v>100</v>
      </c>
    </row>
    <row r="47" spans="1:9" x14ac:dyDescent="0.2">
      <c r="A47" s="9" t="s">
        <v>105</v>
      </c>
    </row>
    <row r="48" spans="1:9" x14ac:dyDescent="0.2">
      <c r="A48" s="9" t="s">
        <v>106</v>
      </c>
    </row>
    <row r="49" spans="1:4" x14ac:dyDescent="0.2">
      <c r="A49" s="9" t="s">
        <v>107</v>
      </c>
    </row>
    <row r="50" spans="1:4" x14ac:dyDescent="0.2">
      <c r="A50" s="2" t="s">
        <v>598</v>
      </c>
      <c r="B50" s="12">
        <v>27.0564</v>
      </c>
    </row>
    <row r="51" spans="1:4" x14ac:dyDescent="0.2">
      <c r="A51" s="2" t="s">
        <v>599</v>
      </c>
      <c r="B51" s="12">
        <v>41.5261</v>
      </c>
    </row>
    <row r="52" spans="1:4" x14ac:dyDescent="0.2">
      <c r="A52" s="2" t="s">
        <v>600</v>
      </c>
      <c r="B52" s="12">
        <v>25.3231</v>
      </c>
    </row>
    <row r="53" spans="1:4" x14ac:dyDescent="0.2">
      <c r="A53" s="2" t="s">
        <v>601</v>
      </c>
      <c r="B53" s="12">
        <v>39.301900000000003</v>
      </c>
    </row>
    <row r="55" spans="1:4" x14ac:dyDescent="0.2">
      <c r="A55" s="9" t="s">
        <v>108</v>
      </c>
    </row>
    <row r="56" spans="1:4" x14ac:dyDescent="0.2">
      <c r="A56" s="2" t="s">
        <v>598</v>
      </c>
      <c r="B56" s="12">
        <v>25.7682</v>
      </c>
    </row>
    <row r="57" spans="1:4" x14ac:dyDescent="0.2">
      <c r="A57" s="2" t="s">
        <v>599</v>
      </c>
      <c r="B57" s="12">
        <v>43.057499999999997</v>
      </c>
    </row>
    <row r="58" spans="1:4" x14ac:dyDescent="0.2">
      <c r="A58" s="2" t="s">
        <v>600</v>
      </c>
      <c r="B58" s="12">
        <v>23.822900000000001</v>
      </c>
    </row>
    <row r="59" spans="1:4" x14ac:dyDescent="0.2">
      <c r="A59" s="2" t="s">
        <v>601</v>
      </c>
      <c r="B59" s="12">
        <v>40.520000000000003</v>
      </c>
    </row>
    <row r="61" spans="1:4" x14ac:dyDescent="0.2">
      <c r="A61" s="9" t="s">
        <v>109</v>
      </c>
      <c r="B61" s="11"/>
    </row>
    <row r="63" spans="1:4" x14ac:dyDescent="0.2">
      <c r="A63" s="13" t="s">
        <v>606</v>
      </c>
      <c r="B63" s="14"/>
      <c r="C63" s="49" t="s">
        <v>607</v>
      </c>
      <c r="D63" s="50"/>
    </row>
    <row r="64" spans="1:4" x14ac:dyDescent="0.2">
      <c r="A64" s="51"/>
      <c r="B64" s="52"/>
      <c r="C64" s="15" t="s">
        <v>608</v>
      </c>
      <c r="D64" s="15" t="s">
        <v>609</v>
      </c>
    </row>
    <row r="65" spans="1:4" x14ac:dyDescent="0.2">
      <c r="A65" s="16" t="s">
        <v>600</v>
      </c>
      <c r="B65" s="17"/>
      <c r="C65" s="18">
        <v>1.9921690575000002</v>
      </c>
      <c r="D65" s="18">
        <v>1.9921690575000002</v>
      </c>
    </row>
    <row r="66" spans="1:4" x14ac:dyDescent="0.2">
      <c r="A66" s="16" t="s">
        <v>598</v>
      </c>
      <c r="B66" s="17"/>
      <c r="C66" s="18">
        <v>1.9921690575000002</v>
      </c>
      <c r="D66" s="18">
        <v>1.9921690575000002</v>
      </c>
    </row>
    <row r="68" spans="1:4" x14ac:dyDescent="0.2">
      <c r="A68" s="9" t="s">
        <v>111</v>
      </c>
      <c r="B68" s="21">
        <v>0.24085667423551149</v>
      </c>
    </row>
  </sheetData>
  <mergeCells count="3">
    <mergeCell ref="A1:E1"/>
    <mergeCell ref="C63:D63"/>
    <mergeCell ref="A64:B64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92"/>
  <sheetViews>
    <sheetView showGridLines="0" workbookViewId="0">
      <selection sqref="A1:E1"/>
    </sheetView>
  </sheetViews>
  <sheetFormatPr defaultRowHeight="11.25" x14ac:dyDescent="0.2"/>
  <cols>
    <col min="1" max="1" width="59.42578125" style="1" bestFit="1" customWidth="1"/>
    <col min="2" max="2" width="43.140625" style="1" bestFit="1" customWidth="1"/>
    <col min="3" max="3" width="20" style="1" bestFit="1" customWidth="1"/>
    <col min="4" max="4" width="10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53" t="s">
        <v>389</v>
      </c>
      <c r="B1" s="53"/>
      <c r="C1" s="53"/>
      <c r="D1" s="53"/>
      <c r="E1" s="53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316</v>
      </c>
      <c r="B8" s="7" t="s">
        <v>317</v>
      </c>
      <c r="C8" s="7" t="s">
        <v>39</v>
      </c>
      <c r="D8" s="27">
        <v>207128</v>
      </c>
      <c r="E8" s="7">
        <v>6456.69758</v>
      </c>
      <c r="F8" s="7">
        <f>E8/$E$69*100</f>
        <v>6.1972404705633251</v>
      </c>
    </row>
    <row r="9" spans="1:6" x14ac:dyDescent="0.2">
      <c r="A9" s="7" t="s">
        <v>318</v>
      </c>
      <c r="B9" s="7" t="s">
        <v>319</v>
      </c>
      <c r="C9" s="7" t="s">
        <v>123</v>
      </c>
      <c r="D9" s="27">
        <v>510600</v>
      </c>
      <c r="E9" s="7">
        <v>6339.8648999999996</v>
      </c>
      <c r="F9" s="7">
        <f t="shared" ref="F9:F36" si="0">E9/$E$69*100</f>
        <v>6.0851026162176085</v>
      </c>
    </row>
    <row r="10" spans="1:6" x14ac:dyDescent="0.2">
      <c r="A10" s="7" t="s">
        <v>9</v>
      </c>
      <c r="B10" s="7" t="s">
        <v>10</v>
      </c>
      <c r="C10" s="7" t="s">
        <v>11</v>
      </c>
      <c r="D10" s="27">
        <v>283200</v>
      </c>
      <c r="E10" s="7">
        <v>5837.3184000000001</v>
      </c>
      <c r="F10" s="7">
        <f t="shared" si="0"/>
        <v>5.6027505361407925</v>
      </c>
    </row>
    <row r="11" spans="1:6" x14ac:dyDescent="0.2">
      <c r="A11" s="7" t="s">
        <v>115</v>
      </c>
      <c r="B11" s="7" t="s">
        <v>116</v>
      </c>
      <c r="C11" s="7" t="s">
        <v>11</v>
      </c>
      <c r="D11" s="27">
        <v>1604200</v>
      </c>
      <c r="E11" s="7">
        <v>5495.9892</v>
      </c>
      <c r="F11" s="7">
        <f t="shared" si="0"/>
        <v>5.2751373707701132</v>
      </c>
    </row>
    <row r="12" spans="1:6" x14ac:dyDescent="0.2">
      <c r="A12" s="7" t="s">
        <v>320</v>
      </c>
      <c r="B12" s="7" t="s">
        <v>321</v>
      </c>
      <c r="C12" s="7" t="s">
        <v>322</v>
      </c>
      <c r="D12" s="27">
        <v>719134</v>
      </c>
      <c r="E12" s="7">
        <v>5462.9014310000002</v>
      </c>
      <c r="F12" s="7">
        <f t="shared" si="0"/>
        <v>5.243379206695244</v>
      </c>
    </row>
    <row r="13" spans="1:6" x14ac:dyDescent="0.2">
      <c r="A13" s="7" t="s">
        <v>12</v>
      </c>
      <c r="B13" s="7" t="s">
        <v>13</v>
      </c>
      <c r="C13" s="7" t="s">
        <v>11</v>
      </c>
      <c r="D13" s="27">
        <v>1056200</v>
      </c>
      <c r="E13" s="7">
        <v>3628.047</v>
      </c>
      <c r="F13" s="7">
        <f t="shared" si="0"/>
        <v>3.4822568997425245</v>
      </c>
    </row>
    <row r="14" spans="1:6" x14ac:dyDescent="0.2">
      <c r="A14" s="7" t="s">
        <v>287</v>
      </c>
      <c r="B14" s="7" t="s">
        <v>288</v>
      </c>
      <c r="C14" s="7" t="s">
        <v>247</v>
      </c>
      <c r="D14" s="27">
        <v>1427100</v>
      </c>
      <c r="E14" s="7">
        <v>3587.7294000000002</v>
      </c>
      <c r="F14" s="7">
        <f t="shared" si="0"/>
        <v>3.4435594295110032</v>
      </c>
    </row>
    <row r="15" spans="1:6" x14ac:dyDescent="0.2">
      <c r="A15" s="7" t="s">
        <v>187</v>
      </c>
      <c r="B15" s="7" t="s">
        <v>188</v>
      </c>
      <c r="C15" s="7" t="s">
        <v>74</v>
      </c>
      <c r="D15" s="27">
        <v>232722</v>
      </c>
      <c r="E15" s="7">
        <v>3353.756742</v>
      </c>
      <c r="F15" s="7">
        <f t="shared" si="0"/>
        <v>3.2189887713382737</v>
      </c>
    </row>
    <row r="16" spans="1:6" x14ac:dyDescent="0.2">
      <c r="A16" s="7" t="s">
        <v>323</v>
      </c>
      <c r="B16" s="7" t="s">
        <v>324</v>
      </c>
      <c r="C16" s="7" t="s">
        <v>39</v>
      </c>
      <c r="D16" s="27">
        <v>1043473</v>
      </c>
      <c r="E16" s="7">
        <v>2924.3330824999998</v>
      </c>
      <c r="F16" s="7">
        <f t="shared" si="0"/>
        <v>2.8068211502444562</v>
      </c>
    </row>
    <row r="17" spans="1:6" x14ac:dyDescent="0.2">
      <c r="A17" s="7" t="s">
        <v>325</v>
      </c>
      <c r="B17" s="7" t="s">
        <v>326</v>
      </c>
      <c r="C17" s="7" t="s">
        <v>39</v>
      </c>
      <c r="D17" s="27">
        <v>345063</v>
      </c>
      <c r="E17" s="7">
        <v>2783.2781580000001</v>
      </c>
      <c r="F17" s="7">
        <f t="shared" si="0"/>
        <v>2.671434402475537</v>
      </c>
    </row>
    <row r="18" spans="1:6" x14ac:dyDescent="0.2">
      <c r="A18" s="7" t="s">
        <v>327</v>
      </c>
      <c r="B18" s="7" t="s">
        <v>328</v>
      </c>
      <c r="C18" s="7" t="s">
        <v>136</v>
      </c>
      <c r="D18" s="27">
        <v>364900</v>
      </c>
      <c r="E18" s="7">
        <v>2428.95685</v>
      </c>
      <c r="F18" s="7">
        <f t="shared" si="0"/>
        <v>2.3313512063348045</v>
      </c>
    </row>
    <row r="19" spans="1:6" x14ac:dyDescent="0.2">
      <c r="A19" s="7" t="s">
        <v>274</v>
      </c>
      <c r="B19" s="7" t="s">
        <v>275</v>
      </c>
      <c r="C19" s="7" t="s">
        <v>39</v>
      </c>
      <c r="D19" s="27">
        <v>1505501</v>
      </c>
      <c r="E19" s="7">
        <v>2386.2190850000002</v>
      </c>
      <c r="F19" s="7">
        <f t="shared" si="0"/>
        <v>2.2903308234536497</v>
      </c>
    </row>
    <row r="20" spans="1:6" x14ac:dyDescent="0.2">
      <c r="A20" s="7" t="s">
        <v>329</v>
      </c>
      <c r="B20" s="7" t="s">
        <v>330</v>
      </c>
      <c r="C20" s="7" t="s">
        <v>52</v>
      </c>
      <c r="D20" s="27">
        <v>276875</v>
      </c>
      <c r="E20" s="7">
        <v>2216.6612500000001</v>
      </c>
      <c r="F20" s="7">
        <f t="shared" si="0"/>
        <v>2.127586531322331</v>
      </c>
    </row>
    <row r="21" spans="1:6" x14ac:dyDescent="0.2">
      <c r="A21" s="7" t="s">
        <v>331</v>
      </c>
      <c r="B21" s="7" t="s">
        <v>332</v>
      </c>
      <c r="C21" s="7" t="s">
        <v>136</v>
      </c>
      <c r="D21" s="27">
        <v>297470</v>
      </c>
      <c r="E21" s="7">
        <v>1856.2128</v>
      </c>
      <c r="F21" s="7">
        <f t="shared" si="0"/>
        <v>1.7816224073696925</v>
      </c>
    </row>
    <row r="22" spans="1:6" x14ac:dyDescent="0.2">
      <c r="A22" s="7" t="s">
        <v>333</v>
      </c>
      <c r="B22" s="7" t="s">
        <v>334</v>
      </c>
      <c r="C22" s="7" t="s">
        <v>52</v>
      </c>
      <c r="D22" s="27">
        <v>70400</v>
      </c>
      <c r="E22" s="7">
        <v>1846.944</v>
      </c>
      <c r="F22" s="7">
        <f t="shared" si="0"/>
        <v>1.7727260665140383</v>
      </c>
    </row>
    <row r="23" spans="1:6" x14ac:dyDescent="0.2">
      <c r="A23" s="7" t="s">
        <v>141</v>
      </c>
      <c r="B23" s="7" t="s">
        <v>142</v>
      </c>
      <c r="C23" s="7" t="s">
        <v>21</v>
      </c>
      <c r="D23" s="27">
        <v>1158906</v>
      </c>
      <c r="E23" s="7">
        <v>1646.2259730000001</v>
      </c>
      <c r="F23" s="7">
        <f t="shared" si="0"/>
        <v>1.5800737292032327</v>
      </c>
    </row>
    <row r="24" spans="1:6" x14ac:dyDescent="0.2">
      <c r="A24" s="7" t="s">
        <v>335</v>
      </c>
      <c r="B24" s="7" t="s">
        <v>336</v>
      </c>
      <c r="C24" s="7" t="s">
        <v>337</v>
      </c>
      <c r="D24" s="27">
        <v>572000</v>
      </c>
      <c r="E24" s="7">
        <v>1635.634</v>
      </c>
      <c r="F24" s="7">
        <f t="shared" si="0"/>
        <v>1.5699073859719743</v>
      </c>
    </row>
    <row r="25" spans="1:6" x14ac:dyDescent="0.2">
      <c r="A25" s="7" t="s">
        <v>338</v>
      </c>
      <c r="B25" s="7" t="s">
        <v>339</v>
      </c>
      <c r="C25" s="7" t="s">
        <v>167</v>
      </c>
      <c r="D25" s="27">
        <v>1555420</v>
      </c>
      <c r="E25" s="7">
        <v>1633.9687100000001</v>
      </c>
      <c r="F25" s="7">
        <f t="shared" si="0"/>
        <v>1.5683090142880982</v>
      </c>
    </row>
    <row r="26" spans="1:6" x14ac:dyDescent="0.2">
      <c r="A26" s="7" t="s">
        <v>340</v>
      </c>
      <c r="B26" s="7" t="s">
        <v>341</v>
      </c>
      <c r="C26" s="7" t="s">
        <v>39</v>
      </c>
      <c r="D26" s="27">
        <v>865298</v>
      </c>
      <c r="E26" s="7">
        <v>1569.650572</v>
      </c>
      <c r="F26" s="7">
        <f t="shared" si="0"/>
        <v>1.506575448039069</v>
      </c>
    </row>
    <row r="27" spans="1:6" x14ac:dyDescent="0.2">
      <c r="A27" s="7" t="s">
        <v>342</v>
      </c>
      <c r="B27" s="7" t="s">
        <v>343</v>
      </c>
      <c r="C27" s="7" t="s">
        <v>344</v>
      </c>
      <c r="D27" s="27">
        <v>136944</v>
      </c>
      <c r="E27" s="7">
        <v>1506.5209440000001</v>
      </c>
      <c r="F27" s="7">
        <f t="shared" si="0"/>
        <v>1.4459826324881186</v>
      </c>
    </row>
    <row r="28" spans="1:6" x14ac:dyDescent="0.2">
      <c r="A28" s="7" t="s">
        <v>345</v>
      </c>
      <c r="B28" s="7" t="s">
        <v>346</v>
      </c>
      <c r="C28" s="7" t="s">
        <v>77</v>
      </c>
      <c r="D28" s="27">
        <v>586400</v>
      </c>
      <c r="E28" s="7">
        <v>1483.5920000000001</v>
      </c>
      <c r="F28" s="7">
        <f t="shared" si="0"/>
        <v>1.4239750693424895</v>
      </c>
    </row>
    <row r="29" spans="1:6" x14ac:dyDescent="0.2">
      <c r="A29" s="7" t="s">
        <v>347</v>
      </c>
      <c r="B29" s="7" t="s">
        <v>348</v>
      </c>
      <c r="C29" s="7" t="s">
        <v>24</v>
      </c>
      <c r="D29" s="27">
        <v>619718</v>
      </c>
      <c r="E29" s="7">
        <v>1411.097886</v>
      </c>
      <c r="F29" s="7">
        <f t="shared" si="0"/>
        <v>1.3543940719995056</v>
      </c>
    </row>
    <row r="30" spans="1:6" x14ac:dyDescent="0.2">
      <c r="A30" s="7" t="s">
        <v>349</v>
      </c>
      <c r="B30" s="7" t="s">
        <v>350</v>
      </c>
      <c r="C30" s="7" t="s">
        <v>351</v>
      </c>
      <c r="D30" s="27">
        <v>766050</v>
      </c>
      <c r="E30" s="7">
        <v>1379.273025</v>
      </c>
      <c r="F30" s="7">
        <f t="shared" si="0"/>
        <v>1.3238480669999571</v>
      </c>
    </row>
    <row r="31" spans="1:6" x14ac:dyDescent="0.2">
      <c r="A31" s="7" t="s">
        <v>260</v>
      </c>
      <c r="B31" s="7" t="s">
        <v>261</v>
      </c>
      <c r="C31" s="7" t="s">
        <v>11</v>
      </c>
      <c r="D31" s="27">
        <v>1541387</v>
      </c>
      <c r="E31" s="7">
        <v>1250.0648570000001</v>
      </c>
      <c r="F31" s="7">
        <f t="shared" si="0"/>
        <v>1.1998320235140014</v>
      </c>
    </row>
    <row r="32" spans="1:6" x14ac:dyDescent="0.2">
      <c r="A32" s="7" t="s">
        <v>256</v>
      </c>
      <c r="B32" s="7" t="s">
        <v>257</v>
      </c>
      <c r="C32" s="7" t="s">
        <v>247</v>
      </c>
      <c r="D32" s="27">
        <v>79400</v>
      </c>
      <c r="E32" s="7">
        <v>1079.9194</v>
      </c>
      <c r="F32" s="7">
        <f t="shared" si="0"/>
        <v>1.0365237224919652</v>
      </c>
    </row>
    <row r="33" spans="1:6" x14ac:dyDescent="0.2">
      <c r="A33" s="7" t="s">
        <v>194</v>
      </c>
      <c r="B33" s="7" t="s">
        <v>195</v>
      </c>
      <c r="C33" s="7" t="s">
        <v>136</v>
      </c>
      <c r="D33" s="27">
        <v>40000</v>
      </c>
      <c r="E33" s="7">
        <v>996.8</v>
      </c>
      <c r="F33" s="7">
        <f t="shared" si="0"/>
        <v>0.95674440757337154</v>
      </c>
    </row>
    <row r="34" spans="1:6" x14ac:dyDescent="0.2">
      <c r="A34" s="7" t="s">
        <v>352</v>
      </c>
      <c r="B34" s="7" t="s">
        <v>353</v>
      </c>
      <c r="C34" s="7" t="s">
        <v>282</v>
      </c>
      <c r="D34" s="27">
        <v>930600</v>
      </c>
      <c r="E34" s="7">
        <v>610.93889999999999</v>
      </c>
      <c r="F34" s="7">
        <f t="shared" si="0"/>
        <v>0.58638882016856675</v>
      </c>
    </row>
    <row r="35" spans="1:6" x14ac:dyDescent="0.2">
      <c r="A35" s="7" t="s">
        <v>354</v>
      </c>
      <c r="B35" s="7" t="s">
        <v>355</v>
      </c>
      <c r="C35" s="7" t="s">
        <v>167</v>
      </c>
      <c r="D35" s="27">
        <v>192709</v>
      </c>
      <c r="E35" s="7">
        <v>587.37703199999999</v>
      </c>
      <c r="F35" s="7">
        <f t="shared" si="0"/>
        <v>0.56377376655602462</v>
      </c>
    </row>
    <row r="36" spans="1:6" x14ac:dyDescent="0.2">
      <c r="A36" s="7" t="s">
        <v>356</v>
      </c>
      <c r="B36" s="7" t="s">
        <v>357</v>
      </c>
      <c r="C36" s="7" t="s">
        <v>27</v>
      </c>
      <c r="D36" s="27">
        <v>157959</v>
      </c>
      <c r="E36" s="7">
        <v>409.27176900000001</v>
      </c>
      <c r="F36" s="7">
        <f t="shared" si="0"/>
        <v>0.39282551782545228</v>
      </c>
    </row>
    <row r="37" spans="1:6" x14ac:dyDescent="0.2">
      <c r="A37" s="6" t="s">
        <v>40</v>
      </c>
      <c r="B37" s="7"/>
      <c r="C37" s="7"/>
      <c r="D37" s="27"/>
      <c r="E37" s="6">
        <f>SUM(E8:E36)</f>
        <v>73805.24494650001</v>
      </c>
      <c r="F37" s="6">
        <f>SUM(F8:F36)</f>
        <v>70.839441565155241</v>
      </c>
    </row>
    <row r="38" spans="1:6" x14ac:dyDescent="0.2">
      <c r="A38" s="7"/>
      <c r="B38" s="7"/>
      <c r="C38" s="7"/>
      <c r="D38" s="27"/>
      <c r="E38" s="7"/>
      <c r="F38" s="7"/>
    </row>
    <row r="39" spans="1:6" x14ac:dyDescent="0.2">
      <c r="A39" s="6" t="s">
        <v>41</v>
      </c>
      <c r="B39" s="7"/>
      <c r="C39" s="7"/>
      <c r="D39" s="27"/>
      <c r="E39" s="7"/>
      <c r="F39" s="7"/>
    </row>
    <row r="40" spans="1:6" x14ac:dyDescent="0.2">
      <c r="A40" s="7"/>
      <c r="B40" s="7"/>
      <c r="C40" s="7"/>
      <c r="D40" s="27"/>
      <c r="E40" s="7"/>
      <c r="F40" s="7"/>
    </row>
    <row r="41" spans="1:6" x14ac:dyDescent="0.2">
      <c r="A41" s="7"/>
      <c r="B41" s="7"/>
      <c r="C41" s="7"/>
      <c r="D41" s="27"/>
      <c r="E41" s="7"/>
      <c r="F41" s="7"/>
    </row>
    <row r="42" spans="1:6" x14ac:dyDescent="0.2">
      <c r="A42" s="7" t="s">
        <v>649</v>
      </c>
      <c r="B42" s="7" t="s">
        <v>650</v>
      </c>
      <c r="C42" s="7" t="s">
        <v>136</v>
      </c>
      <c r="D42" s="27">
        <v>8900</v>
      </c>
      <c r="E42" s="7">
        <v>3790.5409495999997</v>
      </c>
      <c r="F42" s="7">
        <f t="shared" ref="F42:F62" si="1">E42/$E$69*100</f>
        <v>3.6382211629290304</v>
      </c>
    </row>
    <row r="43" spans="1:6" x14ac:dyDescent="0.2">
      <c r="A43" s="7" t="s">
        <v>651</v>
      </c>
      <c r="B43" s="7" t="s">
        <v>652</v>
      </c>
      <c r="C43" s="7" t="s">
        <v>167</v>
      </c>
      <c r="D43" s="27">
        <v>2562198</v>
      </c>
      <c r="E43" s="7">
        <v>2177.6035231999999</v>
      </c>
      <c r="F43" s="7">
        <f t="shared" si="1"/>
        <v>2.0900983073170853</v>
      </c>
    </row>
    <row r="44" spans="1:6" x14ac:dyDescent="0.2">
      <c r="A44" s="7" t="s">
        <v>364</v>
      </c>
      <c r="B44" s="7" t="s">
        <v>365</v>
      </c>
      <c r="C44" s="7" t="s">
        <v>74</v>
      </c>
      <c r="D44" s="27">
        <v>1178700</v>
      </c>
      <c r="E44" s="7">
        <v>2141.5682740000002</v>
      </c>
      <c r="F44" s="7">
        <f t="shared" si="1"/>
        <v>2.0555111051224499</v>
      </c>
    </row>
    <row r="45" spans="1:6" x14ac:dyDescent="0.2">
      <c r="A45" s="7" t="s">
        <v>368</v>
      </c>
      <c r="B45" s="7" t="s">
        <v>369</v>
      </c>
      <c r="C45" s="7" t="s">
        <v>77</v>
      </c>
      <c r="D45" s="27">
        <v>440700</v>
      </c>
      <c r="E45" s="7">
        <v>1981.8405909999999</v>
      </c>
      <c r="F45" s="7">
        <f t="shared" si="1"/>
        <v>1.9022019483759585</v>
      </c>
    </row>
    <row r="46" spans="1:6" x14ac:dyDescent="0.2">
      <c r="A46" s="7" t="s">
        <v>645</v>
      </c>
      <c r="B46" s="7" t="s">
        <v>646</v>
      </c>
      <c r="C46" s="7" t="s">
        <v>77</v>
      </c>
      <c r="D46" s="27">
        <v>1051378</v>
      </c>
      <c r="E46" s="7">
        <v>1843.4164166999999</v>
      </c>
      <c r="F46" s="7">
        <f t="shared" si="1"/>
        <v>1.7693402362627095</v>
      </c>
    </row>
    <row r="47" spans="1:6" x14ac:dyDescent="0.2">
      <c r="A47" s="7" t="s">
        <v>362</v>
      </c>
      <c r="B47" s="7" t="s">
        <v>363</v>
      </c>
      <c r="C47" s="7" t="s">
        <v>136</v>
      </c>
      <c r="D47" s="27">
        <v>2678400</v>
      </c>
      <c r="E47" s="7">
        <v>1789.173505</v>
      </c>
      <c r="F47" s="7">
        <f t="shared" si="1"/>
        <v>1.7172770315882804</v>
      </c>
    </row>
    <row r="48" spans="1:6" x14ac:dyDescent="0.2">
      <c r="A48" s="7" t="s">
        <v>643</v>
      </c>
      <c r="B48" s="7" t="s">
        <v>644</v>
      </c>
      <c r="C48" s="7" t="s">
        <v>247</v>
      </c>
      <c r="D48" s="27">
        <v>390000</v>
      </c>
      <c r="E48" s="7">
        <v>1726.8437787999999</v>
      </c>
      <c r="F48" s="7">
        <f t="shared" si="1"/>
        <v>1.6574519744379699</v>
      </c>
    </row>
    <row r="49" spans="1:6" x14ac:dyDescent="0.2">
      <c r="A49" s="7" t="s">
        <v>372</v>
      </c>
      <c r="B49" s="7" t="s">
        <v>373</v>
      </c>
      <c r="C49" s="7" t="s">
        <v>172</v>
      </c>
      <c r="D49" s="27">
        <v>7688431</v>
      </c>
      <c r="E49" s="7">
        <v>1626.245703</v>
      </c>
      <c r="F49" s="7">
        <f t="shared" si="1"/>
        <v>1.5608963500054938</v>
      </c>
    </row>
    <row r="50" spans="1:6" x14ac:dyDescent="0.2">
      <c r="A50" s="7" t="s">
        <v>370</v>
      </c>
      <c r="B50" s="7" t="s">
        <v>371</v>
      </c>
      <c r="C50" s="7" t="s">
        <v>95</v>
      </c>
      <c r="D50" s="27">
        <v>3204100</v>
      </c>
      <c r="E50" s="7">
        <v>1517.6440809999999</v>
      </c>
      <c r="F50" s="7">
        <f t="shared" si="1"/>
        <v>1.4566587953286307</v>
      </c>
    </row>
    <row r="51" spans="1:6" x14ac:dyDescent="0.2">
      <c r="A51" s="7" t="s">
        <v>358</v>
      </c>
      <c r="B51" s="7" t="s">
        <v>359</v>
      </c>
      <c r="C51" s="7" t="s">
        <v>167</v>
      </c>
      <c r="D51" s="27">
        <v>1931073</v>
      </c>
      <c r="E51" s="7">
        <v>1450.5486490000001</v>
      </c>
      <c r="F51" s="7">
        <f t="shared" si="1"/>
        <v>1.392259538366633</v>
      </c>
    </row>
    <row r="52" spans="1:6" x14ac:dyDescent="0.2">
      <c r="A52" s="7" t="s">
        <v>378</v>
      </c>
      <c r="B52" s="7" t="s">
        <v>379</v>
      </c>
      <c r="C52" s="7" t="s">
        <v>136</v>
      </c>
      <c r="D52" s="27">
        <v>70700</v>
      </c>
      <c r="E52" s="7">
        <v>1092.1031640000001</v>
      </c>
      <c r="F52" s="7">
        <f t="shared" si="1"/>
        <v>1.0482178919042784</v>
      </c>
    </row>
    <row r="53" spans="1:6" x14ac:dyDescent="0.2">
      <c r="A53" s="7" t="s">
        <v>360</v>
      </c>
      <c r="B53" s="7" t="s">
        <v>361</v>
      </c>
      <c r="C53" s="7" t="s">
        <v>16</v>
      </c>
      <c r="D53" s="27">
        <v>2826000</v>
      </c>
      <c r="E53" s="7">
        <v>1085.6595850000001</v>
      </c>
      <c r="F53" s="7">
        <f t="shared" si="1"/>
        <v>1.0420332428543113</v>
      </c>
    </row>
    <row r="54" spans="1:6" x14ac:dyDescent="0.2">
      <c r="A54" s="7" t="s">
        <v>387</v>
      </c>
      <c r="B54" s="7" t="s">
        <v>388</v>
      </c>
      <c r="C54" s="7" t="s">
        <v>74</v>
      </c>
      <c r="D54" s="27">
        <v>314861</v>
      </c>
      <c r="E54" s="7">
        <v>1032.346164</v>
      </c>
      <c r="F54" s="7">
        <f t="shared" si="1"/>
        <v>0.99086217805660404</v>
      </c>
    </row>
    <row r="55" spans="1:6" x14ac:dyDescent="0.2">
      <c r="A55" s="7" t="s">
        <v>383</v>
      </c>
      <c r="B55" s="7" t="s">
        <v>384</v>
      </c>
      <c r="C55" s="7" t="s">
        <v>136</v>
      </c>
      <c r="D55" s="27">
        <v>500000</v>
      </c>
      <c r="E55" s="7">
        <v>806.98472409999999</v>
      </c>
      <c r="F55" s="7">
        <f t="shared" si="1"/>
        <v>0.77455670323015169</v>
      </c>
    </row>
    <row r="56" spans="1:6" x14ac:dyDescent="0.2">
      <c r="A56" s="7" t="s">
        <v>385</v>
      </c>
      <c r="B56" s="7" t="s">
        <v>386</v>
      </c>
      <c r="C56" s="7" t="s">
        <v>71</v>
      </c>
      <c r="D56" s="27">
        <v>500000</v>
      </c>
      <c r="E56" s="7">
        <v>658.05621280000003</v>
      </c>
      <c r="F56" s="7">
        <f t="shared" si="1"/>
        <v>0.63161276230468755</v>
      </c>
    </row>
    <row r="57" spans="1:6" x14ac:dyDescent="0.2">
      <c r="A57" s="7" t="s">
        <v>380</v>
      </c>
      <c r="B57" s="7" t="s">
        <v>381</v>
      </c>
      <c r="C57" s="7" t="s">
        <v>382</v>
      </c>
      <c r="D57" s="27">
        <v>187038</v>
      </c>
      <c r="E57" s="7">
        <v>649.95678759999998</v>
      </c>
      <c r="F57" s="7">
        <f t="shared" si="1"/>
        <v>0.62383880587946805</v>
      </c>
    </row>
    <row r="58" spans="1:6" x14ac:dyDescent="0.2">
      <c r="A58" s="7" t="s">
        <v>69</v>
      </c>
      <c r="B58" s="7" t="s">
        <v>70</v>
      </c>
      <c r="C58" s="7"/>
      <c r="D58" s="27">
        <v>70000</v>
      </c>
      <c r="E58" s="7">
        <v>631.16590099999996</v>
      </c>
      <c r="F58" s="7">
        <f t="shared" si="1"/>
        <v>0.6058030156829437</v>
      </c>
    </row>
    <row r="59" spans="1:6" x14ac:dyDescent="0.2">
      <c r="A59" s="7" t="s">
        <v>366</v>
      </c>
      <c r="B59" s="7" t="s">
        <v>367</v>
      </c>
      <c r="C59" s="7" t="s">
        <v>39</v>
      </c>
      <c r="D59" s="27">
        <v>500000</v>
      </c>
      <c r="E59" s="7">
        <v>620.99674040000002</v>
      </c>
      <c r="F59" s="7">
        <f t="shared" si="1"/>
        <v>0.59604249448133317</v>
      </c>
    </row>
    <row r="60" spans="1:6" x14ac:dyDescent="0.2">
      <c r="A60" s="7" t="s">
        <v>376</v>
      </c>
      <c r="B60" s="7" t="s">
        <v>377</v>
      </c>
      <c r="C60" s="7" t="s">
        <v>11</v>
      </c>
      <c r="D60" s="27">
        <v>300000</v>
      </c>
      <c r="E60" s="7">
        <v>533.18155720000004</v>
      </c>
      <c r="F60" s="7">
        <f t="shared" si="1"/>
        <v>0.51175609256858134</v>
      </c>
    </row>
    <row r="61" spans="1:6" x14ac:dyDescent="0.2">
      <c r="A61" s="7" t="s">
        <v>374</v>
      </c>
      <c r="B61" s="7" t="s">
        <v>375</v>
      </c>
      <c r="C61" s="7" t="s">
        <v>172</v>
      </c>
      <c r="D61" s="27">
        <v>300000</v>
      </c>
      <c r="E61" s="7">
        <v>453.52943429999999</v>
      </c>
      <c r="F61" s="7">
        <f t="shared" si="1"/>
        <v>0.43530472505662104</v>
      </c>
    </row>
    <row r="62" spans="1:6" x14ac:dyDescent="0.2">
      <c r="A62" s="7" t="s">
        <v>647</v>
      </c>
      <c r="B62" s="7" t="s">
        <v>648</v>
      </c>
      <c r="C62" s="7" t="s">
        <v>39</v>
      </c>
      <c r="D62" s="27">
        <v>25000</v>
      </c>
      <c r="E62" s="7">
        <v>415.05846289999999</v>
      </c>
      <c r="F62" s="7">
        <f t="shared" si="1"/>
        <v>0.39837967816570502</v>
      </c>
    </row>
    <row r="63" spans="1:6" x14ac:dyDescent="0.2">
      <c r="A63" s="6" t="s">
        <v>40</v>
      </c>
      <c r="B63" s="7"/>
      <c r="C63" s="7"/>
      <c r="D63" s="7"/>
      <c r="E63" s="6">
        <f>SUM(E42:E62)</f>
        <v>28024.464204599997</v>
      </c>
      <c r="F63" s="6">
        <f>SUM(F42:F62)</f>
        <v>26.898324039918929</v>
      </c>
    </row>
    <row r="64" spans="1:6" x14ac:dyDescent="0.2">
      <c r="A64" s="7"/>
      <c r="B64" s="7"/>
      <c r="C64" s="7"/>
      <c r="D64" s="7"/>
      <c r="E64" s="7"/>
      <c r="F64" s="7"/>
    </row>
    <row r="65" spans="1:6" x14ac:dyDescent="0.2">
      <c r="A65" s="6" t="s">
        <v>40</v>
      </c>
      <c r="B65" s="7"/>
      <c r="C65" s="7"/>
      <c r="D65" s="7"/>
      <c r="E65" s="6">
        <f>E37+E63</f>
        <v>101829.7091511</v>
      </c>
      <c r="F65" s="6">
        <f>F37+F63</f>
        <v>97.737765605074173</v>
      </c>
    </row>
    <row r="66" spans="1:6" x14ac:dyDescent="0.2">
      <c r="A66" s="7"/>
      <c r="B66" s="7"/>
      <c r="C66" s="7"/>
      <c r="D66" s="7"/>
      <c r="E66" s="7"/>
      <c r="F66" s="7"/>
    </row>
    <row r="67" spans="1:6" x14ac:dyDescent="0.2">
      <c r="A67" s="6" t="s">
        <v>103</v>
      </c>
      <c r="B67" s="7"/>
      <c r="C67" s="7"/>
      <c r="D67" s="7"/>
      <c r="E67" s="6">
        <v>2356.9463558000002</v>
      </c>
      <c r="F67" s="6">
        <f t="shared" ref="F67" si="2">E67/$E$69*100</f>
        <v>2.262234394925851</v>
      </c>
    </row>
    <row r="68" spans="1:6" x14ac:dyDescent="0.2">
      <c r="A68" s="7"/>
      <c r="B68" s="7"/>
      <c r="C68" s="7"/>
      <c r="D68" s="7"/>
      <c r="E68" s="7"/>
      <c r="F68" s="7"/>
    </row>
    <row r="69" spans="1:6" x14ac:dyDescent="0.2">
      <c r="A69" s="8" t="s">
        <v>104</v>
      </c>
      <c r="B69" s="5"/>
      <c r="C69" s="5"/>
      <c r="D69" s="5"/>
      <c r="E69" s="8">
        <f>E65+E67</f>
        <v>104186.6555069</v>
      </c>
      <c r="F69" s="8">
        <f>F65+F67</f>
        <v>100.00000000000003</v>
      </c>
    </row>
    <row r="71" spans="1:6" x14ac:dyDescent="0.2">
      <c r="A71" s="9" t="s">
        <v>105</v>
      </c>
    </row>
    <row r="72" spans="1:6" x14ac:dyDescent="0.2">
      <c r="A72" s="9" t="s">
        <v>106</v>
      </c>
    </row>
    <row r="73" spans="1:6" x14ac:dyDescent="0.2">
      <c r="A73" s="9" t="s">
        <v>107</v>
      </c>
    </row>
    <row r="74" spans="1:6" x14ac:dyDescent="0.2">
      <c r="A74" s="2" t="s">
        <v>598</v>
      </c>
      <c r="B74" s="12">
        <v>18.285499999999999</v>
      </c>
    </row>
    <row r="75" spans="1:6" x14ac:dyDescent="0.2">
      <c r="A75" s="2" t="s">
        <v>599</v>
      </c>
      <c r="B75" s="12">
        <v>49.179600000000001</v>
      </c>
    </row>
    <row r="76" spans="1:6" x14ac:dyDescent="0.2">
      <c r="A76" s="2" t="s">
        <v>600</v>
      </c>
      <c r="B76" s="12">
        <v>17.623100000000001</v>
      </c>
    </row>
    <row r="77" spans="1:6" x14ac:dyDescent="0.2">
      <c r="A77" s="2" t="s">
        <v>601</v>
      </c>
      <c r="B77" s="12">
        <v>47.668199999999999</v>
      </c>
    </row>
    <row r="79" spans="1:6" x14ac:dyDescent="0.2">
      <c r="A79" s="9" t="s">
        <v>108</v>
      </c>
    </row>
    <row r="80" spans="1:6" x14ac:dyDescent="0.2">
      <c r="A80" s="2" t="s">
        <v>598</v>
      </c>
      <c r="B80" s="12">
        <v>17.949000000000002</v>
      </c>
    </row>
    <row r="81" spans="1:4" x14ac:dyDescent="0.2">
      <c r="A81" s="2" t="s">
        <v>599</v>
      </c>
      <c r="B81" s="12">
        <v>50.239899999999999</v>
      </c>
    </row>
    <row r="82" spans="1:4" x14ac:dyDescent="0.2">
      <c r="A82" s="2" t="s">
        <v>600</v>
      </c>
      <c r="B82" s="12">
        <v>17.213200000000001</v>
      </c>
    </row>
    <row r="83" spans="1:4" x14ac:dyDescent="0.2">
      <c r="A83" s="2" t="s">
        <v>601</v>
      </c>
      <c r="B83" s="12">
        <v>48.518900000000002</v>
      </c>
    </row>
    <row r="85" spans="1:4" x14ac:dyDescent="0.2">
      <c r="A85" s="9" t="s">
        <v>109</v>
      </c>
      <c r="B85" s="11"/>
    </row>
    <row r="86" spans="1:4" x14ac:dyDescent="0.2">
      <c r="A86" s="9"/>
      <c r="B86" s="11"/>
    </row>
    <row r="87" spans="1:4" x14ac:dyDescent="0.2">
      <c r="A87" s="13" t="s">
        <v>606</v>
      </c>
      <c r="B87" s="14"/>
      <c r="C87" s="49" t="s">
        <v>607</v>
      </c>
      <c r="D87" s="50"/>
    </row>
    <row r="88" spans="1:4" x14ac:dyDescent="0.2">
      <c r="A88" s="51"/>
      <c r="B88" s="52"/>
      <c r="C88" s="15" t="s">
        <v>608</v>
      </c>
      <c r="D88" s="15" t="s">
        <v>609</v>
      </c>
    </row>
    <row r="89" spans="1:4" x14ac:dyDescent="0.2">
      <c r="A89" s="16" t="s">
        <v>600</v>
      </c>
      <c r="B89" s="17"/>
      <c r="C89" s="18">
        <v>0.70000000000000007</v>
      </c>
      <c r="D89" s="18">
        <v>0.70000000000000007</v>
      </c>
    </row>
    <row r="90" spans="1:4" x14ac:dyDescent="0.2">
      <c r="A90" s="16" t="s">
        <v>598</v>
      </c>
      <c r="B90" s="17"/>
      <c r="C90" s="18">
        <v>0.70000000000000007</v>
      </c>
      <c r="D90" s="18">
        <v>0.70000000000000007</v>
      </c>
    </row>
    <row r="91" spans="1:4" x14ac:dyDescent="0.2">
      <c r="A91" s="19"/>
      <c r="B91" s="19"/>
      <c r="C91" s="20"/>
      <c r="D91" s="20"/>
    </row>
    <row r="92" spans="1:4" x14ac:dyDescent="0.2">
      <c r="A92" s="9" t="s">
        <v>111</v>
      </c>
      <c r="B92" s="21">
        <v>7.9428077326607935E-2</v>
      </c>
    </row>
  </sheetData>
  <sortState ref="A42:F62">
    <sortCondition descending="1" ref="E42:E62"/>
  </sortState>
  <mergeCells count="3">
    <mergeCell ref="A1:E1"/>
    <mergeCell ref="C87:D87"/>
    <mergeCell ref="A88:B88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88"/>
  <sheetViews>
    <sheetView showGridLines="0" workbookViewId="0">
      <selection sqref="A1:E1"/>
    </sheetView>
  </sheetViews>
  <sheetFormatPr defaultRowHeight="11.25" x14ac:dyDescent="0.2"/>
  <cols>
    <col min="1" max="1" width="59.42578125" style="1" bestFit="1" customWidth="1"/>
    <col min="2" max="2" width="31.42578125" style="1" bestFit="1" customWidth="1"/>
    <col min="3" max="3" width="20" style="1" bestFit="1" customWidth="1"/>
    <col min="4" max="4" width="11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53" t="s">
        <v>284</v>
      </c>
      <c r="B1" s="53"/>
      <c r="C1" s="53"/>
      <c r="D1" s="53"/>
      <c r="E1" s="53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9</v>
      </c>
      <c r="B8" s="7" t="s">
        <v>10</v>
      </c>
      <c r="C8" s="7" t="s">
        <v>11</v>
      </c>
      <c r="D8" s="27">
        <v>5069443</v>
      </c>
      <c r="E8" s="7">
        <v>104491.35911600001</v>
      </c>
      <c r="F8" s="7">
        <v>8.474608343445686</v>
      </c>
    </row>
    <row r="9" spans="1:6" x14ac:dyDescent="0.2">
      <c r="A9" s="7" t="s">
        <v>187</v>
      </c>
      <c r="B9" s="7" t="s">
        <v>188</v>
      </c>
      <c r="C9" s="7" t="s">
        <v>74</v>
      </c>
      <c r="D9" s="27">
        <v>5100000</v>
      </c>
      <c r="E9" s="7">
        <v>73496.100000000006</v>
      </c>
      <c r="F9" s="7">
        <v>5.9607863036719362</v>
      </c>
    </row>
    <row r="10" spans="1:6" x14ac:dyDescent="0.2">
      <c r="A10" s="7" t="s">
        <v>119</v>
      </c>
      <c r="B10" s="7" t="s">
        <v>120</v>
      </c>
      <c r="C10" s="7" t="s">
        <v>33</v>
      </c>
      <c r="D10" s="27">
        <v>15000000</v>
      </c>
      <c r="E10" s="7">
        <v>57577.5</v>
      </c>
      <c r="F10" s="7">
        <v>4.6697331341346118</v>
      </c>
    </row>
    <row r="11" spans="1:6" x14ac:dyDescent="0.2">
      <c r="A11" s="7" t="s">
        <v>115</v>
      </c>
      <c r="B11" s="7" t="s">
        <v>116</v>
      </c>
      <c r="C11" s="7" t="s">
        <v>11</v>
      </c>
      <c r="D11" s="27">
        <v>14500000</v>
      </c>
      <c r="E11" s="7">
        <v>49677</v>
      </c>
      <c r="F11" s="7">
        <v>4.0289754314516113</v>
      </c>
    </row>
    <row r="12" spans="1:6" x14ac:dyDescent="0.2">
      <c r="A12" s="7" t="s">
        <v>189</v>
      </c>
      <c r="B12" s="7" t="s">
        <v>190</v>
      </c>
      <c r="C12" s="7" t="s">
        <v>191</v>
      </c>
      <c r="D12" s="27">
        <v>3500000</v>
      </c>
      <c r="E12" s="7">
        <v>47934.25</v>
      </c>
      <c r="F12" s="7">
        <v>3.8876324169144549</v>
      </c>
    </row>
    <row r="13" spans="1:6" x14ac:dyDescent="0.2">
      <c r="A13" s="7" t="s">
        <v>117</v>
      </c>
      <c r="B13" s="7" t="s">
        <v>118</v>
      </c>
      <c r="C13" s="7" t="s">
        <v>11</v>
      </c>
      <c r="D13" s="27">
        <v>7200000</v>
      </c>
      <c r="E13" s="7">
        <v>46746</v>
      </c>
      <c r="F13" s="7">
        <v>3.7912612581000662</v>
      </c>
    </row>
    <row r="14" spans="1:6" x14ac:dyDescent="0.2">
      <c r="A14" s="7" t="s">
        <v>147</v>
      </c>
      <c r="B14" s="7" t="s">
        <v>148</v>
      </c>
      <c r="C14" s="7" t="s">
        <v>21</v>
      </c>
      <c r="D14" s="27">
        <v>4700000</v>
      </c>
      <c r="E14" s="7">
        <v>45369.1</v>
      </c>
      <c r="F14" s="7">
        <v>3.6795899359275173</v>
      </c>
    </row>
    <row r="15" spans="1:6" x14ac:dyDescent="0.2">
      <c r="A15" s="7" t="s">
        <v>12</v>
      </c>
      <c r="B15" s="7" t="s">
        <v>13</v>
      </c>
      <c r="C15" s="7" t="s">
        <v>11</v>
      </c>
      <c r="D15" s="27">
        <v>12000000</v>
      </c>
      <c r="E15" s="7">
        <v>41220</v>
      </c>
      <c r="F15" s="7">
        <v>3.3430836661721801</v>
      </c>
    </row>
    <row r="16" spans="1:6" x14ac:dyDescent="0.2">
      <c r="A16" s="7" t="s">
        <v>192</v>
      </c>
      <c r="B16" s="7" t="s">
        <v>193</v>
      </c>
      <c r="C16" s="7" t="s">
        <v>74</v>
      </c>
      <c r="D16" s="27">
        <v>3500000</v>
      </c>
      <c r="E16" s="7">
        <v>36625.75</v>
      </c>
      <c r="F16" s="7">
        <v>2.9704742015115415</v>
      </c>
    </row>
    <row r="17" spans="1:6" x14ac:dyDescent="0.2">
      <c r="A17" s="7" t="s">
        <v>194</v>
      </c>
      <c r="B17" s="7" t="s">
        <v>195</v>
      </c>
      <c r="C17" s="7" t="s">
        <v>136</v>
      </c>
      <c r="D17" s="27">
        <v>1400000</v>
      </c>
      <c r="E17" s="7">
        <v>34888</v>
      </c>
      <c r="F17" s="7">
        <v>2.8295367041585404</v>
      </c>
    </row>
    <row r="18" spans="1:6" x14ac:dyDescent="0.2">
      <c r="A18" s="7" t="s">
        <v>196</v>
      </c>
      <c r="B18" s="7" t="s">
        <v>197</v>
      </c>
      <c r="C18" s="7" t="s">
        <v>11</v>
      </c>
      <c r="D18" s="27">
        <v>2600000</v>
      </c>
      <c r="E18" s="7">
        <v>33468.5</v>
      </c>
      <c r="F18" s="7">
        <v>2.7144103755769922</v>
      </c>
    </row>
    <row r="19" spans="1:6" x14ac:dyDescent="0.2">
      <c r="A19" s="7" t="s">
        <v>198</v>
      </c>
      <c r="B19" s="7" t="s">
        <v>199</v>
      </c>
      <c r="C19" s="7" t="s">
        <v>77</v>
      </c>
      <c r="D19" s="27">
        <v>1940000</v>
      </c>
      <c r="E19" s="7">
        <v>27239.54</v>
      </c>
      <c r="F19" s="7">
        <v>2.2092203116944145</v>
      </c>
    </row>
    <row r="20" spans="1:6" x14ac:dyDescent="0.2">
      <c r="A20" s="7" t="s">
        <v>19</v>
      </c>
      <c r="B20" s="7" t="s">
        <v>20</v>
      </c>
      <c r="C20" s="7" t="s">
        <v>21</v>
      </c>
      <c r="D20" s="27">
        <v>10100000</v>
      </c>
      <c r="E20" s="7">
        <v>27017.5</v>
      </c>
      <c r="F20" s="7">
        <v>2.191212104580468</v>
      </c>
    </row>
    <row r="21" spans="1:6" x14ac:dyDescent="0.2">
      <c r="A21" s="7" t="s">
        <v>206</v>
      </c>
      <c r="B21" s="7" t="s">
        <v>207</v>
      </c>
      <c r="C21" s="7" t="s">
        <v>136</v>
      </c>
      <c r="D21" s="27">
        <v>2800000</v>
      </c>
      <c r="E21" s="7">
        <v>26080.6</v>
      </c>
      <c r="F21" s="7">
        <v>2.1152262946135409</v>
      </c>
    </row>
    <row r="22" spans="1:6" x14ac:dyDescent="0.2">
      <c r="A22" s="7" t="s">
        <v>208</v>
      </c>
      <c r="B22" s="7" t="s">
        <v>209</v>
      </c>
      <c r="C22" s="7" t="s">
        <v>77</v>
      </c>
      <c r="D22" s="27">
        <v>5400000</v>
      </c>
      <c r="E22" s="7">
        <v>25852.5</v>
      </c>
      <c r="F22" s="7">
        <v>2.0967266006723992</v>
      </c>
    </row>
    <row r="23" spans="1:6" x14ac:dyDescent="0.2">
      <c r="A23" s="7" t="s">
        <v>229</v>
      </c>
      <c r="B23" s="7" t="s">
        <v>230</v>
      </c>
      <c r="C23" s="7" t="s">
        <v>191</v>
      </c>
      <c r="D23" s="27">
        <v>4200000</v>
      </c>
      <c r="E23" s="7">
        <v>25821.599999999999</v>
      </c>
      <c r="F23" s="7">
        <v>2.0942205044743223</v>
      </c>
    </row>
    <row r="24" spans="1:6" x14ac:dyDescent="0.2">
      <c r="A24" s="7" t="s">
        <v>202</v>
      </c>
      <c r="B24" s="7" t="s">
        <v>203</v>
      </c>
      <c r="C24" s="7" t="s">
        <v>74</v>
      </c>
      <c r="D24" s="27">
        <v>3300000</v>
      </c>
      <c r="E24" s="7">
        <v>25271.4</v>
      </c>
      <c r="F24" s="7">
        <v>2.0495973935299281</v>
      </c>
    </row>
    <row r="25" spans="1:6" x14ac:dyDescent="0.2">
      <c r="A25" s="7" t="s">
        <v>210</v>
      </c>
      <c r="B25" s="7" t="s">
        <v>211</v>
      </c>
      <c r="C25" s="7" t="s">
        <v>136</v>
      </c>
      <c r="D25" s="27">
        <v>6200000</v>
      </c>
      <c r="E25" s="7">
        <v>24970.5</v>
      </c>
      <c r="F25" s="7">
        <v>2.0251933693874924</v>
      </c>
    </row>
    <row r="26" spans="1:6" x14ac:dyDescent="0.2">
      <c r="A26" s="7" t="s">
        <v>126</v>
      </c>
      <c r="B26" s="7" t="s">
        <v>127</v>
      </c>
      <c r="C26" s="7" t="s">
        <v>128</v>
      </c>
      <c r="D26" s="27">
        <v>14000000</v>
      </c>
      <c r="E26" s="7">
        <v>24010</v>
      </c>
      <c r="F26" s="7">
        <v>1.9472935183113549</v>
      </c>
    </row>
    <row r="27" spans="1:6" x14ac:dyDescent="0.2">
      <c r="A27" s="7" t="s">
        <v>113</v>
      </c>
      <c r="B27" s="7" t="s">
        <v>114</v>
      </c>
      <c r="C27" s="7" t="s">
        <v>11</v>
      </c>
      <c r="D27" s="27">
        <v>7700000</v>
      </c>
      <c r="E27" s="7">
        <v>23839.200000000001</v>
      </c>
      <c r="F27" s="7">
        <v>1.9334410513006268</v>
      </c>
    </row>
    <row r="28" spans="1:6" x14ac:dyDescent="0.2">
      <c r="A28" s="7" t="s">
        <v>204</v>
      </c>
      <c r="B28" s="7" t="s">
        <v>205</v>
      </c>
      <c r="C28" s="7" t="s">
        <v>136</v>
      </c>
      <c r="D28" s="27">
        <v>3400000</v>
      </c>
      <c r="E28" s="7">
        <v>22196.9</v>
      </c>
      <c r="F28" s="7">
        <v>1.8002448769931412</v>
      </c>
    </row>
    <row r="29" spans="1:6" x14ac:dyDescent="0.2">
      <c r="A29" s="7" t="s">
        <v>200</v>
      </c>
      <c r="B29" s="7" t="s">
        <v>201</v>
      </c>
      <c r="C29" s="7" t="s">
        <v>77</v>
      </c>
      <c r="D29" s="27">
        <v>6000000</v>
      </c>
      <c r="E29" s="7">
        <v>22167</v>
      </c>
      <c r="F29" s="7">
        <v>1.7978198842318951</v>
      </c>
    </row>
    <row r="30" spans="1:6" x14ac:dyDescent="0.2">
      <c r="A30" s="7" t="s">
        <v>212</v>
      </c>
      <c r="B30" s="7" t="s">
        <v>213</v>
      </c>
      <c r="C30" s="7" t="s">
        <v>21</v>
      </c>
      <c r="D30" s="27">
        <v>800000</v>
      </c>
      <c r="E30" s="7">
        <v>21958.799999999999</v>
      </c>
      <c r="F30" s="7">
        <v>1.7809341486836894</v>
      </c>
    </row>
    <row r="31" spans="1:6" x14ac:dyDescent="0.2">
      <c r="A31" s="7" t="s">
        <v>214</v>
      </c>
      <c r="B31" s="7" t="s">
        <v>215</v>
      </c>
      <c r="C31" s="7" t="s">
        <v>52</v>
      </c>
      <c r="D31" s="27">
        <v>1250000</v>
      </c>
      <c r="E31" s="7">
        <v>20484.375</v>
      </c>
      <c r="F31" s="7">
        <v>1.6613532138342009</v>
      </c>
    </row>
    <row r="32" spans="1:6" x14ac:dyDescent="0.2">
      <c r="A32" s="7" t="s">
        <v>285</v>
      </c>
      <c r="B32" s="7" t="s">
        <v>286</v>
      </c>
      <c r="C32" s="7" t="s">
        <v>282</v>
      </c>
      <c r="D32" s="27">
        <v>5000000</v>
      </c>
      <c r="E32" s="7">
        <v>19962.5</v>
      </c>
      <c r="F32" s="7">
        <v>1.6190273577380434</v>
      </c>
    </row>
    <row r="33" spans="1:6" x14ac:dyDescent="0.2">
      <c r="A33" s="7" t="s">
        <v>222</v>
      </c>
      <c r="B33" s="7" t="s">
        <v>223</v>
      </c>
      <c r="C33" s="7" t="s">
        <v>16</v>
      </c>
      <c r="D33" s="27">
        <v>9662025</v>
      </c>
      <c r="E33" s="7">
        <v>19179.119624999999</v>
      </c>
      <c r="F33" s="7">
        <v>1.555492516979617</v>
      </c>
    </row>
    <row r="34" spans="1:6" x14ac:dyDescent="0.2">
      <c r="A34" s="7" t="s">
        <v>31</v>
      </c>
      <c r="B34" s="7" t="s">
        <v>32</v>
      </c>
      <c r="C34" s="7" t="s">
        <v>33</v>
      </c>
      <c r="D34" s="27">
        <v>38500000</v>
      </c>
      <c r="E34" s="7">
        <v>18999.75</v>
      </c>
      <c r="F34" s="7">
        <v>1.5409450239290365</v>
      </c>
    </row>
    <row r="35" spans="1:6" x14ac:dyDescent="0.2">
      <c r="A35" s="7" t="s">
        <v>287</v>
      </c>
      <c r="B35" s="7" t="s">
        <v>288</v>
      </c>
      <c r="C35" s="7" t="s">
        <v>247</v>
      </c>
      <c r="D35" s="27">
        <v>7000000</v>
      </c>
      <c r="E35" s="7">
        <v>17598</v>
      </c>
      <c r="F35" s="7">
        <v>1.427258281351238</v>
      </c>
    </row>
    <row r="36" spans="1:6" x14ac:dyDescent="0.2">
      <c r="A36" s="7" t="s">
        <v>289</v>
      </c>
      <c r="B36" s="7" t="s">
        <v>290</v>
      </c>
      <c r="C36" s="7" t="s">
        <v>95</v>
      </c>
      <c r="D36" s="27">
        <v>1500000</v>
      </c>
      <c r="E36" s="7">
        <v>16236</v>
      </c>
      <c r="F36" s="7">
        <v>1.3167954003874702</v>
      </c>
    </row>
    <row r="37" spans="1:6" x14ac:dyDescent="0.2">
      <c r="A37" s="7" t="s">
        <v>291</v>
      </c>
      <c r="B37" s="7" t="s">
        <v>292</v>
      </c>
      <c r="C37" s="7" t="s">
        <v>123</v>
      </c>
      <c r="D37" s="27">
        <v>6000000</v>
      </c>
      <c r="E37" s="7">
        <v>15228</v>
      </c>
      <c r="F37" s="7">
        <v>1.2350431360618621</v>
      </c>
    </row>
    <row r="38" spans="1:6" x14ac:dyDescent="0.2">
      <c r="A38" s="7" t="s">
        <v>293</v>
      </c>
      <c r="B38" s="7" t="s">
        <v>294</v>
      </c>
      <c r="C38" s="7" t="s">
        <v>74</v>
      </c>
      <c r="D38" s="27">
        <v>900000</v>
      </c>
      <c r="E38" s="7">
        <v>14742</v>
      </c>
      <c r="F38" s="7">
        <v>1.1956268657620155</v>
      </c>
    </row>
    <row r="39" spans="1:6" x14ac:dyDescent="0.2">
      <c r="A39" s="7" t="s">
        <v>124</v>
      </c>
      <c r="B39" s="7" t="s">
        <v>125</v>
      </c>
      <c r="C39" s="7" t="s">
        <v>123</v>
      </c>
      <c r="D39" s="27">
        <v>4000000</v>
      </c>
      <c r="E39" s="7">
        <v>14484</v>
      </c>
      <c r="F39" s="7">
        <v>1.1747021790596279</v>
      </c>
    </row>
    <row r="40" spans="1:6" x14ac:dyDescent="0.2">
      <c r="A40" s="7" t="s">
        <v>22</v>
      </c>
      <c r="B40" s="7" t="s">
        <v>23</v>
      </c>
      <c r="C40" s="7" t="s">
        <v>24</v>
      </c>
      <c r="D40" s="27">
        <v>6000000</v>
      </c>
      <c r="E40" s="7">
        <v>14277</v>
      </c>
      <c r="F40" s="7">
        <v>1.157913767635619</v>
      </c>
    </row>
    <row r="41" spans="1:6" x14ac:dyDescent="0.2">
      <c r="A41" s="7" t="s">
        <v>149</v>
      </c>
      <c r="B41" s="7" t="s">
        <v>150</v>
      </c>
      <c r="C41" s="7" t="s">
        <v>30</v>
      </c>
      <c r="D41" s="27">
        <v>700000</v>
      </c>
      <c r="E41" s="7">
        <v>12553.1</v>
      </c>
      <c r="F41" s="7">
        <v>1.0180995528827268</v>
      </c>
    </row>
    <row r="42" spans="1:6" x14ac:dyDescent="0.2">
      <c r="A42" s="7" t="s">
        <v>153</v>
      </c>
      <c r="B42" s="7" t="s">
        <v>154</v>
      </c>
      <c r="C42" s="7" t="s">
        <v>52</v>
      </c>
      <c r="D42" s="27">
        <v>3600000</v>
      </c>
      <c r="E42" s="7">
        <v>11883.6</v>
      </c>
      <c r="F42" s="7">
        <v>0.96380080192439899</v>
      </c>
    </row>
    <row r="43" spans="1:6" x14ac:dyDescent="0.2">
      <c r="A43" s="7" t="s">
        <v>295</v>
      </c>
      <c r="B43" s="7" t="s">
        <v>296</v>
      </c>
      <c r="C43" s="7" t="s">
        <v>297</v>
      </c>
      <c r="D43" s="27">
        <v>250092</v>
      </c>
      <c r="E43" s="7">
        <v>11012.676174</v>
      </c>
      <c r="F43" s="7">
        <v>0.89316588641782968</v>
      </c>
    </row>
    <row r="44" spans="1:6" x14ac:dyDescent="0.2">
      <c r="A44" s="7" t="s">
        <v>298</v>
      </c>
      <c r="B44" s="7" t="s">
        <v>299</v>
      </c>
      <c r="C44" s="7" t="s">
        <v>30</v>
      </c>
      <c r="D44" s="27">
        <v>1500000</v>
      </c>
      <c r="E44" s="7">
        <v>9474.75</v>
      </c>
      <c r="F44" s="7">
        <v>0.76843478811414045</v>
      </c>
    </row>
    <row r="45" spans="1:6" x14ac:dyDescent="0.2">
      <c r="A45" s="7" t="s">
        <v>28</v>
      </c>
      <c r="B45" s="7" t="s">
        <v>29</v>
      </c>
      <c r="C45" s="7" t="s">
        <v>30</v>
      </c>
      <c r="D45" s="27">
        <v>1200000</v>
      </c>
      <c r="E45" s="7">
        <v>9217.7999999999993</v>
      </c>
      <c r="F45" s="7">
        <v>0.74759526002042509</v>
      </c>
    </row>
    <row r="46" spans="1:6" x14ac:dyDescent="0.2">
      <c r="A46" s="7" t="s">
        <v>274</v>
      </c>
      <c r="B46" s="7" t="s">
        <v>275</v>
      </c>
      <c r="C46" s="7" t="s">
        <v>39</v>
      </c>
      <c r="D46" s="27">
        <v>5500000</v>
      </c>
      <c r="E46" s="7">
        <v>8717.5</v>
      </c>
      <c r="F46" s="7">
        <v>0.70701921057389572</v>
      </c>
    </row>
    <row r="47" spans="1:6" x14ac:dyDescent="0.2">
      <c r="A47" s="7" t="s">
        <v>300</v>
      </c>
      <c r="B47" s="7" t="s">
        <v>301</v>
      </c>
      <c r="C47" s="7" t="s">
        <v>21</v>
      </c>
      <c r="D47" s="27">
        <v>1500000</v>
      </c>
      <c r="E47" s="7">
        <v>8540.25</v>
      </c>
      <c r="F47" s="7">
        <v>0.69264362639560806</v>
      </c>
    </row>
    <row r="48" spans="1:6" x14ac:dyDescent="0.2">
      <c r="A48" s="7" t="s">
        <v>302</v>
      </c>
      <c r="B48" s="7" t="s">
        <v>303</v>
      </c>
      <c r="C48" s="7" t="s">
        <v>11</v>
      </c>
      <c r="D48" s="27">
        <v>9020000</v>
      </c>
      <c r="E48" s="7">
        <v>8442.7199999999993</v>
      </c>
      <c r="F48" s="7">
        <v>0.68473360820148443</v>
      </c>
    </row>
    <row r="49" spans="1:6" x14ac:dyDescent="0.2">
      <c r="A49" s="7" t="s">
        <v>227</v>
      </c>
      <c r="B49" s="7" t="s">
        <v>228</v>
      </c>
      <c r="C49" s="7" t="s">
        <v>39</v>
      </c>
      <c r="D49" s="27">
        <v>5900000</v>
      </c>
      <c r="E49" s="7">
        <v>8333.75</v>
      </c>
      <c r="F49" s="7">
        <v>0.67589576669001472</v>
      </c>
    </row>
    <row r="50" spans="1:6" x14ac:dyDescent="0.2">
      <c r="A50" s="7" t="s">
        <v>170</v>
      </c>
      <c r="B50" s="7" t="s">
        <v>171</v>
      </c>
      <c r="C50" s="7" t="s">
        <v>172</v>
      </c>
      <c r="D50" s="27">
        <v>13000000</v>
      </c>
      <c r="E50" s="7">
        <v>7670</v>
      </c>
      <c r="F50" s="7">
        <v>0.62206336049346489</v>
      </c>
    </row>
    <row r="51" spans="1:6" x14ac:dyDescent="0.2">
      <c r="A51" s="7" t="s">
        <v>276</v>
      </c>
      <c r="B51" s="7" t="s">
        <v>277</v>
      </c>
      <c r="C51" s="7" t="s">
        <v>63</v>
      </c>
      <c r="D51" s="27">
        <v>6000000</v>
      </c>
      <c r="E51" s="7">
        <v>7581</v>
      </c>
      <c r="F51" s="7">
        <v>0.61484515461550948</v>
      </c>
    </row>
    <row r="52" spans="1:6" x14ac:dyDescent="0.2">
      <c r="A52" s="7" t="s">
        <v>304</v>
      </c>
      <c r="B52" s="7" t="s">
        <v>305</v>
      </c>
      <c r="C52" s="7" t="s">
        <v>167</v>
      </c>
      <c r="D52" s="27">
        <v>6800000</v>
      </c>
      <c r="E52" s="7">
        <v>7554.8</v>
      </c>
      <c r="F52" s="7">
        <v>0.61272024457053831</v>
      </c>
    </row>
    <row r="53" spans="1:6" x14ac:dyDescent="0.2">
      <c r="A53" s="7" t="s">
        <v>306</v>
      </c>
      <c r="B53" s="7" t="s">
        <v>307</v>
      </c>
      <c r="C53" s="7" t="s">
        <v>52</v>
      </c>
      <c r="D53" s="27">
        <v>600000</v>
      </c>
      <c r="E53" s="7">
        <v>5868.9</v>
      </c>
      <c r="F53" s="7">
        <v>0.47598796041722241</v>
      </c>
    </row>
    <row r="54" spans="1:6" x14ac:dyDescent="0.2">
      <c r="A54" s="7" t="s">
        <v>264</v>
      </c>
      <c r="B54" s="7" t="s">
        <v>265</v>
      </c>
      <c r="C54" s="7" t="s">
        <v>247</v>
      </c>
      <c r="D54" s="27">
        <v>497696</v>
      </c>
      <c r="E54" s="7">
        <v>4210.010464</v>
      </c>
      <c r="F54" s="7">
        <v>0.34144631772470552</v>
      </c>
    </row>
    <row r="55" spans="1:6" x14ac:dyDescent="0.2">
      <c r="A55" s="7" t="s">
        <v>272</v>
      </c>
      <c r="B55" s="7" t="s">
        <v>273</v>
      </c>
      <c r="C55" s="7" t="s">
        <v>172</v>
      </c>
      <c r="D55" s="27">
        <v>278215</v>
      </c>
      <c r="E55" s="7">
        <v>2866.8664675</v>
      </c>
      <c r="F55" s="7">
        <v>0.23251272344968432</v>
      </c>
    </row>
    <row r="56" spans="1:6" x14ac:dyDescent="0.2">
      <c r="A56" s="7" t="s">
        <v>132</v>
      </c>
      <c r="B56" s="7" t="s">
        <v>133</v>
      </c>
      <c r="C56" s="7" t="s">
        <v>131</v>
      </c>
      <c r="D56" s="27">
        <v>500000</v>
      </c>
      <c r="E56" s="7">
        <v>1861</v>
      </c>
      <c r="F56" s="7">
        <v>0.15093349594241695</v>
      </c>
    </row>
    <row r="57" spans="1:6" x14ac:dyDescent="0.2">
      <c r="A57" s="7" t="s">
        <v>308</v>
      </c>
      <c r="B57" s="7" t="s">
        <v>309</v>
      </c>
      <c r="C57" s="7" t="s">
        <v>39</v>
      </c>
      <c r="D57" s="27">
        <v>300000</v>
      </c>
      <c r="E57" s="7">
        <v>1005</v>
      </c>
      <c r="F57" s="7">
        <v>8.1508954015115029E-2</v>
      </c>
    </row>
    <row r="58" spans="1:6" x14ac:dyDescent="0.2">
      <c r="A58" s="6" t="s">
        <v>40</v>
      </c>
      <c r="B58" s="7"/>
      <c r="C58" s="7"/>
      <c r="D58" s="27"/>
      <c r="E58" s="6">
        <f>SUM(E8:E57)</f>
        <v>1165903.5668465002</v>
      </c>
      <c r="F58" s="6">
        <f>SUM(F8:F57)</f>
        <v>94.558786284726338</v>
      </c>
    </row>
    <row r="59" spans="1:6" x14ac:dyDescent="0.2">
      <c r="A59" s="7"/>
      <c r="B59" s="7"/>
      <c r="C59" s="7"/>
      <c r="D59" s="27"/>
      <c r="E59" s="7"/>
      <c r="F59" s="7"/>
    </row>
    <row r="60" spans="1:6" x14ac:dyDescent="0.2">
      <c r="A60" s="6" t="s">
        <v>310</v>
      </c>
      <c r="B60" s="7"/>
      <c r="C60" s="7"/>
      <c r="D60" s="27"/>
      <c r="E60" s="7"/>
      <c r="F60" s="7"/>
    </row>
    <row r="61" spans="1:6" x14ac:dyDescent="0.2">
      <c r="A61" s="7" t="s">
        <v>311</v>
      </c>
      <c r="B61" s="7" t="s">
        <v>312</v>
      </c>
      <c r="C61" s="7" t="s">
        <v>39</v>
      </c>
      <c r="D61" s="27">
        <v>73500</v>
      </c>
      <c r="E61" s="7">
        <v>7.3499999999999998E-3</v>
      </c>
      <c r="F61" s="7">
        <v>5.9611026070755759E-7</v>
      </c>
    </row>
    <row r="62" spans="1:6" x14ac:dyDescent="0.2">
      <c r="A62" s="7" t="s">
        <v>311</v>
      </c>
      <c r="B62" s="7" t="s">
        <v>313</v>
      </c>
      <c r="C62" s="7" t="s">
        <v>74</v>
      </c>
      <c r="D62" s="27">
        <v>45000</v>
      </c>
      <c r="E62" s="7">
        <v>4.4999999999999997E-3</v>
      </c>
      <c r="F62" s="7">
        <v>3.6496546573932093E-7</v>
      </c>
    </row>
    <row r="63" spans="1:6" x14ac:dyDescent="0.2">
      <c r="A63" s="7" t="s">
        <v>314</v>
      </c>
      <c r="B63" s="7" t="s">
        <v>315</v>
      </c>
      <c r="C63" s="7" t="s">
        <v>39</v>
      </c>
      <c r="D63" s="27">
        <v>38000</v>
      </c>
      <c r="E63" s="7">
        <v>3.8E-3</v>
      </c>
      <c r="F63" s="7">
        <v>3.0819305995764887E-7</v>
      </c>
    </row>
    <row r="64" spans="1:6" x14ac:dyDescent="0.2">
      <c r="A64" s="6" t="s">
        <v>40</v>
      </c>
      <c r="B64" s="7"/>
      <c r="C64" s="7"/>
      <c r="D64" s="7"/>
      <c r="E64" s="6">
        <f>SUM(E61:E63)</f>
        <v>1.5650000000000001E-2</v>
      </c>
      <c r="F64" s="6">
        <f>SUM(F61:F63)</f>
        <v>1.2692687864045274E-6</v>
      </c>
    </row>
    <row r="65" spans="1:6" x14ac:dyDescent="0.2">
      <c r="A65" s="7"/>
      <c r="B65" s="7"/>
      <c r="C65" s="7"/>
      <c r="D65" s="7"/>
      <c r="E65" s="7"/>
      <c r="F65" s="7"/>
    </row>
    <row r="66" spans="1:6" x14ac:dyDescent="0.2">
      <c r="A66" s="6" t="s">
        <v>40</v>
      </c>
      <c r="B66" s="7"/>
      <c r="C66" s="7"/>
      <c r="D66" s="7"/>
      <c r="E66" s="6">
        <v>1165903.5824965001</v>
      </c>
      <c r="F66" s="6">
        <v>94.558787553995117</v>
      </c>
    </row>
    <row r="67" spans="1:6" x14ac:dyDescent="0.2">
      <c r="A67" s="7"/>
      <c r="B67" s="7"/>
      <c r="C67" s="7"/>
      <c r="D67" s="7"/>
      <c r="E67" s="7"/>
      <c r="F67" s="7"/>
    </row>
    <row r="68" spans="1:6" x14ac:dyDescent="0.2">
      <c r="A68" s="6" t="s">
        <v>103</v>
      </c>
      <c r="B68" s="7"/>
      <c r="C68" s="7"/>
      <c r="D68" s="7"/>
      <c r="E68" s="6">
        <v>67089.788776100002</v>
      </c>
      <c r="F68" s="6">
        <v>5.44</v>
      </c>
    </row>
    <row r="69" spans="1:6" x14ac:dyDescent="0.2">
      <c r="A69" s="7"/>
      <c r="B69" s="7"/>
      <c r="C69" s="7"/>
      <c r="D69" s="7"/>
      <c r="E69" s="7"/>
      <c r="F69" s="7"/>
    </row>
    <row r="70" spans="1:6" x14ac:dyDescent="0.2">
      <c r="A70" s="8" t="s">
        <v>104</v>
      </c>
      <c r="B70" s="5"/>
      <c r="C70" s="5"/>
      <c r="D70" s="5"/>
      <c r="E70" s="8">
        <v>1232993.3712726</v>
      </c>
      <c r="F70" s="8">
        <f xml:space="preserve"> ROUND(SUM(F66:F69),2)</f>
        <v>100</v>
      </c>
    </row>
    <row r="72" spans="1:6" x14ac:dyDescent="0.2">
      <c r="A72" s="9" t="s">
        <v>105</v>
      </c>
    </row>
    <row r="73" spans="1:6" x14ac:dyDescent="0.2">
      <c r="A73" s="9" t="s">
        <v>106</v>
      </c>
    </row>
    <row r="74" spans="1:6" x14ac:dyDescent="0.2">
      <c r="A74" s="9" t="s">
        <v>107</v>
      </c>
    </row>
    <row r="75" spans="1:6" x14ac:dyDescent="0.2">
      <c r="A75" s="2" t="s">
        <v>598</v>
      </c>
      <c r="B75" s="12">
        <v>40.815300000000001</v>
      </c>
    </row>
    <row r="76" spans="1:6" x14ac:dyDescent="0.2">
      <c r="A76" s="2" t="s">
        <v>599</v>
      </c>
      <c r="B76" s="12">
        <v>611.74069999999995</v>
      </c>
    </row>
    <row r="77" spans="1:6" x14ac:dyDescent="0.2">
      <c r="A77" s="2" t="s">
        <v>600</v>
      </c>
      <c r="B77" s="12">
        <v>38.423000000000002</v>
      </c>
    </row>
    <row r="78" spans="1:6" x14ac:dyDescent="0.2">
      <c r="A78" s="2" t="s">
        <v>601</v>
      </c>
      <c r="B78" s="12">
        <v>582.6739</v>
      </c>
    </row>
    <row r="80" spans="1:6" x14ac:dyDescent="0.2">
      <c r="A80" s="9" t="s">
        <v>108</v>
      </c>
    </row>
    <row r="81" spans="1:2" x14ac:dyDescent="0.2">
      <c r="A81" s="2" t="s">
        <v>598</v>
      </c>
      <c r="B81" s="12">
        <v>43.735199999999999</v>
      </c>
    </row>
    <row r="82" spans="1:2" x14ac:dyDescent="0.2">
      <c r="A82" s="2" t="s">
        <v>599</v>
      </c>
      <c r="B82" s="12">
        <v>655.50660000000005</v>
      </c>
    </row>
    <row r="83" spans="1:2" x14ac:dyDescent="0.2">
      <c r="A83" s="2" t="s">
        <v>600</v>
      </c>
      <c r="B83" s="12">
        <v>40.960999999999999</v>
      </c>
    </row>
    <row r="84" spans="1:2" x14ac:dyDescent="0.2">
      <c r="A84" s="2" t="s">
        <v>601</v>
      </c>
      <c r="B84" s="12">
        <v>621.15940000000001</v>
      </c>
    </row>
    <row r="86" spans="1:2" x14ac:dyDescent="0.2">
      <c r="A86" s="9" t="s">
        <v>109</v>
      </c>
      <c r="B86" s="11" t="s">
        <v>110</v>
      </c>
    </row>
    <row r="88" spans="1:2" x14ac:dyDescent="0.2">
      <c r="A88" s="9" t="s">
        <v>111</v>
      </c>
      <c r="B88" s="37">
        <v>0.11116844009152554</v>
      </c>
    </row>
  </sheetData>
  <mergeCells count="1">
    <mergeCell ref="A1:E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91"/>
  <sheetViews>
    <sheetView showGridLines="0" workbookViewId="0">
      <selection sqref="A1:E1"/>
    </sheetView>
  </sheetViews>
  <sheetFormatPr defaultRowHeight="11.25" x14ac:dyDescent="0.2"/>
  <cols>
    <col min="1" max="1" width="59.42578125" style="1" bestFit="1" customWidth="1"/>
    <col min="2" max="2" width="28.85546875" style="1" bestFit="1" customWidth="1"/>
    <col min="3" max="3" width="32.7109375" style="1" bestFit="1" customWidth="1"/>
    <col min="4" max="4" width="10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53" t="s">
        <v>283</v>
      </c>
      <c r="B1" s="53"/>
      <c r="C1" s="53"/>
      <c r="D1" s="53"/>
      <c r="E1" s="53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117</v>
      </c>
      <c r="B8" s="7" t="s">
        <v>118</v>
      </c>
      <c r="C8" s="7" t="s">
        <v>11</v>
      </c>
      <c r="D8" s="24">
        <v>3030760</v>
      </c>
      <c r="E8" s="7">
        <v>19677.209299999999</v>
      </c>
      <c r="F8" s="7">
        <f>E8/$E$68*100</f>
        <v>6.7044652554611677</v>
      </c>
    </row>
    <row r="9" spans="1:6" x14ac:dyDescent="0.2">
      <c r="A9" s="7" t="s">
        <v>9</v>
      </c>
      <c r="B9" s="7" t="s">
        <v>10</v>
      </c>
      <c r="C9" s="7" t="s">
        <v>11</v>
      </c>
      <c r="D9" s="24">
        <v>801431</v>
      </c>
      <c r="E9" s="7">
        <v>16519.095772000001</v>
      </c>
      <c r="F9" s="7">
        <f t="shared" ref="F9:F57" si="0">E9/$E$68*100</f>
        <v>5.6284253506928694</v>
      </c>
    </row>
    <row r="10" spans="1:6" x14ac:dyDescent="0.2">
      <c r="A10" s="7" t="s">
        <v>147</v>
      </c>
      <c r="B10" s="7" t="s">
        <v>148</v>
      </c>
      <c r="C10" s="7" t="s">
        <v>21</v>
      </c>
      <c r="D10" s="24">
        <v>1535454</v>
      </c>
      <c r="E10" s="7">
        <v>14821.737461999999</v>
      </c>
      <c r="F10" s="7">
        <f t="shared" si="0"/>
        <v>5.0500974159758609</v>
      </c>
    </row>
    <row r="11" spans="1:6" x14ac:dyDescent="0.2">
      <c r="A11" s="7" t="s">
        <v>196</v>
      </c>
      <c r="B11" s="7" t="s">
        <v>197</v>
      </c>
      <c r="C11" s="7" t="s">
        <v>11</v>
      </c>
      <c r="D11" s="24">
        <v>1024432</v>
      </c>
      <c r="E11" s="7">
        <v>13187.00092</v>
      </c>
      <c r="F11" s="7">
        <f t="shared" si="0"/>
        <v>4.4931061180446177</v>
      </c>
    </row>
    <row r="12" spans="1:6" x14ac:dyDescent="0.2">
      <c r="A12" s="7" t="s">
        <v>22</v>
      </c>
      <c r="B12" s="7" t="s">
        <v>23</v>
      </c>
      <c r="C12" s="7" t="s">
        <v>24</v>
      </c>
      <c r="D12" s="24">
        <v>4624884</v>
      </c>
      <c r="E12" s="7">
        <v>11004.911478</v>
      </c>
      <c r="F12" s="7">
        <f t="shared" si="0"/>
        <v>3.7496194464769359</v>
      </c>
    </row>
    <row r="13" spans="1:6" x14ac:dyDescent="0.2">
      <c r="A13" s="7" t="s">
        <v>231</v>
      </c>
      <c r="B13" s="7" t="s">
        <v>232</v>
      </c>
      <c r="C13" s="7" t="s">
        <v>77</v>
      </c>
      <c r="D13" s="24">
        <v>851359</v>
      </c>
      <c r="E13" s="7">
        <v>9952.3867100000007</v>
      </c>
      <c r="F13" s="7">
        <f t="shared" si="0"/>
        <v>3.3910007201127086</v>
      </c>
    </row>
    <row r="14" spans="1:6" x14ac:dyDescent="0.2">
      <c r="A14" s="7" t="s">
        <v>187</v>
      </c>
      <c r="B14" s="7" t="s">
        <v>188</v>
      </c>
      <c r="C14" s="7" t="s">
        <v>74</v>
      </c>
      <c r="D14" s="24">
        <v>671388</v>
      </c>
      <c r="E14" s="7">
        <v>9675.3724679999996</v>
      </c>
      <c r="F14" s="7">
        <f t="shared" si="0"/>
        <v>3.2966157729161103</v>
      </c>
    </row>
    <row r="15" spans="1:6" x14ac:dyDescent="0.2">
      <c r="A15" s="7" t="s">
        <v>234</v>
      </c>
      <c r="B15" s="7" t="s">
        <v>235</v>
      </c>
      <c r="C15" s="7" t="s">
        <v>77</v>
      </c>
      <c r="D15" s="24">
        <v>1631156</v>
      </c>
      <c r="E15" s="7">
        <v>8406.978024</v>
      </c>
      <c r="F15" s="7">
        <f t="shared" si="0"/>
        <v>2.8644454203845657</v>
      </c>
    </row>
    <row r="16" spans="1:6" x14ac:dyDescent="0.2">
      <c r="A16" s="7" t="s">
        <v>113</v>
      </c>
      <c r="B16" s="7" t="s">
        <v>114</v>
      </c>
      <c r="C16" s="7" t="s">
        <v>11</v>
      </c>
      <c r="D16" s="24">
        <v>2677732</v>
      </c>
      <c r="E16" s="7">
        <v>8290.2582719999991</v>
      </c>
      <c r="F16" s="7">
        <f t="shared" si="0"/>
        <v>2.8246763906416108</v>
      </c>
    </row>
    <row r="17" spans="1:6" x14ac:dyDescent="0.2">
      <c r="A17" s="7" t="s">
        <v>236</v>
      </c>
      <c r="B17" s="7" t="s">
        <v>237</v>
      </c>
      <c r="C17" s="7" t="s">
        <v>52</v>
      </c>
      <c r="D17" s="24">
        <v>758369</v>
      </c>
      <c r="E17" s="7">
        <v>8095.5890749999999</v>
      </c>
      <c r="F17" s="7">
        <f t="shared" si="0"/>
        <v>2.7583482417818526</v>
      </c>
    </row>
    <row r="18" spans="1:6" x14ac:dyDescent="0.2">
      <c r="A18" s="7" t="s">
        <v>129</v>
      </c>
      <c r="B18" s="7" t="s">
        <v>130</v>
      </c>
      <c r="C18" s="7" t="s">
        <v>131</v>
      </c>
      <c r="D18" s="24">
        <v>3229392</v>
      </c>
      <c r="E18" s="7">
        <v>8010.506856</v>
      </c>
      <c r="F18" s="7">
        <f t="shared" si="0"/>
        <v>2.7293588270510227</v>
      </c>
    </row>
    <row r="19" spans="1:6" x14ac:dyDescent="0.2">
      <c r="A19" s="7" t="s">
        <v>238</v>
      </c>
      <c r="B19" s="7" t="s">
        <v>239</v>
      </c>
      <c r="C19" s="7" t="s">
        <v>39</v>
      </c>
      <c r="D19" s="24">
        <v>587569</v>
      </c>
      <c r="E19" s="7">
        <v>7975.9553905000002</v>
      </c>
      <c r="F19" s="7">
        <f t="shared" si="0"/>
        <v>2.7175863700710581</v>
      </c>
    </row>
    <row r="20" spans="1:6" x14ac:dyDescent="0.2">
      <c r="A20" s="7" t="s">
        <v>161</v>
      </c>
      <c r="B20" s="7" t="s">
        <v>162</v>
      </c>
      <c r="C20" s="7" t="s">
        <v>128</v>
      </c>
      <c r="D20" s="24">
        <v>3950093</v>
      </c>
      <c r="E20" s="7">
        <v>7959.4373949999999</v>
      </c>
      <c r="F20" s="7">
        <f t="shared" si="0"/>
        <v>2.7119583196076413</v>
      </c>
    </row>
    <row r="21" spans="1:6" x14ac:dyDescent="0.2">
      <c r="A21" s="7" t="s">
        <v>240</v>
      </c>
      <c r="B21" s="7" t="s">
        <v>241</v>
      </c>
      <c r="C21" s="7" t="s">
        <v>131</v>
      </c>
      <c r="D21" s="24">
        <v>4027803</v>
      </c>
      <c r="E21" s="7">
        <v>7753.520775</v>
      </c>
      <c r="F21" s="7">
        <f t="shared" si="0"/>
        <v>2.6417979222025068</v>
      </c>
    </row>
    <row r="22" spans="1:6" x14ac:dyDescent="0.2">
      <c r="A22" s="7" t="s">
        <v>121</v>
      </c>
      <c r="B22" s="7" t="s">
        <v>122</v>
      </c>
      <c r="C22" s="7" t="s">
        <v>123</v>
      </c>
      <c r="D22" s="24">
        <v>4558616</v>
      </c>
      <c r="E22" s="7">
        <v>7090.9271879999997</v>
      </c>
      <c r="F22" s="7">
        <f t="shared" si="0"/>
        <v>2.4160374693453588</v>
      </c>
    </row>
    <row r="23" spans="1:6" x14ac:dyDescent="0.2">
      <c r="A23" s="7" t="s">
        <v>177</v>
      </c>
      <c r="B23" s="7" t="s">
        <v>178</v>
      </c>
      <c r="C23" s="7" t="s">
        <v>128</v>
      </c>
      <c r="D23" s="24">
        <v>8327483</v>
      </c>
      <c r="E23" s="7">
        <v>6387.1794609999997</v>
      </c>
      <c r="F23" s="7">
        <f t="shared" si="0"/>
        <v>2.1762548806486337</v>
      </c>
    </row>
    <row r="24" spans="1:6" x14ac:dyDescent="0.2">
      <c r="A24" s="7" t="s">
        <v>194</v>
      </c>
      <c r="B24" s="7" t="s">
        <v>195</v>
      </c>
      <c r="C24" s="7" t="s">
        <v>136</v>
      </c>
      <c r="D24" s="24">
        <v>238420</v>
      </c>
      <c r="E24" s="7">
        <v>5941.4264000000003</v>
      </c>
      <c r="F24" s="7">
        <f t="shared" si="0"/>
        <v>2.0243768442651944</v>
      </c>
    </row>
    <row r="25" spans="1:6" x14ac:dyDescent="0.2">
      <c r="A25" s="7" t="s">
        <v>17</v>
      </c>
      <c r="B25" s="7" t="s">
        <v>18</v>
      </c>
      <c r="C25" s="7" t="s">
        <v>671</v>
      </c>
      <c r="D25" s="24">
        <v>4317530</v>
      </c>
      <c r="E25" s="7">
        <v>5925.8099249999996</v>
      </c>
      <c r="F25" s="7">
        <f t="shared" si="0"/>
        <v>2.0190559619970827</v>
      </c>
    </row>
    <row r="26" spans="1:6" x14ac:dyDescent="0.2">
      <c r="A26" s="7" t="s">
        <v>119</v>
      </c>
      <c r="B26" s="7" t="s">
        <v>120</v>
      </c>
      <c r="C26" s="7" t="s">
        <v>33</v>
      </c>
      <c r="D26" s="24">
        <v>1473483</v>
      </c>
      <c r="E26" s="7">
        <v>5655.9644955000003</v>
      </c>
      <c r="F26" s="7">
        <f t="shared" si="0"/>
        <v>1.9271135895373999</v>
      </c>
    </row>
    <row r="27" spans="1:6" x14ac:dyDescent="0.2">
      <c r="A27" s="7" t="s">
        <v>198</v>
      </c>
      <c r="B27" s="7" t="s">
        <v>199</v>
      </c>
      <c r="C27" s="7" t="s">
        <v>77</v>
      </c>
      <c r="D27" s="24">
        <v>397050</v>
      </c>
      <c r="E27" s="7">
        <v>5574.9790499999999</v>
      </c>
      <c r="F27" s="7">
        <f t="shared" si="0"/>
        <v>1.8995200371553149</v>
      </c>
    </row>
    <row r="28" spans="1:6" x14ac:dyDescent="0.2">
      <c r="A28" s="7" t="s">
        <v>242</v>
      </c>
      <c r="B28" s="7" t="s">
        <v>243</v>
      </c>
      <c r="C28" s="7" t="s">
        <v>244</v>
      </c>
      <c r="D28" s="24">
        <v>1315491</v>
      </c>
      <c r="E28" s="7">
        <v>5529.0086730000003</v>
      </c>
      <c r="F28" s="7">
        <f t="shared" si="0"/>
        <v>1.8838569016629791</v>
      </c>
    </row>
    <row r="29" spans="1:6" x14ac:dyDescent="0.2">
      <c r="A29" s="7" t="s">
        <v>245</v>
      </c>
      <c r="B29" s="7" t="s">
        <v>246</v>
      </c>
      <c r="C29" s="7" t="s">
        <v>247</v>
      </c>
      <c r="D29" s="24">
        <v>914082</v>
      </c>
      <c r="E29" s="7">
        <v>5362.0050119999996</v>
      </c>
      <c r="F29" s="7">
        <f t="shared" si="0"/>
        <v>1.8269550196105624</v>
      </c>
    </row>
    <row r="30" spans="1:6" x14ac:dyDescent="0.2">
      <c r="A30" s="7" t="s">
        <v>229</v>
      </c>
      <c r="B30" s="7" t="s">
        <v>230</v>
      </c>
      <c r="C30" s="7" t="s">
        <v>191</v>
      </c>
      <c r="D30" s="24">
        <v>806517</v>
      </c>
      <c r="E30" s="7">
        <v>4958.4665160000004</v>
      </c>
      <c r="F30" s="7">
        <f t="shared" si="0"/>
        <v>1.6894604295787812</v>
      </c>
    </row>
    <row r="31" spans="1:6" x14ac:dyDescent="0.2">
      <c r="A31" s="7" t="s">
        <v>222</v>
      </c>
      <c r="B31" s="7" t="s">
        <v>223</v>
      </c>
      <c r="C31" s="7" t="s">
        <v>16</v>
      </c>
      <c r="D31" s="24">
        <v>2480513</v>
      </c>
      <c r="E31" s="7">
        <v>4923.8183049999998</v>
      </c>
      <c r="F31" s="7">
        <f t="shared" si="0"/>
        <v>1.6776550092434193</v>
      </c>
    </row>
    <row r="32" spans="1:6" x14ac:dyDescent="0.2">
      <c r="A32" s="7" t="s">
        <v>141</v>
      </c>
      <c r="B32" s="7" t="s">
        <v>142</v>
      </c>
      <c r="C32" s="7" t="s">
        <v>21</v>
      </c>
      <c r="D32" s="24">
        <v>3415915</v>
      </c>
      <c r="E32" s="7">
        <v>4852.3072574999997</v>
      </c>
      <c r="F32" s="7">
        <f t="shared" si="0"/>
        <v>1.6532895961385545</v>
      </c>
    </row>
    <row r="33" spans="1:6" x14ac:dyDescent="0.2">
      <c r="A33" s="7" t="s">
        <v>248</v>
      </c>
      <c r="B33" s="7" t="s">
        <v>249</v>
      </c>
      <c r="C33" s="7" t="s">
        <v>128</v>
      </c>
      <c r="D33" s="24">
        <v>480784</v>
      </c>
      <c r="E33" s="7">
        <v>4788.1278560000001</v>
      </c>
      <c r="F33" s="7">
        <f t="shared" si="0"/>
        <v>1.6314222387855464</v>
      </c>
    </row>
    <row r="34" spans="1:6" x14ac:dyDescent="0.2">
      <c r="A34" s="7" t="s">
        <v>250</v>
      </c>
      <c r="B34" s="7" t="s">
        <v>251</v>
      </c>
      <c r="C34" s="7" t="s">
        <v>136</v>
      </c>
      <c r="D34" s="24">
        <v>260775</v>
      </c>
      <c r="E34" s="7">
        <v>4727.3292000000001</v>
      </c>
      <c r="F34" s="7">
        <f t="shared" si="0"/>
        <v>1.6107067770289478</v>
      </c>
    </row>
    <row r="35" spans="1:6" x14ac:dyDescent="0.2">
      <c r="A35" s="7" t="s">
        <v>252</v>
      </c>
      <c r="B35" s="7" t="s">
        <v>253</v>
      </c>
      <c r="C35" s="7" t="s">
        <v>77</v>
      </c>
      <c r="D35" s="24">
        <v>40512</v>
      </c>
      <c r="E35" s="7">
        <v>4692.2011199999997</v>
      </c>
      <c r="F35" s="7">
        <f t="shared" si="0"/>
        <v>1.5987378545938409</v>
      </c>
    </row>
    <row r="36" spans="1:6" x14ac:dyDescent="0.2">
      <c r="A36" s="7" t="s">
        <v>210</v>
      </c>
      <c r="B36" s="7" t="s">
        <v>211</v>
      </c>
      <c r="C36" s="7" t="s">
        <v>136</v>
      </c>
      <c r="D36" s="24">
        <v>1160468</v>
      </c>
      <c r="E36" s="7">
        <v>4673.7848700000004</v>
      </c>
      <c r="F36" s="7">
        <f t="shared" si="0"/>
        <v>1.5924630263710766</v>
      </c>
    </row>
    <row r="37" spans="1:6" x14ac:dyDescent="0.2">
      <c r="A37" s="7" t="s">
        <v>254</v>
      </c>
      <c r="B37" s="7" t="s">
        <v>255</v>
      </c>
      <c r="C37" s="7" t="s">
        <v>27</v>
      </c>
      <c r="D37" s="24">
        <v>1779692</v>
      </c>
      <c r="E37" s="7">
        <v>4218.7598859999998</v>
      </c>
      <c r="F37" s="7">
        <f t="shared" si="0"/>
        <v>1.4374258384709218</v>
      </c>
    </row>
    <row r="38" spans="1:6" x14ac:dyDescent="0.2">
      <c r="A38" s="7" t="s">
        <v>256</v>
      </c>
      <c r="B38" s="7" t="s">
        <v>257</v>
      </c>
      <c r="C38" s="7" t="s">
        <v>247</v>
      </c>
      <c r="D38" s="24">
        <v>307387</v>
      </c>
      <c r="E38" s="7">
        <v>4180.770587</v>
      </c>
      <c r="F38" s="7">
        <f t="shared" si="0"/>
        <v>1.4244820347362719</v>
      </c>
    </row>
    <row r="39" spans="1:6" x14ac:dyDescent="0.2">
      <c r="A39" s="7" t="s">
        <v>258</v>
      </c>
      <c r="B39" s="7" t="s">
        <v>259</v>
      </c>
      <c r="C39" s="7" t="s">
        <v>36</v>
      </c>
      <c r="D39" s="24">
        <v>297232</v>
      </c>
      <c r="E39" s="7">
        <v>3515.3628640000002</v>
      </c>
      <c r="F39" s="7">
        <f t="shared" si="0"/>
        <v>1.197762742810611</v>
      </c>
    </row>
    <row r="40" spans="1:6" x14ac:dyDescent="0.2">
      <c r="A40" s="7" t="s">
        <v>260</v>
      </c>
      <c r="B40" s="7" t="s">
        <v>261</v>
      </c>
      <c r="C40" s="7" t="s">
        <v>11</v>
      </c>
      <c r="D40" s="24">
        <v>4013169</v>
      </c>
      <c r="E40" s="7">
        <v>3254.6800589999998</v>
      </c>
      <c r="F40" s="7">
        <f t="shared" si="0"/>
        <v>1.1089422814244194</v>
      </c>
    </row>
    <row r="41" spans="1:6" x14ac:dyDescent="0.2">
      <c r="A41" s="7" t="s">
        <v>28</v>
      </c>
      <c r="B41" s="7" t="s">
        <v>29</v>
      </c>
      <c r="C41" s="7" t="s">
        <v>30</v>
      </c>
      <c r="D41" s="24">
        <v>423620</v>
      </c>
      <c r="E41" s="7">
        <v>3254.03703</v>
      </c>
      <c r="F41" s="7">
        <f t="shared" si="0"/>
        <v>1.1087231870638816</v>
      </c>
    </row>
    <row r="42" spans="1:6" x14ac:dyDescent="0.2">
      <c r="A42" s="7" t="s">
        <v>262</v>
      </c>
      <c r="B42" s="7" t="s">
        <v>263</v>
      </c>
      <c r="C42" s="7" t="s">
        <v>39</v>
      </c>
      <c r="D42" s="24">
        <v>250000</v>
      </c>
      <c r="E42" s="7">
        <v>3240.5</v>
      </c>
      <c r="F42" s="7">
        <f t="shared" si="0"/>
        <v>1.1041108182104824</v>
      </c>
    </row>
    <row r="43" spans="1:6" x14ac:dyDescent="0.2">
      <c r="A43" s="7" t="s">
        <v>264</v>
      </c>
      <c r="B43" s="7" t="s">
        <v>265</v>
      </c>
      <c r="C43" s="7" t="s">
        <v>247</v>
      </c>
      <c r="D43" s="24">
        <v>356295</v>
      </c>
      <c r="E43" s="7">
        <v>3013.8994050000001</v>
      </c>
      <c r="F43" s="7">
        <f t="shared" si="0"/>
        <v>1.0269029279613135</v>
      </c>
    </row>
    <row r="44" spans="1:6" x14ac:dyDescent="0.2">
      <c r="A44" s="7" t="s">
        <v>266</v>
      </c>
      <c r="B44" s="7" t="s">
        <v>267</v>
      </c>
      <c r="C44" s="7" t="s">
        <v>30</v>
      </c>
      <c r="D44" s="24">
        <v>1110027</v>
      </c>
      <c r="E44" s="7">
        <v>2936.0214150000002</v>
      </c>
      <c r="F44" s="7">
        <f t="shared" si="0"/>
        <v>1.000368155160978</v>
      </c>
    </row>
    <row r="45" spans="1:6" x14ac:dyDescent="0.2">
      <c r="A45" s="7" t="s">
        <v>224</v>
      </c>
      <c r="B45" s="7" t="s">
        <v>225</v>
      </c>
      <c r="C45" s="7" t="s">
        <v>226</v>
      </c>
      <c r="D45" s="24">
        <v>479110</v>
      </c>
      <c r="E45" s="7">
        <v>2877.05555</v>
      </c>
      <c r="F45" s="7">
        <f t="shared" si="0"/>
        <v>0.98027716628529848</v>
      </c>
    </row>
    <row r="46" spans="1:6" x14ac:dyDescent="0.2">
      <c r="A46" s="7" t="s">
        <v>268</v>
      </c>
      <c r="B46" s="7" t="s">
        <v>269</v>
      </c>
      <c r="C46" s="7" t="s">
        <v>63</v>
      </c>
      <c r="D46" s="24">
        <v>3997148</v>
      </c>
      <c r="E46" s="7">
        <v>2859.959394</v>
      </c>
      <c r="F46" s="7">
        <f t="shared" si="0"/>
        <v>0.97445212360996614</v>
      </c>
    </row>
    <row r="47" spans="1:6" x14ac:dyDescent="0.2">
      <c r="A47" s="7" t="s">
        <v>270</v>
      </c>
      <c r="B47" s="7" t="s">
        <v>271</v>
      </c>
      <c r="C47" s="7" t="s">
        <v>11</v>
      </c>
      <c r="D47" s="24">
        <v>801827</v>
      </c>
      <c r="E47" s="7">
        <v>2665.6738614999999</v>
      </c>
      <c r="F47" s="7">
        <f t="shared" si="0"/>
        <v>0.90825469782535451</v>
      </c>
    </row>
    <row r="48" spans="1:6" x14ac:dyDescent="0.2">
      <c r="A48" s="7" t="s">
        <v>149</v>
      </c>
      <c r="B48" s="7" t="s">
        <v>150</v>
      </c>
      <c r="C48" s="7" t="s">
        <v>30</v>
      </c>
      <c r="D48" s="24">
        <v>146012</v>
      </c>
      <c r="E48" s="7">
        <v>2618.433196</v>
      </c>
      <c r="F48" s="7">
        <f t="shared" si="0"/>
        <v>0.89215874663325057</v>
      </c>
    </row>
    <row r="49" spans="1:9" x14ac:dyDescent="0.2">
      <c r="A49" s="7" t="s">
        <v>272</v>
      </c>
      <c r="B49" s="7" t="s">
        <v>273</v>
      </c>
      <c r="C49" s="7" t="s">
        <v>172</v>
      </c>
      <c r="D49" s="24">
        <v>249021</v>
      </c>
      <c r="E49" s="7">
        <v>2566.0368945</v>
      </c>
      <c r="F49" s="7">
        <f t="shared" si="0"/>
        <v>0.87430615495901265</v>
      </c>
    </row>
    <row r="50" spans="1:9" x14ac:dyDescent="0.2">
      <c r="A50" s="7" t="s">
        <v>274</v>
      </c>
      <c r="B50" s="7" t="s">
        <v>275</v>
      </c>
      <c r="C50" s="7" t="s">
        <v>39</v>
      </c>
      <c r="D50" s="24">
        <v>1614973</v>
      </c>
      <c r="E50" s="7">
        <v>2559.7322049999998</v>
      </c>
      <c r="F50" s="7">
        <f t="shared" si="0"/>
        <v>0.87215800625282269</v>
      </c>
    </row>
    <row r="51" spans="1:9" x14ac:dyDescent="0.2">
      <c r="A51" s="7" t="s">
        <v>276</v>
      </c>
      <c r="B51" s="7" t="s">
        <v>277</v>
      </c>
      <c r="C51" s="7" t="s">
        <v>63</v>
      </c>
      <c r="D51" s="24">
        <v>1656994</v>
      </c>
      <c r="E51" s="7">
        <v>2093.6119189999999</v>
      </c>
      <c r="F51" s="7">
        <f t="shared" si="0"/>
        <v>0.71334040083391703</v>
      </c>
    </row>
    <row r="52" spans="1:9" x14ac:dyDescent="0.2">
      <c r="A52" s="7" t="s">
        <v>124</v>
      </c>
      <c r="B52" s="7" t="s">
        <v>125</v>
      </c>
      <c r="C52" s="7" t="s">
        <v>123</v>
      </c>
      <c r="D52" s="24">
        <v>545944</v>
      </c>
      <c r="E52" s="7">
        <v>1976.8632239999999</v>
      </c>
      <c r="F52" s="7">
        <f t="shared" si="0"/>
        <v>0.67356150956360195</v>
      </c>
    </row>
    <row r="53" spans="1:9" x14ac:dyDescent="0.2">
      <c r="A53" s="7" t="s">
        <v>12</v>
      </c>
      <c r="B53" s="7" t="s">
        <v>13</v>
      </c>
      <c r="C53" s="7" t="s">
        <v>11</v>
      </c>
      <c r="D53" s="24">
        <v>397923</v>
      </c>
      <c r="E53" s="7">
        <v>1366.865505</v>
      </c>
      <c r="F53" s="7">
        <f t="shared" si="0"/>
        <v>0.46572164515020342</v>
      </c>
    </row>
    <row r="54" spans="1:9" x14ac:dyDescent="0.2">
      <c r="A54" s="7" t="s">
        <v>278</v>
      </c>
      <c r="B54" s="7" t="s">
        <v>279</v>
      </c>
      <c r="C54" s="7" t="s">
        <v>33</v>
      </c>
      <c r="D54" s="24">
        <v>152190</v>
      </c>
      <c r="E54" s="7">
        <v>821.82600000000002</v>
      </c>
      <c r="F54" s="7">
        <f t="shared" si="0"/>
        <v>0.28001449692536584</v>
      </c>
    </row>
    <row r="55" spans="1:9" x14ac:dyDescent="0.2">
      <c r="A55" s="7" t="s">
        <v>31</v>
      </c>
      <c r="B55" s="7" t="s">
        <v>32</v>
      </c>
      <c r="C55" s="7" t="s">
        <v>33</v>
      </c>
      <c r="D55" s="24">
        <v>1578063</v>
      </c>
      <c r="E55" s="7">
        <v>778.77409050000006</v>
      </c>
      <c r="F55" s="7">
        <f t="shared" si="0"/>
        <v>0.26534574857678733</v>
      </c>
    </row>
    <row r="56" spans="1:9" x14ac:dyDescent="0.2">
      <c r="A56" s="7" t="s">
        <v>202</v>
      </c>
      <c r="B56" s="7" t="s">
        <v>203</v>
      </c>
      <c r="C56" s="7" t="s">
        <v>74</v>
      </c>
      <c r="D56" s="24">
        <v>99028</v>
      </c>
      <c r="E56" s="7">
        <v>758.35642399999995</v>
      </c>
      <c r="F56" s="7">
        <f t="shared" si="0"/>
        <v>0.25838899299423407</v>
      </c>
    </row>
    <row r="57" spans="1:9" x14ac:dyDescent="0.2">
      <c r="A57" s="7" t="s">
        <v>280</v>
      </c>
      <c r="B57" s="7" t="s">
        <v>281</v>
      </c>
      <c r="C57" s="7" t="s">
        <v>282</v>
      </c>
      <c r="D57" s="24">
        <v>156332</v>
      </c>
      <c r="E57" s="7">
        <v>453.98812800000002</v>
      </c>
      <c r="F57" s="7">
        <f t="shared" si="0"/>
        <v>0.15468390787345326</v>
      </c>
    </row>
    <row r="58" spans="1:9" x14ac:dyDescent="0.2">
      <c r="A58" s="6" t="s">
        <v>40</v>
      </c>
      <c r="B58" s="7"/>
      <c r="C58" s="7"/>
      <c r="D58" s="27"/>
      <c r="E58" s="6">
        <f xml:space="preserve"> SUM(E8:E57)</f>
        <v>284424.50286399998</v>
      </c>
      <c r="F58" s="6">
        <f>SUM(F8:F57)</f>
        <v>96.909788790705377</v>
      </c>
    </row>
    <row r="59" spans="1:9" x14ac:dyDescent="0.2">
      <c r="A59" s="6"/>
      <c r="B59" s="7"/>
      <c r="C59" s="7"/>
      <c r="D59" s="27"/>
      <c r="E59" s="6"/>
      <c r="F59" s="6"/>
    </row>
    <row r="60" spans="1:9" x14ac:dyDescent="0.2">
      <c r="A60" s="30" t="s">
        <v>628</v>
      </c>
      <c r="B60" s="23"/>
      <c r="C60" s="23"/>
      <c r="D60" s="31"/>
      <c r="E60" s="25"/>
      <c r="F60" s="25"/>
    </row>
    <row r="61" spans="1:9" ht="22.5" x14ac:dyDescent="0.2">
      <c r="A61" s="33" t="s">
        <v>623</v>
      </c>
      <c r="B61" s="32" t="s">
        <v>642</v>
      </c>
      <c r="C61" s="23" t="s">
        <v>74</v>
      </c>
      <c r="D61" s="31">
        <v>60000</v>
      </c>
      <c r="E61" s="25">
        <v>3294.4999432</v>
      </c>
      <c r="F61" s="7">
        <f t="shared" ref="F61" si="1">E61/$E$68*100</f>
        <v>1.1225098064745995</v>
      </c>
      <c r="I61" s="1"/>
    </row>
    <row r="62" spans="1:9" x14ac:dyDescent="0.2">
      <c r="A62" s="22" t="s">
        <v>40</v>
      </c>
      <c r="B62" s="23"/>
      <c r="C62" s="23"/>
      <c r="D62" s="31"/>
      <c r="E62" s="26">
        <f>SUM(E61)</f>
        <v>3294.4999432</v>
      </c>
      <c r="F62" s="26">
        <f>SUM(F61)</f>
        <v>1.1225098064745995</v>
      </c>
      <c r="H62" s="1"/>
      <c r="I62" s="1"/>
    </row>
    <row r="63" spans="1:9" x14ac:dyDescent="0.2">
      <c r="A63" s="7"/>
      <c r="B63" s="7"/>
      <c r="C63" s="7"/>
      <c r="D63" s="7"/>
      <c r="E63" s="7"/>
      <c r="F63" s="7"/>
    </row>
    <row r="64" spans="1:9" x14ac:dyDescent="0.2">
      <c r="A64" s="6" t="s">
        <v>40</v>
      </c>
      <c r="B64" s="7"/>
      <c r="C64" s="7"/>
      <c r="D64" s="7"/>
      <c r="E64" s="6">
        <f>E58+E62</f>
        <v>287719.00280719995</v>
      </c>
      <c r="F64" s="6">
        <f>F58+F62</f>
        <v>98.032298597179974</v>
      </c>
    </row>
    <row r="65" spans="1:6" x14ac:dyDescent="0.2">
      <c r="A65" s="7"/>
      <c r="B65" s="7"/>
      <c r="C65" s="7"/>
      <c r="D65" s="7"/>
      <c r="E65" s="7"/>
      <c r="F65" s="7"/>
    </row>
    <row r="66" spans="1:6" x14ac:dyDescent="0.2">
      <c r="A66" s="6" t="s">
        <v>103</v>
      </c>
      <c r="B66" s="7"/>
      <c r="C66" s="7"/>
      <c r="D66" s="7"/>
      <c r="E66" s="6">
        <v>5775.0873288000003</v>
      </c>
      <c r="F66" s="6">
        <f t="shared" ref="F66" si="2">E66/$E$68*100</f>
        <v>1.9677014028200455</v>
      </c>
    </row>
    <row r="67" spans="1:6" x14ac:dyDescent="0.2">
      <c r="A67" s="7"/>
      <c r="B67" s="7"/>
      <c r="C67" s="7"/>
      <c r="D67" s="7"/>
      <c r="E67" s="7"/>
      <c r="F67" s="7"/>
    </row>
    <row r="68" spans="1:6" x14ac:dyDescent="0.2">
      <c r="A68" s="8" t="s">
        <v>104</v>
      </c>
      <c r="B68" s="5"/>
      <c r="C68" s="5"/>
      <c r="D68" s="5"/>
      <c r="E68" s="8">
        <f>E64+E66</f>
        <v>293494.09013599996</v>
      </c>
      <c r="F68" s="8">
        <f xml:space="preserve"> ROUND(SUM(F64:F67),2)</f>
        <v>100</v>
      </c>
    </row>
    <row r="70" spans="1:6" x14ac:dyDescent="0.2">
      <c r="A70" s="9" t="s">
        <v>105</v>
      </c>
    </row>
    <row r="71" spans="1:6" x14ac:dyDescent="0.2">
      <c r="A71" s="9" t="s">
        <v>106</v>
      </c>
    </row>
    <row r="72" spans="1:6" x14ac:dyDescent="0.2">
      <c r="A72" s="9" t="s">
        <v>107</v>
      </c>
    </row>
    <row r="73" spans="1:6" x14ac:dyDescent="0.2">
      <c r="A73" s="2" t="s">
        <v>598</v>
      </c>
      <c r="B73" s="12">
        <v>19.481000000000002</v>
      </c>
    </row>
    <row r="74" spans="1:6" x14ac:dyDescent="0.2">
      <c r="A74" s="2" t="s">
        <v>599</v>
      </c>
      <c r="B74" s="12">
        <v>82.208299999999994</v>
      </c>
    </row>
    <row r="75" spans="1:6" x14ac:dyDescent="0.2">
      <c r="A75" s="2" t="s">
        <v>600</v>
      </c>
      <c r="B75" s="12">
        <v>18.625299999999999</v>
      </c>
    </row>
    <row r="76" spans="1:6" x14ac:dyDescent="0.2">
      <c r="A76" s="2" t="s">
        <v>601</v>
      </c>
      <c r="B76" s="12">
        <v>79.202100000000002</v>
      </c>
    </row>
    <row r="78" spans="1:6" x14ac:dyDescent="0.2">
      <c r="A78" s="9" t="s">
        <v>108</v>
      </c>
    </row>
    <row r="79" spans="1:6" x14ac:dyDescent="0.2">
      <c r="A79" s="2" t="s">
        <v>598</v>
      </c>
      <c r="B79" s="12">
        <v>18.687100000000001</v>
      </c>
    </row>
    <row r="80" spans="1:6" x14ac:dyDescent="0.2">
      <c r="A80" s="2" t="s">
        <v>599</v>
      </c>
      <c r="B80" s="12">
        <v>87.998999999999995</v>
      </c>
    </row>
    <row r="81" spans="1:4" x14ac:dyDescent="0.2">
      <c r="A81" s="2" t="s">
        <v>600</v>
      </c>
      <c r="B81" s="12">
        <v>17.700500000000002</v>
      </c>
    </row>
    <row r="82" spans="1:4" x14ac:dyDescent="0.2">
      <c r="A82" s="2" t="s">
        <v>601</v>
      </c>
      <c r="B82" s="12">
        <v>84.442800000000005</v>
      </c>
    </row>
    <row r="84" spans="1:4" x14ac:dyDescent="0.2">
      <c r="A84" s="9" t="s">
        <v>109</v>
      </c>
      <c r="B84" s="11"/>
    </row>
    <row r="85" spans="1:4" x14ac:dyDescent="0.2">
      <c r="A85" s="9"/>
      <c r="B85" s="11"/>
    </row>
    <row r="86" spans="1:4" x14ac:dyDescent="0.2">
      <c r="A86" s="13" t="s">
        <v>606</v>
      </c>
      <c r="B86" s="14"/>
      <c r="C86" s="49" t="s">
        <v>607</v>
      </c>
      <c r="D86" s="50"/>
    </row>
    <row r="87" spans="1:4" x14ac:dyDescent="0.2">
      <c r="A87" s="51"/>
      <c r="B87" s="52"/>
      <c r="C87" s="15" t="s">
        <v>608</v>
      </c>
      <c r="D87" s="15" t="s">
        <v>609</v>
      </c>
    </row>
    <row r="88" spans="1:4" x14ac:dyDescent="0.2">
      <c r="A88" s="16" t="s">
        <v>600</v>
      </c>
      <c r="B88" s="17"/>
      <c r="C88" s="18">
        <v>2</v>
      </c>
      <c r="D88" s="18">
        <v>2</v>
      </c>
    </row>
    <row r="89" spans="1:4" x14ac:dyDescent="0.2">
      <c r="A89" s="16" t="s">
        <v>598</v>
      </c>
      <c r="B89" s="17"/>
      <c r="C89" s="18">
        <v>2</v>
      </c>
      <c r="D89" s="18">
        <v>2</v>
      </c>
    </row>
    <row r="90" spans="1:4" x14ac:dyDescent="0.2">
      <c r="A90" s="9"/>
      <c r="B90" s="11"/>
    </row>
    <row r="91" spans="1:4" x14ac:dyDescent="0.2">
      <c r="A91" s="9" t="s">
        <v>111</v>
      </c>
      <c r="B91" s="21">
        <v>0.30744390059710114</v>
      </c>
    </row>
  </sheetData>
  <mergeCells count="3">
    <mergeCell ref="A1:E1"/>
    <mergeCell ref="C86:D86"/>
    <mergeCell ref="A87:B8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72"/>
  <sheetViews>
    <sheetView showGridLines="0" workbookViewId="0">
      <selection sqref="A1:E1"/>
    </sheetView>
  </sheetViews>
  <sheetFormatPr defaultRowHeight="11.25" x14ac:dyDescent="0.2"/>
  <cols>
    <col min="1" max="1" width="59.42578125" style="1" bestFit="1" customWidth="1"/>
    <col min="2" max="2" width="28.85546875" style="1" bestFit="1" customWidth="1"/>
    <col min="3" max="3" width="20" style="1" bestFit="1" customWidth="1"/>
    <col min="4" max="4" width="11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53" t="s">
        <v>233</v>
      </c>
      <c r="B1" s="53"/>
      <c r="C1" s="53"/>
      <c r="D1" s="53"/>
      <c r="E1" s="53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9</v>
      </c>
      <c r="B8" s="7" t="s">
        <v>10</v>
      </c>
      <c r="C8" s="7" t="s">
        <v>11</v>
      </c>
      <c r="D8" s="27">
        <v>3600000</v>
      </c>
      <c r="E8" s="7">
        <v>74203.199999999997</v>
      </c>
      <c r="F8" s="7">
        <v>8.8329874869166929</v>
      </c>
    </row>
    <row r="9" spans="1:6" x14ac:dyDescent="0.2">
      <c r="A9" s="7" t="s">
        <v>187</v>
      </c>
      <c r="B9" s="7" t="s">
        <v>188</v>
      </c>
      <c r="C9" s="7" t="s">
        <v>74</v>
      </c>
      <c r="D9" s="27">
        <v>4000000</v>
      </c>
      <c r="E9" s="7">
        <v>57644</v>
      </c>
      <c r="F9" s="7">
        <v>6.8618163461390589</v>
      </c>
    </row>
    <row r="10" spans="1:6" x14ac:dyDescent="0.2">
      <c r="A10" s="7" t="s">
        <v>189</v>
      </c>
      <c r="B10" s="7" t="s">
        <v>190</v>
      </c>
      <c r="C10" s="7" t="s">
        <v>191</v>
      </c>
      <c r="D10" s="27">
        <v>2880000</v>
      </c>
      <c r="E10" s="7">
        <v>39443.040000000001</v>
      </c>
      <c r="F10" s="7">
        <v>4.6952136668762874</v>
      </c>
    </row>
    <row r="11" spans="1:6" x14ac:dyDescent="0.2">
      <c r="A11" s="7" t="s">
        <v>119</v>
      </c>
      <c r="B11" s="7" t="s">
        <v>120</v>
      </c>
      <c r="C11" s="7" t="s">
        <v>33</v>
      </c>
      <c r="D11" s="27">
        <v>10000000</v>
      </c>
      <c r="E11" s="7">
        <v>38385</v>
      </c>
      <c r="F11" s="7">
        <v>4.5692668872137219</v>
      </c>
    </row>
    <row r="12" spans="1:6" x14ac:dyDescent="0.2">
      <c r="A12" s="7" t="s">
        <v>115</v>
      </c>
      <c r="B12" s="7" t="s">
        <v>116</v>
      </c>
      <c r="C12" s="7" t="s">
        <v>11</v>
      </c>
      <c r="D12" s="27">
        <v>10500000</v>
      </c>
      <c r="E12" s="7">
        <v>35973</v>
      </c>
      <c r="F12" s="7">
        <v>4.2821476549104913</v>
      </c>
    </row>
    <row r="13" spans="1:6" x14ac:dyDescent="0.2">
      <c r="A13" s="7" t="s">
        <v>117</v>
      </c>
      <c r="B13" s="7" t="s">
        <v>118</v>
      </c>
      <c r="C13" s="7" t="s">
        <v>11</v>
      </c>
      <c r="D13" s="27">
        <v>5000000</v>
      </c>
      <c r="E13" s="7">
        <v>32462.5</v>
      </c>
      <c r="F13" s="7">
        <v>3.8642653725719796</v>
      </c>
    </row>
    <row r="14" spans="1:6" x14ac:dyDescent="0.2">
      <c r="A14" s="7" t="s">
        <v>147</v>
      </c>
      <c r="B14" s="7" t="s">
        <v>148</v>
      </c>
      <c r="C14" s="7" t="s">
        <v>21</v>
      </c>
      <c r="D14" s="27">
        <v>3200000</v>
      </c>
      <c r="E14" s="7">
        <v>30889.599999999999</v>
      </c>
      <c r="F14" s="7">
        <v>3.6770307786707561</v>
      </c>
    </row>
    <row r="15" spans="1:6" x14ac:dyDescent="0.2">
      <c r="A15" s="7" t="s">
        <v>12</v>
      </c>
      <c r="B15" s="7" t="s">
        <v>13</v>
      </c>
      <c r="C15" s="7" t="s">
        <v>11</v>
      </c>
      <c r="D15" s="27">
        <v>8000000</v>
      </c>
      <c r="E15" s="7">
        <v>27480</v>
      </c>
      <c r="F15" s="7">
        <v>3.2711594128079473</v>
      </c>
    </row>
    <row r="16" spans="1:6" x14ac:dyDescent="0.2">
      <c r="A16" s="7" t="s">
        <v>192</v>
      </c>
      <c r="B16" s="7" t="s">
        <v>193</v>
      </c>
      <c r="C16" s="7" t="s">
        <v>74</v>
      </c>
      <c r="D16" s="27">
        <v>2400000</v>
      </c>
      <c r="E16" s="7">
        <v>25114.799999999999</v>
      </c>
      <c r="F16" s="7">
        <v>2.9896111506837348</v>
      </c>
    </row>
    <row r="17" spans="1:6" x14ac:dyDescent="0.2">
      <c r="A17" s="7" t="s">
        <v>194</v>
      </c>
      <c r="B17" s="7" t="s">
        <v>195</v>
      </c>
      <c r="C17" s="7" t="s">
        <v>136</v>
      </c>
      <c r="D17" s="27">
        <v>950000</v>
      </c>
      <c r="E17" s="7">
        <v>23674</v>
      </c>
      <c r="F17" s="7">
        <v>2.8181014533775599</v>
      </c>
    </row>
    <row r="18" spans="1:6" x14ac:dyDescent="0.2">
      <c r="A18" s="7" t="s">
        <v>196</v>
      </c>
      <c r="B18" s="7" t="s">
        <v>197</v>
      </c>
      <c r="C18" s="7" t="s">
        <v>11</v>
      </c>
      <c r="D18" s="27">
        <v>1750000</v>
      </c>
      <c r="E18" s="7">
        <v>22526.875</v>
      </c>
      <c r="F18" s="7">
        <v>2.6815501891338438</v>
      </c>
    </row>
    <row r="19" spans="1:6" x14ac:dyDescent="0.2">
      <c r="A19" s="7" t="s">
        <v>113</v>
      </c>
      <c r="B19" s="7" t="s">
        <v>114</v>
      </c>
      <c r="C19" s="7" t="s">
        <v>11</v>
      </c>
      <c r="D19" s="27">
        <v>6500000</v>
      </c>
      <c r="E19" s="7">
        <v>20124</v>
      </c>
      <c r="F19" s="7">
        <v>2.3955171769776977</v>
      </c>
    </row>
    <row r="20" spans="1:6" x14ac:dyDescent="0.2">
      <c r="A20" s="7" t="s">
        <v>198</v>
      </c>
      <c r="B20" s="7" t="s">
        <v>199</v>
      </c>
      <c r="C20" s="7" t="s">
        <v>77</v>
      </c>
      <c r="D20" s="27">
        <v>1340000</v>
      </c>
      <c r="E20" s="7">
        <v>18814.939999999999</v>
      </c>
      <c r="F20" s="7">
        <v>2.2396895226498095</v>
      </c>
    </row>
    <row r="21" spans="1:6" x14ac:dyDescent="0.2">
      <c r="A21" s="7" t="s">
        <v>200</v>
      </c>
      <c r="B21" s="7" t="s">
        <v>201</v>
      </c>
      <c r="C21" s="7" t="s">
        <v>77</v>
      </c>
      <c r="D21" s="27">
        <v>5000000</v>
      </c>
      <c r="E21" s="7">
        <v>18472.5</v>
      </c>
      <c r="F21" s="7">
        <v>2.1989262100835085</v>
      </c>
    </row>
    <row r="22" spans="1:6" x14ac:dyDescent="0.2">
      <c r="A22" s="7" t="s">
        <v>202</v>
      </c>
      <c r="B22" s="7" t="s">
        <v>203</v>
      </c>
      <c r="C22" s="7" t="s">
        <v>74</v>
      </c>
      <c r="D22" s="27">
        <v>2400000</v>
      </c>
      <c r="E22" s="7">
        <v>18379.2</v>
      </c>
      <c r="F22" s="7">
        <v>2.1878199810727743</v>
      </c>
    </row>
    <row r="23" spans="1:6" x14ac:dyDescent="0.2">
      <c r="A23" s="7" t="s">
        <v>126</v>
      </c>
      <c r="B23" s="7" t="s">
        <v>127</v>
      </c>
      <c r="C23" s="7" t="s">
        <v>128</v>
      </c>
      <c r="D23" s="27">
        <v>10700000</v>
      </c>
      <c r="E23" s="7">
        <v>18350.5</v>
      </c>
      <c r="F23" s="7">
        <v>2.1844035955142735</v>
      </c>
    </row>
    <row r="24" spans="1:6" x14ac:dyDescent="0.2">
      <c r="A24" s="7" t="s">
        <v>204</v>
      </c>
      <c r="B24" s="7" t="s">
        <v>205</v>
      </c>
      <c r="C24" s="7" t="s">
        <v>136</v>
      </c>
      <c r="D24" s="27">
        <v>2800000</v>
      </c>
      <c r="E24" s="7">
        <v>18279.8</v>
      </c>
      <c r="F24" s="7">
        <v>2.1759876213335776</v>
      </c>
    </row>
    <row r="25" spans="1:6" x14ac:dyDescent="0.2">
      <c r="A25" s="7" t="s">
        <v>206</v>
      </c>
      <c r="B25" s="7" t="s">
        <v>207</v>
      </c>
      <c r="C25" s="7" t="s">
        <v>136</v>
      </c>
      <c r="D25" s="27">
        <v>1930000</v>
      </c>
      <c r="E25" s="7">
        <v>17976.985000000001</v>
      </c>
      <c r="F25" s="7">
        <v>2.1399411825566697</v>
      </c>
    </row>
    <row r="26" spans="1:6" x14ac:dyDescent="0.2">
      <c r="A26" s="7" t="s">
        <v>208</v>
      </c>
      <c r="B26" s="7" t="s">
        <v>209</v>
      </c>
      <c r="C26" s="7" t="s">
        <v>77</v>
      </c>
      <c r="D26" s="27">
        <v>3700000</v>
      </c>
      <c r="E26" s="7">
        <v>17713.75</v>
      </c>
      <c r="F26" s="7">
        <v>2.108606260867059</v>
      </c>
    </row>
    <row r="27" spans="1:6" x14ac:dyDescent="0.2">
      <c r="A27" s="7" t="s">
        <v>210</v>
      </c>
      <c r="B27" s="7" t="s">
        <v>211</v>
      </c>
      <c r="C27" s="7" t="s">
        <v>136</v>
      </c>
      <c r="D27" s="27">
        <v>4200000</v>
      </c>
      <c r="E27" s="7">
        <v>16915.5</v>
      </c>
      <c r="F27" s="7">
        <v>2.0135843175892587</v>
      </c>
    </row>
    <row r="28" spans="1:6" x14ac:dyDescent="0.2">
      <c r="A28" s="7" t="s">
        <v>212</v>
      </c>
      <c r="B28" s="7" t="s">
        <v>213</v>
      </c>
      <c r="C28" s="7" t="s">
        <v>21</v>
      </c>
      <c r="D28" s="27">
        <v>600000</v>
      </c>
      <c r="E28" s="7">
        <v>16469.099999999999</v>
      </c>
      <c r="F28" s="7">
        <v>1.9604458328047802</v>
      </c>
    </row>
    <row r="29" spans="1:6" x14ac:dyDescent="0.2">
      <c r="A29" s="7" t="s">
        <v>132</v>
      </c>
      <c r="B29" s="7" t="s">
        <v>133</v>
      </c>
      <c r="C29" s="7" t="s">
        <v>131</v>
      </c>
      <c r="D29" s="27">
        <v>4400000</v>
      </c>
      <c r="E29" s="7">
        <v>16376.8</v>
      </c>
      <c r="F29" s="7">
        <v>1.9494586416183841</v>
      </c>
    </row>
    <row r="30" spans="1:6" x14ac:dyDescent="0.2">
      <c r="A30" s="7" t="s">
        <v>121</v>
      </c>
      <c r="B30" s="7" t="s">
        <v>122</v>
      </c>
      <c r="C30" s="7" t="s">
        <v>123</v>
      </c>
      <c r="D30" s="27">
        <v>10000000</v>
      </c>
      <c r="E30" s="7">
        <v>15555</v>
      </c>
      <c r="F30" s="7">
        <v>1.8516333575774244</v>
      </c>
    </row>
    <row r="31" spans="1:6" x14ac:dyDescent="0.2">
      <c r="A31" s="7" t="s">
        <v>214</v>
      </c>
      <c r="B31" s="7" t="s">
        <v>215</v>
      </c>
      <c r="C31" s="7" t="s">
        <v>52</v>
      </c>
      <c r="D31" s="27">
        <v>900000</v>
      </c>
      <c r="E31" s="7">
        <v>14748.75</v>
      </c>
      <c r="F31" s="7">
        <v>1.7556591117049207</v>
      </c>
    </row>
    <row r="32" spans="1:6" x14ac:dyDescent="0.2">
      <c r="A32" s="7" t="s">
        <v>124</v>
      </c>
      <c r="B32" s="7" t="s">
        <v>125</v>
      </c>
      <c r="C32" s="7" t="s">
        <v>123</v>
      </c>
      <c r="D32" s="27">
        <v>3800000</v>
      </c>
      <c r="E32" s="7">
        <v>13759.8</v>
      </c>
      <c r="F32" s="7">
        <v>1.6379366553258661</v>
      </c>
    </row>
    <row r="33" spans="1:6" x14ac:dyDescent="0.2">
      <c r="A33" s="7" t="s">
        <v>216</v>
      </c>
      <c r="B33" s="7" t="s">
        <v>217</v>
      </c>
      <c r="C33" s="7" t="s">
        <v>52</v>
      </c>
      <c r="D33" s="27">
        <v>300000</v>
      </c>
      <c r="E33" s="7">
        <v>13426.5</v>
      </c>
      <c r="F33" s="7">
        <v>1.598261348474014</v>
      </c>
    </row>
    <row r="34" spans="1:6" x14ac:dyDescent="0.2">
      <c r="A34" s="7" t="s">
        <v>19</v>
      </c>
      <c r="B34" s="7" t="s">
        <v>20</v>
      </c>
      <c r="C34" s="7" t="s">
        <v>21</v>
      </c>
      <c r="D34" s="27">
        <v>4800000</v>
      </c>
      <c r="E34" s="7">
        <v>12840</v>
      </c>
      <c r="F34" s="7">
        <v>1.5284456644997833</v>
      </c>
    </row>
    <row r="35" spans="1:6" x14ac:dyDescent="0.2">
      <c r="A35" s="7" t="s">
        <v>31</v>
      </c>
      <c r="B35" s="7" t="s">
        <v>32</v>
      </c>
      <c r="C35" s="7" t="s">
        <v>33</v>
      </c>
      <c r="D35" s="27">
        <v>26000000</v>
      </c>
      <c r="E35" s="7">
        <v>12831</v>
      </c>
      <c r="F35" s="7">
        <v>1.5273743240807416</v>
      </c>
    </row>
    <row r="36" spans="1:6" x14ac:dyDescent="0.2">
      <c r="A36" s="7" t="s">
        <v>218</v>
      </c>
      <c r="B36" s="7" t="s">
        <v>219</v>
      </c>
      <c r="C36" s="7" t="s">
        <v>77</v>
      </c>
      <c r="D36" s="27">
        <v>4000000</v>
      </c>
      <c r="E36" s="7">
        <v>12794</v>
      </c>
      <c r="F36" s="7">
        <v>1.5229699245802359</v>
      </c>
    </row>
    <row r="37" spans="1:6" x14ac:dyDescent="0.2">
      <c r="A37" s="7" t="s">
        <v>220</v>
      </c>
      <c r="B37" s="7" t="s">
        <v>221</v>
      </c>
      <c r="C37" s="7" t="s">
        <v>52</v>
      </c>
      <c r="D37" s="27">
        <v>4600000</v>
      </c>
      <c r="E37" s="7">
        <v>11102.1</v>
      </c>
      <c r="F37" s="7">
        <v>1.3215698295827918</v>
      </c>
    </row>
    <row r="38" spans="1:6" x14ac:dyDescent="0.2">
      <c r="A38" s="7" t="s">
        <v>222</v>
      </c>
      <c r="B38" s="7" t="s">
        <v>223</v>
      </c>
      <c r="C38" s="7" t="s">
        <v>16</v>
      </c>
      <c r="D38" s="27">
        <v>5500000</v>
      </c>
      <c r="E38" s="7">
        <v>10917.5</v>
      </c>
      <c r="F38" s="7">
        <v>1.2995954472099989</v>
      </c>
    </row>
    <row r="39" spans="1:6" x14ac:dyDescent="0.2">
      <c r="A39" s="7" t="s">
        <v>28</v>
      </c>
      <c r="B39" s="7" t="s">
        <v>29</v>
      </c>
      <c r="C39" s="7" t="s">
        <v>30</v>
      </c>
      <c r="D39" s="27">
        <v>1400000</v>
      </c>
      <c r="E39" s="7">
        <v>10754.1</v>
      </c>
      <c r="F39" s="7">
        <v>1.2801446667131713</v>
      </c>
    </row>
    <row r="40" spans="1:6" x14ac:dyDescent="0.2">
      <c r="A40" s="7" t="s">
        <v>175</v>
      </c>
      <c r="B40" s="7" t="s">
        <v>176</v>
      </c>
      <c r="C40" s="7" t="s">
        <v>21</v>
      </c>
      <c r="D40" s="27">
        <v>330000</v>
      </c>
      <c r="E40" s="7">
        <v>10737.54</v>
      </c>
      <c r="F40" s="7">
        <v>1.2781734003421343</v>
      </c>
    </row>
    <row r="41" spans="1:6" x14ac:dyDescent="0.2">
      <c r="A41" s="7" t="s">
        <v>22</v>
      </c>
      <c r="B41" s="7" t="s">
        <v>23</v>
      </c>
      <c r="C41" s="7" t="s">
        <v>24</v>
      </c>
      <c r="D41" s="27">
        <v>4500000</v>
      </c>
      <c r="E41" s="7">
        <v>10707.75</v>
      </c>
      <c r="F41" s="7">
        <v>1.2746272635551055</v>
      </c>
    </row>
    <row r="42" spans="1:6" x14ac:dyDescent="0.2">
      <c r="A42" s="7" t="s">
        <v>224</v>
      </c>
      <c r="B42" s="7" t="s">
        <v>225</v>
      </c>
      <c r="C42" s="7" t="s">
        <v>226</v>
      </c>
      <c r="D42" s="27">
        <v>1500000</v>
      </c>
      <c r="E42" s="7">
        <v>9007.5</v>
      </c>
      <c r="F42" s="7">
        <v>1.0722332027244392</v>
      </c>
    </row>
    <row r="43" spans="1:6" x14ac:dyDescent="0.2">
      <c r="A43" s="7" t="s">
        <v>141</v>
      </c>
      <c r="B43" s="7" t="s">
        <v>142</v>
      </c>
      <c r="C43" s="7" t="s">
        <v>21</v>
      </c>
      <c r="D43" s="27">
        <v>6000000</v>
      </c>
      <c r="E43" s="7">
        <v>8523</v>
      </c>
      <c r="F43" s="7">
        <v>1.0145593768326833</v>
      </c>
    </row>
    <row r="44" spans="1:6" x14ac:dyDescent="0.2">
      <c r="A44" s="7" t="s">
        <v>227</v>
      </c>
      <c r="B44" s="7" t="s">
        <v>228</v>
      </c>
      <c r="C44" s="7" t="s">
        <v>39</v>
      </c>
      <c r="D44" s="27">
        <v>4500000</v>
      </c>
      <c r="E44" s="7">
        <v>6356.25</v>
      </c>
      <c r="F44" s="7">
        <v>0.75663417094834484</v>
      </c>
    </row>
    <row r="45" spans="1:6" x14ac:dyDescent="0.2">
      <c r="A45" s="7" t="s">
        <v>229</v>
      </c>
      <c r="B45" s="7" t="s">
        <v>230</v>
      </c>
      <c r="C45" s="7" t="s">
        <v>191</v>
      </c>
      <c r="D45" s="27">
        <v>1000000</v>
      </c>
      <c r="E45" s="7">
        <v>6148</v>
      </c>
      <c r="F45" s="7">
        <v>0.73184454402995858</v>
      </c>
    </row>
    <row r="46" spans="1:6" x14ac:dyDescent="0.2">
      <c r="A46" s="7" t="s">
        <v>161</v>
      </c>
      <c r="B46" s="7" t="s">
        <v>162</v>
      </c>
      <c r="C46" s="7" t="s">
        <v>128</v>
      </c>
      <c r="D46" s="27">
        <v>2500000</v>
      </c>
      <c r="E46" s="7">
        <v>5037.5</v>
      </c>
      <c r="F46" s="7">
        <v>0.59965304010262144</v>
      </c>
    </row>
    <row r="47" spans="1:6" x14ac:dyDescent="0.2">
      <c r="A47" s="7" t="s">
        <v>231</v>
      </c>
      <c r="B47" s="7" t="s">
        <v>232</v>
      </c>
      <c r="C47" s="7" t="s">
        <v>77</v>
      </c>
      <c r="D47" s="27">
        <v>300000</v>
      </c>
      <c r="E47" s="7">
        <v>3507</v>
      </c>
      <c r="F47" s="7">
        <v>0.41746564995332869</v>
      </c>
    </row>
    <row r="48" spans="1:6" x14ac:dyDescent="0.2">
      <c r="A48" s="6" t="s">
        <v>40</v>
      </c>
      <c r="B48" s="7"/>
      <c r="C48" s="7"/>
      <c r="D48" s="7"/>
      <c r="E48" s="6">
        <f xml:space="preserve"> SUM(E8:E47)</f>
        <v>794422.38</v>
      </c>
      <c r="F48" s="6">
        <f>SUM(F8:F47)</f>
        <v>94.566311720607402</v>
      </c>
    </row>
    <row r="49" spans="1:6" x14ac:dyDescent="0.2">
      <c r="A49" s="7"/>
      <c r="B49" s="7"/>
      <c r="C49" s="7"/>
      <c r="D49" s="7"/>
      <c r="E49" s="7"/>
      <c r="F49" s="7"/>
    </row>
    <row r="50" spans="1:6" x14ac:dyDescent="0.2">
      <c r="A50" s="6" t="s">
        <v>40</v>
      </c>
      <c r="B50" s="7"/>
      <c r="C50" s="7"/>
      <c r="D50" s="7"/>
      <c r="E50" s="6">
        <v>794422.38</v>
      </c>
      <c r="F50" s="6">
        <v>94.566311720607402</v>
      </c>
    </row>
    <row r="51" spans="1:6" x14ac:dyDescent="0.2">
      <c r="A51" s="7"/>
      <c r="B51" s="7"/>
      <c r="C51" s="7"/>
      <c r="D51" s="7"/>
      <c r="E51" s="7"/>
      <c r="F51" s="7"/>
    </row>
    <row r="52" spans="1:6" x14ac:dyDescent="0.2">
      <c r="A52" s="6" t="s">
        <v>103</v>
      </c>
      <c r="B52" s="7"/>
      <c r="C52" s="7"/>
      <c r="D52" s="7"/>
      <c r="E52" s="6">
        <v>45646.737157800002</v>
      </c>
      <c r="F52" s="6">
        <v>5.43</v>
      </c>
    </row>
    <row r="53" spans="1:6" x14ac:dyDescent="0.2">
      <c r="A53" s="7"/>
      <c r="B53" s="7"/>
      <c r="C53" s="7"/>
      <c r="D53" s="7"/>
      <c r="E53" s="7"/>
      <c r="F53" s="7"/>
    </row>
    <row r="54" spans="1:6" x14ac:dyDescent="0.2">
      <c r="A54" s="8" t="s">
        <v>104</v>
      </c>
      <c r="B54" s="5"/>
      <c r="C54" s="5"/>
      <c r="D54" s="5"/>
      <c r="E54" s="8">
        <v>840069.11715780001</v>
      </c>
      <c r="F54" s="8">
        <f xml:space="preserve"> ROUND(SUM(F50:F53),2)</f>
        <v>100</v>
      </c>
    </row>
    <row r="56" spans="1:6" x14ac:dyDescent="0.2">
      <c r="A56" s="9" t="s">
        <v>105</v>
      </c>
    </row>
    <row r="57" spans="1:6" x14ac:dyDescent="0.2">
      <c r="A57" s="9" t="s">
        <v>106</v>
      </c>
    </row>
    <row r="58" spans="1:6" x14ac:dyDescent="0.2">
      <c r="A58" s="9" t="s">
        <v>107</v>
      </c>
    </row>
    <row r="59" spans="1:6" x14ac:dyDescent="0.2">
      <c r="A59" s="2" t="s">
        <v>598</v>
      </c>
      <c r="B59" s="12">
        <v>42.532200000000003</v>
      </c>
    </row>
    <row r="60" spans="1:6" x14ac:dyDescent="0.2">
      <c r="A60" s="2" t="s">
        <v>599</v>
      </c>
      <c r="B60" s="12">
        <v>471.74099999999999</v>
      </c>
    </row>
    <row r="61" spans="1:6" x14ac:dyDescent="0.2">
      <c r="A61" s="2" t="s">
        <v>600</v>
      </c>
      <c r="B61" s="12">
        <v>40.160299999999999</v>
      </c>
    </row>
    <row r="62" spans="1:6" x14ac:dyDescent="0.2">
      <c r="A62" s="2" t="s">
        <v>601</v>
      </c>
      <c r="B62" s="12">
        <v>451.71379999999999</v>
      </c>
    </row>
    <row r="64" spans="1:6" x14ac:dyDescent="0.2">
      <c r="A64" s="9" t="s">
        <v>108</v>
      </c>
    </row>
    <row r="65" spans="1:2" x14ac:dyDescent="0.2">
      <c r="A65" s="2" t="s">
        <v>598</v>
      </c>
      <c r="B65" s="12">
        <v>45.881399999999999</v>
      </c>
    </row>
    <row r="66" spans="1:2" x14ac:dyDescent="0.2">
      <c r="A66" s="2" t="s">
        <v>599</v>
      </c>
      <c r="B66" s="12">
        <v>508.88920000000002</v>
      </c>
    </row>
    <row r="67" spans="1:2" x14ac:dyDescent="0.2">
      <c r="A67" s="2" t="s">
        <v>600</v>
      </c>
      <c r="B67" s="12">
        <v>43.136200000000002</v>
      </c>
    </row>
    <row r="68" spans="1:2" x14ac:dyDescent="0.2">
      <c r="A68" s="2" t="s">
        <v>601</v>
      </c>
      <c r="B68" s="12">
        <v>485.18490000000003</v>
      </c>
    </row>
    <row r="70" spans="1:2" x14ac:dyDescent="0.2">
      <c r="A70" s="9" t="s">
        <v>109</v>
      </c>
      <c r="B70" s="11" t="s">
        <v>110</v>
      </c>
    </row>
    <row r="72" spans="1:2" x14ac:dyDescent="0.2">
      <c r="A72" s="9" t="s">
        <v>111</v>
      </c>
      <c r="B72" s="21">
        <v>8.8025741639249921E-2</v>
      </c>
    </row>
  </sheetData>
  <mergeCells count="1">
    <mergeCell ref="A1:E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7"/>
  <sheetViews>
    <sheetView showGridLines="0" workbookViewId="0">
      <selection sqref="A1:E1"/>
    </sheetView>
  </sheetViews>
  <sheetFormatPr defaultRowHeight="11.25" x14ac:dyDescent="0.2"/>
  <cols>
    <col min="1" max="1" width="59" style="1" bestFit="1" customWidth="1"/>
    <col min="2" max="2" width="27" style="1" bestFit="1" customWidth="1"/>
    <col min="3" max="3" width="11.7109375" style="1" bestFit="1" customWidth="1"/>
    <col min="4" max="4" width="23" style="1" bestFit="1" customWidth="1"/>
    <col min="5" max="5" width="13.5703125" style="1" bestFit="1" customWidth="1"/>
    <col min="6" max="6" width="14.140625" style="1" bestFit="1" customWidth="1"/>
    <col min="7" max="16384" width="9.140625" style="2"/>
  </cols>
  <sheetData>
    <row r="1" spans="1:6" x14ac:dyDescent="0.2">
      <c r="A1" s="53" t="s">
        <v>186</v>
      </c>
      <c r="B1" s="53"/>
      <c r="C1" s="53"/>
      <c r="D1" s="53"/>
      <c r="E1" s="53"/>
    </row>
    <row r="3" spans="1:6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6" x14ac:dyDescent="0.2">
      <c r="A4" s="5"/>
      <c r="B4" s="5"/>
      <c r="C4" s="5"/>
      <c r="D4" s="5"/>
      <c r="E4" s="5"/>
      <c r="F4" s="2"/>
    </row>
    <row r="5" spans="1:6" x14ac:dyDescent="0.2">
      <c r="A5" s="6" t="s">
        <v>636</v>
      </c>
      <c r="B5" s="7"/>
      <c r="C5" s="7"/>
      <c r="D5" s="7"/>
      <c r="E5" s="7"/>
      <c r="F5" s="2"/>
    </row>
    <row r="6" spans="1:6" x14ac:dyDescent="0.2">
      <c r="A6" s="7" t="s">
        <v>184</v>
      </c>
      <c r="B6" s="7" t="s">
        <v>631</v>
      </c>
      <c r="C6" s="27">
        <v>1377243.61</v>
      </c>
      <c r="D6" s="7">
        <v>54233.283385800001</v>
      </c>
      <c r="E6" s="7">
        <v>59.359416897223802</v>
      </c>
      <c r="F6" s="2"/>
    </row>
    <row r="7" spans="1:6" x14ac:dyDescent="0.2">
      <c r="A7" s="7" t="s">
        <v>185</v>
      </c>
      <c r="B7" s="7" t="s">
        <v>632</v>
      </c>
      <c r="C7" s="27">
        <v>7337913.9699999997</v>
      </c>
      <c r="D7" s="7">
        <v>37341.851708800001</v>
      </c>
      <c r="E7" s="7">
        <v>40.871405987514713</v>
      </c>
      <c r="F7" s="2"/>
    </row>
    <row r="8" spans="1:6" x14ac:dyDescent="0.2">
      <c r="A8" s="6" t="s">
        <v>40</v>
      </c>
      <c r="B8" s="7"/>
      <c r="C8" s="7"/>
      <c r="D8" s="6">
        <f>SUM(D6:D7)</f>
        <v>91575.135094600002</v>
      </c>
      <c r="E8" s="6">
        <f>SUM(E6:E7)</f>
        <v>100.23082288473852</v>
      </c>
      <c r="F8" s="2"/>
    </row>
    <row r="9" spans="1:6" x14ac:dyDescent="0.2">
      <c r="A9" s="7"/>
      <c r="B9" s="7"/>
      <c r="C9" s="7"/>
      <c r="D9" s="7"/>
      <c r="E9" s="7"/>
      <c r="F9" s="2"/>
    </row>
    <row r="10" spans="1:6" x14ac:dyDescent="0.2">
      <c r="A10" s="6" t="s">
        <v>40</v>
      </c>
      <c r="B10" s="7"/>
      <c r="C10" s="7"/>
      <c r="D10" s="6">
        <v>91575.135094600002</v>
      </c>
      <c r="E10" s="6">
        <v>100.23082288473852</v>
      </c>
      <c r="F10" s="2"/>
    </row>
    <row r="11" spans="1:6" x14ac:dyDescent="0.2">
      <c r="A11" s="7"/>
      <c r="B11" s="7"/>
      <c r="C11" s="7"/>
      <c r="D11" s="7"/>
      <c r="E11" s="7"/>
      <c r="F11" s="2"/>
    </row>
    <row r="12" spans="1:6" x14ac:dyDescent="0.2">
      <c r="A12" s="6" t="s">
        <v>103</v>
      </c>
      <c r="B12" s="7"/>
      <c r="C12" s="7"/>
      <c r="D12" s="6">
        <v>-210.8895871</v>
      </c>
      <c r="E12" s="6">
        <v>-0.23</v>
      </c>
      <c r="F12" s="2"/>
    </row>
    <row r="13" spans="1:6" x14ac:dyDescent="0.2">
      <c r="A13" s="7"/>
      <c r="B13" s="7"/>
      <c r="C13" s="7"/>
      <c r="D13" s="7"/>
      <c r="E13" s="7"/>
      <c r="F13" s="2"/>
    </row>
    <row r="14" spans="1:6" x14ac:dyDescent="0.2">
      <c r="A14" s="8" t="s">
        <v>104</v>
      </c>
      <c r="B14" s="5"/>
      <c r="C14" s="5"/>
      <c r="D14" s="8">
        <v>91364.245507500003</v>
      </c>
      <c r="E14" s="8">
        <f xml:space="preserve"> ROUND(SUM(E10:E13),2)</f>
        <v>100</v>
      </c>
      <c r="F14" s="2"/>
    </row>
    <row r="16" spans="1:6" x14ac:dyDescent="0.2">
      <c r="A16" s="9" t="s">
        <v>105</v>
      </c>
    </row>
    <row r="17" spans="1:4" x14ac:dyDescent="0.2">
      <c r="A17" s="9" t="s">
        <v>106</v>
      </c>
    </row>
    <row r="18" spans="1:4" x14ac:dyDescent="0.2">
      <c r="A18" s="9" t="s">
        <v>107</v>
      </c>
    </row>
    <row r="19" spans="1:4" x14ac:dyDescent="0.2">
      <c r="A19" s="2" t="s">
        <v>598</v>
      </c>
      <c r="B19" s="12">
        <v>40.482199999999999</v>
      </c>
    </row>
    <row r="20" spans="1:4" x14ac:dyDescent="0.2">
      <c r="A20" s="2" t="s">
        <v>599</v>
      </c>
      <c r="B20" s="12">
        <v>81.373900000000006</v>
      </c>
    </row>
    <row r="21" spans="1:4" x14ac:dyDescent="0.2">
      <c r="A21" s="2" t="s">
        <v>600</v>
      </c>
      <c r="B21" s="12">
        <v>38.101999999999997</v>
      </c>
    </row>
    <row r="22" spans="1:4" x14ac:dyDescent="0.2">
      <c r="A22" s="2" t="s">
        <v>601</v>
      </c>
      <c r="B22" s="12">
        <v>77.443200000000004</v>
      </c>
    </row>
    <row r="24" spans="1:4" x14ac:dyDescent="0.2">
      <c r="A24" s="9" t="s">
        <v>108</v>
      </c>
    </row>
    <row r="25" spans="1:4" x14ac:dyDescent="0.2">
      <c r="A25" s="2" t="s">
        <v>598</v>
      </c>
      <c r="B25" s="12">
        <v>41.073999999999998</v>
      </c>
    </row>
    <row r="26" spans="1:4" x14ac:dyDescent="0.2">
      <c r="A26" s="2" t="s">
        <v>599</v>
      </c>
      <c r="B26" s="12">
        <v>86.105099999999993</v>
      </c>
    </row>
    <row r="27" spans="1:4" x14ac:dyDescent="0.2">
      <c r="A27" s="2" t="s">
        <v>600</v>
      </c>
      <c r="B27" s="12">
        <v>38.340200000000003</v>
      </c>
    </row>
    <row r="28" spans="1:4" x14ac:dyDescent="0.2">
      <c r="A28" s="2" t="s">
        <v>601</v>
      </c>
      <c r="B28" s="12">
        <v>81.493799999999993</v>
      </c>
    </row>
    <row r="30" spans="1:4" x14ac:dyDescent="0.2">
      <c r="A30" s="9" t="s">
        <v>109</v>
      </c>
      <c r="B30" s="11"/>
    </row>
    <row r="31" spans="1:4" x14ac:dyDescent="0.2">
      <c r="A31" s="9"/>
      <c r="B31" s="11"/>
    </row>
    <row r="32" spans="1:4" x14ac:dyDescent="0.2">
      <c r="A32" s="13" t="s">
        <v>606</v>
      </c>
      <c r="B32" s="14"/>
      <c r="C32" s="49" t="s">
        <v>607</v>
      </c>
      <c r="D32" s="50"/>
    </row>
    <row r="33" spans="1:4" x14ac:dyDescent="0.2">
      <c r="A33" s="51"/>
      <c r="B33" s="52"/>
      <c r="C33" s="15" t="s">
        <v>608</v>
      </c>
      <c r="D33" s="15" t="s">
        <v>609</v>
      </c>
    </row>
    <row r="34" spans="1:4" x14ac:dyDescent="0.2">
      <c r="A34" s="16" t="s">
        <v>600</v>
      </c>
      <c r="B34" s="17"/>
      <c r="C34" s="18">
        <v>1.2245485899999999</v>
      </c>
      <c r="D34" s="18">
        <v>1.1339380970000001</v>
      </c>
    </row>
    <row r="35" spans="1:4" x14ac:dyDescent="0.2">
      <c r="A35" s="16" t="s">
        <v>598</v>
      </c>
      <c r="B35" s="17"/>
      <c r="C35" s="18">
        <v>1.2245485899999999</v>
      </c>
      <c r="D35" s="18">
        <v>1.1339380970000001</v>
      </c>
    </row>
    <row r="36" spans="1:4" x14ac:dyDescent="0.2">
      <c r="A36" s="19"/>
      <c r="B36" s="19"/>
      <c r="C36" s="20"/>
      <c r="D36" s="20"/>
    </row>
    <row r="37" spans="1:4" x14ac:dyDescent="0.2">
      <c r="A37" s="9" t="s">
        <v>111</v>
      </c>
      <c r="B37" s="21">
        <v>0.209027259896824</v>
      </c>
    </row>
  </sheetData>
  <mergeCells count="3">
    <mergeCell ref="A1:E1"/>
    <mergeCell ref="C32:D32"/>
    <mergeCell ref="A33:B33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29"/>
  <sheetViews>
    <sheetView showGridLines="0" workbookViewId="0">
      <selection sqref="A1:E1"/>
    </sheetView>
  </sheetViews>
  <sheetFormatPr defaultRowHeight="11.25" x14ac:dyDescent="0.2"/>
  <cols>
    <col min="1" max="1" width="59" style="1" bestFit="1" customWidth="1"/>
    <col min="2" max="2" width="33.85546875" style="1" bestFit="1" customWidth="1"/>
    <col min="3" max="3" width="7.42578125" style="1" bestFit="1" customWidth="1"/>
    <col min="4" max="4" width="23" style="1" bestFit="1" customWidth="1"/>
    <col min="5" max="5" width="13.5703125" style="1" bestFit="1" customWidth="1"/>
    <col min="6" max="6" width="14" style="1" bestFit="1" customWidth="1"/>
    <col min="7" max="16384" width="9.140625" style="2"/>
  </cols>
  <sheetData>
    <row r="1" spans="1:6" x14ac:dyDescent="0.2">
      <c r="A1" s="53" t="s">
        <v>183</v>
      </c>
      <c r="B1" s="53"/>
      <c r="C1" s="53"/>
      <c r="D1" s="53"/>
      <c r="E1" s="53"/>
    </row>
    <row r="3" spans="1:6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6" x14ac:dyDescent="0.2">
      <c r="A4" s="5"/>
      <c r="B4" s="5"/>
      <c r="C4" s="5"/>
      <c r="D4" s="5"/>
      <c r="E4" s="5"/>
      <c r="F4" s="2"/>
    </row>
    <row r="5" spans="1:6" x14ac:dyDescent="0.2">
      <c r="A5" s="22" t="s">
        <v>610</v>
      </c>
      <c r="B5" s="23"/>
      <c r="C5" s="23"/>
      <c r="D5" s="34"/>
      <c r="E5" s="35"/>
      <c r="F5" s="2"/>
    </row>
    <row r="6" spans="1:6" x14ac:dyDescent="0.2">
      <c r="A6" s="23" t="s">
        <v>653</v>
      </c>
      <c r="B6" s="36" t="s">
        <v>654</v>
      </c>
      <c r="C6" s="24">
        <v>70408.661999999997</v>
      </c>
      <c r="D6" s="25">
        <v>1915.4102311000001</v>
      </c>
      <c r="E6" s="25">
        <f>D6/$D$11*100</f>
        <v>98.898558449047485</v>
      </c>
      <c r="F6" s="2"/>
    </row>
    <row r="7" spans="1:6" x14ac:dyDescent="0.2">
      <c r="A7" s="22" t="s">
        <v>40</v>
      </c>
      <c r="B7" s="23"/>
      <c r="C7" s="23"/>
      <c r="D7" s="26">
        <f>D6</f>
        <v>1915.4102311000001</v>
      </c>
      <c r="E7" s="26">
        <f>E6</f>
        <v>98.898558449047485</v>
      </c>
      <c r="F7" s="2"/>
    </row>
    <row r="8" spans="1:6" x14ac:dyDescent="0.2">
      <c r="A8" s="7"/>
      <c r="B8" s="7"/>
      <c r="C8" s="7"/>
      <c r="D8" s="7"/>
      <c r="E8" s="7"/>
      <c r="F8" s="2"/>
    </row>
    <row r="9" spans="1:6" x14ac:dyDescent="0.2">
      <c r="A9" s="6" t="s">
        <v>103</v>
      </c>
      <c r="B9" s="7"/>
      <c r="C9" s="7"/>
      <c r="D9" s="6">
        <v>21.332084600000002</v>
      </c>
      <c r="E9" s="6">
        <f>D9/$D$11*100</f>
        <v>1.1014415509525288</v>
      </c>
      <c r="F9" s="2"/>
    </row>
    <row r="10" spans="1:6" x14ac:dyDescent="0.2">
      <c r="A10" s="7"/>
      <c r="B10" s="7"/>
      <c r="C10" s="7"/>
      <c r="D10" s="7"/>
      <c r="E10" s="7"/>
      <c r="F10" s="2"/>
    </row>
    <row r="11" spans="1:6" x14ac:dyDescent="0.2">
      <c r="A11" s="8" t="s">
        <v>104</v>
      </c>
      <c r="B11" s="5"/>
      <c r="C11" s="5"/>
      <c r="D11" s="8">
        <f>D7+D9</f>
        <v>1936.7423157000001</v>
      </c>
      <c r="E11" s="8">
        <f>E7+E9</f>
        <v>100.00000000000001</v>
      </c>
      <c r="F11" s="2"/>
    </row>
    <row r="13" spans="1:6" x14ac:dyDescent="0.2">
      <c r="A13" s="9" t="s">
        <v>105</v>
      </c>
    </row>
    <row r="14" spans="1:6" x14ac:dyDescent="0.2">
      <c r="A14" s="9" t="s">
        <v>106</v>
      </c>
    </row>
    <row r="15" spans="1:6" x14ac:dyDescent="0.2">
      <c r="A15" s="9" t="s">
        <v>107</v>
      </c>
    </row>
    <row r="16" spans="1:6" x14ac:dyDescent="0.2">
      <c r="A16" s="2" t="s">
        <v>598</v>
      </c>
      <c r="B16" s="12">
        <v>10.8719</v>
      </c>
    </row>
    <row r="17" spans="1:2" x14ac:dyDescent="0.2">
      <c r="A17" s="2" t="s">
        <v>599</v>
      </c>
      <c r="B17" s="12">
        <v>10.8719</v>
      </c>
    </row>
    <row r="18" spans="1:2" x14ac:dyDescent="0.2">
      <c r="A18" s="2" t="s">
        <v>600</v>
      </c>
      <c r="B18" s="12">
        <v>10.323399999999999</v>
      </c>
    </row>
    <row r="19" spans="1:2" x14ac:dyDescent="0.2">
      <c r="A19" s="2" t="s">
        <v>601</v>
      </c>
      <c r="B19" s="12">
        <v>10.323399999999999</v>
      </c>
    </row>
    <row r="21" spans="1:2" x14ac:dyDescent="0.2">
      <c r="A21" s="9" t="s">
        <v>108</v>
      </c>
    </row>
    <row r="22" spans="1:2" x14ac:dyDescent="0.2">
      <c r="A22" s="2" t="s">
        <v>598</v>
      </c>
      <c r="B22" s="12">
        <v>11.222300000000001</v>
      </c>
    </row>
    <row r="23" spans="1:2" x14ac:dyDescent="0.2">
      <c r="A23" s="2" t="s">
        <v>599</v>
      </c>
      <c r="B23" s="12">
        <v>11.222300000000001</v>
      </c>
    </row>
    <row r="24" spans="1:2" x14ac:dyDescent="0.2">
      <c r="A24" s="2" t="s">
        <v>600</v>
      </c>
      <c r="B24" s="12">
        <v>10.6013</v>
      </c>
    </row>
    <row r="25" spans="1:2" x14ac:dyDescent="0.2">
      <c r="A25" s="2" t="s">
        <v>601</v>
      </c>
      <c r="B25" s="12">
        <v>10.6013</v>
      </c>
    </row>
    <row r="27" spans="1:2" x14ac:dyDescent="0.2">
      <c r="A27" s="9" t="s">
        <v>109</v>
      </c>
      <c r="B27" s="11" t="s">
        <v>110</v>
      </c>
    </row>
    <row r="28" spans="1:2" x14ac:dyDescent="0.2">
      <c r="A28" s="9"/>
      <c r="B28" s="11"/>
    </row>
    <row r="29" spans="1:2" x14ac:dyDescent="0.2">
      <c r="A29" s="9" t="s">
        <v>111</v>
      </c>
      <c r="B29" s="21">
        <v>3.0826322581705645E-2</v>
      </c>
    </row>
  </sheetData>
  <sortState ref="A22:B25">
    <sortCondition ref="A22:A25"/>
  </sortState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94"/>
  <sheetViews>
    <sheetView showGridLines="0" zoomScaleNormal="100" workbookViewId="0"/>
  </sheetViews>
  <sheetFormatPr defaultRowHeight="11.25" x14ac:dyDescent="0.2"/>
  <cols>
    <col min="1" max="1" width="38" style="2" customWidth="1"/>
    <col min="2" max="2" width="90.85546875" style="2" bestFit="1" customWidth="1"/>
    <col min="3" max="3" width="18" style="2" bestFit="1" customWidth="1"/>
    <col min="4" max="4" width="7.42578125" style="2" bestFit="1" customWidth="1"/>
    <col min="5" max="5" width="23" style="1" bestFit="1" customWidth="1"/>
    <col min="6" max="6" width="15.5703125" style="1" bestFit="1" customWidth="1"/>
    <col min="7" max="16384" width="9.140625" style="2"/>
  </cols>
  <sheetData>
    <row r="1" spans="1:6" x14ac:dyDescent="0.2">
      <c r="A1" s="4"/>
      <c r="B1" s="48" t="s">
        <v>1125</v>
      </c>
      <c r="C1" s="48"/>
      <c r="D1" s="48"/>
      <c r="E1" s="48"/>
    </row>
    <row r="3" spans="1:6" s="4" customFormat="1" x14ac:dyDescent="0.2">
      <c r="A3" s="38" t="s">
        <v>1</v>
      </c>
      <c r="B3" s="38" t="s">
        <v>2</v>
      </c>
      <c r="C3" s="38" t="s">
        <v>1126</v>
      </c>
      <c r="D3" s="38" t="s">
        <v>4</v>
      </c>
      <c r="E3" s="3" t="s">
        <v>5</v>
      </c>
      <c r="F3" s="3" t="s">
        <v>6</v>
      </c>
    </row>
    <row r="4" spans="1:6" x14ac:dyDescent="0.2">
      <c r="A4" s="39"/>
      <c r="B4" s="39"/>
      <c r="C4" s="39"/>
      <c r="D4" s="39"/>
      <c r="E4" s="5"/>
      <c r="F4" s="5"/>
    </row>
    <row r="5" spans="1:6" x14ac:dyDescent="0.2">
      <c r="A5" s="40" t="s">
        <v>7</v>
      </c>
      <c r="B5" s="41"/>
      <c r="C5" s="41"/>
      <c r="D5" s="41"/>
      <c r="E5" s="7"/>
      <c r="F5" s="7"/>
    </row>
    <row r="6" spans="1:6" x14ac:dyDescent="0.2">
      <c r="A6" s="40" t="s">
        <v>8</v>
      </c>
      <c r="B6" s="41"/>
      <c r="C6" s="41"/>
      <c r="D6" s="41"/>
      <c r="E6" s="7"/>
      <c r="F6" s="7"/>
    </row>
    <row r="7" spans="1:6" x14ac:dyDescent="0.2">
      <c r="A7" s="41" t="s">
        <v>9</v>
      </c>
      <c r="B7" s="41" t="s">
        <v>10</v>
      </c>
      <c r="C7" s="41" t="s">
        <v>11</v>
      </c>
      <c r="D7" s="41">
        <v>79000</v>
      </c>
      <c r="E7" s="7">
        <v>1628.348</v>
      </c>
      <c r="F7" s="7">
        <f t="shared" ref="F7:F42" si="0">+E7/$E$76*100</f>
        <v>3.7313701449727033</v>
      </c>
    </row>
    <row r="8" spans="1:6" x14ac:dyDescent="0.2">
      <c r="A8" s="41" t="s">
        <v>117</v>
      </c>
      <c r="B8" s="41" t="s">
        <v>118</v>
      </c>
      <c r="C8" s="41" t="s">
        <v>11</v>
      </c>
      <c r="D8" s="41">
        <v>206475</v>
      </c>
      <c r="E8" s="7">
        <v>1340.5389375</v>
      </c>
      <c r="F8" s="7">
        <f t="shared" si="0"/>
        <v>3.0718537865130355</v>
      </c>
    </row>
    <row r="9" spans="1:6" x14ac:dyDescent="0.2">
      <c r="A9" s="41" t="s">
        <v>236</v>
      </c>
      <c r="B9" s="41" t="s">
        <v>237</v>
      </c>
      <c r="C9" s="41" t="s">
        <v>52</v>
      </c>
      <c r="D9" s="41">
        <v>79950</v>
      </c>
      <c r="E9" s="7">
        <v>853.46624999999995</v>
      </c>
      <c r="F9" s="7">
        <f t="shared" si="0"/>
        <v>1.9557235216254811</v>
      </c>
    </row>
    <row r="10" spans="1:6" x14ac:dyDescent="0.2">
      <c r="A10" s="41" t="s">
        <v>187</v>
      </c>
      <c r="B10" s="41" t="s">
        <v>188</v>
      </c>
      <c r="C10" s="41" t="s">
        <v>74</v>
      </c>
      <c r="D10" s="41">
        <v>54952</v>
      </c>
      <c r="E10" s="7">
        <v>791.91327200000001</v>
      </c>
      <c r="F10" s="7">
        <f t="shared" si="0"/>
        <v>1.8146744679567561</v>
      </c>
    </row>
    <row r="11" spans="1:6" x14ac:dyDescent="0.2">
      <c r="A11" s="41" t="s">
        <v>196</v>
      </c>
      <c r="B11" s="41" t="s">
        <v>197</v>
      </c>
      <c r="C11" s="41" t="s">
        <v>11</v>
      </c>
      <c r="D11" s="41">
        <v>53853</v>
      </c>
      <c r="E11" s="7">
        <v>693.22274249999998</v>
      </c>
      <c r="F11" s="7">
        <f t="shared" si="0"/>
        <v>1.5885244709242741</v>
      </c>
    </row>
    <row r="12" spans="1:6" x14ac:dyDescent="0.2">
      <c r="A12" s="41" t="s">
        <v>12</v>
      </c>
      <c r="B12" s="41" t="s">
        <v>13</v>
      </c>
      <c r="C12" s="41" t="s">
        <v>11</v>
      </c>
      <c r="D12" s="41">
        <v>187500</v>
      </c>
      <c r="E12" s="7">
        <v>644.0625</v>
      </c>
      <c r="F12" s="7">
        <f t="shared" si="0"/>
        <v>1.4758734521100414</v>
      </c>
    </row>
    <row r="13" spans="1:6" x14ac:dyDescent="0.2">
      <c r="A13" s="41" t="s">
        <v>147</v>
      </c>
      <c r="B13" s="41" t="s">
        <v>148</v>
      </c>
      <c r="C13" s="41" t="s">
        <v>21</v>
      </c>
      <c r="D13" s="41">
        <v>66526</v>
      </c>
      <c r="E13" s="7">
        <v>642.175478</v>
      </c>
      <c r="F13" s="7">
        <f t="shared" si="0"/>
        <v>1.4715493287938297</v>
      </c>
    </row>
    <row r="14" spans="1:6" x14ac:dyDescent="0.2">
      <c r="A14" s="41" t="s">
        <v>194</v>
      </c>
      <c r="B14" s="41" t="s">
        <v>195</v>
      </c>
      <c r="C14" s="41" t="s">
        <v>136</v>
      </c>
      <c r="D14" s="41">
        <v>25367</v>
      </c>
      <c r="E14" s="7">
        <v>632.14563999999996</v>
      </c>
      <c r="F14" s="7">
        <f t="shared" si="0"/>
        <v>1.4485658890916819</v>
      </c>
    </row>
    <row r="15" spans="1:6" x14ac:dyDescent="0.2">
      <c r="A15" s="41" t="s">
        <v>119</v>
      </c>
      <c r="B15" s="41" t="s">
        <v>120</v>
      </c>
      <c r="C15" s="41" t="s">
        <v>33</v>
      </c>
      <c r="D15" s="41">
        <v>160000</v>
      </c>
      <c r="E15" s="7">
        <v>614.16</v>
      </c>
      <c r="F15" s="7">
        <f t="shared" si="0"/>
        <v>1.4073516768138232</v>
      </c>
    </row>
    <row r="16" spans="1:6" x14ac:dyDescent="0.2">
      <c r="A16" s="41" t="s">
        <v>22</v>
      </c>
      <c r="B16" s="41" t="s">
        <v>23</v>
      </c>
      <c r="C16" s="41" t="s">
        <v>24</v>
      </c>
      <c r="D16" s="41">
        <v>254936</v>
      </c>
      <c r="E16" s="7">
        <v>606.62021200000004</v>
      </c>
      <c r="F16" s="7">
        <f t="shared" si="0"/>
        <v>1.3900742030535316</v>
      </c>
    </row>
    <row r="17" spans="1:6" x14ac:dyDescent="0.2">
      <c r="A17" s="41" t="s">
        <v>113</v>
      </c>
      <c r="B17" s="41" t="s">
        <v>114</v>
      </c>
      <c r="C17" s="41" t="s">
        <v>11</v>
      </c>
      <c r="D17" s="41">
        <v>177510</v>
      </c>
      <c r="E17" s="7">
        <v>549.57096000000001</v>
      </c>
      <c r="F17" s="7">
        <f t="shared" si="0"/>
        <v>1.2593454671163582</v>
      </c>
    </row>
    <row r="18" spans="1:6" x14ac:dyDescent="0.2">
      <c r="A18" s="41" t="s">
        <v>256</v>
      </c>
      <c r="B18" s="41" t="s">
        <v>257</v>
      </c>
      <c r="C18" s="41" t="s">
        <v>247</v>
      </c>
      <c r="D18" s="41">
        <v>40000</v>
      </c>
      <c r="E18" s="7">
        <v>544.04</v>
      </c>
      <c r="F18" s="7">
        <f t="shared" si="0"/>
        <v>1.2466712359218972</v>
      </c>
    </row>
    <row r="19" spans="1:6" x14ac:dyDescent="0.2">
      <c r="A19" s="41" t="s">
        <v>291</v>
      </c>
      <c r="B19" s="41" t="s">
        <v>292</v>
      </c>
      <c r="C19" s="41" t="s">
        <v>123</v>
      </c>
      <c r="D19" s="41">
        <v>203475</v>
      </c>
      <c r="E19" s="7">
        <v>516.41954999999996</v>
      </c>
      <c r="F19" s="7">
        <f t="shared" si="0"/>
        <v>1.1833787932003712</v>
      </c>
    </row>
    <row r="20" spans="1:6" x14ac:dyDescent="0.2">
      <c r="A20" s="41" t="s">
        <v>413</v>
      </c>
      <c r="B20" s="41" t="s">
        <v>414</v>
      </c>
      <c r="C20" s="41" t="s">
        <v>77</v>
      </c>
      <c r="D20" s="41">
        <v>27311</v>
      </c>
      <c r="E20" s="7">
        <v>486.16311100000001</v>
      </c>
      <c r="F20" s="7">
        <f t="shared" si="0"/>
        <v>1.1140459643592466</v>
      </c>
    </row>
    <row r="21" spans="1:6" x14ac:dyDescent="0.2">
      <c r="A21" s="41" t="s">
        <v>129</v>
      </c>
      <c r="B21" s="41" t="s">
        <v>130</v>
      </c>
      <c r="C21" s="41" t="s">
        <v>131</v>
      </c>
      <c r="D21" s="41">
        <v>190244</v>
      </c>
      <c r="E21" s="7">
        <v>471.90024199999999</v>
      </c>
      <c r="F21" s="7">
        <f t="shared" si="0"/>
        <v>1.0813625062972987</v>
      </c>
    </row>
    <row r="22" spans="1:6" x14ac:dyDescent="0.2">
      <c r="A22" s="41" t="s">
        <v>421</v>
      </c>
      <c r="B22" s="41" t="s">
        <v>422</v>
      </c>
      <c r="C22" s="41" t="s">
        <v>77</v>
      </c>
      <c r="D22" s="41">
        <v>34000</v>
      </c>
      <c r="E22" s="7">
        <v>466.63299999999998</v>
      </c>
      <c r="F22" s="7">
        <f t="shared" si="0"/>
        <v>1.0692925866332303</v>
      </c>
    </row>
    <row r="23" spans="1:6" x14ac:dyDescent="0.2">
      <c r="A23" s="41" t="s">
        <v>224</v>
      </c>
      <c r="B23" s="41" t="s">
        <v>225</v>
      </c>
      <c r="C23" s="41" t="s">
        <v>226</v>
      </c>
      <c r="D23" s="41">
        <v>74355</v>
      </c>
      <c r="E23" s="7">
        <v>446.50177500000001</v>
      </c>
      <c r="F23" s="7">
        <f t="shared" si="0"/>
        <v>1.0231617522251504</v>
      </c>
    </row>
    <row r="24" spans="1:6" x14ac:dyDescent="0.2">
      <c r="A24" s="41" t="s">
        <v>161</v>
      </c>
      <c r="B24" s="41" t="s">
        <v>162</v>
      </c>
      <c r="C24" s="41" t="s">
        <v>128</v>
      </c>
      <c r="D24" s="41">
        <v>219265</v>
      </c>
      <c r="E24" s="7">
        <v>441.81897500000002</v>
      </c>
      <c r="F24" s="7">
        <f t="shared" si="0"/>
        <v>1.0124310852455625</v>
      </c>
    </row>
    <row r="25" spans="1:6" x14ac:dyDescent="0.2">
      <c r="A25" s="41" t="s">
        <v>229</v>
      </c>
      <c r="B25" s="41" t="s">
        <v>230</v>
      </c>
      <c r="C25" s="41" t="s">
        <v>191</v>
      </c>
      <c r="D25" s="41">
        <v>60000</v>
      </c>
      <c r="E25" s="7">
        <v>368.88</v>
      </c>
      <c r="F25" s="7">
        <f t="shared" si="0"/>
        <v>0.84529094461228849</v>
      </c>
    </row>
    <row r="26" spans="1:6" x14ac:dyDescent="0.2">
      <c r="A26" s="41" t="s">
        <v>124</v>
      </c>
      <c r="B26" s="41" t="s">
        <v>125</v>
      </c>
      <c r="C26" s="41" t="s">
        <v>123</v>
      </c>
      <c r="D26" s="41">
        <v>93000</v>
      </c>
      <c r="E26" s="7">
        <v>336.75299999999999</v>
      </c>
      <c r="F26" s="7">
        <f t="shared" si="0"/>
        <v>0.77167171294464865</v>
      </c>
    </row>
    <row r="27" spans="1:6" x14ac:dyDescent="0.2">
      <c r="A27" s="41" t="s">
        <v>240</v>
      </c>
      <c r="B27" s="41" t="s">
        <v>241</v>
      </c>
      <c r="C27" s="41" t="s">
        <v>131</v>
      </c>
      <c r="D27" s="41">
        <v>168573</v>
      </c>
      <c r="E27" s="7">
        <v>324.50302499999998</v>
      </c>
      <c r="F27" s="7">
        <f t="shared" si="0"/>
        <v>0.74360081471425676</v>
      </c>
    </row>
    <row r="28" spans="1:6" x14ac:dyDescent="0.2">
      <c r="A28" s="41" t="s">
        <v>126</v>
      </c>
      <c r="B28" s="41" t="s">
        <v>127</v>
      </c>
      <c r="C28" s="41" t="s">
        <v>128</v>
      </c>
      <c r="D28" s="41">
        <v>184376</v>
      </c>
      <c r="E28" s="7">
        <v>316.20483999999999</v>
      </c>
      <c r="F28" s="7">
        <f t="shared" si="0"/>
        <v>0.72458546924359557</v>
      </c>
    </row>
    <row r="29" spans="1:6" x14ac:dyDescent="0.2">
      <c r="A29" s="41" t="s">
        <v>231</v>
      </c>
      <c r="B29" s="41" t="s">
        <v>232</v>
      </c>
      <c r="C29" s="41" t="s">
        <v>77</v>
      </c>
      <c r="D29" s="41">
        <v>26468</v>
      </c>
      <c r="E29" s="7">
        <v>309.41091999999998</v>
      </c>
      <c r="F29" s="7">
        <f t="shared" si="0"/>
        <v>0.70901715690782152</v>
      </c>
    </row>
    <row r="30" spans="1:6" x14ac:dyDescent="0.2">
      <c r="A30" s="41" t="s">
        <v>234</v>
      </c>
      <c r="B30" s="41" t="s">
        <v>235</v>
      </c>
      <c r="C30" s="41" t="s">
        <v>77</v>
      </c>
      <c r="D30" s="41">
        <v>57182</v>
      </c>
      <c r="E30" s="7">
        <v>294.71602799999999</v>
      </c>
      <c r="F30" s="7">
        <f t="shared" si="0"/>
        <v>0.67534371530172865</v>
      </c>
    </row>
    <row r="31" spans="1:6" x14ac:dyDescent="0.2">
      <c r="A31" s="41" t="s">
        <v>210</v>
      </c>
      <c r="B31" s="41" t="s">
        <v>211</v>
      </c>
      <c r="C31" s="41" t="s">
        <v>136</v>
      </c>
      <c r="D31" s="41">
        <v>72000</v>
      </c>
      <c r="E31" s="7">
        <v>289.98</v>
      </c>
      <c r="F31" s="7">
        <f t="shared" si="0"/>
        <v>0.66449107601027824</v>
      </c>
    </row>
    <row r="32" spans="1:6" x14ac:dyDescent="0.2">
      <c r="A32" s="41" t="s">
        <v>302</v>
      </c>
      <c r="B32" s="41" t="s">
        <v>303</v>
      </c>
      <c r="C32" s="41" t="s">
        <v>11</v>
      </c>
      <c r="D32" s="41">
        <v>301582</v>
      </c>
      <c r="E32" s="7">
        <v>282.28075200000001</v>
      </c>
      <c r="F32" s="7">
        <f t="shared" si="0"/>
        <v>0.64684819861187148</v>
      </c>
    </row>
    <row r="33" spans="1:6" x14ac:dyDescent="0.2">
      <c r="A33" s="41" t="s">
        <v>28</v>
      </c>
      <c r="B33" s="41" t="s">
        <v>29</v>
      </c>
      <c r="C33" s="41" t="s">
        <v>30</v>
      </c>
      <c r="D33" s="41">
        <v>32100</v>
      </c>
      <c r="E33" s="7">
        <v>246.57615000000001</v>
      </c>
      <c r="F33" s="7">
        <f t="shared" si="0"/>
        <v>0.56503086844600237</v>
      </c>
    </row>
    <row r="34" spans="1:6" x14ac:dyDescent="0.2">
      <c r="A34" s="41" t="s">
        <v>222</v>
      </c>
      <c r="B34" s="41" t="s">
        <v>223</v>
      </c>
      <c r="C34" s="41" t="s">
        <v>16</v>
      </c>
      <c r="D34" s="41">
        <v>122410</v>
      </c>
      <c r="E34" s="7">
        <v>242.98384999999999</v>
      </c>
      <c r="F34" s="7">
        <f t="shared" si="0"/>
        <v>0.55679908938416445</v>
      </c>
    </row>
    <row r="35" spans="1:6" x14ac:dyDescent="0.2">
      <c r="A35" s="41" t="s">
        <v>264</v>
      </c>
      <c r="B35" s="41" t="s">
        <v>265</v>
      </c>
      <c r="C35" s="41" t="s">
        <v>247</v>
      </c>
      <c r="D35" s="41">
        <v>27000</v>
      </c>
      <c r="E35" s="7">
        <v>228.393</v>
      </c>
      <c r="F35" s="7">
        <f t="shared" si="0"/>
        <v>0.52336406070492958</v>
      </c>
    </row>
    <row r="36" spans="1:6" x14ac:dyDescent="0.2">
      <c r="A36" s="41" t="s">
        <v>198</v>
      </c>
      <c r="B36" s="41" t="s">
        <v>199</v>
      </c>
      <c r="C36" s="41" t="s">
        <v>77</v>
      </c>
      <c r="D36" s="41">
        <v>15000</v>
      </c>
      <c r="E36" s="7">
        <v>210.61500000000001</v>
      </c>
      <c r="F36" s="7">
        <f t="shared" si="0"/>
        <v>0.4826256568518682</v>
      </c>
    </row>
    <row r="37" spans="1:6" x14ac:dyDescent="0.2">
      <c r="A37" s="41" t="s">
        <v>19</v>
      </c>
      <c r="B37" s="41" t="s">
        <v>20</v>
      </c>
      <c r="C37" s="41" t="s">
        <v>21</v>
      </c>
      <c r="D37" s="41">
        <v>74940</v>
      </c>
      <c r="E37" s="7">
        <v>200.46449999999999</v>
      </c>
      <c r="F37" s="7">
        <f t="shared" si="0"/>
        <v>0.45936571938362092</v>
      </c>
    </row>
    <row r="38" spans="1:6" x14ac:dyDescent="0.2">
      <c r="A38" s="41" t="s">
        <v>115</v>
      </c>
      <c r="B38" s="41" t="s">
        <v>116</v>
      </c>
      <c r="C38" s="41" t="s">
        <v>11</v>
      </c>
      <c r="D38" s="41">
        <v>57684</v>
      </c>
      <c r="E38" s="7">
        <v>197.625384</v>
      </c>
      <c r="F38" s="7">
        <f t="shared" si="0"/>
        <v>0.45285986640838827</v>
      </c>
    </row>
    <row r="39" spans="1:6" x14ac:dyDescent="0.2">
      <c r="A39" s="41" t="s">
        <v>276</v>
      </c>
      <c r="B39" s="41" t="s">
        <v>277</v>
      </c>
      <c r="C39" s="41" t="s">
        <v>63</v>
      </c>
      <c r="D39" s="41">
        <v>153047</v>
      </c>
      <c r="E39" s="7">
        <v>193.37488450000001</v>
      </c>
      <c r="F39" s="7">
        <f t="shared" si="0"/>
        <v>0.44311981886601931</v>
      </c>
    </row>
    <row r="40" spans="1:6" x14ac:dyDescent="0.2">
      <c r="A40" s="41" t="s">
        <v>300</v>
      </c>
      <c r="B40" s="41" t="s">
        <v>301</v>
      </c>
      <c r="C40" s="41" t="s">
        <v>21</v>
      </c>
      <c r="D40" s="41">
        <v>23121</v>
      </c>
      <c r="E40" s="7">
        <v>131.63941349999999</v>
      </c>
      <c r="F40" s="7">
        <f t="shared" si="0"/>
        <v>0.30165258128828515</v>
      </c>
    </row>
    <row r="41" spans="1:6" x14ac:dyDescent="0.2">
      <c r="A41" s="41" t="s">
        <v>250</v>
      </c>
      <c r="B41" s="41" t="s">
        <v>251</v>
      </c>
      <c r="C41" s="41" t="s">
        <v>136</v>
      </c>
      <c r="D41" s="41">
        <v>7072</v>
      </c>
      <c r="E41" s="7">
        <v>128.20121599999999</v>
      </c>
      <c r="F41" s="7">
        <f t="shared" si="0"/>
        <v>0.29377392911809808</v>
      </c>
    </row>
    <row r="42" spans="1:6" x14ac:dyDescent="0.2">
      <c r="A42" s="41" t="s">
        <v>335</v>
      </c>
      <c r="B42" s="41" t="s">
        <v>336</v>
      </c>
      <c r="C42" s="41" t="s">
        <v>337</v>
      </c>
      <c r="D42" s="41">
        <v>984</v>
      </c>
      <c r="E42" s="7">
        <v>2.8137479999999999</v>
      </c>
      <c r="F42" s="7">
        <f t="shared" si="0"/>
        <v>6.4477220364913719E-3</v>
      </c>
    </row>
    <row r="43" spans="1:6" x14ac:dyDescent="0.2">
      <c r="A43" s="40" t="s">
        <v>40</v>
      </c>
      <c r="B43" s="41"/>
      <c r="C43" s="41"/>
      <c r="D43" s="41"/>
      <c r="E43" s="6">
        <f>SUM(E7:E42)</f>
        <v>16675.116356000006</v>
      </c>
      <c r="F43" s="6">
        <f>SUM(F7:F42)</f>
        <v>38.211138733688621</v>
      </c>
    </row>
    <row r="44" spans="1:6" x14ac:dyDescent="0.2">
      <c r="A44" s="41"/>
      <c r="B44" s="41"/>
      <c r="C44" s="41"/>
      <c r="D44" s="41"/>
      <c r="E44" s="7"/>
      <c r="F44" s="7"/>
    </row>
    <row r="45" spans="1:6" x14ac:dyDescent="0.2">
      <c r="A45" s="40" t="s">
        <v>674</v>
      </c>
      <c r="B45" s="41"/>
      <c r="C45" s="41"/>
      <c r="D45" s="41"/>
      <c r="E45" s="7"/>
      <c r="F45" s="7"/>
    </row>
    <row r="46" spans="1:6" x14ac:dyDescent="0.2">
      <c r="A46" s="40" t="s">
        <v>8</v>
      </c>
      <c r="B46" s="41"/>
      <c r="C46" s="41"/>
      <c r="D46" s="41"/>
      <c r="E46" s="7"/>
      <c r="F46" s="7"/>
    </row>
    <row r="47" spans="1:6" x14ac:dyDescent="0.2">
      <c r="A47" s="40"/>
      <c r="B47" s="41"/>
      <c r="C47" s="41"/>
      <c r="D47" s="41"/>
      <c r="E47" s="7"/>
      <c r="F47" s="7"/>
    </row>
    <row r="48" spans="1:6" x14ac:dyDescent="0.2">
      <c r="A48" s="41" t="s">
        <v>1127</v>
      </c>
      <c r="B48" s="41" t="s">
        <v>1505</v>
      </c>
      <c r="C48" s="41" t="s">
        <v>934</v>
      </c>
      <c r="D48" s="41">
        <v>250</v>
      </c>
      <c r="E48" s="7">
        <v>2498.2775000000001</v>
      </c>
      <c r="F48" s="7">
        <f t="shared" ref="F48:F63" si="1">+E48/$E$76*100</f>
        <v>5.7248193121845228</v>
      </c>
    </row>
    <row r="49" spans="1:6" x14ac:dyDescent="0.2">
      <c r="A49" s="41" t="s">
        <v>1128</v>
      </c>
      <c r="B49" s="41" t="s">
        <v>1506</v>
      </c>
      <c r="C49" s="41" t="s">
        <v>757</v>
      </c>
      <c r="D49" s="41">
        <v>200</v>
      </c>
      <c r="E49" s="7">
        <v>2062.1280000000002</v>
      </c>
      <c r="F49" s="7">
        <f t="shared" si="1"/>
        <v>4.7253798661663664</v>
      </c>
    </row>
    <row r="50" spans="1:6" x14ac:dyDescent="0.2">
      <c r="A50" s="41" t="s">
        <v>696</v>
      </c>
      <c r="B50" s="41" t="s">
        <v>1308</v>
      </c>
      <c r="C50" s="41" t="s">
        <v>697</v>
      </c>
      <c r="D50" s="41">
        <v>200</v>
      </c>
      <c r="E50" s="7">
        <v>1975.412</v>
      </c>
      <c r="F50" s="7">
        <f t="shared" si="1"/>
        <v>4.52666958219055</v>
      </c>
    </row>
    <row r="51" spans="1:6" x14ac:dyDescent="0.2">
      <c r="A51" s="41" t="s">
        <v>1129</v>
      </c>
      <c r="B51" s="41" t="s">
        <v>1507</v>
      </c>
      <c r="C51" s="41" t="s">
        <v>697</v>
      </c>
      <c r="D51" s="41">
        <v>200</v>
      </c>
      <c r="E51" s="7">
        <v>1971.598</v>
      </c>
      <c r="F51" s="7">
        <f t="shared" si="1"/>
        <v>4.5179297761214992</v>
      </c>
    </row>
    <row r="52" spans="1:6" x14ac:dyDescent="0.2">
      <c r="A52" s="41" t="s">
        <v>933</v>
      </c>
      <c r="B52" s="41" t="s">
        <v>1414</v>
      </c>
      <c r="C52" s="41" t="s">
        <v>934</v>
      </c>
      <c r="D52" s="41">
        <v>14</v>
      </c>
      <c r="E52" s="7">
        <v>1595.979</v>
      </c>
      <c r="F52" s="7">
        <f t="shared" si="1"/>
        <v>3.6571963687144207</v>
      </c>
    </row>
    <row r="53" spans="1:6" x14ac:dyDescent="0.2">
      <c r="A53" s="41" t="s">
        <v>1130</v>
      </c>
      <c r="B53" s="41" t="s">
        <v>1508</v>
      </c>
      <c r="C53" s="41" t="s">
        <v>876</v>
      </c>
      <c r="D53" s="41">
        <v>150</v>
      </c>
      <c r="E53" s="7">
        <v>1497.9090000000001</v>
      </c>
      <c r="F53" s="7">
        <f t="shared" si="1"/>
        <v>3.4324683191098693</v>
      </c>
    </row>
    <row r="54" spans="1:6" x14ac:dyDescent="0.2">
      <c r="A54" s="41" t="s">
        <v>1029</v>
      </c>
      <c r="B54" s="41" t="s">
        <v>1431</v>
      </c>
      <c r="C54" s="41" t="s">
        <v>680</v>
      </c>
      <c r="D54" s="41">
        <v>150</v>
      </c>
      <c r="E54" s="7">
        <v>1496.5170000000001</v>
      </c>
      <c r="F54" s="7">
        <f t="shared" si="1"/>
        <v>3.4292785419603886</v>
      </c>
    </row>
    <row r="55" spans="1:6" x14ac:dyDescent="0.2">
      <c r="A55" s="41" t="s">
        <v>907</v>
      </c>
      <c r="B55" s="41" t="s">
        <v>1393</v>
      </c>
      <c r="C55" s="41" t="s">
        <v>697</v>
      </c>
      <c r="D55" s="41">
        <v>150</v>
      </c>
      <c r="E55" s="7">
        <v>1490.0820000000001</v>
      </c>
      <c r="F55" s="7">
        <f t="shared" si="1"/>
        <v>3.4145326971637608</v>
      </c>
    </row>
    <row r="56" spans="1:6" x14ac:dyDescent="0.2">
      <c r="A56" s="41" t="s">
        <v>1131</v>
      </c>
      <c r="B56" s="41" t="s">
        <v>1509</v>
      </c>
      <c r="C56" s="41" t="s">
        <v>1132</v>
      </c>
      <c r="D56" s="41">
        <v>150</v>
      </c>
      <c r="E56" s="7">
        <v>1470.8879999999999</v>
      </c>
      <c r="F56" s="7">
        <f t="shared" si="1"/>
        <v>3.3705495200034692</v>
      </c>
    </row>
    <row r="57" spans="1:6" x14ac:dyDescent="0.2">
      <c r="A57" s="41" t="s">
        <v>882</v>
      </c>
      <c r="B57" s="41" t="s">
        <v>1372</v>
      </c>
      <c r="C57" s="41" t="s">
        <v>883</v>
      </c>
      <c r="D57" s="41">
        <v>100</v>
      </c>
      <c r="E57" s="7">
        <v>1008.2910000000001</v>
      </c>
      <c r="F57" s="7">
        <f t="shared" si="1"/>
        <v>2.3105054538984739</v>
      </c>
    </row>
    <row r="58" spans="1:6" x14ac:dyDescent="0.2">
      <c r="A58" s="41" t="s">
        <v>1133</v>
      </c>
      <c r="B58" s="41" t="s">
        <v>1510</v>
      </c>
      <c r="C58" s="41" t="s">
        <v>686</v>
      </c>
      <c r="D58" s="41">
        <v>100</v>
      </c>
      <c r="E58" s="7">
        <v>922.524</v>
      </c>
      <c r="F58" s="7">
        <f t="shared" si="1"/>
        <v>2.1139698096603419</v>
      </c>
    </row>
    <row r="59" spans="1:6" x14ac:dyDescent="0.2">
      <c r="A59" s="41" t="s">
        <v>869</v>
      </c>
      <c r="B59" s="41" t="s">
        <v>1362</v>
      </c>
      <c r="C59" s="41" t="s">
        <v>684</v>
      </c>
      <c r="D59" s="41">
        <v>50</v>
      </c>
      <c r="E59" s="7">
        <v>498.83100000000002</v>
      </c>
      <c r="F59" s="7">
        <f t="shared" si="1"/>
        <v>1.1430745152675463</v>
      </c>
    </row>
    <row r="60" spans="1:6" x14ac:dyDescent="0.2">
      <c r="A60" s="41" t="s">
        <v>1134</v>
      </c>
      <c r="B60" s="41" t="s">
        <v>1511</v>
      </c>
      <c r="C60" s="41" t="s">
        <v>883</v>
      </c>
      <c r="D60" s="41">
        <v>50</v>
      </c>
      <c r="E60" s="7">
        <v>498.38150000000002</v>
      </c>
      <c r="F60" s="7">
        <f t="shared" si="1"/>
        <v>1.1420444830630265</v>
      </c>
    </row>
    <row r="61" spans="1:6" x14ac:dyDescent="0.2">
      <c r="A61" s="41" t="s">
        <v>1135</v>
      </c>
      <c r="B61" s="41" t="s">
        <v>1512</v>
      </c>
      <c r="C61" s="41" t="s">
        <v>690</v>
      </c>
      <c r="D61" s="41">
        <v>50</v>
      </c>
      <c r="E61" s="7">
        <v>492.30349999999999</v>
      </c>
      <c r="F61" s="7">
        <f t="shared" si="1"/>
        <v>1.1281167061129249</v>
      </c>
    </row>
    <row r="62" spans="1:6" x14ac:dyDescent="0.2">
      <c r="A62" s="41" t="s">
        <v>1136</v>
      </c>
      <c r="B62" s="41" t="s">
        <v>1513</v>
      </c>
      <c r="C62" s="41" t="s">
        <v>873</v>
      </c>
      <c r="D62" s="41">
        <v>44</v>
      </c>
      <c r="E62" s="7">
        <v>447.58208000000002</v>
      </c>
      <c r="F62" s="7">
        <f t="shared" si="1"/>
        <v>1.02563727823339</v>
      </c>
    </row>
    <row r="63" spans="1:6" x14ac:dyDescent="0.2">
      <c r="A63" s="41" t="s">
        <v>1137</v>
      </c>
      <c r="B63" s="41" t="s">
        <v>1514</v>
      </c>
      <c r="C63" s="41" t="s">
        <v>686</v>
      </c>
      <c r="D63" s="41">
        <v>40</v>
      </c>
      <c r="E63" s="7">
        <v>400.53919999999999</v>
      </c>
      <c r="F63" s="7">
        <f t="shared" si="1"/>
        <v>0.91783820950512451</v>
      </c>
    </row>
    <row r="64" spans="1:6" x14ac:dyDescent="0.2">
      <c r="A64" s="40" t="s">
        <v>40</v>
      </c>
      <c r="B64" s="41"/>
      <c r="C64" s="41"/>
      <c r="D64" s="41"/>
      <c r="E64" s="6">
        <f>SUM(E48:E63)</f>
        <v>20327.24278</v>
      </c>
      <c r="F64" s="6">
        <f>SUM(F48:F63)</f>
        <v>46.580010439355668</v>
      </c>
    </row>
    <row r="65" spans="1:6" x14ac:dyDescent="0.2">
      <c r="A65" s="41"/>
      <c r="B65" s="41"/>
      <c r="C65" s="41"/>
      <c r="D65" s="41"/>
      <c r="E65" s="7"/>
      <c r="F65" s="7"/>
    </row>
    <row r="66" spans="1:6" x14ac:dyDescent="0.2">
      <c r="A66" s="40" t="s">
        <v>1138</v>
      </c>
      <c r="B66" s="41"/>
      <c r="C66" s="41"/>
      <c r="D66" s="41"/>
      <c r="E66" s="7"/>
      <c r="F66" s="7"/>
    </row>
    <row r="67" spans="1:6" x14ac:dyDescent="0.2">
      <c r="A67" s="41" t="s">
        <v>1139</v>
      </c>
      <c r="B67" s="41" t="s">
        <v>1140</v>
      </c>
      <c r="C67" s="41" t="s">
        <v>1141</v>
      </c>
      <c r="D67" s="41">
        <v>1700000</v>
      </c>
      <c r="E67" s="7">
        <v>1670.0443</v>
      </c>
      <c r="F67" s="7">
        <f>+E67/$E$76*100</f>
        <v>3.8269174904884191</v>
      </c>
    </row>
    <row r="68" spans="1:6" x14ac:dyDescent="0.2">
      <c r="A68" s="41" t="s">
        <v>1142</v>
      </c>
      <c r="B68" s="41" t="s">
        <v>1143</v>
      </c>
      <c r="C68" s="41" t="s">
        <v>1141</v>
      </c>
      <c r="D68" s="41">
        <v>1700000</v>
      </c>
      <c r="E68" s="7">
        <v>1630.9086</v>
      </c>
      <c r="F68" s="7">
        <f>+E68/$E$76*100</f>
        <v>3.7372377767032776</v>
      </c>
    </row>
    <row r="69" spans="1:6" x14ac:dyDescent="0.2">
      <c r="A69" s="41" t="s">
        <v>1144</v>
      </c>
      <c r="B69" s="41" t="s">
        <v>1145</v>
      </c>
      <c r="C69" s="41" t="s">
        <v>1141</v>
      </c>
      <c r="D69" s="41">
        <v>875000</v>
      </c>
      <c r="E69" s="7">
        <v>830.33825000000002</v>
      </c>
      <c r="F69" s="7">
        <f>+E69/$E$76*100</f>
        <v>1.9027255576073914</v>
      </c>
    </row>
    <row r="70" spans="1:6" x14ac:dyDescent="0.2">
      <c r="A70" s="40" t="s">
        <v>40</v>
      </c>
      <c r="B70" s="41"/>
      <c r="C70" s="41"/>
      <c r="D70" s="41"/>
      <c r="E70" s="6">
        <f>SUM(E67:E69)</f>
        <v>4131.29115</v>
      </c>
      <c r="F70" s="6">
        <f>SUM(F67:F69)</f>
        <v>9.4668808247990874</v>
      </c>
    </row>
    <row r="71" spans="1:6" x14ac:dyDescent="0.2">
      <c r="A71" s="41"/>
      <c r="B71" s="41"/>
      <c r="C71" s="41"/>
      <c r="D71" s="41"/>
      <c r="E71" s="7"/>
      <c r="F71" s="7"/>
    </row>
    <row r="72" spans="1:6" x14ac:dyDescent="0.2">
      <c r="A72" s="40" t="s">
        <v>40</v>
      </c>
      <c r="B72" s="41"/>
      <c r="C72" s="41"/>
      <c r="D72" s="41"/>
      <c r="E72" s="6">
        <v>41133.650285999996</v>
      </c>
      <c r="F72" s="6">
        <f>+E72/$E$76*100</f>
        <v>94.25802999784338</v>
      </c>
    </row>
    <row r="73" spans="1:6" x14ac:dyDescent="0.2">
      <c r="A73" s="41"/>
      <c r="B73" s="41"/>
      <c r="C73" s="41"/>
      <c r="D73" s="41"/>
      <c r="E73" s="7"/>
      <c r="F73" s="7"/>
    </row>
    <row r="74" spans="1:6" x14ac:dyDescent="0.2">
      <c r="A74" s="40" t="s">
        <v>103</v>
      </c>
      <c r="B74" s="41"/>
      <c r="C74" s="41"/>
      <c r="D74" s="41"/>
      <c r="E74" s="7">
        <v>2505.7619602999976</v>
      </c>
      <c r="F74" s="7">
        <f t="shared" ref="F74" si="2">+E74/$E$76*100</f>
        <v>5.7419700021565951</v>
      </c>
    </row>
    <row r="75" spans="1:6" x14ac:dyDescent="0.2">
      <c r="A75" s="41"/>
      <c r="B75" s="41"/>
      <c r="C75" s="41"/>
      <c r="D75" s="41"/>
      <c r="E75" s="7"/>
      <c r="F75" s="7"/>
    </row>
    <row r="76" spans="1:6" x14ac:dyDescent="0.2">
      <c r="A76" s="42" t="s">
        <v>104</v>
      </c>
      <c r="B76" s="39"/>
      <c r="C76" s="39"/>
      <c r="D76" s="39"/>
      <c r="E76" s="8">
        <v>43639.412246300002</v>
      </c>
      <c r="F76" s="8">
        <f xml:space="preserve"> ROUND(SUM(F72:F75),2)</f>
        <v>100</v>
      </c>
    </row>
    <row r="77" spans="1:6" x14ac:dyDescent="0.2">
      <c r="F77" s="9" t="s">
        <v>997</v>
      </c>
    </row>
    <row r="78" spans="1:6" x14ac:dyDescent="0.2">
      <c r="A78" s="4" t="s">
        <v>105</v>
      </c>
    </row>
    <row r="79" spans="1:6" x14ac:dyDescent="0.2">
      <c r="A79" s="4" t="s">
        <v>106</v>
      </c>
    </row>
    <row r="80" spans="1:6" x14ac:dyDescent="0.2">
      <c r="A80" s="4" t="s">
        <v>107</v>
      </c>
    </row>
    <row r="81" spans="1:5" x14ac:dyDescent="0.2">
      <c r="A81" s="2" t="s">
        <v>599</v>
      </c>
      <c r="D81" s="10">
        <v>123.78400000000001</v>
      </c>
    </row>
    <row r="82" spans="1:5" x14ac:dyDescent="0.2">
      <c r="A82" s="2" t="s">
        <v>601</v>
      </c>
      <c r="D82" s="10">
        <v>119.47199999999999</v>
      </c>
    </row>
    <row r="83" spans="1:5" x14ac:dyDescent="0.2">
      <c r="A83" s="2" t="s">
        <v>598</v>
      </c>
      <c r="D83" s="10">
        <v>18.2529</v>
      </c>
    </row>
    <row r="84" spans="1:5" x14ac:dyDescent="0.2">
      <c r="A84" s="2" t="s">
        <v>600</v>
      </c>
      <c r="D84" s="10">
        <v>17.528099999999998</v>
      </c>
    </row>
    <row r="86" spans="1:5" x14ac:dyDescent="0.2">
      <c r="A86" s="4" t="s">
        <v>108</v>
      </c>
    </row>
    <row r="87" spans="1:5" x14ac:dyDescent="0.2">
      <c r="A87" s="2" t="s">
        <v>598</v>
      </c>
      <c r="D87" s="10">
        <v>19.161300000000001</v>
      </c>
    </row>
    <row r="88" spans="1:5" x14ac:dyDescent="0.2">
      <c r="A88" s="2" t="s">
        <v>599</v>
      </c>
      <c r="D88" s="10">
        <v>129.97579999999999</v>
      </c>
    </row>
    <row r="89" spans="1:5" x14ac:dyDescent="0.2">
      <c r="A89" s="2" t="s">
        <v>600</v>
      </c>
      <c r="D89" s="10">
        <v>18.334599999999998</v>
      </c>
    </row>
    <row r="90" spans="1:5" x14ac:dyDescent="0.2">
      <c r="A90" s="2" t="s">
        <v>601</v>
      </c>
      <c r="D90" s="10">
        <v>124.9687</v>
      </c>
    </row>
    <row r="92" spans="1:5" x14ac:dyDescent="0.2">
      <c r="A92" s="4" t="s">
        <v>109</v>
      </c>
      <c r="D92" s="43" t="s">
        <v>110</v>
      </c>
    </row>
    <row r="94" spans="1:5" x14ac:dyDescent="0.2">
      <c r="A94" s="4" t="s">
        <v>763</v>
      </c>
      <c r="D94" s="44">
        <v>2.4271670882583574</v>
      </c>
      <c r="E94" s="1" t="s">
        <v>764</v>
      </c>
    </row>
  </sheetData>
  <mergeCells count="1">
    <mergeCell ref="B1:E1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67"/>
  <sheetViews>
    <sheetView showGridLines="0" workbookViewId="0">
      <selection sqref="A1:E1"/>
    </sheetView>
  </sheetViews>
  <sheetFormatPr defaultRowHeight="11.25" x14ac:dyDescent="0.2"/>
  <cols>
    <col min="1" max="1" width="59.42578125" style="1" bestFit="1" customWidth="1"/>
    <col min="2" max="2" width="31.42578125" style="1" bestFit="1" customWidth="1"/>
    <col min="3" max="3" width="19.7109375" style="1" bestFit="1" customWidth="1"/>
    <col min="4" max="4" width="10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53" t="s">
        <v>112</v>
      </c>
      <c r="B1" s="53"/>
      <c r="C1" s="53"/>
      <c r="D1" s="53"/>
      <c r="E1" s="53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113</v>
      </c>
      <c r="B8" s="7" t="s">
        <v>114</v>
      </c>
      <c r="C8" s="7" t="s">
        <v>11</v>
      </c>
      <c r="D8" s="27">
        <v>3768401</v>
      </c>
      <c r="E8" s="7">
        <v>11666.969496</v>
      </c>
      <c r="F8" s="7">
        <v>9.5369681297788897</v>
      </c>
    </row>
    <row r="9" spans="1:6" x14ac:dyDescent="0.2">
      <c r="A9" s="7" t="s">
        <v>115</v>
      </c>
      <c r="B9" s="7" t="s">
        <v>116</v>
      </c>
      <c r="C9" s="7" t="s">
        <v>11</v>
      </c>
      <c r="D9" s="27">
        <v>3400000</v>
      </c>
      <c r="E9" s="7">
        <v>11648.4</v>
      </c>
      <c r="F9" s="7">
        <v>9.5217888073679777</v>
      </c>
    </row>
    <row r="10" spans="1:6" x14ac:dyDescent="0.2">
      <c r="A10" s="7" t="s">
        <v>117</v>
      </c>
      <c r="B10" s="7" t="s">
        <v>118</v>
      </c>
      <c r="C10" s="7" t="s">
        <v>11</v>
      </c>
      <c r="D10" s="27">
        <v>1500000</v>
      </c>
      <c r="E10" s="7">
        <v>9738.75</v>
      </c>
      <c r="F10" s="7">
        <v>7.9607775100232576</v>
      </c>
    </row>
    <row r="11" spans="1:6" x14ac:dyDescent="0.2">
      <c r="A11" s="7" t="s">
        <v>9</v>
      </c>
      <c r="B11" s="7" t="s">
        <v>10</v>
      </c>
      <c r="C11" s="7" t="s">
        <v>11</v>
      </c>
      <c r="D11" s="27">
        <v>450000</v>
      </c>
      <c r="E11" s="7">
        <v>9275.4</v>
      </c>
      <c r="F11" s="7">
        <v>7.582019839966085</v>
      </c>
    </row>
    <row r="12" spans="1:6" x14ac:dyDescent="0.2">
      <c r="A12" s="7" t="s">
        <v>119</v>
      </c>
      <c r="B12" s="7" t="s">
        <v>120</v>
      </c>
      <c r="C12" s="7" t="s">
        <v>33</v>
      </c>
      <c r="D12" s="27">
        <v>1900000</v>
      </c>
      <c r="E12" s="7">
        <v>7293.15</v>
      </c>
      <c r="F12" s="7">
        <v>5.9616628927969311</v>
      </c>
    </row>
    <row r="13" spans="1:6" x14ac:dyDescent="0.2">
      <c r="A13" s="7" t="s">
        <v>121</v>
      </c>
      <c r="B13" s="7" t="s">
        <v>122</v>
      </c>
      <c r="C13" s="7" t="s">
        <v>123</v>
      </c>
      <c r="D13" s="27">
        <v>3750000</v>
      </c>
      <c r="E13" s="7">
        <v>5833.125</v>
      </c>
      <c r="F13" s="7">
        <v>4.7681899949330679</v>
      </c>
    </row>
    <row r="14" spans="1:6" x14ac:dyDescent="0.2">
      <c r="A14" s="7" t="s">
        <v>124</v>
      </c>
      <c r="B14" s="7" t="s">
        <v>125</v>
      </c>
      <c r="C14" s="7" t="s">
        <v>123</v>
      </c>
      <c r="D14" s="27">
        <v>1300000</v>
      </c>
      <c r="E14" s="7">
        <v>4707.3</v>
      </c>
      <c r="F14" s="7">
        <v>3.847903270227953</v>
      </c>
    </row>
    <row r="15" spans="1:6" x14ac:dyDescent="0.2">
      <c r="A15" s="7" t="s">
        <v>126</v>
      </c>
      <c r="B15" s="7" t="s">
        <v>127</v>
      </c>
      <c r="C15" s="7" t="s">
        <v>128</v>
      </c>
      <c r="D15" s="27">
        <v>2250000</v>
      </c>
      <c r="E15" s="7">
        <v>3858.75</v>
      </c>
      <c r="F15" s="7">
        <v>3.1542703341601586</v>
      </c>
    </row>
    <row r="16" spans="1:6" x14ac:dyDescent="0.2">
      <c r="A16" s="7" t="s">
        <v>129</v>
      </c>
      <c r="B16" s="7" t="s">
        <v>130</v>
      </c>
      <c r="C16" s="7" t="s">
        <v>131</v>
      </c>
      <c r="D16" s="27">
        <v>1500000</v>
      </c>
      <c r="E16" s="7">
        <v>3720.75</v>
      </c>
      <c r="F16" s="7">
        <v>3.0414645535021467</v>
      </c>
    </row>
    <row r="17" spans="1:6" x14ac:dyDescent="0.2">
      <c r="A17" s="7" t="s">
        <v>132</v>
      </c>
      <c r="B17" s="7" t="s">
        <v>133</v>
      </c>
      <c r="C17" s="7" t="s">
        <v>131</v>
      </c>
      <c r="D17" s="27">
        <v>900000</v>
      </c>
      <c r="E17" s="7">
        <v>3349.8</v>
      </c>
      <c r="F17" s="7">
        <v>2.7382377104942535</v>
      </c>
    </row>
    <row r="18" spans="1:6" x14ac:dyDescent="0.2">
      <c r="A18" s="7" t="s">
        <v>134</v>
      </c>
      <c r="B18" s="7" t="s">
        <v>135</v>
      </c>
      <c r="C18" s="7" t="s">
        <v>136</v>
      </c>
      <c r="D18" s="27">
        <v>50000</v>
      </c>
      <c r="E18" s="7">
        <v>3200.0749999999998</v>
      </c>
      <c r="F18" s="7">
        <v>2.6158475256462763</v>
      </c>
    </row>
    <row r="19" spans="1:6" x14ac:dyDescent="0.2">
      <c r="A19" s="7" t="s">
        <v>137</v>
      </c>
      <c r="B19" s="7" t="s">
        <v>138</v>
      </c>
      <c r="C19" s="7" t="s">
        <v>30</v>
      </c>
      <c r="D19" s="27">
        <v>700000</v>
      </c>
      <c r="E19" s="7">
        <v>2930.2</v>
      </c>
      <c r="F19" s="7">
        <v>2.3952427426384442</v>
      </c>
    </row>
    <row r="20" spans="1:6" x14ac:dyDescent="0.2">
      <c r="A20" s="7" t="s">
        <v>139</v>
      </c>
      <c r="B20" s="7" t="s">
        <v>140</v>
      </c>
      <c r="C20" s="7" t="s">
        <v>52</v>
      </c>
      <c r="D20" s="27">
        <v>15000</v>
      </c>
      <c r="E20" s="7">
        <v>2838.87</v>
      </c>
      <c r="F20" s="7">
        <v>2.3205865691058629</v>
      </c>
    </row>
    <row r="21" spans="1:6" x14ac:dyDescent="0.2">
      <c r="A21" s="7" t="s">
        <v>141</v>
      </c>
      <c r="B21" s="7" t="s">
        <v>142</v>
      </c>
      <c r="C21" s="7" t="s">
        <v>21</v>
      </c>
      <c r="D21" s="27">
        <v>1925000</v>
      </c>
      <c r="E21" s="7">
        <v>2734.4625000000001</v>
      </c>
      <c r="F21" s="7">
        <v>2.2352404129895493</v>
      </c>
    </row>
    <row r="22" spans="1:6" x14ac:dyDescent="0.2">
      <c r="A22" s="7" t="s">
        <v>143</v>
      </c>
      <c r="B22" s="7" t="s">
        <v>144</v>
      </c>
      <c r="C22" s="7" t="s">
        <v>24</v>
      </c>
      <c r="D22" s="27">
        <v>3500000</v>
      </c>
      <c r="E22" s="7">
        <v>2619.75</v>
      </c>
      <c r="F22" s="7">
        <v>2.1414706078175771</v>
      </c>
    </row>
    <row r="23" spans="1:6" x14ac:dyDescent="0.2">
      <c r="A23" s="7" t="s">
        <v>145</v>
      </c>
      <c r="B23" s="7" t="s">
        <v>146</v>
      </c>
      <c r="C23" s="7" t="s">
        <v>30</v>
      </c>
      <c r="D23" s="27">
        <v>48000</v>
      </c>
      <c r="E23" s="7">
        <v>2614.752</v>
      </c>
      <c r="F23" s="7">
        <v>2.1373850767180933</v>
      </c>
    </row>
    <row r="24" spans="1:6" x14ac:dyDescent="0.2">
      <c r="A24" s="7" t="s">
        <v>147</v>
      </c>
      <c r="B24" s="7" t="s">
        <v>148</v>
      </c>
      <c r="C24" s="7" t="s">
        <v>21</v>
      </c>
      <c r="D24" s="27">
        <v>250000</v>
      </c>
      <c r="E24" s="7">
        <v>2413.25</v>
      </c>
      <c r="F24" s="7">
        <v>1.9726706534271468</v>
      </c>
    </row>
    <row r="25" spans="1:6" x14ac:dyDescent="0.2">
      <c r="A25" s="7" t="s">
        <v>149</v>
      </c>
      <c r="B25" s="7" t="s">
        <v>150</v>
      </c>
      <c r="C25" s="7" t="s">
        <v>30</v>
      </c>
      <c r="D25" s="27">
        <v>125000</v>
      </c>
      <c r="E25" s="7">
        <v>2241.625</v>
      </c>
      <c r="F25" s="7">
        <v>1.8323786816486596</v>
      </c>
    </row>
    <row r="26" spans="1:6" x14ac:dyDescent="0.2">
      <c r="A26" s="7" t="s">
        <v>31</v>
      </c>
      <c r="B26" s="7" t="s">
        <v>32</v>
      </c>
      <c r="C26" s="7" t="s">
        <v>33</v>
      </c>
      <c r="D26" s="27">
        <v>4000000</v>
      </c>
      <c r="E26" s="7">
        <v>1974</v>
      </c>
      <c r="F26" s="7">
        <v>1.6136131233254687</v>
      </c>
    </row>
    <row r="27" spans="1:6" x14ac:dyDescent="0.2">
      <c r="A27" s="7" t="s">
        <v>151</v>
      </c>
      <c r="B27" s="7" t="s">
        <v>152</v>
      </c>
      <c r="C27" s="7" t="s">
        <v>27</v>
      </c>
      <c r="D27" s="27">
        <v>400000</v>
      </c>
      <c r="E27" s="7">
        <v>1891.8</v>
      </c>
      <c r="F27" s="7">
        <v>1.5464201148465664</v>
      </c>
    </row>
    <row r="28" spans="1:6" x14ac:dyDescent="0.2">
      <c r="A28" s="7" t="s">
        <v>153</v>
      </c>
      <c r="B28" s="7" t="s">
        <v>154</v>
      </c>
      <c r="C28" s="7" t="s">
        <v>52</v>
      </c>
      <c r="D28" s="27">
        <v>525000</v>
      </c>
      <c r="E28" s="7">
        <v>1733.0250000000001</v>
      </c>
      <c r="F28" s="7">
        <v>1.4166321596003653</v>
      </c>
    </row>
    <row r="29" spans="1:6" x14ac:dyDescent="0.2">
      <c r="A29" s="7" t="s">
        <v>22</v>
      </c>
      <c r="B29" s="7" t="s">
        <v>23</v>
      </c>
      <c r="C29" s="7" t="s">
        <v>24</v>
      </c>
      <c r="D29" s="27">
        <v>700000</v>
      </c>
      <c r="E29" s="7">
        <v>1665.65</v>
      </c>
      <c r="F29" s="7">
        <v>1.3615575982102672</v>
      </c>
    </row>
    <row r="30" spans="1:6" x14ac:dyDescent="0.2">
      <c r="A30" s="7" t="s">
        <v>155</v>
      </c>
      <c r="B30" s="7" t="s">
        <v>156</v>
      </c>
      <c r="C30" s="7" t="s">
        <v>30</v>
      </c>
      <c r="D30" s="27">
        <v>250000</v>
      </c>
      <c r="E30" s="7">
        <v>1519.125</v>
      </c>
      <c r="F30" s="7">
        <v>1.2417831995804474</v>
      </c>
    </row>
    <row r="31" spans="1:6" x14ac:dyDescent="0.2">
      <c r="A31" s="7" t="s">
        <v>157</v>
      </c>
      <c r="B31" s="7" t="s">
        <v>158</v>
      </c>
      <c r="C31" s="7" t="s">
        <v>27</v>
      </c>
      <c r="D31" s="27">
        <v>330000</v>
      </c>
      <c r="E31" s="7">
        <v>1516.5150000000001</v>
      </c>
      <c r="F31" s="7">
        <v>1.2396496989462631</v>
      </c>
    </row>
    <row r="32" spans="1:6" x14ac:dyDescent="0.2">
      <c r="A32" s="7" t="s">
        <v>159</v>
      </c>
      <c r="B32" s="7" t="s">
        <v>160</v>
      </c>
      <c r="C32" s="7" t="s">
        <v>27</v>
      </c>
      <c r="D32" s="27">
        <v>1025000</v>
      </c>
      <c r="E32" s="7">
        <v>1426.8</v>
      </c>
      <c r="F32" s="7">
        <v>1.1663136800206579</v>
      </c>
    </row>
    <row r="33" spans="1:6" x14ac:dyDescent="0.2">
      <c r="A33" s="7" t="s">
        <v>161</v>
      </c>
      <c r="B33" s="7" t="s">
        <v>162</v>
      </c>
      <c r="C33" s="7" t="s">
        <v>128</v>
      </c>
      <c r="D33" s="27">
        <v>700000</v>
      </c>
      <c r="E33" s="7">
        <v>1410.5</v>
      </c>
      <c r="F33" s="7">
        <v>1.1529895189719219</v>
      </c>
    </row>
    <row r="34" spans="1:6" x14ac:dyDescent="0.2">
      <c r="A34" s="7" t="s">
        <v>163</v>
      </c>
      <c r="B34" s="7" t="s">
        <v>164</v>
      </c>
      <c r="C34" s="7" t="s">
        <v>30</v>
      </c>
      <c r="D34" s="27">
        <v>650000</v>
      </c>
      <c r="E34" s="7">
        <v>1126.45</v>
      </c>
      <c r="F34" s="7">
        <v>0.92079762045084823</v>
      </c>
    </row>
    <row r="35" spans="1:6" x14ac:dyDescent="0.2">
      <c r="A35" s="7" t="s">
        <v>165</v>
      </c>
      <c r="B35" s="7" t="s">
        <v>166</v>
      </c>
      <c r="C35" s="7" t="s">
        <v>167</v>
      </c>
      <c r="D35" s="27">
        <v>150000</v>
      </c>
      <c r="E35" s="7">
        <v>977.77499999999998</v>
      </c>
      <c r="F35" s="7">
        <v>0.79926574045570431</v>
      </c>
    </row>
    <row r="36" spans="1:6" x14ac:dyDescent="0.2">
      <c r="A36" s="7" t="s">
        <v>168</v>
      </c>
      <c r="B36" s="7" t="s">
        <v>169</v>
      </c>
      <c r="C36" s="7" t="s">
        <v>11</v>
      </c>
      <c r="D36" s="27">
        <v>1100000</v>
      </c>
      <c r="E36" s="7">
        <v>969.65</v>
      </c>
      <c r="F36" s="7">
        <v>0.79262409576116555</v>
      </c>
    </row>
    <row r="37" spans="1:6" x14ac:dyDescent="0.2">
      <c r="A37" s="7" t="s">
        <v>170</v>
      </c>
      <c r="B37" s="7" t="s">
        <v>171</v>
      </c>
      <c r="C37" s="7" t="s">
        <v>172</v>
      </c>
      <c r="D37" s="27">
        <v>1500000</v>
      </c>
      <c r="E37" s="7">
        <v>885</v>
      </c>
      <c r="F37" s="7">
        <v>0.72342837595898679</v>
      </c>
    </row>
    <row r="38" spans="1:6" x14ac:dyDescent="0.2">
      <c r="A38" s="7" t="s">
        <v>173</v>
      </c>
      <c r="B38" s="7" t="s">
        <v>174</v>
      </c>
      <c r="C38" s="7" t="s">
        <v>167</v>
      </c>
      <c r="D38" s="27">
        <v>1100000</v>
      </c>
      <c r="E38" s="7">
        <v>869.55</v>
      </c>
      <c r="F38" s="7">
        <v>0.71079903312444848</v>
      </c>
    </row>
    <row r="39" spans="1:6" x14ac:dyDescent="0.2">
      <c r="A39" s="7" t="s">
        <v>175</v>
      </c>
      <c r="B39" s="7" t="s">
        <v>176</v>
      </c>
      <c r="C39" s="7" t="s">
        <v>21</v>
      </c>
      <c r="D39" s="27">
        <v>25000</v>
      </c>
      <c r="E39" s="7">
        <v>813.45</v>
      </c>
      <c r="F39" s="7">
        <v>0.66494103098738733</v>
      </c>
    </row>
    <row r="40" spans="1:6" x14ac:dyDescent="0.2">
      <c r="A40" s="7" t="s">
        <v>177</v>
      </c>
      <c r="B40" s="7" t="s">
        <v>178</v>
      </c>
      <c r="C40" s="7" t="s">
        <v>128</v>
      </c>
      <c r="D40" s="27">
        <v>1000000</v>
      </c>
      <c r="E40" s="7">
        <v>767</v>
      </c>
      <c r="F40" s="7">
        <v>0.62697125916445517</v>
      </c>
    </row>
    <row r="41" spans="1:6" x14ac:dyDescent="0.2">
      <c r="A41" s="7" t="s">
        <v>179</v>
      </c>
      <c r="B41" s="7" t="s">
        <v>180</v>
      </c>
      <c r="C41" s="7" t="s">
        <v>95</v>
      </c>
      <c r="D41" s="27">
        <v>100000</v>
      </c>
      <c r="E41" s="7">
        <v>675.7</v>
      </c>
      <c r="F41" s="7">
        <v>0.5523396086276694</v>
      </c>
    </row>
    <row r="42" spans="1:6" x14ac:dyDescent="0.2">
      <c r="A42" s="7" t="s">
        <v>181</v>
      </c>
      <c r="B42" s="7" t="s">
        <v>182</v>
      </c>
      <c r="C42" s="7" t="s">
        <v>63</v>
      </c>
      <c r="D42" s="27">
        <v>400000</v>
      </c>
      <c r="E42" s="7">
        <v>636.4</v>
      </c>
      <c r="F42" s="7">
        <v>0.5202144841359313</v>
      </c>
    </row>
    <row r="43" spans="1:6" x14ac:dyDescent="0.2">
      <c r="A43" s="6" t="s">
        <v>40</v>
      </c>
      <c r="B43" s="7"/>
      <c r="C43" s="7"/>
      <c r="D43" s="7"/>
      <c r="E43" s="6">
        <f xml:space="preserve"> SUM(E8:E42)</f>
        <v>113543.76899599996</v>
      </c>
      <c r="F43" s="6">
        <f>SUM(F8:F42)</f>
        <v>92.814445655410907</v>
      </c>
    </row>
    <row r="44" spans="1:6" x14ac:dyDescent="0.2">
      <c r="A44" s="7"/>
      <c r="B44" s="7"/>
      <c r="C44" s="7"/>
      <c r="D44" s="7"/>
      <c r="E44" s="7"/>
      <c r="F44" s="7"/>
    </row>
    <row r="45" spans="1:6" x14ac:dyDescent="0.2">
      <c r="A45" s="6" t="s">
        <v>40</v>
      </c>
      <c r="B45" s="7"/>
      <c r="C45" s="7"/>
      <c r="D45" s="7"/>
      <c r="E45" s="6">
        <v>113543.76899599996</v>
      </c>
      <c r="F45" s="6">
        <v>92.814445655410907</v>
      </c>
    </row>
    <row r="46" spans="1:6" x14ac:dyDescent="0.2">
      <c r="A46" s="7"/>
      <c r="B46" s="7"/>
      <c r="C46" s="7"/>
      <c r="D46" s="7"/>
      <c r="E46" s="7"/>
      <c r="F46" s="7"/>
    </row>
    <row r="47" spans="1:6" x14ac:dyDescent="0.2">
      <c r="A47" s="6" t="s">
        <v>103</v>
      </c>
      <c r="B47" s="7"/>
      <c r="C47" s="7"/>
      <c r="D47" s="7"/>
      <c r="E47" s="6">
        <v>8790.3872812999998</v>
      </c>
      <c r="F47" s="6">
        <v>7.19</v>
      </c>
    </row>
    <row r="48" spans="1:6" x14ac:dyDescent="0.2">
      <c r="A48" s="7"/>
      <c r="B48" s="7"/>
      <c r="C48" s="7"/>
      <c r="D48" s="7"/>
      <c r="E48" s="7"/>
      <c r="F48" s="7"/>
    </row>
    <row r="49" spans="1:6" x14ac:dyDescent="0.2">
      <c r="A49" s="8" t="s">
        <v>104</v>
      </c>
      <c r="B49" s="5"/>
      <c r="C49" s="5"/>
      <c r="D49" s="5"/>
      <c r="E49" s="8">
        <v>122334.15627729996</v>
      </c>
      <c r="F49" s="8">
        <f xml:space="preserve"> ROUND(SUM(F45:F48),2)</f>
        <v>100</v>
      </c>
    </row>
    <row r="51" spans="1:6" x14ac:dyDescent="0.2">
      <c r="A51" s="9" t="s">
        <v>105</v>
      </c>
    </row>
    <row r="52" spans="1:6" x14ac:dyDescent="0.2">
      <c r="A52" s="9" t="s">
        <v>106</v>
      </c>
    </row>
    <row r="53" spans="1:6" x14ac:dyDescent="0.2">
      <c r="A53" s="9" t="s">
        <v>107</v>
      </c>
    </row>
    <row r="54" spans="1:6" x14ac:dyDescent="0.2">
      <c r="A54" s="2" t="s">
        <v>598</v>
      </c>
      <c r="B54" s="12">
        <v>25.319900000000001</v>
      </c>
    </row>
    <row r="55" spans="1:6" x14ac:dyDescent="0.2">
      <c r="A55" s="2" t="s">
        <v>599</v>
      </c>
      <c r="B55" s="12">
        <v>43.709600000000002</v>
      </c>
    </row>
    <row r="56" spans="1:6" x14ac:dyDescent="0.2">
      <c r="A56" s="2" t="s">
        <v>600</v>
      </c>
      <c r="B56" s="12">
        <v>23.494</v>
      </c>
    </row>
    <row r="57" spans="1:6" x14ac:dyDescent="0.2">
      <c r="A57" s="2" t="s">
        <v>601</v>
      </c>
      <c r="B57" s="12">
        <v>41.1905</v>
      </c>
    </row>
    <row r="59" spans="1:6" x14ac:dyDescent="0.2">
      <c r="A59" s="9" t="s">
        <v>108</v>
      </c>
    </row>
    <row r="60" spans="1:6" x14ac:dyDescent="0.2">
      <c r="A60" s="2" t="s">
        <v>598</v>
      </c>
      <c r="B60" s="12">
        <v>25.8187</v>
      </c>
    </row>
    <row r="61" spans="1:6" x14ac:dyDescent="0.2">
      <c r="A61" s="2" t="s">
        <v>599</v>
      </c>
      <c r="B61" s="12">
        <v>44.571399999999997</v>
      </c>
    </row>
    <row r="62" spans="1:6" x14ac:dyDescent="0.2">
      <c r="A62" s="2" t="s">
        <v>600</v>
      </c>
      <c r="B62" s="12">
        <v>23.803100000000001</v>
      </c>
    </row>
    <row r="63" spans="1:6" x14ac:dyDescent="0.2">
      <c r="A63" s="2" t="s">
        <v>601</v>
      </c>
      <c r="B63" s="12">
        <v>41.732199999999999</v>
      </c>
    </row>
    <row r="65" spans="1:2" x14ac:dyDescent="0.2">
      <c r="A65" s="9" t="s">
        <v>109</v>
      </c>
      <c r="B65" s="11" t="s">
        <v>110</v>
      </c>
    </row>
    <row r="67" spans="1:2" x14ac:dyDescent="0.2">
      <c r="A67" s="9" t="s">
        <v>111</v>
      </c>
      <c r="B67" s="21">
        <v>0.20070681464329468</v>
      </c>
    </row>
  </sheetData>
  <mergeCells count="1">
    <mergeCell ref="A1:E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83"/>
  <sheetViews>
    <sheetView showGridLines="0" workbookViewId="0">
      <selection sqref="A1:E1"/>
    </sheetView>
  </sheetViews>
  <sheetFormatPr defaultRowHeight="11.25" x14ac:dyDescent="0.2"/>
  <cols>
    <col min="1" max="1" width="59" style="1" bestFit="1" customWidth="1"/>
    <col min="2" max="2" width="39.5703125" style="1" bestFit="1" customWidth="1"/>
    <col min="3" max="3" width="35.7109375" style="1" bestFit="1" customWidth="1"/>
    <col min="4" max="4" width="10.5703125" style="1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53" t="s">
        <v>0</v>
      </c>
      <c r="B1" s="53"/>
      <c r="C1" s="53"/>
      <c r="D1" s="53"/>
      <c r="E1" s="53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9</v>
      </c>
      <c r="B8" s="7" t="s">
        <v>10</v>
      </c>
      <c r="C8" s="7" t="s">
        <v>11</v>
      </c>
      <c r="D8" s="27">
        <v>21509</v>
      </c>
      <c r="E8" s="7">
        <v>443.34350799999999</v>
      </c>
      <c r="F8" s="7">
        <f>E8/$E$65*100</f>
        <v>3.5581813263272797</v>
      </c>
    </row>
    <row r="9" spans="1:6" x14ac:dyDescent="0.2">
      <c r="A9" s="7" t="s">
        <v>12</v>
      </c>
      <c r="B9" s="7" t="s">
        <v>13</v>
      </c>
      <c r="C9" s="7" t="s">
        <v>11</v>
      </c>
      <c r="D9" s="27">
        <v>66259</v>
      </c>
      <c r="E9" s="7">
        <v>227.59966499999999</v>
      </c>
      <c r="F9" s="7">
        <f t="shared" ref="F9:F18" si="0">E9/$E$65*100</f>
        <v>1.82666682441044</v>
      </c>
    </row>
    <row r="10" spans="1:6" x14ac:dyDescent="0.2">
      <c r="A10" s="7" t="s">
        <v>14</v>
      </c>
      <c r="B10" s="7" t="s">
        <v>15</v>
      </c>
      <c r="C10" s="7" t="s">
        <v>16</v>
      </c>
      <c r="D10" s="27">
        <v>54190</v>
      </c>
      <c r="E10" s="7">
        <v>200.20495500000001</v>
      </c>
      <c r="F10" s="7">
        <f t="shared" si="0"/>
        <v>1.6068026698593123</v>
      </c>
    </row>
    <row r="11" spans="1:6" x14ac:dyDescent="0.2">
      <c r="A11" s="7" t="s">
        <v>17</v>
      </c>
      <c r="B11" s="7" t="s">
        <v>18</v>
      </c>
      <c r="C11" s="7" t="s">
        <v>671</v>
      </c>
      <c r="D11" s="27">
        <v>134100</v>
      </c>
      <c r="E11" s="7">
        <v>184.05224999999999</v>
      </c>
      <c r="F11" s="7">
        <f t="shared" si="0"/>
        <v>1.477164472246022</v>
      </c>
    </row>
    <row r="12" spans="1:6" x14ac:dyDescent="0.2">
      <c r="A12" s="7" t="s">
        <v>19</v>
      </c>
      <c r="B12" s="7" t="s">
        <v>20</v>
      </c>
      <c r="C12" s="7" t="s">
        <v>21</v>
      </c>
      <c r="D12" s="27">
        <v>54279</v>
      </c>
      <c r="E12" s="7">
        <v>145.196325</v>
      </c>
      <c r="F12" s="7">
        <f t="shared" si="0"/>
        <v>1.1653150276113815</v>
      </c>
    </row>
    <row r="13" spans="1:6" x14ac:dyDescent="0.2">
      <c r="A13" s="7" t="s">
        <v>22</v>
      </c>
      <c r="B13" s="7" t="s">
        <v>23</v>
      </c>
      <c r="C13" s="7" t="s">
        <v>24</v>
      </c>
      <c r="D13" s="27">
        <v>56959</v>
      </c>
      <c r="E13" s="7">
        <v>135.5339405</v>
      </c>
      <c r="F13" s="7">
        <f t="shared" si="0"/>
        <v>1.0877667710669456</v>
      </c>
    </row>
    <row r="14" spans="1:6" x14ac:dyDescent="0.2">
      <c r="A14" s="7" t="s">
        <v>25</v>
      </c>
      <c r="B14" s="7" t="s">
        <v>26</v>
      </c>
      <c r="C14" s="7" t="s">
        <v>27</v>
      </c>
      <c r="D14" s="27">
        <v>27999</v>
      </c>
      <c r="E14" s="7">
        <v>123.43359150000001</v>
      </c>
      <c r="F14" s="7">
        <f t="shared" si="0"/>
        <v>0.99065192653460388</v>
      </c>
    </row>
    <row r="15" spans="1:6" x14ac:dyDescent="0.2">
      <c r="A15" s="7" t="s">
        <v>28</v>
      </c>
      <c r="B15" s="7" t="s">
        <v>29</v>
      </c>
      <c r="C15" s="7" t="s">
        <v>30</v>
      </c>
      <c r="D15" s="27">
        <v>15402</v>
      </c>
      <c r="E15" s="7">
        <v>118.310463</v>
      </c>
      <c r="F15" s="7">
        <f t="shared" si="0"/>
        <v>0.94953477959969257</v>
      </c>
    </row>
    <row r="16" spans="1:6" x14ac:dyDescent="0.2">
      <c r="A16" s="7" t="s">
        <v>31</v>
      </c>
      <c r="B16" s="7" t="s">
        <v>32</v>
      </c>
      <c r="C16" s="7" t="s">
        <v>33</v>
      </c>
      <c r="D16" s="27">
        <v>206620</v>
      </c>
      <c r="E16" s="7">
        <v>101.96697</v>
      </c>
      <c r="F16" s="7">
        <f t="shared" si="0"/>
        <v>0.81836535780777442</v>
      </c>
    </row>
    <row r="17" spans="1:6" x14ac:dyDescent="0.2">
      <c r="A17" s="7" t="s">
        <v>34</v>
      </c>
      <c r="B17" s="7" t="s">
        <v>35</v>
      </c>
      <c r="C17" s="7" t="s">
        <v>36</v>
      </c>
      <c r="D17" s="27">
        <v>37307</v>
      </c>
      <c r="E17" s="7">
        <v>94.125561000000005</v>
      </c>
      <c r="F17" s="7">
        <f t="shared" si="0"/>
        <v>0.75543186589365663</v>
      </c>
    </row>
    <row r="18" spans="1:6" x14ac:dyDescent="0.2">
      <c r="A18" s="7" t="s">
        <v>37</v>
      </c>
      <c r="B18" s="7" t="s">
        <v>38</v>
      </c>
      <c r="C18" s="7" t="s">
        <v>39</v>
      </c>
      <c r="D18" s="27">
        <v>7506</v>
      </c>
      <c r="E18" s="7">
        <v>62.506214999999997</v>
      </c>
      <c r="F18" s="7">
        <f t="shared" si="0"/>
        <v>0.50166167538061279</v>
      </c>
    </row>
    <row r="19" spans="1:6" x14ac:dyDescent="0.2">
      <c r="A19" s="6" t="s">
        <v>40</v>
      </c>
      <c r="B19" s="7"/>
      <c r="C19" s="7"/>
      <c r="D19" s="27"/>
      <c r="E19" s="6">
        <f>SUM(E8:E18)</f>
        <v>1836.2734439999999</v>
      </c>
      <c r="F19" s="6">
        <f>SUM(F8:F18)</f>
        <v>14.737542696737721</v>
      </c>
    </row>
    <row r="20" spans="1:6" x14ac:dyDescent="0.2">
      <c r="A20" s="7"/>
      <c r="B20" s="7"/>
      <c r="C20" s="7"/>
      <c r="D20" s="27"/>
      <c r="E20" s="7"/>
      <c r="F20" s="7"/>
    </row>
    <row r="21" spans="1:6" x14ac:dyDescent="0.2">
      <c r="A21" s="6" t="s">
        <v>41</v>
      </c>
      <c r="B21" s="7"/>
      <c r="C21" s="7"/>
      <c r="D21" s="27"/>
      <c r="E21" s="7"/>
      <c r="F21" s="7"/>
    </row>
    <row r="22" spans="1:6" x14ac:dyDescent="0.2">
      <c r="A22" s="7" t="s">
        <v>98</v>
      </c>
      <c r="B22" s="7" t="s">
        <v>99</v>
      </c>
      <c r="C22" s="7" t="s">
        <v>16</v>
      </c>
      <c r="D22" s="27">
        <v>8863</v>
      </c>
      <c r="E22" s="7">
        <v>1097.9394649999999</v>
      </c>
      <c r="F22" s="7">
        <f t="shared" ref="F22:F58" si="1">E22/$E$65*100</f>
        <v>8.8118301752616706</v>
      </c>
    </row>
    <row r="23" spans="1:6" x14ac:dyDescent="0.2">
      <c r="A23" s="7" t="s">
        <v>625</v>
      </c>
      <c r="B23" s="7" t="s">
        <v>626</v>
      </c>
      <c r="C23" s="7" t="s">
        <v>71</v>
      </c>
      <c r="D23" s="27">
        <v>32100</v>
      </c>
      <c r="E23" s="7">
        <v>988.92841720000001</v>
      </c>
      <c r="F23" s="7">
        <f t="shared" si="1"/>
        <v>7.9369305372921657</v>
      </c>
    </row>
    <row r="24" spans="1:6" x14ac:dyDescent="0.2">
      <c r="A24" s="7" t="s">
        <v>72</v>
      </c>
      <c r="B24" s="7" t="s">
        <v>73</v>
      </c>
      <c r="C24" s="7" t="s">
        <v>74</v>
      </c>
      <c r="D24" s="27">
        <v>30700</v>
      </c>
      <c r="E24" s="7">
        <v>943.51731830000006</v>
      </c>
      <c r="F24" s="7">
        <f t="shared" si="1"/>
        <v>7.5724706519023899</v>
      </c>
    </row>
    <row r="25" spans="1:6" x14ac:dyDescent="0.2">
      <c r="A25" s="7" t="s">
        <v>91</v>
      </c>
      <c r="B25" s="7" t="s">
        <v>92</v>
      </c>
      <c r="C25" s="7" t="s">
        <v>71</v>
      </c>
      <c r="D25" s="27">
        <v>146714</v>
      </c>
      <c r="E25" s="7">
        <v>867.22074229999998</v>
      </c>
      <c r="F25" s="7">
        <f t="shared" si="1"/>
        <v>6.9601304527403656</v>
      </c>
    </row>
    <row r="26" spans="1:6" x14ac:dyDescent="0.2">
      <c r="A26" s="7" t="s">
        <v>44</v>
      </c>
      <c r="B26" s="7" t="s">
        <v>45</v>
      </c>
      <c r="C26" s="7" t="s">
        <v>39</v>
      </c>
      <c r="D26" s="27">
        <v>109310</v>
      </c>
      <c r="E26" s="7">
        <v>746.9891149</v>
      </c>
      <c r="F26" s="7">
        <f t="shared" si="1"/>
        <v>5.9951768135666992</v>
      </c>
    </row>
    <row r="27" spans="1:6" x14ac:dyDescent="0.2">
      <c r="A27" s="7" t="s">
        <v>46</v>
      </c>
      <c r="B27" s="7" t="s">
        <v>47</v>
      </c>
      <c r="C27" s="7" t="s">
        <v>39</v>
      </c>
      <c r="D27" s="27">
        <v>120924</v>
      </c>
      <c r="E27" s="7">
        <v>740.00347109999996</v>
      </c>
      <c r="F27" s="7">
        <f t="shared" si="1"/>
        <v>5.9391115123431293</v>
      </c>
    </row>
    <row r="28" spans="1:6" x14ac:dyDescent="0.2">
      <c r="A28" s="7" t="s">
        <v>669</v>
      </c>
      <c r="B28" s="7" t="s">
        <v>670</v>
      </c>
      <c r="C28" s="7" t="s">
        <v>167</v>
      </c>
      <c r="D28" s="27">
        <v>23338</v>
      </c>
      <c r="E28" s="7">
        <v>648.25937959999999</v>
      </c>
      <c r="F28" s="7">
        <f t="shared" si="1"/>
        <v>5.2027928175035498</v>
      </c>
    </row>
    <row r="29" spans="1:6" x14ac:dyDescent="0.2">
      <c r="A29" s="7" t="s">
        <v>42</v>
      </c>
      <c r="B29" s="7" t="s">
        <v>43</v>
      </c>
      <c r="C29" s="7" t="s">
        <v>11</v>
      </c>
      <c r="D29" s="27">
        <v>537000</v>
      </c>
      <c r="E29" s="7">
        <v>337.35851309999998</v>
      </c>
      <c r="F29" s="7">
        <f t="shared" si="1"/>
        <v>2.7075681495937385</v>
      </c>
    </row>
    <row r="30" spans="1:6" x14ac:dyDescent="0.2">
      <c r="A30" s="7" t="s">
        <v>78</v>
      </c>
      <c r="B30" s="7" t="s">
        <v>79</v>
      </c>
      <c r="C30" s="7" t="s">
        <v>77</v>
      </c>
      <c r="D30" s="27">
        <v>101700</v>
      </c>
      <c r="E30" s="7">
        <v>291.87524739999998</v>
      </c>
      <c r="F30" s="7">
        <f t="shared" si="1"/>
        <v>2.3425290687144442</v>
      </c>
    </row>
    <row r="31" spans="1:6" x14ac:dyDescent="0.2">
      <c r="A31" s="7" t="s">
        <v>663</v>
      </c>
      <c r="B31" s="7" t="s">
        <v>664</v>
      </c>
      <c r="C31" s="7" t="s">
        <v>63</v>
      </c>
      <c r="D31" s="27">
        <v>594</v>
      </c>
      <c r="E31" s="7">
        <v>284.03399899999999</v>
      </c>
      <c r="F31" s="7">
        <f t="shared" si="1"/>
        <v>2.2795968657419952</v>
      </c>
    </row>
    <row r="32" spans="1:6" x14ac:dyDescent="0.2">
      <c r="A32" s="7" t="s">
        <v>55</v>
      </c>
      <c r="B32" s="7" t="s">
        <v>56</v>
      </c>
      <c r="C32" s="7" t="s">
        <v>11</v>
      </c>
      <c r="D32" s="27">
        <v>195429</v>
      </c>
      <c r="E32" s="7">
        <v>233.44809989999999</v>
      </c>
      <c r="F32" s="7">
        <f t="shared" si="1"/>
        <v>1.8736051272702188</v>
      </c>
    </row>
    <row r="33" spans="1:6" x14ac:dyDescent="0.2">
      <c r="A33" s="7" t="s">
        <v>655</v>
      </c>
      <c r="B33" s="7" t="s">
        <v>656</v>
      </c>
      <c r="C33" s="7" t="s">
        <v>11</v>
      </c>
      <c r="D33" s="27">
        <v>131360</v>
      </c>
      <c r="E33" s="7">
        <v>226.69425739999997</v>
      </c>
      <c r="F33" s="7">
        <f t="shared" si="1"/>
        <v>1.8194002143058552</v>
      </c>
    </row>
    <row r="34" spans="1:6" x14ac:dyDescent="0.2">
      <c r="A34" s="7" t="s">
        <v>80</v>
      </c>
      <c r="B34" s="7" t="s">
        <v>81</v>
      </c>
      <c r="C34" s="7" t="s">
        <v>11</v>
      </c>
      <c r="D34" s="27">
        <v>17142</v>
      </c>
      <c r="E34" s="7">
        <v>221.5107209</v>
      </c>
      <c r="F34" s="7">
        <f t="shared" si="1"/>
        <v>1.7777982455258456</v>
      </c>
    </row>
    <row r="35" spans="1:6" x14ac:dyDescent="0.2">
      <c r="A35" s="7" t="s">
        <v>93</v>
      </c>
      <c r="B35" s="7" t="s">
        <v>94</v>
      </c>
      <c r="C35" s="7" t="s">
        <v>95</v>
      </c>
      <c r="D35" s="27">
        <v>2000</v>
      </c>
      <c r="E35" s="7">
        <v>217.27399869999999</v>
      </c>
      <c r="F35" s="7">
        <f t="shared" si="1"/>
        <v>1.743795208276282</v>
      </c>
    </row>
    <row r="36" spans="1:6" x14ac:dyDescent="0.2">
      <c r="A36" s="7" t="s">
        <v>100</v>
      </c>
      <c r="B36" s="7" t="s">
        <v>101</v>
      </c>
      <c r="C36" s="7" t="s">
        <v>102</v>
      </c>
      <c r="D36" s="27">
        <v>3660</v>
      </c>
      <c r="E36" s="7">
        <v>206.002242</v>
      </c>
      <c r="F36" s="7">
        <f t="shared" si="1"/>
        <v>1.6533304704801344</v>
      </c>
    </row>
    <row r="37" spans="1:6" x14ac:dyDescent="0.2">
      <c r="A37" s="7" t="s">
        <v>84</v>
      </c>
      <c r="B37" s="7" t="s">
        <v>85</v>
      </c>
      <c r="C37" s="7" t="s">
        <v>11</v>
      </c>
      <c r="D37" s="27">
        <v>43451</v>
      </c>
      <c r="E37" s="7">
        <v>199.6529118</v>
      </c>
      <c r="F37" s="7">
        <f t="shared" si="1"/>
        <v>1.6023720877708834</v>
      </c>
    </row>
    <row r="38" spans="1:6" x14ac:dyDescent="0.2">
      <c r="A38" s="7" t="s">
        <v>48</v>
      </c>
      <c r="B38" s="7" t="s">
        <v>49</v>
      </c>
      <c r="C38" s="7" t="s">
        <v>16</v>
      </c>
      <c r="D38" s="27">
        <v>37521</v>
      </c>
      <c r="E38" s="7">
        <v>162.79768519999999</v>
      </c>
      <c r="F38" s="7">
        <f t="shared" si="1"/>
        <v>1.3065798257904047</v>
      </c>
    </row>
    <row r="39" spans="1:6" x14ac:dyDescent="0.2">
      <c r="A39" s="7" t="s">
        <v>659</v>
      </c>
      <c r="B39" s="7" t="s">
        <v>660</v>
      </c>
      <c r="C39" s="7" t="s">
        <v>77</v>
      </c>
      <c r="D39" s="27">
        <v>87300</v>
      </c>
      <c r="E39" s="7">
        <v>161.54314500000001</v>
      </c>
      <c r="F39" s="7">
        <f t="shared" si="1"/>
        <v>1.2965111512023766</v>
      </c>
    </row>
    <row r="40" spans="1:6" x14ac:dyDescent="0.2">
      <c r="A40" s="7" t="s">
        <v>667</v>
      </c>
      <c r="B40" s="7" t="s">
        <v>668</v>
      </c>
      <c r="C40" s="7" t="s">
        <v>16</v>
      </c>
      <c r="D40" s="27">
        <v>300100</v>
      </c>
      <c r="E40" s="7">
        <v>155.2496697</v>
      </c>
      <c r="F40" s="7">
        <f t="shared" si="1"/>
        <v>1.2460010481195949</v>
      </c>
    </row>
    <row r="41" spans="1:6" x14ac:dyDescent="0.2">
      <c r="A41" s="7" t="s">
        <v>69</v>
      </c>
      <c r="B41" s="7" t="s">
        <v>70</v>
      </c>
      <c r="C41" s="7" t="s">
        <v>71</v>
      </c>
      <c r="D41" s="27">
        <v>16900</v>
      </c>
      <c r="E41" s="7">
        <v>152.38148179999999</v>
      </c>
      <c r="F41" s="7">
        <f t="shared" si="1"/>
        <v>1.2229815780201752</v>
      </c>
    </row>
    <row r="42" spans="1:6" x14ac:dyDescent="0.2">
      <c r="A42" s="7" t="s">
        <v>657</v>
      </c>
      <c r="B42" s="7" t="s">
        <v>658</v>
      </c>
      <c r="C42" s="7" t="s">
        <v>11</v>
      </c>
      <c r="D42" s="27">
        <v>5267</v>
      </c>
      <c r="E42" s="7">
        <v>146.0211789</v>
      </c>
      <c r="F42" s="7">
        <f t="shared" si="1"/>
        <v>1.1719351307390182</v>
      </c>
    </row>
    <row r="43" spans="1:6" x14ac:dyDescent="0.2">
      <c r="A43" s="7" t="s">
        <v>649</v>
      </c>
      <c r="B43" s="7" t="s">
        <v>650</v>
      </c>
      <c r="C43" s="7" t="s">
        <v>136</v>
      </c>
      <c r="D43" s="27">
        <v>323</v>
      </c>
      <c r="E43" s="7">
        <v>137.56682320000002</v>
      </c>
      <c r="F43" s="7">
        <f t="shared" si="1"/>
        <v>1.104082258113062</v>
      </c>
    </row>
    <row r="44" spans="1:6" x14ac:dyDescent="0.2">
      <c r="A44" s="7" t="s">
        <v>50</v>
      </c>
      <c r="B44" s="7" t="s">
        <v>51</v>
      </c>
      <c r="C44" s="7" t="s">
        <v>52</v>
      </c>
      <c r="D44" s="27">
        <v>155400</v>
      </c>
      <c r="E44" s="7">
        <v>132.67433249999999</v>
      </c>
      <c r="F44" s="7">
        <f t="shared" si="1"/>
        <v>1.0648161614321787</v>
      </c>
    </row>
    <row r="45" spans="1:6" x14ac:dyDescent="0.2">
      <c r="A45" s="7" t="s">
        <v>53</v>
      </c>
      <c r="B45" s="7" t="s">
        <v>54</v>
      </c>
      <c r="C45" s="7" t="s">
        <v>52</v>
      </c>
      <c r="D45" s="27">
        <v>290300</v>
      </c>
      <c r="E45" s="7">
        <v>132.1382337</v>
      </c>
      <c r="F45" s="7">
        <f t="shared" si="1"/>
        <v>1.0605135457294439</v>
      </c>
    </row>
    <row r="46" spans="1:6" x14ac:dyDescent="0.2">
      <c r="A46" s="7" t="s">
        <v>59</v>
      </c>
      <c r="B46" s="7" t="s">
        <v>60</v>
      </c>
      <c r="C46" s="7" t="s">
        <v>16</v>
      </c>
      <c r="D46" s="27">
        <v>1925400</v>
      </c>
      <c r="E46" s="7">
        <v>126.1274248</v>
      </c>
      <c r="F46" s="7">
        <f t="shared" si="1"/>
        <v>1.0122720634517741</v>
      </c>
    </row>
    <row r="47" spans="1:6" x14ac:dyDescent="0.2">
      <c r="A47" s="7" t="s">
        <v>96</v>
      </c>
      <c r="B47" s="7" t="s">
        <v>97</v>
      </c>
      <c r="C47" s="7" t="s">
        <v>71</v>
      </c>
      <c r="D47" s="27">
        <v>16010</v>
      </c>
      <c r="E47" s="7">
        <v>110.53012320000001</v>
      </c>
      <c r="F47" s="7">
        <f t="shared" si="1"/>
        <v>0.88709141618217546</v>
      </c>
    </row>
    <row r="48" spans="1:6" x14ac:dyDescent="0.2">
      <c r="A48" s="7" t="s">
        <v>86</v>
      </c>
      <c r="B48" s="7" t="s">
        <v>87</v>
      </c>
      <c r="C48" s="7" t="s">
        <v>88</v>
      </c>
      <c r="D48" s="27">
        <v>117000</v>
      </c>
      <c r="E48" s="7">
        <v>100.1666084</v>
      </c>
      <c r="F48" s="7">
        <f t="shared" si="1"/>
        <v>0.80391603598358596</v>
      </c>
    </row>
    <row r="49" spans="1:6" x14ac:dyDescent="0.2">
      <c r="A49" s="7" t="s">
        <v>629</v>
      </c>
      <c r="B49" s="7" t="s">
        <v>630</v>
      </c>
      <c r="C49" s="7" t="s">
        <v>74</v>
      </c>
      <c r="D49" s="27">
        <v>4500</v>
      </c>
      <c r="E49" s="7">
        <v>99.135117500000007</v>
      </c>
      <c r="F49" s="7">
        <f t="shared" si="1"/>
        <v>0.79563750795187183</v>
      </c>
    </row>
    <row r="50" spans="1:6" x14ac:dyDescent="0.2">
      <c r="A50" s="7" t="s">
        <v>64</v>
      </c>
      <c r="B50" s="7" t="s">
        <v>65</v>
      </c>
      <c r="C50" s="7" t="s">
        <v>21</v>
      </c>
      <c r="D50" s="27">
        <v>149000</v>
      </c>
      <c r="E50" s="7">
        <v>95.626266599999994</v>
      </c>
      <c r="F50" s="7">
        <f t="shared" si="1"/>
        <v>0.76747621197266747</v>
      </c>
    </row>
    <row r="51" spans="1:6" x14ac:dyDescent="0.2">
      <c r="A51" s="7" t="s">
        <v>665</v>
      </c>
      <c r="B51" s="7" t="s">
        <v>666</v>
      </c>
      <c r="C51" s="7" t="s">
        <v>136</v>
      </c>
      <c r="D51" s="27">
        <v>2997</v>
      </c>
      <c r="E51" s="7">
        <v>94.903478000000007</v>
      </c>
      <c r="F51" s="7">
        <f t="shared" si="1"/>
        <v>0.76167526337864366</v>
      </c>
    </row>
    <row r="52" spans="1:6" x14ac:dyDescent="0.2">
      <c r="A52" s="7" t="s">
        <v>75</v>
      </c>
      <c r="B52" s="7" t="s">
        <v>76</v>
      </c>
      <c r="C52" s="7" t="s">
        <v>77</v>
      </c>
      <c r="D52" s="27">
        <v>116000</v>
      </c>
      <c r="E52" s="7">
        <v>81.053181499999994</v>
      </c>
      <c r="F52" s="7">
        <f t="shared" si="1"/>
        <v>0.6505157099373059</v>
      </c>
    </row>
    <row r="53" spans="1:6" x14ac:dyDescent="0.2">
      <c r="A53" s="7" t="s">
        <v>57</v>
      </c>
      <c r="B53" s="7" t="s">
        <v>58</v>
      </c>
      <c r="C53" s="7" t="s">
        <v>16</v>
      </c>
      <c r="D53" s="27">
        <v>154700</v>
      </c>
      <c r="E53" s="7">
        <v>55.885768800000001</v>
      </c>
      <c r="F53" s="7">
        <f t="shared" si="1"/>
        <v>0.44852737293630046</v>
      </c>
    </row>
    <row r="54" spans="1:6" x14ac:dyDescent="0.2">
      <c r="A54" s="7" t="s">
        <v>661</v>
      </c>
      <c r="B54" s="7" t="s">
        <v>662</v>
      </c>
      <c r="C54" s="7" t="s">
        <v>172</v>
      </c>
      <c r="D54" s="27">
        <v>2084</v>
      </c>
      <c r="E54" s="7">
        <v>55.324849</v>
      </c>
      <c r="F54" s="7">
        <f t="shared" si="1"/>
        <v>0.444025549131705</v>
      </c>
    </row>
    <row r="55" spans="1:6" x14ac:dyDescent="0.2">
      <c r="A55" s="7" t="s">
        <v>66</v>
      </c>
      <c r="B55" s="7" t="s">
        <v>67</v>
      </c>
      <c r="C55" s="7" t="s">
        <v>68</v>
      </c>
      <c r="D55" s="27">
        <v>5500</v>
      </c>
      <c r="E55" s="7">
        <v>43.252829699999999</v>
      </c>
      <c r="F55" s="7">
        <f t="shared" si="1"/>
        <v>0.34713807278611136</v>
      </c>
    </row>
    <row r="56" spans="1:6" x14ac:dyDescent="0.2">
      <c r="A56" s="7" t="s">
        <v>82</v>
      </c>
      <c r="B56" s="7" t="s">
        <v>83</v>
      </c>
      <c r="C56" s="7" t="s">
        <v>52</v>
      </c>
      <c r="D56" s="27">
        <v>3412</v>
      </c>
      <c r="E56" s="7">
        <v>33.426235499999997</v>
      </c>
      <c r="F56" s="7">
        <f t="shared" si="1"/>
        <v>0.26827190388342842</v>
      </c>
    </row>
    <row r="57" spans="1:6" x14ac:dyDescent="0.2">
      <c r="A57" s="7" t="s">
        <v>89</v>
      </c>
      <c r="B57" s="7" t="s">
        <v>90</v>
      </c>
      <c r="C57" s="7" t="s">
        <v>63</v>
      </c>
      <c r="D57" s="27">
        <v>14900</v>
      </c>
      <c r="E57" s="7">
        <v>8.0412882000000003</v>
      </c>
      <c r="F57" s="7">
        <f t="shared" si="1"/>
        <v>6.4537680143172196E-2</v>
      </c>
    </row>
    <row r="58" spans="1:6" x14ac:dyDescent="0.2">
      <c r="A58" s="7" t="s">
        <v>61</v>
      </c>
      <c r="B58" s="7" t="s">
        <v>62</v>
      </c>
      <c r="C58" s="7" t="s">
        <v>63</v>
      </c>
      <c r="D58" s="27">
        <v>32</v>
      </c>
      <c r="E58" s="7">
        <v>0.15966939999999999</v>
      </c>
      <c r="F58" s="7">
        <f t="shared" si="1"/>
        <v>1.2814728697141109E-3</v>
      </c>
    </row>
    <row r="59" spans="1:6" x14ac:dyDescent="0.2">
      <c r="A59" s="6" t="s">
        <v>40</v>
      </c>
      <c r="B59" s="7"/>
      <c r="C59" s="7"/>
      <c r="D59" s="7"/>
      <c r="E59" s="6">
        <f>SUM(E22:E58)</f>
        <v>10334.713289200005</v>
      </c>
      <c r="F59" s="6">
        <f>SUM(F22:F58)</f>
        <v>82.944225358044108</v>
      </c>
    </row>
    <row r="60" spans="1:6" x14ac:dyDescent="0.2">
      <c r="A60" s="7"/>
      <c r="B60" s="7"/>
      <c r="C60" s="7"/>
      <c r="D60" s="7"/>
      <c r="E60" s="7"/>
      <c r="F60" s="7"/>
    </row>
    <row r="61" spans="1:6" x14ac:dyDescent="0.2">
      <c r="A61" s="6" t="s">
        <v>40</v>
      </c>
      <c r="B61" s="7"/>
      <c r="C61" s="7"/>
      <c r="D61" s="7"/>
      <c r="E61" s="6">
        <f>E59+E19</f>
        <v>12170.986733200005</v>
      </c>
      <c r="F61" s="6">
        <f>F59+F19</f>
        <v>97.681768054781827</v>
      </c>
    </row>
    <row r="62" spans="1:6" x14ac:dyDescent="0.2">
      <c r="A62" s="7"/>
      <c r="B62" s="7"/>
      <c r="C62" s="7"/>
      <c r="D62" s="7"/>
      <c r="E62" s="7"/>
      <c r="F62" s="7"/>
    </row>
    <row r="63" spans="1:6" x14ac:dyDescent="0.2">
      <c r="A63" s="6" t="s">
        <v>103</v>
      </c>
      <c r="B63" s="7"/>
      <c r="C63" s="7"/>
      <c r="D63" s="7"/>
      <c r="E63" s="6">
        <v>288.84786600000001</v>
      </c>
      <c r="F63" s="6">
        <f t="shared" ref="F63" si="2">E63/$E$65*100</f>
        <v>2.3182319452181632</v>
      </c>
    </row>
    <row r="64" spans="1:6" x14ac:dyDescent="0.2">
      <c r="A64" s="7"/>
      <c r="B64" s="7"/>
      <c r="C64" s="7"/>
      <c r="D64" s="7"/>
      <c r="E64" s="7"/>
      <c r="F64" s="7"/>
    </row>
    <row r="65" spans="1:6" x14ac:dyDescent="0.2">
      <c r="A65" s="8" t="s">
        <v>104</v>
      </c>
      <c r="B65" s="5"/>
      <c r="C65" s="5"/>
      <c r="D65" s="5"/>
      <c r="E65" s="8">
        <f>E61+E63</f>
        <v>12459.834599200005</v>
      </c>
      <c r="F65" s="8">
        <f xml:space="preserve"> ROUND(SUM(F61:F64),2)</f>
        <v>100</v>
      </c>
    </row>
    <row r="67" spans="1:6" x14ac:dyDescent="0.2">
      <c r="A67" s="9" t="s">
        <v>105</v>
      </c>
    </row>
    <row r="68" spans="1:6" x14ac:dyDescent="0.2">
      <c r="A68" s="9" t="s">
        <v>106</v>
      </c>
    </row>
    <row r="69" spans="1:6" x14ac:dyDescent="0.2">
      <c r="A69" s="9" t="s">
        <v>107</v>
      </c>
    </row>
    <row r="70" spans="1:6" x14ac:dyDescent="0.2">
      <c r="A70" s="2" t="s">
        <v>598</v>
      </c>
      <c r="B70" s="12">
        <v>15.107200000000001</v>
      </c>
    </row>
    <row r="71" spans="1:6" x14ac:dyDescent="0.2">
      <c r="A71" s="2" t="s">
        <v>599</v>
      </c>
      <c r="B71" s="12">
        <v>23.6309</v>
      </c>
    </row>
    <row r="72" spans="1:6" x14ac:dyDescent="0.2">
      <c r="A72" s="2" t="s">
        <v>600</v>
      </c>
      <c r="B72" s="12">
        <v>14.5763</v>
      </c>
    </row>
    <row r="73" spans="1:6" x14ac:dyDescent="0.2">
      <c r="A73" s="2" t="s">
        <v>601</v>
      </c>
      <c r="B73" s="12">
        <v>22.8398</v>
      </c>
    </row>
    <row r="75" spans="1:6" x14ac:dyDescent="0.2">
      <c r="A75" s="9" t="s">
        <v>108</v>
      </c>
    </row>
    <row r="76" spans="1:6" x14ac:dyDescent="0.2">
      <c r="A76" s="2" t="s">
        <v>598</v>
      </c>
      <c r="B76" s="12">
        <v>14.799300000000001</v>
      </c>
    </row>
    <row r="77" spans="1:6" x14ac:dyDescent="0.2">
      <c r="A77" s="2" t="s">
        <v>599</v>
      </c>
      <c r="B77" s="12">
        <v>23.162099999999999</v>
      </c>
    </row>
    <row r="78" spans="1:6" x14ac:dyDescent="0.2">
      <c r="A78" s="2" t="s">
        <v>600</v>
      </c>
      <c r="B78" s="12">
        <v>14.2399</v>
      </c>
    </row>
    <row r="79" spans="1:6" x14ac:dyDescent="0.2">
      <c r="A79" s="2" t="s">
        <v>601</v>
      </c>
      <c r="B79" s="12">
        <v>22.3126</v>
      </c>
    </row>
    <row r="81" spans="1:2" x14ac:dyDescent="0.2">
      <c r="A81" s="9" t="s">
        <v>109</v>
      </c>
      <c r="B81" s="11" t="s">
        <v>110</v>
      </c>
    </row>
    <row r="82" spans="1:2" x14ac:dyDescent="0.2">
      <c r="A82" s="9"/>
      <c r="B82" s="11"/>
    </row>
    <row r="83" spans="1:2" x14ac:dyDescent="0.2">
      <c r="A83" s="9" t="s">
        <v>111</v>
      </c>
      <c r="B83" s="21">
        <v>7.552734305800575E-2</v>
      </c>
    </row>
  </sheetData>
  <sortState ref="A24:F60">
    <sortCondition descending="1" ref="E24:E60"/>
  </sortState>
  <mergeCells count="1">
    <mergeCell ref="A1:E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20"/>
  <sheetViews>
    <sheetView showGridLines="0" workbookViewId="0"/>
  </sheetViews>
  <sheetFormatPr defaultRowHeight="11.25" x14ac:dyDescent="0.2"/>
  <cols>
    <col min="1" max="1" width="38" style="2" customWidth="1"/>
    <col min="2" max="2" width="56.140625" style="2" bestFit="1" customWidth="1"/>
    <col min="3" max="3" width="11.7109375" style="2" bestFit="1" customWidth="1"/>
    <col min="4" max="4" width="8.285156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4"/>
      <c r="B1" s="48" t="s">
        <v>1146</v>
      </c>
      <c r="C1" s="48"/>
      <c r="D1" s="48"/>
      <c r="E1" s="48"/>
    </row>
    <row r="3" spans="1:6" s="4" customFormat="1" x14ac:dyDescent="0.2">
      <c r="A3" s="38" t="s">
        <v>1</v>
      </c>
      <c r="B3" s="38" t="s">
        <v>2</v>
      </c>
      <c r="C3" s="38" t="s">
        <v>673</v>
      </c>
      <c r="D3" s="38" t="s">
        <v>4</v>
      </c>
      <c r="E3" s="3" t="s">
        <v>5</v>
      </c>
      <c r="F3" s="3" t="s">
        <v>6</v>
      </c>
    </row>
    <row r="4" spans="1:6" x14ac:dyDescent="0.2">
      <c r="A4" s="39"/>
      <c r="B4" s="39"/>
      <c r="C4" s="39"/>
      <c r="D4" s="39"/>
      <c r="E4" s="5"/>
      <c r="F4" s="5"/>
    </row>
    <row r="5" spans="1:6" x14ac:dyDescent="0.2">
      <c r="A5" s="40" t="s">
        <v>674</v>
      </c>
      <c r="B5" s="41"/>
      <c r="C5" s="41"/>
      <c r="D5" s="41"/>
      <c r="E5" s="7"/>
      <c r="F5" s="7"/>
    </row>
    <row r="6" spans="1:6" x14ac:dyDescent="0.2">
      <c r="A6" s="40" t="s">
        <v>8</v>
      </c>
      <c r="B6" s="41"/>
      <c r="C6" s="41"/>
      <c r="D6" s="41"/>
      <c r="E6" s="7"/>
      <c r="F6" s="7"/>
    </row>
    <row r="7" spans="1:6" x14ac:dyDescent="0.2">
      <c r="A7" s="40"/>
      <c r="B7" s="41"/>
      <c r="C7" s="41"/>
      <c r="D7" s="41"/>
      <c r="E7" s="7"/>
      <c r="F7" s="7"/>
    </row>
    <row r="8" spans="1:6" x14ac:dyDescent="0.2">
      <c r="A8" s="41" t="s">
        <v>865</v>
      </c>
      <c r="B8" s="41" t="s">
        <v>1358</v>
      </c>
      <c r="C8" s="41" t="s">
        <v>781</v>
      </c>
      <c r="D8" s="41">
        <v>2400</v>
      </c>
      <c r="E8" s="7">
        <v>23999.213100000001</v>
      </c>
      <c r="F8" s="7">
        <f>+E8/$E$71*100</f>
        <v>3.4505445617044961</v>
      </c>
    </row>
    <row r="9" spans="1:6" x14ac:dyDescent="0.2">
      <c r="A9" s="41" t="s">
        <v>1147</v>
      </c>
      <c r="B9" s="41" t="s">
        <v>1515</v>
      </c>
      <c r="C9" s="41" t="s">
        <v>686</v>
      </c>
      <c r="D9" s="41">
        <v>1750</v>
      </c>
      <c r="E9" s="7">
        <v>17498.097457799999</v>
      </c>
      <c r="F9" s="7">
        <f>+E9/$E$71*100</f>
        <v>2.5158310304427043</v>
      </c>
    </row>
    <row r="10" spans="1:6" x14ac:dyDescent="0.2">
      <c r="A10" s="41" t="s">
        <v>1148</v>
      </c>
      <c r="B10" s="41" t="s">
        <v>1516</v>
      </c>
      <c r="C10" s="41" t="s">
        <v>686</v>
      </c>
      <c r="D10" s="41">
        <v>50</v>
      </c>
      <c r="E10" s="7">
        <v>4991.6350000000002</v>
      </c>
      <c r="F10" s="7">
        <f>+E10/$E$71*100</f>
        <v>0.71768432287739548</v>
      </c>
    </row>
    <row r="11" spans="1:6" x14ac:dyDescent="0.2">
      <c r="A11" s="40" t="s">
        <v>40</v>
      </c>
      <c r="B11" s="41"/>
      <c r="C11" s="41"/>
      <c r="D11" s="41"/>
      <c r="E11" s="6">
        <f>SUM(E8:E10)</f>
        <v>46488.945557799998</v>
      </c>
      <c r="F11" s="6">
        <f>SUM(F8:F10)</f>
        <v>6.6840599150245952</v>
      </c>
    </row>
    <row r="12" spans="1:6" x14ac:dyDescent="0.2">
      <c r="A12" s="41"/>
      <c r="B12" s="41"/>
      <c r="C12" s="41"/>
      <c r="D12" s="41"/>
      <c r="E12" s="7"/>
      <c r="F12" s="7"/>
    </row>
    <row r="13" spans="1:6" x14ac:dyDescent="0.2">
      <c r="A13" s="40" t="s">
        <v>935</v>
      </c>
      <c r="B13" s="41"/>
      <c r="C13" s="41"/>
      <c r="D13" s="41"/>
      <c r="E13" s="7"/>
      <c r="F13" s="7"/>
    </row>
    <row r="14" spans="1:6" x14ac:dyDescent="0.2">
      <c r="A14" s="40" t="s">
        <v>936</v>
      </c>
      <c r="B14" s="41"/>
      <c r="C14" s="41"/>
      <c r="D14" s="41"/>
      <c r="E14" s="7"/>
      <c r="F14" s="7"/>
    </row>
    <row r="15" spans="1:6" x14ac:dyDescent="0.2">
      <c r="A15" s="41" t="s">
        <v>1149</v>
      </c>
      <c r="B15" s="41" t="s">
        <v>1722</v>
      </c>
      <c r="C15" s="41" t="s">
        <v>938</v>
      </c>
      <c r="D15" s="41">
        <v>30000</v>
      </c>
      <c r="E15" s="7">
        <v>29785.17</v>
      </c>
      <c r="F15" s="7">
        <f t="shared" ref="F15:F20" si="0">+E15/$E$71*100</f>
        <v>4.2824344254413855</v>
      </c>
    </row>
    <row r="16" spans="1:6" x14ac:dyDescent="0.2">
      <c r="A16" s="41" t="s">
        <v>1150</v>
      </c>
      <c r="B16" s="41" t="s">
        <v>1723</v>
      </c>
      <c r="C16" s="41" t="s">
        <v>947</v>
      </c>
      <c r="D16" s="41">
        <v>20000</v>
      </c>
      <c r="E16" s="7">
        <v>19838.68</v>
      </c>
      <c r="F16" s="7">
        <f t="shared" si="0"/>
        <v>2.8523539126120658</v>
      </c>
    </row>
    <row r="17" spans="1:6" x14ac:dyDescent="0.2">
      <c r="A17" s="41" t="s">
        <v>1151</v>
      </c>
      <c r="B17" s="41" t="s">
        <v>1724</v>
      </c>
      <c r="C17" s="41" t="s">
        <v>938</v>
      </c>
      <c r="D17" s="41">
        <v>12000</v>
      </c>
      <c r="E17" s="7">
        <v>11956.44</v>
      </c>
      <c r="F17" s="7">
        <f t="shared" si="0"/>
        <v>1.7190659063461584</v>
      </c>
    </row>
    <row r="18" spans="1:6" x14ac:dyDescent="0.2">
      <c r="A18" s="41" t="s">
        <v>1152</v>
      </c>
      <c r="B18" s="41" t="s">
        <v>1725</v>
      </c>
      <c r="C18" s="41" t="s">
        <v>938</v>
      </c>
      <c r="D18" s="41">
        <v>7500</v>
      </c>
      <c r="E18" s="7">
        <v>7476.8774999999996</v>
      </c>
      <c r="F18" s="7">
        <f t="shared" si="0"/>
        <v>1.0750060382669673</v>
      </c>
    </row>
    <row r="19" spans="1:6" x14ac:dyDescent="0.2">
      <c r="A19" s="41" t="s">
        <v>942</v>
      </c>
      <c r="B19" s="41" t="s">
        <v>1658</v>
      </c>
      <c r="C19" s="41" t="s">
        <v>938</v>
      </c>
      <c r="D19" s="41">
        <v>7500</v>
      </c>
      <c r="E19" s="7">
        <v>7434.9224999999997</v>
      </c>
      <c r="F19" s="7">
        <f t="shared" si="0"/>
        <v>1.0689738572749032</v>
      </c>
    </row>
    <row r="20" spans="1:6" x14ac:dyDescent="0.2">
      <c r="A20" s="41" t="s">
        <v>951</v>
      </c>
      <c r="B20" s="41" t="s">
        <v>1666</v>
      </c>
      <c r="C20" s="41" t="s">
        <v>947</v>
      </c>
      <c r="D20" s="41">
        <v>900</v>
      </c>
      <c r="E20" s="7">
        <v>897.87149999999997</v>
      </c>
      <c r="F20" s="7">
        <f t="shared" si="0"/>
        <v>0.12909363355061246</v>
      </c>
    </row>
    <row r="21" spans="1:6" x14ac:dyDescent="0.2">
      <c r="A21" s="40" t="s">
        <v>40</v>
      </c>
      <c r="B21" s="41"/>
      <c r="C21" s="41"/>
      <c r="D21" s="41"/>
      <c r="E21" s="6">
        <f>SUM(E15:E20)</f>
        <v>77389.96149999999</v>
      </c>
      <c r="F21" s="6">
        <f>SUM(F15:F20)</f>
        <v>11.126927773492092</v>
      </c>
    </row>
    <row r="22" spans="1:6" x14ac:dyDescent="0.2">
      <c r="A22" s="41"/>
      <c r="B22" s="41"/>
      <c r="C22" s="41"/>
      <c r="D22" s="41"/>
      <c r="E22" s="7"/>
      <c r="F22" s="7"/>
    </row>
    <row r="23" spans="1:6" x14ac:dyDescent="0.2">
      <c r="A23" s="40" t="s">
        <v>957</v>
      </c>
      <c r="B23" s="41"/>
      <c r="C23" s="41"/>
      <c r="D23" s="41"/>
      <c r="E23" s="7"/>
      <c r="F23" s="7"/>
    </row>
    <row r="24" spans="1:6" x14ac:dyDescent="0.2">
      <c r="A24" s="41" t="s">
        <v>1153</v>
      </c>
      <c r="B24" s="41" t="s">
        <v>1726</v>
      </c>
      <c r="C24" s="41" t="s">
        <v>938</v>
      </c>
      <c r="D24" s="41">
        <v>8900</v>
      </c>
      <c r="E24" s="7">
        <v>44285.51</v>
      </c>
      <c r="F24" s="7">
        <f t="shared" ref="F24:F64" si="1">+E24/$E$71*100</f>
        <v>6.3672556702623746</v>
      </c>
    </row>
    <row r="25" spans="1:6" x14ac:dyDescent="0.2">
      <c r="A25" s="41" t="s">
        <v>1121</v>
      </c>
      <c r="B25" s="41" t="s">
        <v>1720</v>
      </c>
      <c r="C25" s="41" t="s">
        <v>947</v>
      </c>
      <c r="D25" s="41">
        <v>8560</v>
      </c>
      <c r="E25" s="7">
        <v>42188.131200000003</v>
      </c>
      <c r="F25" s="7">
        <f t="shared" si="1"/>
        <v>6.0656999908316065</v>
      </c>
    </row>
    <row r="26" spans="1:6" x14ac:dyDescent="0.2">
      <c r="A26" s="41" t="s">
        <v>1154</v>
      </c>
      <c r="B26" s="41" t="s">
        <v>1727</v>
      </c>
      <c r="C26" s="41" t="s">
        <v>960</v>
      </c>
      <c r="D26" s="41">
        <v>7000</v>
      </c>
      <c r="E26" s="7">
        <v>34616.61</v>
      </c>
      <c r="F26" s="7">
        <f t="shared" si="1"/>
        <v>4.977086327057342</v>
      </c>
    </row>
    <row r="27" spans="1:6" x14ac:dyDescent="0.2">
      <c r="A27" s="41" t="s">
        <v>962</v>
      </c>
      <c r="B27" s="41" t="s">
        <v>1675</v>
      </c>
      <c r="C27" s="41" t="s">
        <v>963</v>
      </c>
      <c r="D27" s="41">
        <v>6500</v>
      </c>
      <c r="E27" s="7">
        <v>32086.86</v>
      </c>
      <c r="F27" s="7">
        <f t="shared" si="1"/>
        <v>4.6133654388515559</v>
      </c>
    </row>
    <row r="28" spans="1:6" x14ac:dyDescent="0.2">
      <c r="A28" s="41" t="s">
        <v>1155</v>
      </c>
      <c r="B28" s="41" t="s">
        <v>1728</v>
      </c>
      <c r="C28" s="41" t="s">
        <v>947</v>
      </c>
      <c r="D28" s="41">
        <v>6000</v>
      </c>
      <c r="E28" s="7">
        <v>29566.62</v>
      </c>
      <c r="F28" s="7">
        <f t="shared" si="1"/>
        <v>4.2510118737594516</v>
      </c>
    </row>
    <row r="29" spans="1:6" x14ac:dyDescent="0.2">
      <c r="A29" s="41" t="s">
        <v>1117</v>
      </c>
      <c r="B29" s="41" t="s">
        <v>1716</v>
      </c>
      <c r="C29" s="41" t="s">
        <v>947</v>
      </c>
      <c r="D29" s="41">
        <v>5000</v>
      </c>
      <c r="E29" s="7">
        <v>24739.724999999999</v>
      </c>
      <c r="F29" s="7">
        <f t="shared" si="1"/>
        <v>3.5570134404454596</v>
      </c>
    </row>
    <row r="30" spans="1:6" x14ac:dyDescent="0.2">
      <c r="A30" s="41" t="s">
        <v>1156</v>
      </c>
      <c r="B30" s="41" t="s">
        <v>1729</v>
      </c>
      <c r="C30" s="41" t="s">
        <v>938</v>
      </c>
      <c r="D30" s="41">
        <v>4500</v>
      </c>
      <c r="E30" s="7">
        <v>22396.455000000002</v>
      </c>
      <c r="F30" s="7">
        <f t="shared" si="1"/>
        <v>3.220104162569791</v>
      </c>
    </row>
    <row r="31" spans="1:6" x14ac:dyDescent="0.2">
      <c r="A31" s="41" t="s">
        <v>966</v>
      </c>
      <c r="B31" s="41" t="s">
        <v>1678</v>
      </c>
      <c r="C31" s="41" t="s">
        <v>960</v>
      </c>
      <c r="D31" s="41">
        <v>4400</v>
      </c>
      <c r="E31" s="7">
        <v>21733.227999999999</v>
      </c>
      <c r="F31" s="7">
        <f t="shared" si="1"/>
        <v>3.12474710613257</v>
      </c>
    </row>
    <row r="32" spans="1:6" x14ac:dyDescent="0.2">
      <c r="A32" s="41" t="s">
        <v>1157</v>
      </c>
      <c r="B32" s="41" t="s">
        <v>1730</v>
      </c>
      <c r="C32" s="41" t="s">
        <v>947</v>
      </c>
      <c r="D32" s="41">
        <v>4000</v>
      </c>
      <c r="E32" s="7">
        <v>19988.919999999998</v>
      </c>
      <c r="F32" s="7">
        <f t="shared" si="1"/>
        <v>2.8739550298149656</v>
      </c>
    </row>
    <row r="33" spans="1:6" x14ac:dyDescent="0.2">
      <c r="A33" s="41" t="s">
        <v>1158</v>
      </c>
      <c r="B33" s="41" t="s">
        <v>1731</v>
      </c>
      <c r="C33" s="41" t="s">
        <v>947</v>
      </c>
      <c r="D33" s="41">
        <v>3900</v>
      </c>
      <c r="E33" s="7">
        <v>19273.3125</v>
      </c>
      <c r="F33" s="7">
        <f t="shared" si="1"/>
        <v>2.7710668410584791</v>
      </c>
    </row>
    <row r="34" spans="1:6" x14ac:dyDescent="0.2">
      <c r="A34" s="41" t="s">
        <v>975</v>
      </c>
      <c r="B34" s="41" t="s">
        <v>1687</v>
      </c>
      <c r="C34" s="41" t="s">
        <v>938</v>
      </c>
      <c r="D34" s="41">
        <v>3900</v>
      </c>
      <c r="E34" s="7">
        <v>19081.257000000001</v>
      </c>
      <c r="F34" s="7">
        <f t="shared" si="1"/>
        <v>2.7434535998113971</v>
      </c>
    </row>
    <row r="35" spans="1:6" x14ac:dyDescent="0.2">
      <c r="A35" s="41" t="s">
        <v>1159</v>
      </c>
      <c r="B35" s="41" t="s">
        <v>1732</v>
      </c>
      <c r="C35" s="41" t="s">
        <v>938</v>
      </c>
      <c r="D35" s="41">
        <v>3800</v>
      </c>
      <c r="E35" s="7">
        <v>18916.039000000001</v>
      </c>
      <c r="F35" s="7">
        <f t="shared" si="1"/>
        <v>2.7196989846487987</v>
      </c>
    </row>
    <row r="36" spans="1:6" x14ac:dyDescent="0.2">
      <c r="A36" s="41" t="s">
        <v>1160</v>
      </c>
      <c r="B36" s="41" t="s">
        <v>1733</v>
      </c>
      <c r="C36" s="41" t="s">
        <v>938</v>
      </c>
      <c r="D36" s="41">
        <v>3800</v>
      </c>
      <c r="E36" s="7">
        <v>18766.414000000001</v>
      </c>
      <c r="F36" s="7">
        <f t="shared" si="1"/>
        <v>2.6981862905494642</v>
      </c>
    </row>
    <row r="37" spans="1:6" x14ac:dyDescent="0.2">
      <c r="A37" s="41" t="s">
        <v>1116</v>
      </c>
      <c r="B37" s="41" t="s">
        <v>1715</v>
      </c>
      <c r="C37" s="41" t="s">
        <v>947</v>
      </c>
      <c r="D37" s="41">
        <v>3500</v>
      </c>
      <c r="E37" s="7">
        <v>17339.052500000002</v>
      </c>
      <c r="F37" s="7">
        <f t="shared" si="1"/>
        <v>2.49296395926347</v>
      </c>
    </row>
    <row r="38" spans="1:6" x14ac:dyDescent="0.2">
      <c r="A38" s="41" t="s">
        <v>988</v>
      </c>
      <c r="B38" s="41" t="s">
        <v>1698</v>
      </c>
      <c r="C38" s="41" t="s">
        <v>947</v>
      </c>
      <c r="D38" s="41">
        <v>3000</v>
      </c>
      <c r="E38" s="7">
        <v>14991.81</v>
      </c>
      <c r="F38" s="7">
        <f t="shared" si="1"/>
        <v>2.1554835256497253</v>
      </c>
    </row>
    <row r="39" spans="1:6" x14ac:dyDescent="0.2">
      <c r="A39" s="41" t="s">
        <v>1161</v>
      </c>
      <c r="B39" s="41" t="s">
        <v>1734</v>
      </c>
      <c r="C39" s="41" t="s">
        <v>947</v>
      </c>
      <c r="D39" s="41">
        <v>3000</v>
      </c>
      <c r="E39" s="7">
        <v>14923.455</v>
      </c>
      <c r="F39" s="7">
        <f t="shared" si="1"/>
        <v>2.1456556211875029</v>
      </c>
    </row>
    <row r="40" spans="1:6" x14ac:dyDescent="0.2">
      <c r="A40" s="41" t="s">
        <v>980</v>
      </c>
      <c r="B40" s="41" t="s">
        <v>1692</v>
      </c>
      <c r="C40" s="41" t="s">
        <v>938</v>
      </c>
      <c r="D40" s="41">
        <v>3000</v>
      </c>
      <c r="E40" s="7">
        <v>14756.625</v>
      </c>
      <c r="F40" s="7">
        <f t="shared" si="1"/>
        <v>2.1216692368493781</v>
      </c>
    </row>
    <row r="41" spans="1:6" x14ac:dyDescent="0.2">
      <c r="A41" s="41" t="s">
        <v>979</v>
      </c>
      <c r="B41" s="41" t="s">
        <v>1691</v>
      </c>
      <c r="C41" s="41" t="s">
        <v>938</v>
      </c>
      <c r="D41" s="41">
        <v>2200</v>
      </c>
      <c r="E41" s="7">
        <v>10828.235000000001</v>
      </c>
      <c r="F41" s="7">
        <f t="shared" si="1"/>
        <v>1.5568555200715426</v>
      </c>
    </row>
    <row r="42" spans="1:6" x14ac:dyDescent="0.2">
      <c r="A42" s="41" t="s">
        <v>1162</v>
      </c>
      <c r="B42" s="41" t="s">
        <v>1735</v>
      </c>
      <c r="C42" s="41" t="s">
        <v>947</v>
      </c>
      <c r="D42" s="41">
        <v>2000</v>
      </c>
      <c r="E42" s="7">
        <v>9994.52</v>
      </c>
      <c r="F42" s="7">
        <f t="shared" si="1"/>
        <v>1.4369861415517335</v>
      </c>
    </row>
    <row r="43" spans="1:6" x14ac:dyDescent="0.2">
      <c r="A43" s="41" t="s">
        <v>1163</v>
      </c>
      <c r="B43" s="41" t="s">
        <v>1736</v>
      </c>
      <c r="C43" s="41" t="s">
        <v>960</v>
      </c>
      <c r="D43" s="41">
        <v>2000</v>
      </c>
      <c r="E43" s="7">
        <v>9982.06</v>
      </c>
      <c r="F43" s="7">
        <f t="shared" si="1"/>
        <v>1.4351946750957421</v>
      </c>
    </row>
    <row r="44" spans="1:6" x14ac:dyDescent="0.2">
      <c r="A44" s="41" t="s">
        <v>976</v>
      </c>
      <c r="B44" s="41" t="s">
        <v>1688</v>
      </c>
      <c r="C44" s="41" t="s">
        <v>960</v>
      </c>
      <c r="D44" s="41">
        <v>2000</v>
      </c>
      <c r="E44" s="7">
        <v>9961.11</v>
      </c>
      <c r="F44" s="7">
        <f t="shared" si="1"/>
        <v>1.4321825384783249</v>
      </c>
    </row>
    <row r="45" spans="1:6" x14ac:dyDescent="0.2">
      <c r="A45" s="41" t="s">
        <v>1164</v>
      </c>
      <c r="B45" s="41" t="s">
        <v>1737</v>
      </c>
      <c r="C45" s="41" t="s">
        <v>947</v>
      </c>
      <c r="D45" s="41">
        <v>2000</v>
      </c>
      <c r="E45" s="7">
        <v>9906.18</v>
      </c>
      <c r="F45" s="7">
        <f t="shared" si="1"/>
        <v>1.4242848456671207</v>
      </c>
    </row>
    <row r="46" spans="1:6" x14ac:dyDescent="0.2">
      <c r="A46" s="41" t="s">
        <v>1165</v>
      </c>
      <c r="B46" s="41" t="s">
        <v>1738</v>
      </c>
      <c r="C46" s="41" t="s">
        <v>947</v>
      </c>
      <c r="D46" s="41">
        <v>2000</v>
      </c>
      <c r="E46" s="7">
        <v>9900.82</v>
      </c>
      <c r="F46" s="7">
        <f t="shared" si="1"/>
        <v>1.4235141987807551</v>
      </c>
    </row>
    <row r="47" spans="1:6" x14ac:dyDescent="0.2">
      <c r="A47" s="41" t="s">
        <v>973</v>
      </c>
      <c r="B47" s="41" t="s">
        <v>1685</v>
      </c>
      <c r="C47" s="41" t="s">
        <v>938</v>
      </c>
      <c r="D47" s="41">
        <v>1700</v>
      </c>
      <c r="E47" s="7">
        <v>8417.7880000000005</v>
      </c>
      <c r="F47" s="7">
        <f t="shared" si="1"/>
        <v>1.210287707515767</v>
      </c>
    </row>
    <row r="48" spans="1:6" x14ac:dyDescent="0.2">
      <c r="A48" s="41" t="s">
        <v>1166</v>
      </c>
      <c r="B48" s="41" t="s">
        <v>1739</v>
      </c>
      <c r="C48" s="41" t="s">
        <v>947</v>
      </c>
      <c r="D48" s="41">
        <v>1500</v>
      </c>
      <c r="E48" s="7">
        <v>7495.8675000000003</v>
      </c>
      <c r="F48" s="7">
        <f t="shared" si="1"/>
        <v>1.0777363711722061</v>
      </c>
    </row>
    <row r="49" spans="1:6" x14ac:dyDescent="0.2">
      <c r="A49" s="41" t="s">
        <v>1167</v>
      </c>
      <c r="B49" s="41" t="s">
        <v>1740</v>
      </c>
      <c r="C49" s="41" t="s">
        <v>947</v>
      </c>
      <c r="D49" s="41">
        <v>1500</v>
      </c>
      <c r="E49" s="7">
        <v>7474.7174999999997</v>
      </c>
      <c r="F49" s="7">
        <f t="shared" si="1"/>
        <v>1.0746954790739542</v>
      </c>
    </row>
    <row r="50" spans="1:6" x14ac:dyDescent="0.2">
      <c r="A50" s="41" t="s">
        <v>1168</v>
      </c>
      <c r="B50" s="41" t="s">
        <v>1741</v>
      </c>
      <c r="C50" s="41" t="s">
        <v>947</v>
      </c>
      <c r="D50" s="41">
        <v>1400</v>
      </c>
      <c r="E50" s="7">
        <v>6907.0749999999998</v>
      </c>
      <c r="F50" s="7">
        <f t="shared" si="1"/>
        <v>0.99308131392587518</v>
      </c>
    </row>
    <row r="51" spans="1:6" x14ac:dyDescent="0.2">
      <c r="A51" s="41" t="s">
        <v>1169</v>
      </c>
      <c r="B51" s="41" t="s">
        <v>1742</v>
      </c>
      <c r="C51" s="41" t="s">
        <v>938</v>
      </c>
      <c r="D51" s="41">
        <v>1000</v>
      </c>
      <c r="E51" s="7">
        <v>4994.5749999999998</v>
      </c>
      <c r="F51" s="7">
        <f t="shared" si="1"/>
        <v>0.7181070284456631</v>
      </c>
    </row>
    <row r="52" spans="1:6" x14ac:dyDescent="0.2">
      <c r="A52" s="41" t="s">
        <v>1170</v>
      </c>
      <c r="B52" s="41" t="s">
        <v>1743</v>
      </c>
      <c r="C52" s="41" t="s">
        <v>960</v>
      </c>
      <c r="D52" s="41">
        <v>1000</v>
      </c>
      <c r="E52" s="7">
        <v>4974.5</v>
      </c>
      <c r="F52" s="7">
        <f t="shared" si="1"/>
        <v>0.71522069705689695</v>
      </c>
    </row>
    <row r="53" spans="1:6" x14ac:dyDescent="0.2">
      <c r="A53" s="41" t="s">
        <v>1171</v>
      </c>
      <c r="B53" s="41" t="s">
        <v>1744</v>
      </c>
      <c r="C53" s="41" t="s">
        <v>947</v>
      </c>
      <c r="D53" s="41">
        <v>1000</v>
      </c>
      <c r="E53" s="7">
        <v>4961.47</v>
      </c>
      <c r="F53" s="7">
        <f t="shared" si="1"/>
        <v>0.71334727748052718</v>
      </c>
    </row>
    <row r="54" spans="1:6" x14ac:dyDescent="0.2">
      <c r="A54" s="41" t="s">
        <v>969</v>
      </c>
      <c r="B54" s="41" t="s">
        <v>1681</v>
      </c>
      <c r="C54" s="41" t="s">
        <v>947</v>
      </c>
      <c r="D54" s="41">
        <v>1000</v>
      </c>
      <c r="E54" s="7">
        <v>4945.3900000000003</v>
      </c>
      <c r="F54" s="7">
        <f t="shared" si="1"/>
        <v>0.71103533682143083</v>
      </c>
    </row>
    <row r="55" spans="1:6" x14ac:dyDescent="0.2">
      <c r="A55" s="41" t="s">
        <v>1172</v>
      </c>
      <c r="B55" s="41" t="s">
        <v>1745</v>
      </c>
      <c r="C55" s="41" t="s">
        <v>938</v>
      </c>
      <c r="D55" s="41">
        <v>1000</v>
      </c>
      <c r="E55" s="7">
        <v>4940.4650000000001</v>
      </c>
      <c r="F55" s="7">
        <f t="shared" si="1"/>
        <v>0.71032723310588053</v>
      </c>
    </row>
    <row r="56" spans="1:6" x14ac:dyDescent="0.2">
      <c r="A56" s="41" t="s">
        <v>1173</v>
      </c>
      <c r="B56" s="41" t="s">
        <v>1746</v>
      </c>
      <c r="C56" s="41" t="s">
        <v>984</v>
      </c>
      <c r="D56" s="41">
        <v>1000</v>
      </c>
      <c r="E56" s="7">
        <v>4924.6350000000002</v>
      </c>
      <c r="F56" s="7">
        <f t="shared" si="1"/>
        <v>0.70805123679782722</v>
      </c>
    </row>
    <row r="57" spans="1:6" x14ac:dyDescent="0.2">
      <c r="A57" s="41" t="s">
        <v>1174</v>
      </c>
      <c r="B57" s="41" t="s">
        <v>1747</v>
      </c>
      <c r="C57" s="41" t="s">
        <v>938</v>
      </c>
      <c r="D57" s="41">
        <v>1000</v>
      </c>
      <c r="E57" s="7">
        <v>4898.665</v>
      </c>
      <c r="F57" s="7">
        <f t="shared" si="1"/>
        <v>0.70431733761146331</v>
      </c>
    </row>
    <row r="58" spans="1:6" x14ac:dyDescent="0.2">
      <c r="A58" s="41" t="s">
        <v>996</v>
      </c>
      <c r="B58" s="41" t="s">
        <v>1706</v>
      </c>
      <c r="C58" s="41" t="s">
        <v>947</v>
      </c>
      <c r="D58" s="41">
        <v>980</v>
      </c>
      <c r="E58" s="7">
        <v>4887.3775999999998</v>
      </c>
      <c r="F58" s="7">
        <f t="shared" si="1"/>
        <v>0.70269446453960471</v>
      </c>
    </row>
    <row r="59" spans="1:6" x14ac:dyDescent="0.2">
      <c r="A59" s="41" t="s">
        <v>992</v>
      </c>
      <c r="B59" s="41" t="s">
        <v>1702</v>
      </c>
      <c r="C59" s="41" t="s">
        <v>938</v>
      </c>
      <c r="D59" s="41">
        <v>700</v>
      </c>
      <c r="E59" s="7">
        <v>3466.4665</v>
      </c>
      <c r="F59" s="7">
        <f t="shared" si="1"/>
        <v>0.49839955502148597</v>
      </c>
    </row>
    <row r="60" spans="1:6" x14ac:dyDescent="0.2">
      <c r="A60" s="41" t="s">
        <v>991</v>
      </c>
      <c r="B60" s="41" t="s">
        <v>1701</v>
      </c>
      <c r="C60" s="41" t="s">
        <v>938</v>
      </c>
      <c r="D60" s="41">
        <v>530</v>
      </c>
      <c r="E60" s="7">
        <v>2637.5370499999999</v>
      </c>
      <c r="F60" s="7">
        <f t="shared" si="1"/>
        <v>0.37921823045821523</v>
      </c>
    </row>
    <row r="61" spans="1:6" x14ac:dyDescent="0.2">
      <c r="A61" s="41" t="s">
        <v>1175</v>
      </c>
      <c r="B61" s="41" t="s">
        <v>1748</v>
      </c>
      <c r="C61" s="41" t="s">
        <v>947</v>
      </c>
      <c r="D61" s="41">
        <v>500</v>
      </c>
      <c r="E61" s="7">
        <v>2495.54</v>
      </c>
      <c r="F61" s="7">
        <f t="shared" si="1"/>
        <v>0.35880226320903985</v>
      </c>
    </row>
    <row r="62" spans="1:6" x14ac:dyDescent="0.2">
      <c r="A62" s="41" t="s">
        <v>1176</v>
      </c>
      <c r="B62" s="41" t="s">
        <v>1749</v>
      </c>
      <c r="C62" s="41" t="s">
        <v>938</v>
      </c>
      <c r="D62" s="41">
        <v>500</v>
      </c>
      <c r="E62" s="7">
        <v>2476.12</v>
      </c>
      <c r="F62" s="7">
        <f t="shared" si="1"/>
        <v>0.35601010602000677</v>
      </c>
    </row>
    <row r="63" spans="1:6" x14ac:dyDescent="0.2">
      <c r="A63" s="41" t="s">
        <v>1177</v>
      </c>
      <c r="B63" s="41" t="s">
        <v>1750</v>
      </c>
      <c r="C63" s="41" t="s">
        <v>938</v>
      </c>
      <c r="D63" s="41">
        <v>500</v>
      </c>
      <c r="E63" s="7">
        <v>2470.6675</v>
      </c>
      <c r="F63" s="7">
        <f t="shared" si="1"/>
        <v>0.35522615972375532</v>
      </c>
    </row>
    <row r="64" spans="1:6" x14ac:dyDescent="0.2">
      <c r="A64" s="41" t="s">
        <v>1178</v>
      </c>
      <c r="B64" s="41" t="s">
        <v>1751</v>
      </c>
      <c r="C64" s="41" t="s">
        <v>938</v>
      </c>
      <c r="D64" s="41">
        <v>500</v>
      </c>
      <c r="E64" s="7">
        <v>2467.9274999999998</v>
      </c>
      <c r="F64" s="7">
        <f t="shared" si="1"/>
        <v>0.35483220963632223</v>
      </c>
    </row>
    <row r="65" spans="1:6" x14ac:dyDescent="0.2">
      <c r="A65" s="40" t="s">
        <v>40</v>
      </c>
      <c r="B65" s="41"/>
      <c r="C65" s="41"/>
      <c r="D65" s="41"/>
      <c r="E65" s="6">
        <f>SUM(E24:E64)</f>
        <v>556059.73335000011</v>
      </c>
      <c r="F65" s="6">
        <f>SUM(F24:F64)</f>
        <v>79.948825026004457</v>
      </c>
    </row>
    <row r="66" spans="1:6" x14ac:dyDescent="0.2">
      <c r="A66" s="41"/>
      <c r="B66" s="41"/>
      <c r="C66" s="41"/>
      <c r="D66" s="41"/>
      <c r="E66" s="7"/>
      <c r="F66" s="7"/>
    </row>
    <row r="67" spans="1:6" x14ac:dyDescent="0.2">
      <c r="A67" s="40" t="s">
        <v>40</v>
      </c>
      <c r="B67" s="41"/>
      <c r="C67" s="41"/>
      <c r="D67" s="41"/>
      <c r="E67" s="6">
        <f>+E65+E21+E11</f>
        <v>679938.64040780009</v>
      </c>
      <c r="F67" s="6">
        <f>+E67/E71*100</f>
        <v>97.759812714521175</v>
      </c>
    </row>
    <row r="68" spans="1:6" x14ac:dyDescent="0.2">
      <c r="A68" s="41"/>
      <c r="B68" s="41"/>
      <c r="C68" s="41"/>
      <c r="D68" s="41"/>
      <c r="E68" s="7"/>
      <c r="F68" s="7"/>
    </row>
    <row r="69" spans="1:6" x14ac:dyDescent="0.2">
      <c r="A69" s="40" t="s">
        <v>103</v>
      </c>
      <c r="B69" s="41"/>
      <c r="C69" s="41"/>
      <c r="D69" s="41"/>
      <c r="E69" s="7">
        <v>15580.941236000101</v>
      </c>
      <c r="F69" s="7">
        <f t="shared" ref="F69" si="2">+E69/$E$71*100</f>
        <v>2.2401872854788505</v>
      </c>
    </row>
    <row r="70" spans="1:6" x14ac:dyDescent="0.2">
      <c r="A70" s="41"/>
      <c r="B70" s="41"/>
      <c r="C70" s="41"/>
      <c r="D70" s="41"/>
      <c r="E70" s="7"/>
      <c r="F70" s="7"/>
    </row>
    <row r="71" spans="1:6" x14ac:dyDescent="0.2">
      <c r="A71" s="42" t="s">
        <v>104</v>
      </c>
      <c r="B71" s="39"/>
      <c r="C71" s="39"/>
      <c r="D71" s="39"/>
      <c r="E71" s="8">
        <v>695519.58164380002</v>
      </c>
      <c r="F71" s="8">
        <f xml:space="preserve"> ROUND(SUM(F67:F70),2)</f>
        <v>100</v>
      </c>
    </row>
    <row r="73" spans="1:6" x14ac:dyDescent="0.2">
      <c r="A73" s="4" t="s">
        <v>105</v>
      </c>
    </row>
    <row r="74" spans="1:6" x14ac:dyDescent="0.2">
      <c r="A74" s="4" t="s">
        <v>106</v>
      </c>
    </row>
    <row r="75" spans="1:6" x14ac:dyDescent="0.2">
      <c r="A75" s="4" t="s">
        <v>107</v>
      </c>
    </row>
    <row r="76" spans="1:6" x14ac:dyDescent="0.2">
      <c r="A76" s="2" t="s">
        <v>1005</v>
      </c>
      <c r="D76" s="10">
        <v>2629.5875000000001</v>
      </c>
    </row>
    <row r="77" spans="1:6" x14ac:dyDescent="0.2">
      <c r="A77" s="2" t="s">
        <v>1179</v>
      </c>
      <c r="D77" s="10">
        <v>1512.2955999999999</v>
      </c>
    </row>
    <row r="78" spans="1:6" x14ac:dyDescent="0.2">
      <c r="A78" s="2" t="s">
        <v>1180</v>
      </c>
      <c r="D78" s="10">
        <v>10.9648</v>
      </c>
    </row>
    <row r="79" spans="1:6" x14ac:dyDescent="0.2">
      <c r="A79" s="2" t="s">
        <v>1181</v>
      </c>
      <c r="D79" s="10">
        <v>1021.9603</v>
      </c>
    </row>
    <row r="80" spans="1:6" x14ac:dyDescent="0.2">
      <c r="A80" s="2" t="s">
        <v>1182</v>
      </c>
      <c r="D80" s="10">
        <v>1001.8422</v>
      </c>
    </row>
    <row r="81" spans="1:4" x14ac:dyDescent="0.2">
      <c r="A81" s="2" t="s">
        <v>998</v>
      </c>
      <c r="D81" s="10">
        <v>1021.6894</v>
      </c>
    </row>
    <row r="82" spans="1:4" x14ac:dyDescent="0.2">
      <c r="A82" s="2" t="s">
        <v>1010</v>
      </c>
      <c r="D82" s="10">
        <v>1000.7051</v>
      </c>
    </row>
    <row r="83" spans="1:4" x14ac:dyDescent="0.2">
      <c r="A83" s="2" t="s">
        <v>1000</v>
      </c>
      <c r="D83" s="10">
        <v>2574.2921999999999</v>
      </c>
    </row>
    <row r="84" spans="1:4" x14ac:dyDescent="0.2">
      <c r="A84" s="2" t="s">
        <v>1183</v>
      </c>
      <c r="D84" s="10">
        <v>1055.2654</v>
      </c>
    </row>
    <row r="85" spans="1:4" x14ac:dyDescent="0.2">
      <c r="A85" s="2" t="s">
        <v>1184</v>
      </c>
      <c r="D85" s="10">
        <v>1244.9429</v>
      </c>
    </row>
    <row r="86" spans="1:4" x14ac:dyDescent="0.2">
      <c r="A86" s="2" t="s">
        <v>1185</v>
      </c>
      <c r="D86" s="10">
        <v>2582.2370999999998</v>
      </c>
    </row>
    <row r="87" spans="1:4" x14ac:dyDescent="0.2">
      <c r="A87" s="2" t="s">
        <v>1186</v>
      </c>
      <c r="D87" s="10">
        <v>4066.6368000000002</v>
      </c>
    </row>
    <row r="88" spans="1:4" x14ac:dyDescent="0.2">
      <c r="A88" s="2" t="s">
        <v>1187</v>
      </c>
      <c r="D88" s="10">
        <v>10.9648</v>
      </c>
    </row>
    <row r="89" spans="1:4" x14ac:dyDescent="0.2">
      <c r="A89" s="2" t="s">
        <v>1009</v>
      </c>
      <c r="D89" s="10">
        <v>1000.6505</v>
      </c>
    </row>
    <row r="91" spans="1:4" x14ac:dyDescent="0.2">
      <c r="A91" s="4" t="s">
        <v>108</v>
      </c>
    </row>
    <row r="92" spans="1:4" x14ac:dyDescent="0.2">
      <c r="A92" s="2" t="s">
        <v>1180</v>
      </c>
      <c r="D92" s="10">
        <v>11.3507</v>
      </c>
    </row>
    <row r="93" spans="1:4" x14ac:dyDescent="0.2">
      <c r="A93" s="2" t="s">
        <v>1005</v>
      </c>
      <c r="D93" s="10">
        <v>2720.6088</v>
      </c>
    </row>
    <row r="94" spans="1:4" x14ac:dyDescent="0.2">
      <c r="A94" s="2" t="s">
        <v>1179</v>
      </c>
      <c r="D94" s="10">
        <v>1512.2955999999999</v>
      </c>
    </row>
    <row r="95" spans="1:4" x14ac:dyDescent="0.2">
      <c r="A95" s="2" t="s">
        <v>1009</v>
      </c>
      <c r="D95" s="10">
        <v>1000.6505</v>
      </c>
    </row>
    <row r="96" spans="1:4" x14ac:dyDescent="0.2">
      <c r="A96" s="2" t="s">
        <v>1185</v>
      </c>
      <c r="D96" s="10">
        <v>2678.1156000000001</v>
      </c>
    </row>
    <row r="97" spans="1:4" x14ac:dyDescent="0.2">
      <c r="A97" s="2" t="s">
        <v>1184</v>
      </c>
      <c r="D97" s="10">
        <v>1245.4282000000001</v>
      </c>
    </row>
    <row r="98" spans="1:4" x14ac:dyDescent="0.2">
      <c r="A98" s="2" t="s">
        <v>1183</v>
      </c>
      <c r="D98" s="10">
        <v>1055.6864</v>
      </c>
    </row>
    <row r="99" spans="1:4" x14ac:dyDescent="0.2">
      <c r="A99" s="2" t="s">
        <v>1000</v>
      </c>
      <c r="D99" s="10">
        <v>2669.0801000000001</v>
      </c>
    </row>
    <row r="100" spans="1:4" x14ac:dyDescent="0.2">
      <c r="A100" s="2" t="s">
        <v>1010</v>
      </c>
      <c r="D100" s="10">
        <v>1000.7051</v>
      </c>
    </row>
    <row r="101" spans="1:4" x14ac:dyDescent="0.2">
      <c r="A101" s="2" t="s">
        <v>1187</v>
      </c>
      <c r="D101" s="10">
        <v>11.3507</v>
      </c>
    </row>
    <row r="102" spans="1:4" x14ac:dyDescent="0.2">
      <c r="A102" s="2" t="s">
        <v>1186</v>
      </c>
      <c r="D102" s="10">
        <v>4202.1017000000002</v>
      </c>
    </row>
    <row r="103" spans="1:4" x14ac:dyDescent="0.2">
      <c r="A103" s="2" t="s">
        <v>998</v>
      </c>
      <c r="D103" s="10">
        <v>1022.1272</v>
      </c>
    </row>
    <row r="104" spans="1:4" x14ac:dyDescent="0.2">
      <c r="A104" s="2" t="s">
        <v>1181</v>
      </c>
      <c r="D104" s="2">
        <v>1022.3993</v>
      </c>
    </row>
    <row r="105" spans="1:4" x14ac:dyDescent="0.2">
      <c r="A105" s="2" t="s">
        <v>1182</v>
      </c>
      <c r="D105" s="2">
        <v>1001.8422</v>
      </c>
    </row>
    <row r="108" spans="1:4" x14ac:dyDescent="0.2">
      <c r="A108" s="4" t="s">
        <v>109</v>
      </c>
      <c r="D108" s="43"/>
    </row>
    <row r="109" spans="1:4" x14ac:dyDescent="0.2">
      <c r="A109" s="13" t="s">
        <v>606</v>
      </c>
      <c r="B109" s="14"/>
      <c r="C109" s="49" t="s">
        <v>607</v>
      </c>
      <c r="D109" s="50"/>
    </row>
    <row r="110" spans="1:4" x14ac:dyDescent="0.2">
      <c r="A110" s="51"/>
      <c r="B110" s="52"/>
      <c r="C110" s="15" t="s">
        <v>608</v>
      </c>
      <c r="D110" s="15" t="s">
        <v>609</v>
      </c>
    </row>
    <row r="111" spans="1:4" x14ac:dyDescent="0.2">
      <c r="A111" s="16" t="s">
        <v>1184</v>
      </c>
      <c r="B111" s="17"/>
      <c r="C111" s="18">
        <v>29.051627775000004</v>
      </c>
      <c r="D111" s="18">
        <v>26.904023887000001</v>
      </c>
    </row>
    <row r="112" spans="1:4" x14ac:dyDescent="0.2">
      <c r="A112" s="16" t="s">
        <v>1188</v>
      </c>
      <c r="B112" s="17"/>
      <c r="C112" s="18">
        <v>35.715246454000003</v>
      </c>
      <c r="D112" s="18">
        <v>33.075271180000009</v>
      </c>
    </row>
    <row r="113" spans="1:5" x14ac:dyDescent="0.2">
      <c r="A113" s="16" t="s">
        <v>1183</v>
      </c>
      <c r="B113" s="17"/>
      <c r="C113" s="18">
        <v>25.586840983000009</v>
      </c>
      <c r="D113" s="18">
        <v>23.695368237</v>
      </c>
    </row>
    <row r="114" spans="1:5" x14ac:dyDescent="0.2">
      <c r="A114" s="16" t="s">
        <v>1009</v>
      </c>
      <c r="B114" s="17"/>
      <c r="C114" s="18">
        <v>24.540926776000003</v>
      </c>
      <c r="D114" s="18">
        <v>22.726922850999998</v>
      </c>
    </row>
    <row r="115" spans="1:5" x14ac:dyDescent="0.2">
      <c r="A115" s="16" t="s">
        <v>1010</v>
      </c>
      <c r="B115" s="17"/>
      <c r="C115" s="18">
        <v>26.079913896000001</v>
      </c>
      <c r="D115" s="18">
        <v>24.152140911</v>
      </c>
    </row>
    <row r="116" spans="1:5" x14ac:dyDescent="0.2">
      <c r="A116" s="16" t="s">
        <v>998</v>
      </c>
      <c r="B116" s="17"/>
      <c r="C116" s="18">
        <v>26.310664603999996</v>
      </c>
      <c r="D116" s="18">
        <v>24.365685312999997</v>
      </c>
    </row>
    <row r="117" spans="1:5" x14ac:dyDescent="0.2">
      <c r="A117" s="16" t="s">
        <v>1189</v>
      </c>
      <c r="B117" s="17"/>
      <c r="C117" s="18">
        <v>26.324525264999998</v>
      </c>
      <c r="D117" s="18">
        <v>24.378673108000008</v>
      </c>
    </row>
    <row r="118" spans="1:5" x14ac:dyDescent="0.2">
      <c r="A118" s="16" t="s">
        <v>1007</v>
      </c>
      <c r="B118" s="17"/>
      <c r="C118" s="18">
        <v>26.536212051000003</v>
      </c>
      <c r="D118" s="18">
        <v>24.574562745999998</v>
      </c>
    </row>
    <row r="119" spans="1:5" x14ac:dyDescent="0.2">
      <c r="A119" s="19"/>
      <c r="B119" s="19"/>
      <c r="C119" s="20"/>
      <c r="D119" s="20"/>
    </row>
    <row r="120" spans="1:5" x14ac:dyDescent="0.2">
      <c r="A120" s="4" t="s">
        <v>763</v>
      </c>
      <c r="D120" s="44">
        <v>0.11613634202817616</v>
      </c>
      <c r="E120" s="1" t="s">
        <v>764</v>
      </c>
    </row>
  </sheetData>
  <mergeCells count="3">
    <mergeCell ref="B1:E1"/>
    <mergeCell ref="C109:D109"/>
    <mergeCell ref="A110:B1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48"/>
  <sheetViews>
    <sheetView showGridLines="0" workbookViewId="0"/>
  </sheetViews>
  <sheetFormatPr defaultRowHeight="11.25" x14ac:dyDescent="0.2"/>
  <cols>
    <col min="1" max="1" width="38" style="2" customWidth="1"/>
    <col min="2" max="2" width="83.7109375" style="2" bestFit="1" customWidth="1"/>
    <col min="3" max="3" width="12.14062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4"/>
      <c r="B1" s="48" t="s">
        <v>1190</v>
      </c>
      <c r="C1" s="48"/>
      <c r="D1" s="48"/>
      <c r="E1" s="48"/>
    </row>
    <row r="3" spans="1:6" s="4" customFormat="1" x14ac:dyDescent="0.2">
      <c r="A3" s="38" t="s">
        <v>1</v>
      </c>
      <c r="B3" s="38" t="s">
        <v>2</v>
      </c>
      <c r="C3" s="38" t="s">
        <v>673</v>
      </c>
      <c r="D3" s="38" t="s">
        <v>4</v>
      </c>
      <c r="E3" s="3" t="s">
        <v>5</v>
      </c>
      <c r="F3" s="3" t="s">
        <v>6</v>
      </c>
    </row>
    <row r="4" spans="1:6" x14ac:dyDescent="0.2">
      <c r="A4" s="39"/>
      <c r="B4" s="39"/>
      <c r="C4" s="39"/>
      <c r="D4" s="39"/>
      <c r="E4" s="5"/>
      <c r="F4" s="5"/>
    </row>
    <row r="5" spans="1:6" x14ac:dyDescent="0.2">
      <c r="A5" s="40" t="s">
        <v>674</v>
      </c>
      <c r="B5" s="41"/>
      <c r="C5" s="41"/>
      <c r="D5" s="41"/>
      <c r="E5" s="7"/>
      <c r="F5" s="7"/>
    </row>
    <row r="6" spans="1:6" x14ac:dyDescent="0.2">
      <c r="A6" s="40" t="s">
        <v>8</v>
      </c>
      <c r="B6" s="41"/>
      <c r="C6" s="41"/>
      <c r="D6" s="41"/>
      <c r="E6" s="7"/>
      <c r="F6" s="7"/>
    </row>
    <row r="7" spans="1:6" x14ac:dyDescent="0.2">
      <c r="A7" s="40"/>
      <c r="B7" s="41"/>
      <c r="C7" s="41"/>
      <c r="D7" s="41"/>
      <c r="E7" s="7"/>
      <c r="F7" s="7"/>
    </row>
    <row r="8" spans="1:6" x14ac:dyDescent="0.2">
      <c r="A8" s="41" t="s">
        <v>869</v>
      </c>
      <c r="B8" s="41" t="s">
        <v>1362</v>
      </c>
      <c r="C8" s="41" t="s">
        <v>684</v>
      </c>
      <c r="D8" s="41">
        <v>2400</v>
      </c>
      <c r="E8" s="7">
        <v>23943.887999999999</v>
      </c>
      <c r="F8" s="7">
        <f t="shared" ref="F8:F45" si="0">+E8/$E$120*100</f>
        <v>3.6909721860262401</v>
      </c>
    </row>
    <row r="9" spans="1:6" x14ac:dyDescent="0.2">
      <c r="A9" s="41" t="s">
        <v>877</v>
      </c>
      <c r="B9" s="41" t="s">
        <v>1367</v>
      </c>
      <c r="C9" s="41" t="s">
        <v>684</v>
      </c>
      <c r="D9" s="41">
        <v>1750</v>
      </c>
      <c r="E9" s="7">
        <v>17731.962500000001</v>
      </c>
      <c r="F9" s="7">
        <f t="shared" si="0"/>
        <v>2.7333982012929696</v>
      </c>
    </row>
    <row r="10" spans="1:6" x14ac:dyDescent="0.2">
      <c r="A10" s="41" t="s">
        <v>696</v>
      </c>
      <c r="B10" s="41" t="s">
        <v>1308</v>
      </c>
      <c r="C10" s="41" t="s">
        <v>697</v>
      </c>
      <c r="D10" s="41">
        <v>1550</v>
      </c>
      <c r="E10" s="7">
        <v>15309.442999999999</v>
      </c>
      <c r="F10" s="7">
        <f t="shared" si="0"/>
        <v>2.3599646096136984</v>
      </c>
    </row>
    <row r="11" spans="1:6" x14ac:dyDescent="0.2">
      <c r="A11" s="41" t="s">
        <v>714</v>
      </c>
      <c r="B11" s="41" t="s">
        <v>1320</v>
      </c>
      <c r="C11" s="41" t="s">
        <v>697</v>
      </c>
      <c r="D11" s="41">
        <v>1350</v>
      </c>
      <c r="E11" s="7">
        <v>13448.6325</v>
      </c>
      <c r="F11" s="7">
        <f t="shared" si="0"/>
        <v>2.0731189728914758</v>
      </c>
    </row>
    <row r="12" spans="1:6" x14ac:dyDescent="0.2">
      <c r="A12" s="41" t="s">
        <v>723</v>
      </c>
      <c r="B12" s="41" t="s">
        <v>1328</v>
      </c>
      <c r="C12" s="41" t="s">
        <v>724</v>
      </c>
      <c r="D12" s="41">
        <v>1220</v>
      </c>
      <c r="E12" s="7">
        <v>12143.453</v>
      </c>
      <c r="F12" s="7">
        <f t="shared" si="0"/>
        <v>1.8719243618796122</v>
      </c>
    </row>
    <row r="13" spans="1:6" x14ac:dyDescent="0.2">
      <c r="A13" s="41" t="s">
        <v>1014</v>
      </c>
      <c r="B13" s="41" t="s">
        <v>1416</v>
      </c>
      <c r="C13" s="41" t="s">
        <v>697</v>
      </c>
      <c r="D13" s="41">
        <v>1150</v>
      </c>
      <c r="E13" s="7">
        <v>11594.495500000001</v>
      </c>
      <c r="F13" s="7">
        <f t="shared" si="0"/>
        <v>1.7873020622843878</v>
      </c>
    </row>
    <row r="14" spans="1:6" x14ac:dyDescent="0.2">
      <c r="A14" s="41" t="s">
        <v>874</v>
      </c>
      <c r="B14" s="41" t="s">
        <v>1365</v>
      </c>
      <c r="C14" s="41" t="s">
        <v>678</v>
      </c>
      <c r="D14" s="41">
        <v>1102</v>
      </c>
      <c r="E14" s="7">
        <v>11068.058220000001</v>
      </c>
      <c r="F14" s="7">
        <f t="shared" si="0"/>
        <v>1.7061512751537717</v>
      </c>
    </row>
    <row r="15" spans="1:6" x14ac:dyDescent="0.2">
      <c r="A15" s="41" t="s">
        <v>715</v>
      </c>
      <c r="B15" s="41" t="s">
        <v>1321</v>
      </c>
      <c r="C15" s="41" t="s">
        <v>682</v>
      </c>
      <c r="D15" s="41">
        <v>1000</v>
      </c>
      <c r="E15" s="7">
        <v>9993.07</v>
      </c>
      <c r="F15" s="7">
        <f t="shared" si="0"/>
        <v>1.5404408600229518</v>
      </c>
    </row>
    <row r="16" spans="1:6" x14ac:dyDescent="0.2">
      <c r="A16" s="41" t="s">
        <v>888</v>
      </c>
      <c r="B16" s="41" t="s">
        <v>1375</v>
      </c>
      <c r="C16" s="41" t="s">
        <v>678</v>
      </c>
      <c r="D16" s="41">
        <v>788</v>
      </c>
      <c r="E16" s="7">
        <v>7924.8529600000002</v>
      </c>
      <c r="F16" s="7">
        <f t="shared" si="0"/>
        <v>1.2216233158836911</v>
      </c>
    </row>
    <row r="17" spans="1:6" x14ac:dyDescent="0.2">
      <c r="A17" s="41" t="s">
        <v>1191</v>
      </c>
      <c r="B17" s="41" t="s">
        <v>1517</v>
      </c>
      <c r="C17" s="41" t="s">
        <v>1036</v>
      </c>
      <c r="D17" s="41">
        <v>750</v>
      </c>
      <c r="E17" s="7">
        <v>7733.3175000000001</v>
      </c>
      <c r="F17" s="7">
        <f t="shared" si="0"/>
        <v>1.1920979499323576</v>
      </c>
    </row>
    <row r="18" spans="1:6" x14ac:dyDescent="0.2">
      <c r="A18" s="41" t="s">
        <v>1192</v>
      </c>
      <c r="B18" s="41" t="s">
        <v>1518</v>
      </c>
      <c r="C18" s="41" t="s">
        <v>712</v>
      </c>
      <c r="D18" s="41">
        <v>750</v>
      </c>
      <c r="E18" s="7">
        <v>7496.9849999999997</v>
      </c>
      <c r="F18" s="7">
        <f t="shared" si="0"/>
        <v>1.1556670793839301</v>
      </c>
    </row>
    <row r="19" spans="1:6" x14ac:dyDescent="0.2">
      <c r="A19" s="41" t="s">
        <v>1193</v>
      </c>
      <c r="B19" s="41" t="s">
        <v>1519</v>
      </c>
      <c r="C19" s="41" t="s">
        <v>1036</v>
      </c>
      <c r="D19" s="41">
        <v>500</v>
      </c>
      <c r="E19" s="7">
        <v>5253.1750000000002</v>
      </c>
      <c r="F19" s="7">
        <f t="shared" si="0"/>
        <v>0.80978172021721773</v>
      </c>
    </row>
    <row r="20" spans="1:6" x14ac:dyDescent="0.2">
      <c r="A20" s="41" t="s">
        <v>1136</v>
      </c>
      <c r="B20" s="41" t="s">
        <v>1513</v>
      </c>
      <c r="C20" s="41" t="s">
        <v>873</v>
      </c>
      <c r="D20" s="41">
        <v>500</v>
      </c>
      <c r="E20" s="7">
        <v>5086.16</v>
      </c>
      <c r="F20" s="7">
        <f t="shared" si="0"/>
        <v>0.78403620555188114</v>
      </c>
    </row>
    <row r="21" spans="1:6" x14ac:dyDescent="0.2">
      <c r="A21" s="41" t="s">
        <v>1194</v>
      </c>
      <c r="B21" s="41" t="s">
        <v>1520</v>
      </c>
      <c r="C21" s="41" t="s">
        <v>712</v>
      </c>
      <c r="D21" s="41">
        <v>500</v>
      </c>
      <c r="E21" s="7">
        <v>4999.1899999999996</v>
      </c>
      <c r="F21" s="7">
        <f t="shared" si="0"/>
        <v>0.7706297006843883</v>
      </c>
    </row>
    <row r="22" spans="1:6" x14ac:dyDescent="0.2">
      <c r="A22" s="41" t="s">
        <v>1035</v>
      </c>
      <c r="B22" s="41" t="s">
        <v>1437</v>
      </c>
      <c r="C22" s="41" t="s">
        <v>1036</v>
      </c>
      <c r="D22" s="41">
        <v>430</v>
      </c>
      <c r="E22" s="7">
        <v>4322.7298000000001</v>
      </c>
      <c r="F22" s="7">
        <f t="shared" si="0"/>
        <v>0.66635274352714857</v>
      </c>
    </row>
    <row r="23" spans="1:6" x14ac:dyDescent="0.2">
      <c r="A23" s="41" t="s">
        <v>1018</v>
      </c>
      <c r="B23" s="41" t="s">
        <v>1420</v>
      </c>
      <c r="C23" s="41" t="s">
        <v>701</v>
      </c>
      <c r="D23" s="41">
        <v>400</v>
      </c>
      <c r="E23" s="7">
        <v>3966.32</v>
      </c>
      <c r="F23" s="7">
        <f t="shared" si="0"/>
        <v>0.61141184760301237</v>
      </c>
    </row>
    <row r="24" spans="1:6" x14ac:dyDescent="0.2">
      <c r="A24" s="41" t="s">
        <v>705</v>
      </c>
      <c r="B24" s="41" t="s">
        <v>1314</v>
      </c>
      <c r="C24" s="41" t="s">
        <v>701</v>
      </c>
      <c r="D24" s="41">
        <v>7</v>
      </c>
      <c r="E24" s="7">
        <v>3637.4625000000001</v>
      </c>
      <c r="F24" s="7">
        <f t="shared" si="0"/>
        <v>0.56071816386768403</v>
      </c>
    </row>
    <row r="25" spans="1:6" x14ac:dyDescent="0.2">
      <c r="A25" s="41" t="s">
        <v>1017</v>
      </c>
      <c r="B25" s="41" t="s">
        <v>1419</v>
      </c>
      <c r="C25" s="41" t="s">
        <v>701</v>
      </c>
      <c r="D25" s="41">
        <v>7</v>
      </c>
      <c r="E25" s="7">
        <v>3574.1264999999999</v>
      </c>
      <c r="F25" s="7">
        <f t="shared" si="0"/>
        <v>0.55095486166821839</v>
      </c>
    </row>
    <row r="26" spans="1:6" x14ac:dyDescent="0.2">
      <c r="A26" s="41" t="s">
        <v>1195</v>
      </c>
      <c r="B26" s="41" t="s">
        <v>1521</v>
      </c>
      <c r="C26" s="41" t="s">
        <v>684</v>
      </c>
      <c r="D26" s="41">
        <v>300</v>
      </c>
      <c r="E26" s="7">
        <v>3051.9209999999998</v>
      </c>
      <c r="F26" s="7">
        <f t="shared" si="0"/>
        <v>0.47045640728646027</v>
      </c>
    </row>
    <row r="27" spans="1:6" x14ac:dyDescent="0.2">
      <c r="A27" s="41" t="s">
        <v>1043</v>
      </c>
      <c r="B27" s="41" t="s">
        <v>1443</v>
      </c>
      <c r="C27" s="41" t="s">
        <v>678</v>
      </c>
      <c r="D27" s="41">
        <v>300</v>
      </c>
      <c r="E27" s="7">
        <v>2988.87</v>
      </c>
      <c r="F27" s="7">
        <f t="shared" si="0"/>
        <v>0.46073703809708128</v>
      </c>
    </row>
    <row r="28" spans="1:6" x14ac:dyDescent="0.2">
      <c r="A28" s="41" t="s">
        <v>899</v>
      </c>
      <c r="B28" s="41" t="s">
        <v>1386</v>
      </c>
      <c r="C28" s="41" t="s">
        <v>900</v>
      </c>
      <c r="D28" s="41">
        <v>280</v>
      </c>
      <c r="E28" s="7">
        <v>2823.8643999999999</v>
      </c>
      <c r="F28" s="7">
        <f t="shared" si="0"/>
        <v>0.43530127427549259</v>
      </c>
    </row>
    <row r="29" spans="1:6" x14ac:dyDescent="0.2">
      <c r="A29" s="41" t="s">
        <v>892</v>
      </c>
      <c r="B29" s="41" t="s">
        <v>1379</v>
      </c>
      <c r="C29" s="41" t="s">
        <v>701</v>
      </c>
      <c r="D29" s="41">
        <v>280</v>
      </c>
      <c r="E29" s="7">
        <v>2808.4784</v>
      </c>
      <c r="F29" s="7">
        <f t="shared" si="0"/>
        <v>0.43292950833446414</v>
      </c>
    </row>
    <row r="30" spans="1:6" x14ac:dyDescent="0.2">
      <c r="A30" s="41" t="s">
        <v>875</v>
      </c>
      <c r="B30" s="41" t="s">
        <v>1366</v>
      </c>
      <c r="C30" s="41" t="s">
        <v>876</v>
      </c>
      <c r="D30" s="41">
        <v>270</v>
      </c>
      <c r="E30" s="7">
        <v>2706.3800999999999</v>
      </c>
      <c r="F30" s="7">
        <f t="shared" si="0"/>
        <v>0.41719096221611601</v>
      </c>
    </row>
    <row r="31" spans="1:6" x14ac:dyDescent="0.2">
      <c r="A31" s="41" t="s">
        <v>897</v>
      </c>
      <c r="B31" s="41" t="s">
        <v>1384</v>
      </c>
      <c r="C31" s="41" t="s">
        <v>697</v>
      </c>
      <c r="D31" s="41">
        <v>270</v>
      </c>
      <c r="E31" s="7">
        <v>2658.8519999999999</v>
      </c>
      <c r="F31" s="7">
        <f t="shared" si="0"/>
        <v>0.40986446222769835</v>
      </c>
    </row>
    <row r="32" spans="1:6" x14ac:dyDescent="0.2">
      <c r="A32" s="41" t="s">
        <v>870</v>
      </c>
      <c r="B32" s="41" t="s">
        <v>1363</v>
      </c>
      <c r="C32" s="41" t="s">
        <v>871</v>
      </c>
      <c r="D32" s="41">
        <v>260</v>
      </c>
      <c r="E32" s="7">
        <v>2605.3274000000001</v>
      </c>
      <c r="F32" s="7">
        <f t="shared" si="0"/>
        <v>0.40161359629196647</v>
      </c>
    </row>
    <row r="33" spans="1:6" x14ac:dyDescent="0.2">
      <c r="A33" s="41" t="s">
        <v>894</v>
      </c>
      <c r="B33" s="41" t="s">
        <v>1381</v>
      </c>
      <c r="C33" s="41" t="s">
        <v>690</v>
      </c>
      <c r="D33" s="41">
        <v>250</v>
      </c>
      <c r="E33" s="7">
        <v>2524.3775000000001</v>
      </c>
      <c r="F33" s="7">
        <f t="shared" si="0"/>
        <v>0.38913509533332497</v>
      </c>
    </row>
    <row r="34" spans="1:6" x14ac:dyDescent="0.2">
      <c r="A34" s="41" t="s">
        <v>1196</v>
      </c>
      <c r="B34" s="41" t="s">
        <v>1522</v>
      </c>
      <c r="C34" s="41" t="s">
        <v>701</v>
      </c>
      <c r="D34" s="41">
        <v>250</v>
      </c>
      <c r="E34" s="7">
        <v>2505.5124999999998</v>
      </c>
      <c r="F34" s="7">
        <f t="shared" si="0"/>
        <v>0.38622703836741423</v>
      </c>
    </row>
    <row r="35" spans="1:6" x14ac:dyDescent="0.2">
      <c r="A35" s="41" t="s">
        <v>1197</v>
      </c>
      <c r="B35" s="41" t="s">
        <v>1523</v>
      </c>
      <c r="C35" s="41" t="s">
        <v>694</v>
      </c>
      <c r="D35" s="41">
        <v>241</v>
      </c>
      <c r="E35" s="7">
        <v>2391.53217</v>
      </c>
      <c r="F35" s="7">
        <f t="shared" si="0"/>
        <v>0.3686568664812071</v>
      </c>
    </row>
    <row r="36" spans="1:6" x14ac:dyDescent="0.2">
      <c r="A36" s="41" t="s">
        <v>691</v>
      </c>
      <c r="B36" s="41" t="s">
        <v>1304</v>
      </c>
      <c r="C36" s="41" t="s">
        <v>690</v>
      </c>
      <c r="D36" s="41">
        <v>200</v>
      </c>
      <c r="E36" s="7">
        <v>1954.0940000000001</v>
      </c>
      <c r="F36" s="7">
        <f t="shared" si="0"/>
        <v>0.30122537337631883</v>
      </c>
    </row>
    <row r="37" spans="1:6" x14ac:dyDescent="0.2">
      <c r="A37" s="41" t="s">
        <v>718</v>
      </c>
      <c r="B37" s="41" t="s">
        <v>1324</v>
      </c>
      <c r="C37" s="41" t="s">
        <v>678</v>
      </c>
      <c r="D37" s="41">
        <v>176</v>
      </c>
      <c r="E37" s="7">
        <v>1768.53952</v>
      </c>
      <c r="F37" s="7">
        <f t="shared" si="0"/>
        <v>0.27262198095013634</v>
      </c>
    </row>
    <row r="38" spans="1:6" x14ac:dyDescent="0.2">
      <c r="A38" s="41" t="s">
        <v>889</v>
      </c>
      <c r="B38" s="41" t="s">
        <v>1376</v>
      </c>
      <c r="C38" s="41" t="s">
        <v>678</v>
      </c>
      <c r="D38" s="41">
        <v>174</v>
      </c>
      <c r="E38" s="7">
        <v>1737.5205000000001</v>
      </c>
      <c r="F38" s="7">
        <f t="shared" si="0"/>
        <v>0.26784037070965272</v>
      </c>
    </row>
    <row r="39" spans="1:6" x14ac:dyDescent="0.2">
      <c r="A39" s="41" t="s">
        <v>1052</v>
      </c>
      <c r="B39" s="41" t="s">
        <v>1452</v>
      </c>
      <c r="C39" s="41" t="s">
        <v>1053</v>
      </c>
      <c r="D39" s="41">
        <v>150</v>
      </c>
      <c r="E39" s="7">
        <v>1495.635</v>
      </c>
      <c r="F39" s="7">
        <f t="shared" si="0"/>
        <v>0.23055350014364231</v>
      </c>
    </row>
    <row r="40" spans="1:6" x14ac:dyDescent="0.2">
      <c r="A40" s="41" t="s">
        <v>865</v>
      </c>
      <c r="B40" s="41" t="s">
        <v>1358</v>
      </c>
      <c r="C40" s="41" t="s">
        <v>781</v>
      </c>
      <c r="D40" s="41">
        <v>100</v>
      </c>
      <c r="E40" s="7">
        <v>999.96721249999996</v>
      </c>
      <c r="F40" s="7">
        <f t="shared" si="0"/>
        <v>0.15414585836167002</v>
      </c>
    </row>
    <row r="41" spans="1:6" x14ac:dyDescent="0.2">
      <c r="A41" s="41" t="s">
        <v>820</v>
      </c>
      <c r="B41" s="41" t="s">
        <v>1524</v>
      </c>
      <c r="C41" s="41" t="s">
        <v>686</v>
      </c>
      <c r="D41" s="41">
        <v>85</v>
      </c>
      <c r="E41" s="7">
        <v>825.17065000000002</v>
      </c>
      <c r="F41" s="7">
        <f t="shared" si="0"/>
        <v>0.12720080873562362</v>
      </c>
    </row>
    <row r="42" spans="1:6" x14ac:dyDescent="0.2">
      <c r="A42" s="41" t="s">
        <v>1026</v>
      </c>
      <c r="B42" s="41" t="s">
        <v>1428</v>
      </c>
      <c r="C42" s="41" t="s">
        <v>678</v>
      </c>
      <c r="D42" s="41">
        <v>62</v>
      </c>
      <c r="E42" s="7">
        <v>624.20173999999997</v>
      </c>
      <c r="F42" s="7">
        <f t="shared" si="0"/>
        <v>9.6221267857967877E-2</v>
      </c>
    </row>
    <row r="43" spans="1:6" x14ac:dyDescent="0.2">
      <c r="A43" s="41" t="s">
        <v>1027</v>
      </c>
      <c r="B43" s="41" t="s">
        <v>1429</v>
      </c>
      <c r="C43" s="41" t="s">
        <v>678</v>
      </c>
      <c r="D43" s="41">
        <v>62</v>
      </c>
      <c r="E43" s="7">
        <v>623.66668000000004</v>
      </c>
      <c r="F43" s="7">
        <f t="shared" si="0"/>
        <v>9.6138787870680309E-2</v>
      </c>
    </row>
    <row r="44" spans="1:6" x14ac:dyDescent="0.2">
      <c r="A44" s="41" t="s">
        <v>704</v>
      </c>
      <c r="B44" s="41" t="s">
        <v>1313</v>
      </c>
      <c r="C44" s="41" t="s">
        <v>678</v>
      </c>
      <c r="D44" s="41">
        <v>55</v>
      </c>
      <c r="E44" s="7">
        <v>553.12564999999995</v>
      </c>
      <c r="F44" s="7">
        <f t="shared" si="0"/>
        <v>8.5264823721514435E-2</v>
      </c>
    </row>
    <row r="45" spans="1:6" x14ac:dyDescent="0.2">
      <c r="A45" s="41" t="s">
        <v>1021</v>
      </c>
      <c r="B45" s="41" t="s">
        <v>1423</v>
      </c>
      <c r="C45" s="41" t="s">
        <v>883</v>
      </c>
      <c r="D45" s="41">
        <v>50</v>
      </c>
      <c r="E45" s="7">
        <v>499.78</v>
      </c>
      <c r="F45" s="7">
        <f t="shared" si="0"/>
        <v>7.7041543091589559E-2</v>
      </c>
    </row>
    <row r="46" spans="1:6" x14ac:dyDescent="0.2">
      <c r="A46" s="40" t="s">
        <v>40</v>
      </c>
      <c r="B46" s="41"/>
      <c r="C46" s="41"/>
      <c r="D46" s="41"/>
      <c r="E46" s="6">
        <f>SUM(E8:E45)</f>
        <v>207374.13840250007</v>
      </c>
      <c r="F46" s="6">
        <f>SUM(F8:F45)</f>
        <v>31.966912681214652</v>
      </c>
    </row>
    <row r="47" spans="1:6" x14ac:dyDescent="0.2">
      <c r="A47" s="41"/>
      <c r="B47" s="41"/>
      <c r="C47" s="41"/>
      <c r="D47" s="41"/>
      <c r="E47" s="7"/>
      <c r="F47" s="7"/>
    </row>
    <row r="48" spans="1:6" x14ac:dyDescent="0.2">
      <c r="A48" s="40" t="s">
        <v>728</v>
      </c>
      <c r="B48" s="41"/>
      <c r="C48" s="41"/>
      <c r="D48" s="41"/>
      <c r="E48" s="7"/>
      <c r="F48" s="7"/>
    </row>
    <row r="49" spans="1:6" x14ac:dyDescent="0.2">
      <c r="A49" s="41" t="s">
        <v>1198</v>
      </c>
      <c r="B49" s="41" t="s">
        <v>1525</v>
      </c>
      <c r="C49" s="41" t="s">
        <v>932</v>
      </c>
      <c r="D49" s="41">
        <v>2250</v>
      </c>
      <c r="E49" s="7">
        <v>22477.162499999999</v>
      </c>
      <c r="F49" s="7">
        <f t="shared" ref="F49:F82" si="1">+E49/$E$120*100</f>
        <v>3.4648751116899654</v>
      </c>
    </row>
    <row r="50" spans="1:6" x14ac:dyDescent="0.2">
      <c r="A50" s="41" t="s">
        <v>1199</v>
      </c>
      <c r="B50" s="41" t="s">
        <v>1526</v>
      </c>
      <c r="C50" s="41" t="s">
        <v>913</v>
      </c>
      <c r="D50" s="41">
        <v>2200</v>
      </c>
      <c r="E50" s="7">
        <v>21856.648000000001</v>
      </c>
      <c r="F50" s="7">
        <f t="shared" si="1"/>
        <v>3.3692222352429169</v>
      </c>
    </row>
    <row r="51" spans="1:6" x14ac:dyDescent="0.2">
      <c r="A51" s="41" t="s">
        <v>1200</v>
      </c>
      <c r="B51" s="41" t="s">
        <v>1527</v>
      </c>
      <c r="C51" s="41" t="s">
        <v>735</v>
      </c>
      <c r="D51" s="41">
        <v>1766</v>
      </c>
      <c r="E51" s="7">
        <v>20061.671699999999</v>
      </c>
      <c r="F51" s="7">
        <f t="shared" si="1"/>
        <v>3.0925250005299785</v>
      </c>
    </row>
    <row r="52" spans="1:6" x14ac:dyDescent="0.2">
      <c r="A52" s="41" t="s">
        <v>1201</v>
      </c>
      <c r="B52" s="41" t="s">
        <v>1528</v>
      </c>
      <c r="C52" s="41" t="s">
        <v>684</v>
      </c>
      <c r="D52" s="41">
        <v>2000</v>
      </c>
      <c r="E52" s="7">
        <v>19953.88</v>
      </c>
      <c r="F52" s="7">
        <f t="shared" si="1"/>
        <v>3.0759088116059212</v>
      </c>
    </row>
    <row r="53" spans="1:6" x14ac:dyDescent="0.2">
      <c r="A53" s="41" t="s">
        <v>1064</v>
      </c>
      <c r="B53" s="41" t="s">
        <v>1469</v>
      </c>
      <c r="C53" s="41" t="s">
        <v>733</v>
      </c>
      <c r="D53" s="41">
        <v>1510</v>
      </c>
      <c r="E53" s="7">
        <v>15081.109899999999</v>
      </c>
      <c r="F53" s="7">
        <f t="shared" si="1"/>
        <v>2.3247668538754009</v>
      </c>
    </row>
    <row r="54" spans="1:6" x14ac:dyDescent="0.2">
      <c r="A54" s="41" t="s">
        <v>759</v>
      </c>
      <c r="B54" s="41" t="s">
        <v>1353</v>
      </c>
      <c r="C54" s="41" t="s">
        <v>741</v>
      </c>
      <c r="D54" s="41">
        <v>1498</v>
      </c>
      <c r="E54" s="7">
        <v>14909.189539999999</v>
      </c>
      <c r="F54" s="7">
        <f t="shared" si="1"/>
        <v>2.2982651734895083</v>
      </c>
    </row>
    <row r="55" spans="1:6" x14ac:dyDescent="0.2">
      <c r="A55" s="41" t="s">
        <v>916</v>
      </c>
      <c r="B55" s="41" t="s">
        <v>1401</v>
      </c>
      <c r="C55" s="41" t="s">
        <v>917</v>
      </c>
      <c r="D55" s="41">
        <v>1355</v>
      </c>
      <c r="E55" s="7">
        <v>14592.90285</v>
      </c>
      <c r="F55" s="7">
        <f t="shared" si="1"/>
        <v>2.2495092915876089</v>
      </c>
    </row>
    <row r="56" spans="1:6" x14ac:dyDescent="0.2">
      <c r="A56" s="41" t="s">
        <v>1083</v>
      </c>
      <c r="B56" s="41" t="s">
        <v>1488</v>
      </c>
      <c r="C56" s="41" t="s">
        <v>913</v>
      </c>
      <c r="D56" s="41">
        <v>68</v>
      </c>
      <c r="E56" s="7">
        <v>9902.6427999999996</v>
      </c>
      <c r="F56" s="7">
        <f t="shared" si="1"/>
        <v>1.5265014246204711</v>
      </c>
    </row>
    <row r="57" spans="1:6" x14ac:dyDescent="0.2">
      <c r="A57" s="41" t="s">
        <v>911</v>
      </c>
      <c r="B57" s="41" t="s">
        <v>1397</v>
      </c>
      <c r="C57" s="41" t="s">
        <v>755</v>
      </c>
      <c r="D57" s="41">
        <v>900</v>
      </c>
      <c r="E57" s="7">
        <v>8998.7309999999998</v>
      </c>
      <c r="F57" s="7">
        <f t="shared" si="1"/>
        <v>1.3871625957543776</v>
      </c>
    </row>
    <row r="58" spans="1:6" x14ac:dyDescent="0.2">
      <c r="A58" s="41" t="s">
        <v>923</v>
      </c>
      <c r="B58" s="41" t="s">
        <v>1406</v>
      </c>
      <c r="C58" s="41" t="s">
        <v>924</v>
      </c>
      <c r="D58" s="41">
        <v>800</v>
      </c>
      <c r="E58" s="7">
        <v>8636.768</v>
      </c>
      <c r="F58" s="7">
        <f t="shared" si="1"/>
        <v>1.331365668982476</v>
      </c>
    </row>
    <row r="59" spans="1:6" x14ac:dyDescent="0.2">
      <c r="A59" s="41" t="s">
        <v>1202</v>
      </c>
      <c r="B59" s="41" t="s">
        <v>1529</v>
      </c>
      <c r="C59" s="41" t="s">
        <v>710</v>
      </c>
      <c r="D59" s="41">
        <v>650</v>
      </c>
      <c r="E59" s="7">
        <v>8527.2459999999992</v>
      </c>
      <c r="F59" s="7">
        <f t="shared" si="1"/>
        <v>1.3144827527343725</v>
      </c>
    </row>
    <row r="60" spans="1:6" x14ac:dyDescent="0.2">
      <c r="A60" s="41" t="s">
        <v>919</v>
      </c>
      <c r="B60" s="41" t="s">
        <v>1403</v>
      </c>
      <c r="C60" s="41" t="s">
        <v>755</v>
      </c>
      <c r="D60" s="41">
        <v>850</v>
      </c>
      <c r="E60" s="7">
        <v>8502.2630408999994</v>
      </c>
      <c r="F60" s="7">
        <f t="shared" si="1"/>
        <v>1.310631606790041</v>
      </c>
    </row>
    <row r="61" spans="1:6" x14ac:dyDescent="0.2">
      <c r="A61" s="41" t="s">
        <v>914</v>
      </c>
      <c r="B61" s="41" t="s">
        <v>1399</v>
      </c>
      <c r="C61" s="41" t="s">
        <v>684</v>
      </c>
      <c r="D61" s="41">
        <v>650</v>
      </c>
      <c r="E61" s="7">
        <v>6483.1390000000001</v>
      </c>
      <c r="F61" s="7">
        <f t="shared" si="1"/>
        <v>0.9993817932635658</v>
      </c>
    </row>
    <row r="62" spans="1:6" x14ac:dyDescent="0.2">
      <c r="A62" s="41" t="s">
        <v>1203</v>
      </c>
      <c r="B62" s="41" t="s">
        <v>1530</v>
      </c>
      <c r="C62" s="41" t="s">
        <v>932</v>
      </c>
      <c r="D62" s="41">
        <v>600</v>
      </c>
      <c r="E62" s="7">
        <v>6011.5439999999999</v>
      </c>
      <c r="F62" s="7">
        <f t="shared" si="1"/>
        <v>0.92668499364317647</v>
      </c>
    </row>
    <row r="63" spans="1:6" x14ac:dyDescent="0.2">
      <c r="A63" s="41" t="s">
        <v>928</v>
      </c>
      <c r="B63" s="41" t="s">
        <v>1410</v>
      </c>
      <c r="C63" s="41" t="s">
        <v>741</v>
      </c>
      <c r="D63" s="41">
        <v>6000</v>
      </c>
      <c r="E63" s="7">
        <v>5991.33</v>
      </c>
      <c r="F63" s="7">
        <f t="shared" si="1"/>
        <v>0.92356898709618895</v>
      </c>
    </row>
    <row r="64" spans="1:6" x14ac:dyDescent="0.2">
      <c r="A64" s="41" t="s">
        <v>921</v>
      </c>
      <c r="B64" s="41" t="s">
        <v>1405</v>
      </c>
      <c r="C64" s="41" t="s">
        <v>922</v>
      </c>
      <c r="D64" s="41">
        <v>350</v>
      </c>
      <c r="E64" s="7">
        <v>5580.9634999999998</v>
      </c>
      <c r="F64" s="7">
        <f t="shared" si="1"/>
        <v>0.86031061662699293</v>
      </c>
    </row>
    <row r="65" spans="1:6" x14ac:dyDescent="0.2">
      <c r="A65" s="41" t="s">
        <v>1098</v>
      </c>
      <c r="B65" s="41" t="s">
        <v>1502</v>
      </c>
      <c r="C65" s="41" t="s">
        <v>710</v>
      </c>
      <c r="D65" s="41">
        <v>450</v>
      </c>
      <c r="E65" s="7">
        <v>5264.1360000000004</v>
      </c>
      <c r="F65" s="7">
        <f t="shared" si="1"/>
        <v>0.81147136837005862</v>
      </c>
    </row>
    <row r="66" spans="1:6" x14ac:dyDescent="0.2">
      <c r="A66" s="41" t="s">
        <v>1065</v>
      </c>
      <c r="B66" s="41" t="s">
        <v>1470</v>
      </c>
      <c r="C66" s="41" t="s">
        <v>724</v>
      </c>
      <c r="D66" s="41">
        <v>480</v>
      </c>
      <c r="E66" s="7">
        <v>4671.8495999999996</v>
      </c>
      <c r="F66" s="7">
        <f t="shared" si="1"/>
        <v>0.72016987929854226</v>
      </c>
    </row>
    <row r="67" spans="1:6" x14ac:dyDescent="0.2">
      <c r="A67" s="41" t="s">
        <v>762</v>
      </c>
      <c r="B67" s="41" t="s">
        <v>1355</v>
      </c>
      <c r="C67" s="41" t="s">
        <v>710</v>
      </c>
      <c r="D67" s="41">
        <v>400</v>
      </c>
      <c r="E67" s="7">
        <v>4646.9480000000003</v>
      </c>
      <c r="F67" s="7">
        <f t="shared" si="1"/>
        <v>0.71633127493372273</v>
      </c>
    </row>
    <row r="68" spans="1:6" x14ac:dyDescent="0.2">
      <c r="A68" s="41" t="s">
        <v>1099</v>
      </c>
      <c r="B68" s="41" t="s">
        <v>1503</v>
      </c>
      <c r="C68" s="41" t="s">
        <v>733</v>
      </c>
      <c r="D68" s="41">
        <v>460</v>
      </c>
      <c r="E68" s="7">
        <v>4596.4441999999999</v>
      </c>
      <c r="F68" s="7">
        <f t="shared" si="1"/>
        <v>0.70854606807472664</v>
      </c>
    </row>
    <row r="69" spans="1:6" x14ac:dyDescent="0.2">
      <c r="A69" s="41" t="s">
        <v>760</v>
      </c>
      <c r="B69" s="41" t="s">
        <v>1354</v>
      </c>
      <c r="C69" s="41" t="s">
        <v>761</v>
      </c>
      <c r="D69" s="41">
        <v>450</v>
      </c>
      <c r="E69" s="7">
        <v>4445.1180000000004</v>
      </c>
      <c r="F69" s="7">
        <f t="shared" si="1"/>
        <v>0.68521899624674942</v>
      </c>
    </row>
    <row r="70" spans="1:6" x14ac:dyDescent="0.2">
      <c r="A70" s="41" t="s">
        <v>1204</v>
      </c>
      <c r="B70" s="41" t="s">
        <v>1531</v>
      </c>
      <c r="C70" s="41" t="s">
        <v>733</v>
      </c>
      <c r="D70" s="41">
        <v>285</v>
      </c>
      <c r="E70" s="7">
        <v>3968.9185499999999</v>
      </c>
      <c r="F70" s="7">
        <f t="shared" si="1"/>
        <v>0.61181241645690931</v>
      </c>
    </row>
    <row r="71" spans="1:6" x14ac:dyDescent="0.2">
      <c r="A71" s="41" t="s">
        <v>1205</v>
      </c>
      <c r="B71" s="41" t="s">
        <v>1532</v>
      </c>
      <c r="C71" s="41" t="s">
        <v>733</v>
      </c>
      <c r="D71" s="41">
        <v>260</v>
      </c>
      <c r="E71" s="7">
        <v>3616.5012000000002</v>
      </c>
      <c r="F71" s="7">
        <f t="shared" si="1"/>
        <v>0.55748696034372203</v>
      </c>
    </row>
    <row r="72" spans="1:6" x14ac:dyDescent="0.2">
      <c r="A72" s="41" t="s">
        <v>1206</v>
      </c>
      <c r="B72" s="41" t="s">
        <v>1533</v>
      </c>
      <c r="C72" s="41" t="s">
        <v>733</v>
      </c>
      <c r="D72" s="41">
        <v>257</v>
      </c>
      <c r="E72" s="7">
        <v>3570.5755300000001</v>
      </c>
      <c r="F72" s="7">
        <f t="shared" si="1"/>
        <v>0.55040747640215748</v>
      </c>
    </row>
    <row r="73" spans="1:6" x14ac:dyDescent="0.2">
      <c r="A73" s="41" t="s">
        <v>1207</v>
      </c>
      <c r="B73" s="41" t="s">
        <v>1534</v>
      </c>
      <c r="C73" s="41" t="s">
        <v>741</v>
      </c>
      <c r="D73" s="41">
        <v>320</v>
      </c>
      <c r="E73" s="7">
        <v>3203.7919999999999</v>
      </c>
      <c r="F73" s="7">
        <f t="shared" si="1"/>
        <v>0.49386746053161373</v>
      </c>
    </row>
    <row r="74" spans="1:6" x14ac:dyDescent="0.2">
      <c r="A74" s="41" t="s">
        <v>1208</v>
      </c>
      <c r="B74" s="41" t="s">
        <v>1535</v>
      </c>
      <c r="C74" s="41" t="s">
        <v>932</v>
      </c>
      <c r="D74" s="41">
        <v>307</v>
      </c>
      <c r="E74" s="7">
        <v>3074.49755</v>
      </c>
      <c r="F74" s="7">
        <f t="shared" si="1"/>
        <v>0.47393660307197483</v>
      </c>
    </row>
    <row r="75" spans="1:6" x14ac:dyDescent="0.2">
      <c r="A75" s="41" t="s">
        <v>1209</v>
      </c>
      <c r="B75" s="41" t="s">
        <v>1536</v>
      </c>
      <c r="C75" s="41" t="s">
        <v>932</v>
      </c>
      <c r="D75" s="41">
        <v>600</v>
      </c>
      <c r="E75" s="7">
        <v>3005.058</v>
      </c>
      <c r="F75" s="7">
        <f t="shared" si="1"/>
        <v>0.46323243307000272</v>
      </c>
    </row>
    <row r="76" spans="1:6" x14ac:dyDescent="0.2">
      <c r="A76" s="41" t="s">
        <v>1075</v>
      </c>
      <c r="B76" s="41" t="s">
        <v>1480</v>
      </c>
      <c r="C76" s="41" t="s">
        <v>710</v>
      </c>
      <c r="D76" s="41">
        <v>210</v>
      </c>
      <c r="E76" s="7">
        <v>2602.0743000000002</v>
      </c>
      <c r="F76" s="7">
        <f t="shared" si="1"/>
        <v>0.40111212795823714</v>
      </c>
    </row>
    <row r="77" spans="1:6" x14ac:dyDescent="0.2">
      <c r="A77" s="41" t="s">
        <v>910</v>
      </c>
      <c r="B77" s="41" t="s">
        <v>1396</v>
      </c>
      <c r="C77" s="41" t="s">
        <v>755</v>
      </c>
      <c r="D77" s="41">
        <v>250</v>
      </c>
      <c r="E77" s="7">
        <v>2500.2312917999998</v>
      </c>
      <c r="F77" s="7">
        <f t="shared" si="1"/>
        <v>0.38541293530383436</v>
      </c>
    </row>
    <row r="78" spans="1:6" x14ac:dyDescent="0.2">
      <c r="A78" s="41" t="s">
        <v>1088</v>
      </c>
      <c r="B78" s="41" t="s">
        <v>1493</v>
      </c>
      <c r="C78" s="41" t="s">
        <v>737</v>
      </c>
      <c r="D78" s="41">
        <v>16</v>
      </c>
      <c r="E78" s="7">
        <v>2289.0192000000002</v>
      </c>
      <c r="F78" s="7">
        <f t="shared" si="1"/>
        <v>0.35285439860393752</v>
      </c>
    </row>
    <row r="79" spans="1:6" x14ac:dyDescent="0.2">
      <c r="A79" s="41" t="s">
        <v>743</v>
      </c>
      <c r="B79" s="41" t="s">
        <v>1340</v>
      </c>
      <c r="C79" s="41" t="s">
        <v>741</v>
      </c>
      <c r="D79" s="41">
        <v>180</v>
      </c>
      <c r="E79" s="7">
        <v>1716.8922</v>
      </c>
      <c r="F79" s="7">
        <f t="shared" si="1"/>
        <v>0.26466049943958142</v>
      </c>
    </row>
    <row r="80" spans="1:6" x14ac:dyDescent="0.2">
      <c r="A80" s="41" t="s">
        <v>1210</v>
      </c>
      <c r="B80" s="41" t="s">
        <v>1537</v>
      </c>
      <c r="C80" s="41" t="s">
        <v>741</v>
      </c>
      <c r="D80" s="41">
        <v>250</v>
      </c>
      <c r="E80" s="7">
        <v>1253.075</v>
      </c>
      <c r="F80" s="7">
        <f t="shared" si="1"/>
        <v>0.19316265478709352</v>
      </c>
    </row>
    <row r="81" spans="1:6" x14ac:dyDescent="0.2">
      <c r="A81" s="41" t="s">
        <v>751</v>
      </c>
      <c r="B81" s="41" t="s">
        <v>1348</v>
      </c>
      <c r="C81" s="41" t="s">
        <v>741</v>
      </c>
      <c r="D81" s="41">
        <v>120</v>
      </c>
      <c r="E81" s="7">
        <v>1172.8416</v>
      </c>
      <c r="F81" s="7">
        <f t="shared" si="1"/>
        <v>0.18079460295731892</v>
      </c>
    </row>
    <row r="82" spans="1:6" x14ac:dyDescent="0.2">
      <c r="A82" s="41" t="s">
        <v>1069</v>
      </c>
      <c r="B82" s="41" t="s">
        <v>1474</v>
      </c>
      <c r="C82" s="41" t="s">
        <v>741</v>
      </c>
      <c r="D82" s="41">
        <v>40</v>
      </c>
      <c r="E82" s="7">
        <v>381.74400000000003</v>
      </c>
      <c r="F82" s="7">
        <f t="shared" si="1"/>
        <v>5.8846185973739987E-2</v>
      </c>
    </row>
    <row r="83" spans="1:6" x14ac:dyDescent="0.2">
      <c r="A83" s="40" t="s">
        <v>40</v>
      </c>
      <c r="B83" s="41"/>
      <c r="C83" s="41"/>
      <c r="D83" s="41"/>
      <c r="E83" s="6">
        <f>SUM(E49:E82)</f>
        <v>253546.90805269999</v>
      </c>
      <c r="F83" s="6">
        <f>SUM(F49:F82)</f>
        <v>39.084487259356877</v>
      </c>
    </row>
    <row r="84" spans="1:6" x14ac:dyDescent="0.2">
      <c r="A84" s="41"/>
      <c r="B84" s="41"/>
      <c r="C84" s="41"/>
      <c r="D84" s="41"/>
      <c r="E84" s="7"/>
      <c r="F84" s="7"/>
    </row>
    <row r="85" spans="1:6" x14ac:dyDescent="0.2">
      <c r="A85" s="40" t="s">
        <v>935</v>
      </c>
      <c r="B85" s="41"/>
      <c r="C85" s="41"/>
      <c r="D85" s="41"/>
      <c r="E85" s="7"/>
      <c r="F85" s="7"/>
    </row>
    <row r="86" spans="1:6" x14ac:dyDescent="0.2">
      <c r="A86" s="40" t="s">
        <v>936</v>
      </c>
      <c r="B86" s="41"/>
      <c r="C86" s="41"/>
      <c r="D86" s="41"/>
      <c r="E86" s="7"/>
      <c r="F86" s="7"/>
    </row>
    <row r="87" spans="1:6" x14ac:dyDescent="0.2">
      <c r="A87" s="41" t="s">
        <v>937</v>
      </c>
      <c r="B87" s="41" t="s">
        <v>1654</v>
      </c>
      <c r="C87" s="41" t="s">
        <v>938</v>
      </c>
      <c r="D87" s="41">
        <v>25000</v>
      </c>
      <c r="E87" s="7">
        <v>23254.375</v>
      </c>
      <c r="F87" s="7">
        <f t="shared" ref="F87:F97" si="2">+E87/$E$120*100</f>
        <v>3.5846831278372147</v>
      </c>
    </row>
    <row r="88" spans="1:6" x14ac:dyDescent="0.2">
      <c r="A88" s="41" t="s">
        <v>945</v>
      </c>
      <c r="B88" s="41" t="s">
        <v>1661</v>
      </c>
      <c r="C88" s="41" t="s">
        <v>938</v>
      </c>
      <c r="D88" s="41">
        <v>8000</v>
      </c>
      <c r="E88" s="7">
        <v>7816.4160000000002</v>
      </c>
      <c r="F88" s="7">
        <f t="shared" si="2"/>
        <v>1.2049076595417787</v>
      </c>
    </row>
    <row r="89" spans="1:6" x14ac:dyDescent="0.2">
      <c r="A89" s="41" t="s">
        <v>944</v>
      </c>
      <c r="B89" s="41" t="s">
        <v>1660</v>
      </c>
      <c r="C89" s="41" t="s">
        <v>938</v>
      </c>
      <c r="D89" s="41">
        <v>5000</v>
      </c>
      <c r="E89" s="7">
        <v>4889.0649999999996</v>
      </c>
      <c r="F89" s="7">
        <f t="shared" si="2"/>
        <v>0.7536538314359964</v>
      </c>
    </row>
    <row r="90" spans="1:6" x14ac:dyDescent="0.2">
      <c r="A90" s="41" t="s">
        <v>1211</v>
      </c>
      <c r="B90" s="41" t="s">
        <v>1752</v>
      </c>
      <c r="C90" s="41" t="s">
        <v>947</v>
      </c>
      <c r="D90" s="41">
        <v>2500</v>
      </c>
      <c r="E90" s="7">
        <v>2487.48</v>
      </c>
      <c r="F90" s="7">
        <f t="shared" si="2"/>
        <v>0.38344731203623034</v>
      </c>
    </row>
    <row r="91" spans="1:6" x14ac:dyDescent="0.2">
      <c r="A91" s="41" t="s">
        <v>1212</v>
      </c>
      <c r="B91" s="41" t="s">
        <v>1753</v>
      </c>
      <c r="C91" s="41" t="s">
        <v>960</v>
      </c>
      <c r="D91" s="41">
        <v>2500</v>
      </c>
      <c r="E91" s="7">
        <v>2420.7024999999999</v>
      </c>
      <c r="F91" s="7">
        <f t="shared" si="2"/>
        <v>0.37315349947110443</v>
      </c>
    </row>
    <row r="92" spans="1:6" x14ac:dyDescent="0.2">
      <c r="A92" s="41" t="s">
        <v>953</v>
      </c>
      <c r="B92" s="41" t="s">
        <v>1668</v>
      </c>
      <c r="C92" s="41" t="s">
        <v>947</v>
      </c>
      <c r="D92" s="41">
        <v>1500</v>
      </c>
      <c r="E92" s="7">
        <v>1499.1885</v>
      </c>
      <c r="F92" s="7">
        <f t="shared" si="2"/>
        <v>0.2311012754115121</v>
      </c>
    </row>
    <row r="93" spans="1:6" x14ac:dyDescent="0.2">
      <c r="A93" s="41" t="s">
        <v>1108</v>
      </c>
      <c r="B93" s="41" t="s">
        <v>1707</v>
      </c>
      <c r="C93" s="41" t="s">
        <v>947</v>
      </c>
      <c r="D93" s="41">
        <v>1500</v>
      </c>
      <c r="E93" s="7">
        <v>1450.395</v>
      </c>
      <c r="F93" s="7">
        <f t="shared" si="2"/>
        <v>0.22357971285830977</v>
      </c>
    </row>
    <row r="94" spans="1:6" x14ac:dyDescent="0.2">
      <c r="A94" s="41" t="s">
        <v>956</v>
      </c>
      <c r="B94" s="41" t="s">
        <v>1671</v>
      </c>
      <c r="C94" s="41" t="s">
        <v>947</v>
      </c>
      <c r="D94" s="41">
        <v>800</v>
      </c>
      <c r="E94" s="7">
        <v>769.59760000000006</v>
      </c>
      <c r="F94" s="7">
        <f t="shared" si="2"/>
        <v>0.11863417236300754</v>
      </c>
    </row>
    <row r="95" spans="1:6" x14ac:dyDescent="0.2">
      <c r="A95" s="41" t="s">
        <v>952</v>
      </c>
      <c r="B95" s="41" t="s">
        <v>1667</v>
      </c>
      <c r="C95" s="41" t="s">
        <v>947</v>
      </c>
      <c r="D95" s="41">
        <v>200</v>
      </c>
      <c r="E95" s="7">
        <v>194.1748</v>
      </c>
      <c r="F95" s="7">
        <f t="shared" si="2"/>
        <v>2.9932222620954792E-2</v>
      </c>
    </row>
    <row r="96" spans="1:6" x14ac:dyDescent="0.2">
      <c r="A96" s="41" t="s">
        <v>1110</v>
      </c>
      <c r="B96" s="41" t="s">
        <v>1709</v>
      </c>
      <c r="C96" s="41" t="s">
        <v>947</v>
      </c>
      <c r="D96" s="41">
        <v>200</v>
      </c>
      <c r="E96" s="7">
        <v>192.29499999999999</v>
      </c>
      <c r="F96" s="7">
        <f t="shared" si="2"/>
        <v>2.9642449735478041E-2</v>
      </c>
    </row>
    <row r="97" spans="1:6" x14ac:dyDescent="0.2">
      <c r="A97" s="41" t="s">
        <v>1213</v>
      </c>
      <c r="B97" s="41" t="s">
        <v>1754</v>
      </c>
      <c r="C97" s="41" t="s">
        <v>947</v>
      </c>
      <c r="D97" s="41">
        <v>200</v>
      </c>
      <c r="E97" s="7">
        <v>188.47300000000001</v>
      </c>
      <c r="F97" s="7">
        <f t="shared" si="2"/>
        <v>2.9053284947579257E-2</v>
      </c>
    </row>
    <row r="98" spans="1:6" x14ac:dyDescent="0.2">
      <c r="A98" s="40" t="s">
        <v>40</v>
      </c>
      <c r="B98" s="41"/>
      <c r="C98" s="41"/>
      <c r="D98" s="41"/>
      <c r="E98" s="6">
        <f>SUM(E87:E97)</f>
        <v>45162.162399999994</v>
      </c>
      <c r="F98" s="6">
        <f>SUM(F87:F97)</f>
        <v>6.9617885482591673</v>
      </c>
    </row>
    <row r="99" spans="1:6" x14ac:dyDescent="0.2">
      <c r="A99" s="41"/>
      <c r="B99" s="41"/>
      <c r="C99" s="41"/>
      <c r="D99" s="41"/>
      <c r="E99" s="7"/>
      <c r="F99" s="7"/>
    </row>
    <row r="100" spans="1:6" x14ac:dyDescent="0.2">
      <c r="A100" s="40" t="s">
        <v>957</v>
      </c>
      <c r="B100" s="41"/>
      <c r="C100" s="41"/>
      <c r="D100" s="41"/>
      <c r="E100" s="7"/>
      <c r="F100" s="7"/>
    </row>
    <row r="101" spans="1:6" x14ac:dyDescent="0.2">
      <c r="A101" s="41" t="s">
        <v>961</v>
      </c>
      <c r="B101" s="41" t="s">
        <v>1674</v>
      </c>
      <c r="C101" s="41" t="s">
        <v>938</v>
      </c>
      <c r="D101" s="41">
        <v>10000</v>
      </c>
      <c r="E101" s="7">
        <v>48458.3</v>
      </c>
      <c r="F101" s="7">
        <f t="shared" ref="F101:F113" si="3">+E101/$E$120*100</f>
        <v>7.4698911673039632</v>
      </c>
    </row>
    <row r="102" spans="1:6" x14ac:dyDescent="0.2">
      <c r="A102" s="41" t="s">
        <v>958</v>
      </c>
      <c r="B102" s="41" t="s">
        <v>1672</v>
      </c>
      <c r="C102" s="41" t="s">
        <v>947</v>
      </c>
      <c r="D102" s="41">
        <v>3600</v>
      </c>
      <c r="E102" s="7">
        <v>17405.387999999999</v>
      </c>
      <c r="F102" s="7">
        <f t="shared" si="3"/>
        <v>2.683056444091072</v>
      </c>
    </row>
    <row r="103" spans="1:6" x14ac:dyDescent="0.2">
      <c r="A103" s="41" t="s">
        <v>970</v>
      </c>
      <c r="B103" s="41" t="s">
        <v>1682</v>
      </c>
      <c r="C103" s="41" t="s">
        <v>947</v>
      </c>
      <c r="D103" s="41">
        <v>2000</v>
      </c>
      <c r="E103" s="7">
        <v>9613.61</v>
      </c>
      <c r="F103" s="7">
        <f t="shared" si="3"/>
        <v>1.4819467547335554</v>
      </c>
    </row>
    <row r="104" spans="1:6" x14ac:dyDescent="0.2">
      <c r="A104" s="41" t="s">
        <v>978</v>
      </c>
      <c r="B104" s="41" t="s">
        <v>1690</v>
      </c>
      <c r="C104" s="41" t="s">
        <v>947</v>
      </c>
      <c r="D104" s="41">
        <v>2000</v>
      </c>
      <c r="E104" s="7">
        <v>9608.5400000000009</v>
      </c>
      <c r="F104" s="7">
        <f t="shared" si="3"/>
        <v>1.4811652096067511</v>
      </c>
    </row>
    <row r="105" spans="1:6" x14ac:dyDescent="0.2">
      <c r="A105" s="41" t="s">
        <v>1214</v>
      </c>
      <c r="B105" s="41" t="s">
        <v>1755</v>
      </c>
      <c r="C105" s="41" t="s">
        <v>982</v>
      </c>
      <c r="D105" s="41">
        <v>1200</v>
      </c>
      <c r="E105" s="7">
        <v>5584.86</v>
      </c>
      <c r="F105" s="7">
        <f t="shared" si="3"/>
        <v>0.86091126565787912</v>
      </c>
    </row>
    <row r="106" spans="1:6" x14ac:dyDescent="0.2">
      <c r="A106" s="41" t="s">
        <v>968</v>
      </c>
      <c r="B106" s="41" t="s">
        <v>1680</v>
      </c>
      <c r="C106" s="41" t="s">
        <v>960</v>
      </c>
      <c r="D106" s="41">
        <v>1100</v>
      </c>
      <c r="E106" s="7">
        <v>5359.3429999999998</v>
      </c>
      <c r="F106" s="7">
        <f t="shared" si="3"/>
        <v>0.82614761430451178</v>
      </c>
    </row>
    <row r="107" spans="1:6" x14ac:dyDescent="0.2">
      <c r="A107" s="41" t="s">
        <v>1215</v>
      </c>
      <c r="B107" s="41" t="s">
        <v>1756</v>
      </c>
      <c r="C107" s="41" t="s">
        <v>947</v>
      </c>
      <c r="D107" s="41">
        <v>1000</v>
      </c>
      <c r="E107" s="7">
        <v>4845.29</v>
      </c>
      <c r="F107" s="7">
        <f t="shared" si="3"/>
        <v>0.74690587523760055</v>
      </c>
    </row>
    <row r="108" spans="1:6" x14ac:dyDescent="0.2">
      <c r="A108" s="41" t="s">
        <v>1216</v>
      </c>
      <c r="B108" s="41" t="s">
        <v>1757</v>
      </c>
      <c r="C108" s="41" t="s">
        <v>982</v>
      </c>
      <c r="D108" s="41">
        <v>1000</v>
      </c>
      <c r="E108" s="7">
        <v>4650.5550000000003</v>
      </c>
      <c r="F108" s="7">
        <f t="shared" si="3"/>
        <v>0.71688729727541578</v>
      </c>
    </row>
    <row r="109" spans="1:6" x14ac:dyDescent="0.2">
      <c r="A109" s="41" t="s">
        <v>1217</v>
      </c>
      <c r="B109" s="41" t="s">
        <v>1758</v>
      </c>
      <c r="C109" s="41" t="s">
        <v>982</v>
      </c>
      <c r="D109" s="41">
        <v>1000</v>
      </c>
      <c r="E109" s="7">
        <v>4642.415</v>
      </c>
      <c r="F109" s="7">
        <f t="shared" si="3"/>
        <v>0.71563250884697616</v>
      </c>
    </row>
    <row r="110" spans="1:6" x14ac:dyDescent="0.2">
      <c r="A110" s="41" t="s">
        <v>1218</v>
      </c>
      <c r="B110" s="41" t="s">
        <v>1759</v>
      </c>
      <c r="C110" s="41" t="s">
        <v>982</v>
      </c>
      <c r="D110" s="41">
        <v>1000</v>
      </c>
      <c r="E110" s="7">
        <v>4636.6149999999998</v>
      </c>
      <c r="F110" s="7">
        <f t="shared" si="3"/>
        <v>0.71473843355398481</v>
      </c>
    </row>
    <row r="111" spans="1:6" x14ac:dyDescent="0.2">
      <c r="A111" s="41" t="s">
        <v>990</v>
      </c>
      <c r="B111" s="41" t="s">
        <v>1700</v>
      </c>
      <c r="C111" s="41" t="s">
        <v>982</v>
      </c>
      <c r="D111" s="41">
        <v>500</v>
      </c>
      <c r="E111" s="7">
        <v>2326.4425000000001</v>
      </c>
      <c r="F111" s="7">
        <f t="shared" si="3"/>
        <v>0.35862323445086913</v>
      </c>
    </row>
    <row r="112" spans="1:6" x14ac:dyDescent="0.2">
      <c r="A112" s="41" t="s">
        <v>1120</v>
      </c>
      <c r="B112" s="41" t="s">
        <v>1719</v>
      </c>
      <c r="C112" s="41" t="s">
        <v>982</v>
      </c>
      <c r="D112" s="41">
        <v>500</v>
      </c>
      <c r="E112" s="7">
        <v>2317.15</v>
      </c>
      <c r="F112" s="7">
        <f t="shared" si="3"/>
        <v>0.35719078709567564</v>
      </c>
    </row>
    <row r="113" spans="1:6" x14ac:dyDescent="0.2">
      <c r="A113" s="41" t="s">
        <v>986</v>
      </c>
      <c r="B113" s="41" t="s">
        <v>1696</v>
      </c>
      <c r="C113" s="41" t="s">
        <v>982</v>
      </c>
      <c r="D113" s="41">
        <v>300</v>
      </c>
      <c r="E113" s="7">
        <v>1403.2515000000001</v>
      </c>
      <c r="F113" s="7">
        <f t="shared" si="3"/>
        <v>0.21631249931087218</v>
      </c>
    </row>
    <row r="114" spans="1:6" x14ac:dyDescent="0.2">
      <c r="A114" s="40" t="s">
        <v>40</v>
      </c>
      <c r="B114" s="41"/>
      <c r="C114" s="41"/>
      <c r="D114" s="41"/>
      <c r="E114" s="6">
        <f>SUM(E101:E113)</f>
        <v>120851.75999999997</v>
      </c>
      <c r="F114" s="6">
        <f>SUM(F101:F113)</f>
        <v>18.629409091469132</v>
      </c>
    </row>
    <row r="115" spans="1:6" x14ac:dyDescent="0.2">
      <c r="A115" s="41"/>
      <c r="B115" s="41"/>
      <c r="C115" s="41"/>
      <c r="D115" s="41"/>
      <c r="E115" s="7"/>
      <c r="F115" s="7"/>
    </row>
    <row r="116" spans="1:6" x14ac:dyDescent="0.2">
      <c r="A116" s="40" t="s">
        <v>40</v>
      </c>
      <c r="B116" s="41"/>
      <c r="C116" s="41"/>
      <c r="D116" s="41"/>
      <c r="E116" s="6">
        <f>+E114+E98+E83+E46</f>
        <v>626934.96885519999</v>
      </c>
      <c r="F116" s="7">
        <f t="shared" ref="F116:F118" si="4">+E116/$E$120*100</f>
        <v>96.642597580299835</v>
      </c>
    </row>
    <row r="117" spans="1:6" x14ac:dyDescent="0.2">
      <c r="A117" s="41"/>
      <c r="B117" s="41"/>
      <c r="C117" s="41"/>
      <c r="D117" s="41"/>
      <c r="E117" s="7"/>
      <c r="F117" s="7"/>
    </row>
    <row r="118" spans="1:6" x14ac:dyDescent="0.2">
      <c r="A118" s="40" t="s">
        <v>103</v>
      </c>
      <c r="B118" s="41"/>
      <c r="C118" s="41"/>
      <c r="D118" s="41"/>
      <c r="E118" s="7">
        <v>21779.971090700001</v>
      </c>
      <c r="F118" s="7">
        <f t="shared" si="4"/>
        <v>3.3574024197001466</v>
      </c>
    </row>
    <row r="119" spans="1:6" x14ac:dyDescent="0.2">
      <c r="A119" s="41"/>
      <c r="B119" s="41"/>
      <c r="C119" s="41"/>
      <c r="D119" s="41"/>
      <c r="E119" s="7"/>
      <c r="F119" s="7"/>
    </row>
    <row r="120" spans="1:6" x14ac:dyDescent="0.2">
      <c r="A120" s="42" t="s">
        <v>104</v>
      </c>
      <c r="B120" s="39"/>
      <c r="C120" s="39"/>
      <c r="D120" s="39"/>
      <c r="E120" s="8">
        <v>648714.93994590011</v>
      </c>
      <c r="F120" s="8">
        <f xml:space="preserve"> ROUND(SUM(F116:F119),2)</f>
        <v>100</v>
      </c>
    </row>
    <row r="122" spans="1:6" x14ac:dyDescent="0.2">
      <c r="A122" s="4" t="s">
        <v>105</v>
      </c>
    </row>
    <row r="123" spans="1:6" x14ac:dyDescent="0.2">
      <c r="A123" s="4" t="s">
        <v>106</v>
      </c>
    </row>
    <row r="124" spans="1:6" x14ac:dyDescent="0.2">
      <c r="A124" s="4" t="s">
        <v>107</v>
      </c>
    </row>
    <row r="125" spans="1:6" x14ac:dyDescent="0.2">
      <c r="A125" s="2" t="s">
        <v>601</v>
      </c>
      <c r="D125" s="10">
        <v>19.7502</v>
      </c>
    </row>
    <row r="126" spans="1:6" x14ac:dyDescent="0.2">
      <c r="A126" s="2" t="s">
        <v>599</v>
      </c>
      <c r="D126" s="10">
        <v>20.063199999999998</v>
      </c>
    </row>
    <row r="127" spans="1:6" x14ac:dyDescent="0.2">
      <c r="A127" s="2" t="s">
        <v>1219</v>
      </c>
      <c r="D127" s="10">
        <v>10.4754</v>
      </c>
    </row>
    <row r="128" spans="1:6" x14ac:dyDescent="0.2">
      <c r="A128" s="2" t="s">
        <v>784</v>
      </c>
      <c r="D128" s="10">
        <v>10.387600000000001</v>
      </c>
    </row>
    <row r="129" spans="1:4" x14ac:dyDescent="0.2">
      <c r="A129" s="2" t="s">
        <v>1220</v>
      </c>
      <c r="D129" s="10">
        <v>10.6882</v>
      </c>
    </row>
    <row r="130" spans="1:4" x14ac:dyDescent="0.2">
      <c r="A130" s="2" t="s">
        <v>795</v>
      </c>
      <c r="D130" s="10">
        <v>10.6015</v>
      </c>
    </row>
    <row r="132" spans="1:4" x14ac:dyDescent="0.2">
      <c r="A132" s="4" t="s">
        <v>108</v>
      </c>
    </row>
    <row r="133" spans="1:4" x14ac:dyDescent="0.2">
      <c r="A133" s="2" t="s">
        <v>601</v>
      </c>
      <c r="D133" s="10">
        <v>20.579799999999999</v>
      </c>
    </row>
    <row r="134" spans="1:4" x14ac:dyDescent="0.2">
      <c r="A134" s="2" t="s">
        <v>795</v>
      </c>
      <c r="D134" s="10">
        <v>10.742900000000001</v>
      </c>
    </row>
    <row r="135" spans="1:4" x14ac:dyDescent="0.2">
      <c r="A135" s="2" t="s">
        <v>1220</v>
      </c>
      <c r="D135" s="10">
        <v>10.795199999999999</v>
      </c>
    </row>
    <row r="136" spans="1:4" x14ac:dyDescent="0.2">
      <c r="A136" s="2" t="s">
        <v>784</v>
      </c>
      <c r="D136" s="10">
        <v>10.501099999999999</v>
      </c>
    </row>
    <row r="137" spans="1:4" x14ac:dyDescent="0.2">
      <c r="A137" s="2" t="s">
        <v>1219</v>
      </c>
      <c r="D137" s="10">
        <v>10.554500000000001</v>
      </c>
    </row>
    <row r="138" spans="1:4" x14ac:dyDescent="0.2">
      <c r="A138" s="2" t="s">
        <v>599</v>
      </c>
      <c r="D138" s="10">
        <v>20.9422</v>
      </c>
    </row>
    <row r="140" spans="1:4" x14ac:dyDescent="0.2">
      <c r="A140" s="4" t="s">
        <v>109</v>
      </c>
      <c r="D140" s="43"/>
    </row>
    <row r="141" spans="1:4" x14ac:dyDescent="0.2">
      <c r="A141" s="13" t="s">
        <v>606</v>
      </c>
      <c r="B141" s="14"/>
      <c r="C141" s="49" t="s">
        <v>607</v>
      </c>
      <c r="D141" s="50"/>
    </row>
    <row r="142" spans="1:4" x14ac:dyDescent="0.2">
      <c r="A142" s="51"/>
      <c r="B142" s="52"/>
      <c r="C142" s="15" t="s">
        <v>608</v>
      </c>
      <c r="D142" s="15" t="s">
        <v>609</v>
      </c>
    </row>
    <row r="143" spans="1:4" x14ac:dyDescent="0.2">
      <c r="A143" s="16" t="s">
        <v>1219</v>
      </c>
      <c r="B143" s="17"/>
      <c r="C143" s="18">
        <v>0.25581167450000003</v>
      </c>
      <c r="D143" s="18">
        <v>0.23690007909999999</v>
      </c>
    </row>
    <row r="144" spans="1:4" x14ac:dyDescent="0.2">
      <c r="A144" s="16" t="s">
        <v>784</v>
      </c>
      <c r="B144" s="17"/>
      <c r="C144" s="18">
        <v>0.22715415210000001</v>
      </c>
      <c r="D144" s="18">
        <v>0.21039058030000002</v>
      </c>
    </row>
    <row r="145" spans="1:5" x14ac:dyDescent="0.2">
      <c r="A145" s="16" t="s">
        <v>1220</v>
      </c>
      <c r="B145" s="17"/>
      <c r="C145" s="18">
        <v>0.25581167450000003</v>
      </c>
      <c r="D145" s="18">
        <v>0.23690007909999999</v>
      </c>
    </row>
    <row r="146" spans="1:5" x14ac:dyDescent="0.2">
      <c r="A146" s="16" t="s">
        <v>795</v>
      </c>
      <c r="B146" s="17"/>
      <c r="C146" s="18">
        <v>0.22715415210000001</v>
      </c>
      <c r="D146" s="18">
        <v>0.21039058030000002</v>
      </c>
    </row>
    <row r="148" spans="1:5" x14ac:dyDescent="0.2">
      <c r="A148" s="4" t="s">
        <v>763</v>
      </c>
      <c r="D148" s="44">
        <v>1.0487619420056655</v>
      </c>
      <c r="E148" s="1" t="s">
        <v>764</v>
      </c>
    </row>
  </sheetData>
  <mergeCells count="3">
    <mergeCell ref="B1:E1"/>
    <mergeCell ref="C141:D141"/>
    <mergeCell ref="A142:B14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8"/>
  <sheetViews>
    <sheetView showGridLines="0" workbookViewId="0"/>
  </sheetViews>
  <sheetFormatPr defaultRowHeight="11.25" x14ac:dyDescent="0.2"/>
  <cols>
    <col min="1" max="1" width="38" style="2" customWidth="1"/>
    <col min="2" max="2" width="26.85546875" style="2" bestFit="1" customWidth="1"/>
    <col min="3" max="3" width="11.7109375" style="2" bestFit="1" customWidth="1"/>
    <col min="4" max="4" width="7.8554687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B1" s="48" t="s">
        <v>1221</v>
      </c>
      <c r="C1" s="48"/>
      <c r="D1" s="48"/>
      <c r="E1" s="48"/>
    </row>
    <row r="3" spans="1:6" s="4" customFormat="1" x14ac:dyDescent="0.2">
      <c r="A3" s="38" t="s">
        <v>1</v>
      </c>
      <c r="B3" s="38" t="s">
        <v>2</v>
      </c>
      <c r="C3" s="38" t="s">
        <v>673</v>
      </c>
      <c r="D3" s="38" t="s">
        <v>4</v>
      </c>
      <c r="E3" s="3" t="s">
        <v>5</v>
      </c>
      <c r="F3" s="3" t="s">
        <v>6</v>
      </c>
    </row>
    <row r="4" spans="1:6" x14ac:dyDescent="0.2">
      <c r="A4" s="39"/>
      <c r="B4" s="39"/>
      <c r="C4" s="39"/>
      <c r="D4" s="39"/>
      <c r="E4" s="5"/>
      <c r="F4" s="5"/>
    </row>
    <row r="5" spans="1:6" x14ac:dyDescent="0.2">
      <c r="A5" s="40" t="s">
        <v>1138</v>
      </c>
      <c r="B5" s="41"/>
      <c r="C5" s="41"/>
      <c r="D5" s="41"/>
      <c r="E5" s="7"/>
      <c r="F5" s="7"/>
    </row>
    <row r="6" spans="1:6" x14ac:dyDescent="0.2">
      <c r="A6" s="41" t="s">
        <v>1222</v>
      </c>
      <c r="B6" s="41" t="s">
        <v>1223</v>
      </c>
      <c r="C6" s="41" t="s">
        <v>1141</v>
      </c>
      <c r="D6" s="41">
        <v>10000000</v>
      </c>
      <c r="E6" s="7">
        <v>9521.4500000000007</v>
      </c>
      <c r="F6" s="7">
        <f>+E6/$E$16*100</f>
        <v>33.186360577057414</v>
      </c>
    </row>
    <row r="7" spans="1:6" x14ac:dyDescent="0.2">
      <c r="A7" s="41" t="s">
        <v>1142</v>
      </c>
      <c r="B7" s="41" t="s">
        <v>1143</v>
      </c>
      <c r="C7" s="41" t="s">
        <v>1141</v>
      </c>
      <c r="D7" s="41">
        <v>7900000</v>
      </c>
      <c r="E7" s="7">
        <v>7578.9282000000003</v>
      </c>
      <c r="F7" s="7">
        <f t="shared" ref="F7:F9" si="0">+E7/$E$16*100</f>
        <v>26.415834146356769</v>
      </c>
    </row>
    <row r="8" spans="1:6" x14ac:dyDescent="0.2">
      <c r="A8" s="41" t="s">
        <v>1139</v>
      </c>
      <c r="B8" s="41" t="s">
        <v>1140</v>
      </c>
      <c r="C8" s="41" t="s">
        <v>1141</v>
      </c>
      <c r="D8" s="41">
        <v>4500000</v>
      </c>
      <c r="E8" s="7">
        <v>4420.7055</v>
      </c>
      <c r="F8" s="7">
        <f t="shared" si="0"/>
        <v>15.408065654703943</v>
      </c>
    </row>
    <row r="9" spans="1:6" x14ac:dyDescent="0.2">
      <c r="A9" s="41" t="s">
        <v>1144</v>
      </c>
      <c r="B9" s="41" t="s">
        <v>1145</v>
      </c>
      <c r="C9" s="41" t="s">
        <v>1141</v>
      </c>
      <c r="D9" s="41">
        <v>2800000</v>
      </c>
      <c r="E9" s="7">
        <v>2657.0823999999998</v>
      </c>
      <c r="F9" s="7">
        <f t="shared" si="0"/>
        <v>9.2610783661472862</v>
      </c>
    </row>
    <row r="10" spans="1:6" x14ac:dyDescent="0.2">
      <c r="A10" s="40" t="s">
        <v>40</v>
      </c>
      <c r="B10" s="41"/>
      <c r="C10" s="41"/>
      <c r="D10" s="41"/>
      <c r="E10" s="6">
        <f>SUM(E6:E9)</f>
        <v>24178.166099999999</v>
      </c>
      <c r="F10" s="6">
        <f>+E10/E16*100</f>
        <v>84.271338744265407</v>
      </c>
    </row>
    <row r="11" spans="1:6" x14ac:dyDescent="0.2">
      <c r="A11" s="41"/>
      <c r="B11" s="41"/>
      <c r="C11" s="41"/>
      <c r="D11" s="41"/>
      <c r="E11" s="7"/>
      <c r="F11" s="7"/>
    </row>
    <row r="12" spans="1:6" x14ac:dyDescent="0.2">
      <c r="A12" s="40" t="s">
        <v>40</v>
      </c>
      <c r="B12" s="41"/>
      <c r="C12" s="41"/>
      <c r="D12" s="41"/>
      <c r="E12" s="6">
        <v>24178.166099999999</v>
      </c>
      <c r="F12" s="6">
        <v>84.271338744265407</v>
      </c>
    </row>
    <row r="13" spans="1:6" x14ac:dyDescent="0.2">
      <c r="A13" s="41"/>
      <c r="B13" s="41"/>
      <c r="C13" s="41"/>
      <c r="D13" s="41"/>
      <c r="E13" s="7"/>
      <c r="F13" s="7"/>
    </row>
    <row r="14" spans="1:6" x14ac:dyDescent="0.2">
      <c r="A14" s="40" t="s">
        <v>103</v>
      </c>
      <c r="B14" s="41"/>
      <c r="C14" s="41"/>
      <c r="D14" s="41"/>
      <c r="E14" s="7">
        <v>4512.6871133000022</v>
      </c>
      <c r="F14" s="7">
        <f>+E14/E16*100</f>
        <v>15.7286612557346</v>
      </c>
    </row>
    <row r="15" spans="1:6" x14ac:dyDescent="0.2">
      <c r="A15" s="41"/>
      <c r="B15" s="41"/>
      <c r="C15" s="41"/>
      <c r="D15" s="41"/>
      <c r="E15" s="7"/>
      <c r="F15" s="7"/>
    </row>
    <row r="16" spans="1:6" x14ac:dyDescent="0.2">
      <c r="A16" s="42" t="s">
        <v>104</v>
      </c>
      <c r="B16" s="39"/>
      <c r="C16" s="39"/>
      <c r="D16" s="39"/>
      <c r="E16" s="8">
        <f>+E14+E12</f>
        <v>28690.853213300001</v>
      </c>
      <c r="F16" s="8">
        <f xml:space="preserve"> ROUND(SUM(F12:F15),2)</f>
        <v>100</v>
      </c>
    </row>
    <row r="18" spans="1:4" x14ac:dyDescent="0.2">
      <c r="A18" s="4" t="s">
        <v>105</v>
      </c>
    </row>
    <row r="19" spans="1:4" x14ac:dyDescent="0.2">
      <c r="A19" s="4" t="s">
        <v>106</v>
      </c>
    </row>
    <row r="20" spans="1:4" x14ac:dyDescent="0.2">
      <c r="A20" s="4" t="s">
        <v>107</v>
      </c>
    </row>
    <row r="21" spans="1:4" x14ac:dyDescent="0.2">
      <c r="A21" s="2" t="s">
        <v>605</v>
      </c>
      <c r="D21" s="10">
        <v>37.713000000000001</v>
      </c>
    </row>
    <row r="22" spans="1:4" x14ac:dyDescent="0.2">
      <c r="A22" s="2" t="s">
        <v>603</v>
      </c>
      <c r="D22" s="10">
        <v>39.674399999999999</v>
      </c>
    </row>
    <row r="23" spans="1:4" x14ac:dyDescent="0.2">
      <c r="A23" s="2" t="s">
        <v>1224</v>
      </c>
      <c r="D23" s="10">
        <v>10.7585</v>
      </c>
    </row>
    <row r="24" spans="1:4" x14ac:dyDescent="0.2">
      <c r="A24" s="2" t="s">
        <v>1225</v>
      </c>
      <c r="D24" s="10">
        <v>11.4306</v>
      </c>
    </row>
    <row r="26" spans="1:4" x14ac:dyDescent="0.2">
      <c r="A26" s="4" t="s">
        <v>108</v>
      </c>
    </row>
    <row r="27" spans="1:4" x14ac:dyDescent="0.2">
      <c r="A27" s="2" t="s">
        <v>605</v>
      </c>
      <c r="D27" s="10">
        <v>38.103200000000001</v>
      </c>
    </row>
    <row r="28" spans="1:4" x14ac:dyDescent="0.2">
      <c r="A28" s="2" t="s">
        <v>603</v>
      </c>
      <c r="D28" s="10">
        <v>40.277500000000003</v>
      </c>
    </row>
    <row r="29" spans="1:4" x14ac:dyDescent="0.2">
      <c r="A29" s="2" t="s">
        <v>1225</v>
      </c>
      <c r="D29" s="10">
        <v>11.192600000000001</v>
      </c>
    </row>
    <row r="30" spans="1:4" x14ac:dyDescent="0.2">
      <c r="A30" s="2" t="s">
        <v>1224</v>
      </c>
      <c r="D30" s="10">
        <v>10.4595</v>
      </c>
    </row>
    <row r="32" spans="1:4" x14ac:dyDescent="0.2">
      <c r="A32" s="4" t="s">
        <v>109</v>
      </c>
      <c r="D32" s="43"/>
    </row>
    <row r="33" spans="1:5" x14ac:dyDescent="0.2">
      <c r="A33" s="13" t="s">
        <v>606</v>
      </c>
      <c r="B33" s="14"/>
      <c r="C33" s="49" t="s">
        <v>607</v>
      </c>
      <c r="D33" s="50"/>
    </row>
    <row r="34" spans="1:5" x14ac:dyDescent="0.2">
      <c r="A34" s="51"/>
      <c r="B34" s="52"/>
      <c r="C34" s="15" t="s">
        <v>608</v>
      </c>
      <c r="D34" s="15" t="s">
        <v>609</v>
      </c>
    </row>
    <row r="35" spans="1:5" x14ac:dyDescent="0.2">
      <c r="A35" s="16" t="s">
        <v>1224</v>
      </c>
      <c r="B35" s="17"/>
      <c r="C35" s="18">
        <v>0.29574019420000003</v>
      </c>
      <c r="D35" s="18">
        <v>0.27392910680000004</v>
      </c>
    </row>
    <row r="36" spans="1:5" x14ac:dyDescent="0.2">
      <c r="A36" s="16" t="s">
        <v>1225</v>
      </c>
      <c r="B36" s="17"/>
      <c r="C36" s="18">
        <v>0.29574019420000003</v>
      </c>
      <c r="D36" s="18">
        <v>0.27392910680000004</v>
      </c>
    </row>
    <row r="38" spans="1:5" x14ac:dyDescent="0.2">
      <c r="A38" s="4" t="s">
        <v>763</v>
      </c>
      <c r="D38" s="44">
        <v>7.4583713278180239</v>
      </c>
      <c r="E38" s="1" t="s">
        <v>764</v>
      </c>
    </row>
  </sheetData>
  <mergeCells count="3">
    <mergeCell ref="B1:E1"/>
    <mergeCell ref="C33:D33"/>
    <mergeCell ref="A34:B3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6"/>
  <sheetViews>
    <sheetView showGridLines="0" workbookViewId="0"/>
  </sheetViews>
  <sheetFormatPr defaultRowHeight="11.25" x14ac:dyDescent="0.2"/>
  <cols>
    <col min="1" max="1" width="38" style="2" customWidth="1"/>
    <col min="2" max="2" width="83.7109375" style="2" bestFit="1" customWidth="1"/>
    <col min="3" max="3" width="11.710937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4"/>
      <c r="B1" s="48" t="s">
        <v>1226</v>
      </c>
      <c r="C1" s="48"/>
      <c r="D1" s="48"/>
      <c r="E1" s="48"/>
    </row>
    <row r="3" spans="1:6" s="4" customFormat="1" x14ac:dyDescent="0.2">
      <c r="A3" s="38" t="s">
        <v>1</v>
      </c>
      <c r="B3" s="38" t="s">
        <v>2</v>
      </c>
      <c r="C3" s="38" t="s">
        <v>673</v>
      </c>
      <c r="D3" s="38" t="s">
        <v>4</v>
      </c>
      <c r="E3" s="3" t="s">
        <v>5</v>
      </c>
      <c r="F3" s="3" t="s">
        <v>6</v>
      </c>
    </row>
    <row r="4" spans="1:6" x14ac:dyDescent="0.2">
      <c r="A4" s="39"/>
      <c r="B4" s="39"/>
      <c r="C4" s="39"/>
      <c r="D4" s="39"/>
      <c r="E4" s="5"/>
      <c r="F4" s="5"/>
    </row>
    <row r="5" spans="1:6" x14ac:dyDescent="0.2">
      <c r="A5" s="40" t="s">
        <v>674</v>
      </c>
      <c r="B5" s="41"/>
      <c r="C5" s="41"/>
      <c r="D5" s="41"/>
      <c r="E5" s="7"/>
      <c r="F5" s="7"/>
    </row>
    <row r="6" spans="1:6" x14ac:dyDescent="0.2">
      <c r="A6" s="40" t="s">
        <v>8</v>
      </c>
      <c r="B6" s="41"/>
      <c r="C6" s="41"/>
      <c r="D6" s="41"/>
      <c r="E6" s="7"/>
      <c r="F6" s="7"/>
    </row>
    <row r="7" spans="1:6" x14ac:dyDescent="0.2">
      <c r="A7" s="40"/>
      <c r="B7" s="41"/>
      <c r="C7" s="41"/>
      <c r="D7" s="41"/>
      <c r="E7" s="7"/>
      <c r="F7" s="7"/>
    </row>
    <row r="8" spans="1:6" x14ac:dyDescent="0.2">
      <c r="A8" s="41" t="s">
        <v>909</v>
      </c>
      <c r="B8" s="41" t="s">
        <v>1395</v>
      </c>
      <c r="C8" s="41" t="s">
        <v>686</v>
      </c>
      <c r="D8" s="41">
        <v>200</v>
      </c>
      <c r="E8" s="7">
        <v>1995.36</v>
      </c>
      <c r="F8" s="7">
        <f>+E8/$E$34*100</f>
        <v>9.2186310772607278</v>
      </c>
    </row>
    <row r="9" spans="1:6" x14ac:dyDescent="0.2">
      <c r="A9" s="41" t="s">
        <v>866</v>
      </c>
      <c r="B9" s="41" t="s">
        <v>1359</v>
      </c>
      <c r="C9" s="41" t="s">
        <v>701</v>
      </c>
      <c r="D9" s="41">
        <v>100</v>
      </c>
      <c r="E9" s="7">
        <v>1001.669</v>
      </c>
      <c r="F9" s="7">
        <f>+E9/$E$34*100</f>
        <v>4.6277448543263748</v>
      </c>
    </row>
    <row r="10" spans="1:6" x14ac:dyDescent="0.2">
      <c r="A10" s="41" t="s">
        <v>867</v>
      </c>
      <c r="B10" s="41" t="s">
        <v>1360</v>
      </c>
      <c r="C10" s="41" t="s">
        <v>684</v>
      </c>
      <c r="D10" s="41">
        <v>100</v>
      </c>
      <c r="E10" s="7">
        <v>1000.43</v>
      </c>
      <c r="F10" s="7">
        <f>+E10/$E$34*100</f>
        <v>4.6220206321786295</v>
      </c>
    </row>
    <row r="11" spans="1:6" x14ac:dyDescent="0.2">
      <c r="A11" s="41" t="s">
        <v>869</v>
      </c>
      <c r="B11" s="41" t="s">
        <v>1362</v>
      </c>
      <c r="C11" s="41" t="s">
        <v>684</v>
      </c>
      <c r="D11" s="41">
        <v>100</v>
      </c>
      <c r="E11" s="7">
        <v>997.66200000000003</v>
      </c>
      <c r="F11" s="7">
        <f>+E11/$E$34*100</f>
        <v>4.6092323780180484</v>
      </c>
    </row>
    <row r="12" spans="1:6" x14ac:dyDescent="0.2">
      <c r="A12" s="41" t="s">
        <v>881</v>
      </c>
      <c r="B12" s="41" t="s">
        <v>1371</v>
      </c>
      <c r="C12" s="41" t="s">
        <v>701</v>
      </c>
      <c r="D12" s="41">
        <v>60</v>
      </c>
      <c r="E12" s="7">
        <v>599.99459999999999</v>
      </c>
      <c r="F12" s="7">
        <f>+E12/$E$34*100</f>
        <v>2.7719954623469549</v>
      </c>
    </row>
    <row r="13" spans="1:6" x14ac:dyDescent="0.2">
      <c r="A13" s="40" t="s">
        <v>40</v>
      </c>
      <c r="B13" s="41"/>
      <c r="C13" s="41"/>
      <c r="D13" s="41"/>
      <c r="E13" s="6">
        <f>SUM(E8:E12)</f>
        <v>5595.1156000000001</v>
      </c>
      <c r="F13" s="6">
        <f>SUM(F8:F12)</f>
        <v>25.849624404130736</v>
      </c>
    </row>
    <row r="14" spans="1:6" x14ac:dyDescent="0.2">
      <c r="A14" s="41"/>
      <c r="B14" s="41"/>
      <c r="C14" s="41"/>
      <c r="D14" s="41"/>
      <c r="E14" s="7"/>
      <c r="F14" s="7"/>
    </row>
    <row r="15" spans="1:6" x14ac:dyDescent="0.2">
      <c r="A15" s="40" t="s">
        <v>935</v>
      </c>
      <c r="B15" s="41"/>
      <c r="C15" s="41"/>
      <c r="D15" s="41"/>
      <c r="E15" s="7"/>
      <c r="F15" s="7"/>
    </row>
    <row r="16" spans="1:6" x14ac:dyDescent="0.2">
      <c r="A16" s="40" t="s">
        <v>936</v>
      </c>
      <c r="B16" s="41"/>
      <c r="C16" s="41"/>
      <c r="D16" s="41"/>
      <c r="E16" s="7"/>
      <c r="F16" s="7"/>
    </row>
    <row r="17" spans="1:6" x14ac:dyDescent="0.2">
      <c r="A17" s="41" t="s">
        <v>955</v>
      </c>
      <c r="B17" s="41" t="s">
        <v>1670</v>
      </c>
      <c r="C17" s="41" t="s">
        <v>947</v>
      </c>
      <c r="D17" s="41">
        <v>220</v>
      </c>
      <c r="E17" s="7">
        <v>2201.6016</v>
      </c>
      <c r="F17" s="7">
        <f>+E17/$E$34*100</f>
        <v>10.171474285094892</v>
      </c>
    </row>
    <row r="18" spans="1:6" x14ac:dyDescent="0.2">
      <c r="A18" s="41" t="s">
        <v>1213</v>
      </c>
      <c r="B18" s="41" t="s">
        <v>1754</v>
      </c>
      <c r="C18" s="41" t="s">
        <v>947</v>
      </c>
      <c r="D18" s="41">
        <v>2300</v>
      </c>
      <c r="E18" s="7">
        <v>2167.4395</v>
      </c>
      <c r="F18" s="7">
        <f>+E18/$E$34*100</f>
        <v>10.01364422098391</v>
      </c>
    </row>
    <row r="19" spans="1:6" x14ac:dyDescent="0.2">
      <c r="A19" s="41" t="s">
        <v>956</v>
      </c>
      <c r="B19" s="41" t="s">
        <v>1671</v>
      </c>
      <c r="C19" s="41" t="s">
        <v>947</v>
      </c>
      <c r="D19" s="41">
        <v>1100</v>
      </c>
      <c r="E19" s="7">
        <v>1058.1967</v>
      </c>
      <c r="F19" s="7">
        <f>+E19/$E$34*100</f>
        <v>4.8889047512602977</v>
      </c>
    </row>
    <row r="20" spans="1:6" x14ac:dyDescent="0.2">
      <c r="A20" s="41" t="s">
        <v>950</v>
      </c>
      <c r="B20" s="41" t="s">
        <v>1665</v>
      </c>
      <c r="C20" s="41" t="s">
        <v>938</v>
      </c>
      <c r="D20" s="41">
        <v>900</v>
      </c>
      <c r="E20" s="7">
        <v>868.84289999999999</v>
      </c>
      <c r="F20" s="7">
        <f>+E20/$E$34*100</f>
        <v>4.0140837539077339</v>
      </c>
    </row>
    <row r="21" spans="1:6" x14ac:dyDescent="0.2">
      <c r="A21" s="40" t="s">
        <v>40</v>
      </c>
      <c r="B21" s="41"/>
      <c r="C21" s="41"/>
      <c r="D21" s="41"/>
      <c r="E21" s="6">
        <f>SUM(E17:E20)</f>
        <v>6296.0807000000004</v>
      </c>
      <c r="F21" s="6">
        <f>SUM(F17:F20)</f>
        <v>29.088107011246834</v>
      </c>
    </row>
    <row r="22" spans="1:6" x14ac:dyDescent="0.2">
      <c r="A22" s="41"/>
      <c r="B22" s="41"/>
      <c r="C22" s="41"/>
      <c r="D22" s="41"/>
      <c r="E22" s="7"/>
      <c r="F22" s="7"/>
    </row>
    <row r="23" spans="1:6" x14ac:dyDescent="0.2">
      <c r="A23" s="40" t="s">
        <v>957</v>
      </c>
      <c r="B23" s="41"/>
      <c r="C23" s="41"/>
      <c r="D23" s="41"/>
      <c r="E23" s="7"/>
      <c r="F23" s="7"/>
    </row>
    <row r="24" spans="1:6" x14ac:dyDescent="0.2">
      <c r="A24" s="41" t="s">
        <v>958</v>
      </c>
      <c r="B24" s="41" t="s">
        <v>1672</v>
      </c>
      <c r="C24" s="41" t="s">
        <v>947</v>
      </c>
      <c r="D24" s="41">
        <v>200</v>
      </c>
      <c r="E24" s="7">
        <v>966.96600000000001</v>
      </c>
      <c r="F24" s="7">
        <f>+E24/$E$34*100</f>
        <v>4.4674158138153004</v>
      </c>
    </row>
    <row r="25" spans="1:6" x14ac:dyDescent="0.2">
      <c r="A25" s="40" t="s">
        <v>40</v>
      </c>
      <c r="B25" s="41"/>
      <c r="C25" s="41"/>
      <c r="D25" s="41"/>
      <c r="E25" s="6">
        <f>SUM(E24:E24)</f>
        <v>966.96600000000001</v>
      </c>
      <c r="F25" s="6">
        <f>SUM(F24:F24)</f>
        <v>4.4674158138153004</v>
      </c>
    </row>
    <row r="26" spans="1:6" ht="15.75" customHeight="1" x14ac:dyDescent="0.2">
      <c r="A26" s="40" t="s">
        <v>1138</v>
      </c>
      <c r="B26" s="41"/>
      <c r="C26" s="41"/>
      <c r="D26" s="41"/>
      <c r="E26" s="7"/>
      <c r="F26" s="7"/>
    </row>
    <row r="27" spans="1:6" x14ac:dyDescent="0.2">
      <c r="A27" s="41" t="s">
        <v>1227</v>
      </c>
      <c r="B27" s="41" t="s">
        <v>1228</v>
      </c>
      <c r="C27" s="41" t="s">
        <v>1141</v>
      </c>
      <c r="D27" s="41">
        <v>8500000</v>
      </c>
      <c r="E27" s="7">
        <v>8410.223</v>
      </c>
      <c r="F27" s="7">
        <f>+E27/$E$34*100</f>
        <v>38.855516355190524</v>
      </c>
    </row>
    <row r="28" spans="1:6" x14ac:dyDescent="0.2">
      <c r="A28" s="40" t="s">
        <v>40</v>
      </c>
      <c r="B28" s="41"/>
      <c r="C28" s="41"/>
      <c r="D28" s="41"/>
      <c r="E28" s="6">
        <f>+E27</f>
        <v>8410.223</v>
      </c>
      <c r="F28" s="6">
        <f>+F27</f>
        <v>38.855516355190524</v>
      </c>
    </row>
    <row r="29" spans="1:6" x14ac:dyDescent="0.2">
      <c r="A29" s="40"/>
      <c r="B29" s="41"/>
      <c r="C29" s="41"/>
      <c r="D29" s="41"/>
      <c r="E29" s="6"/>
      <c r="F29" s="7"/>
    </row>
    <row r="30" spans="1:6" x14ac:dyDescent="0.2">
      <c r="A30" s="40" t="s">
        <v>40</v>
      </c>
      <c r="B30" s="41"/>
      <c r="C30" s="41"/>
      <c r="D30" s="41"/>
      <c r="E30" s="6">
        <f>+E28+E25+E21+E13</f>
        <v>21268.385300000002</v>
      </c>
      <c r="F30" s="6">
        <f>+E30/$E$34*100</f>
        <v>98.260663584383394</v>
      </c>
    </row>
    <row r="31" spans="1:6" x14ac:dyDescent="0.2">
      <c r="A31" s="41"/>
      <c r="B31" s="41"/>
      <c r="C31" s="41"/>
      <c r="D31" s="41"/>
      <c r="E31" s="7"/>
      <c r="F31" s="7"/>
    </row>
    <row r="32" spans="1:6" x14ac:dyDescent="0.2">
      <c r="A32" s="40" t="s">
        <v>103</v>
      </c>
      <c r="B32" s="41"/>
      <c r="C32" s="41"/>
      <c r="D32" s="41"/>
      <c r="E32" s="7">
        <v>376.47697159999802</v>
      </c>
      <c r="F32" s="7">
        <f>+E32/$E$34*100</f>
        <v>1.7393364156166036</v>
      </c>
    </row>
    <row r="33" spans="1:6" x14ac:dyDescent="0.2">
      <c r="A33" s="41"/>
      <c r="B33" s="41"/>
      <c r="C33" s="41"/>
      <c r="D33" s="41"/>
      <c r="E33" s="7"/>
      <c r="F33" s="7"/>
    </row>
    <row r="34" spans="1:6" x14ac:dyDescent="0.2">
      <c r="A34" s="42" t="s">
        <v>104</v>
      </c>
      <c r="B34" s="39"/>
      <c r="C34" s="39"/>
      <c r="D34" s="39"/>
      <c r="E34" s="8">
        <f>+E32+E30</f>
        <v>21644.862271599999</v>
      </c>
      <c r="F34" s="8">
        <f xml:space="preserve"> ROUND(SUM(F30:F33),2)</f>
        <v>100</v>
      </c>
    </row>
    <row r="36" spans="1:6" x14ac:dyDescent="0.2">
      <c r="A36" s="4" t="s">
        <v>105</v>
      </c>
    </row>
    <row r="37" spans="1:6" x14ac:dyDescent="0.2">
      <c r="A37" s="4" t="s">
        <v>106</v>
      </c>
    </row>
    <row r="38" spans="1:6" x14ac:dyDescent="0.2">
      <c r="A38" s="4" t="s">
        <v>107</v>
      </c>
    </row>
    <row r="39" spans="1:6" x14ac:dyDescent="0.2">
      <c r="A39" s="2" t="s">
        <v>598</v>
      </c>
      <c r="D39" s="10">
        <v>10.0108</v>
      </c>
    </row>
    <row r="40" spans="1:6" x14ac:dyDescent="0.2">
      <c r="A40" s="2" t="s">
        <v>600</v>
      </c>
      <c r="D40" s="10">
        <v>10.012700000000001</v>
      </c>
    </row>
    <row r="41" spans="1:6" x14ac:dyDescent="0.2">
      <c r="A41" s="2" t="s">
        <v>599</v>
      </c>
      <c r="D41" s="10">
        <v>26.945599999999999</v>
      </c>
    </row>
    <row r="42" spans="1:6" x14ac:dyDescent="0.2">
      <c r="A42" s="2" t="s">
        <v>601</v>
      </c>
      <c r="D42" s="10">
        <v>25.9053</v>
      </c>
    </row>
    <row r="44" spans="1:6" x14ac:dyDescent="0.2">
      <c r="A44" s="4" t="s">
        <v>108</v>
      </c>
    </row>
    <row r="45" spans="1:6" x14ac:dyDescent="0.2">
      <c r="A45" s="2" t="s">
        <v>601</v>
      </c>
      <c r="D45" s="10">
        <v>26.7744</v>
      </c>
    </row>
    <row r="46" spans="1:6" x14ac:dyDescent="0.2">
      <c r="A46" s="2" t="s">
        <v>599</v>
      </c>
      <c r="D46" s="10">
        <v>27.925999999999998</v>
      </c>
    </row>
    <row r="47" spans="1:6" x14ac:dyDescent="0.2">
      <c r="A47" s="2" t="s">
        <v>600</v>
      </c>
      <c r="D47" s="10">
        <v>10.007199999999999</v>
      </c>
    </row>
    <row r="48" spans="1:6" x14ac:dyDescent="0.2">
      <c r="A48" s="2" t="s">
        <v>598</v>
      </c>
      <c r="D48" s="10">
        <v>10.0114</v>
      </c>
    </row>
    <row r="50" spans="1:5" x14ac:dyDescent="0.2">
      <c r="A50" s="4" t="s">
        <v>109</v>
      </c>
      <c r="D50" s="43"/>
    </row>
    <row r="51" spans="1:5" x14ac:dyDescent="0.2">
      <c r="A51" s="13" t="s">
        <v>606</v>
      </c>
      <c r="B51" s="14"/>
      <c r="C51" s="49" t="s">
        <v>607</v>
      </c>
      <c r="D51" s="50"/>
    </row>
    <row r="52" spans="1:5" x14ac:dyDescent="0.2">
      <c r="A52" s="51"/>
      <c r="B52" s="52"/>
      <c r="C52" s="15" t="s">
        <v>608</v>
      </c>
      <c r="D52" s="15" t="s">
        <v>609</v>
      </c>
    </row>
    <row r="53" spans="1:5" x14ac:dyDescent="0.2">
      <c r="A53" s="16" t="s">
        <v>600</v>
      </c>
      <c r="B53" s="17"/>
      <c r="C53" s="18">
        <v>0.24208471140000007</v>
      </c>
      <c r="D53" s="18">
        <v>0.22418919840000004</v>
      </c>
    </row>
    <row r="54" spans="1:5" x14ac:dyDescent="0.2">
      <c r="A54" s="16" t="s">
        <v>598</v>
      </c>
      <c r="B54" s="17"/>
      <c r="C54" s="18">
        <v>0.25736358599999998</v>
      </c>
      <c r="D54" s="18">
        <v>0.23833798740000009</v>
      </c>
    </row>
    <row r="56" spans="1:5" x14ac:dyDescent="0.2">
      <c r="A56" s="4" t="s">
        <v>763</v>
      </c>
      <c r="D56" s="44">
        <v>1.9859908463632925</v>
      </c>
      <c r="E56" s="1" t="s">
        <v>764</v>
      </c>
    </row>
  </sheetData>
  <mergeCells count="3">
    <mergeCell ref="B1:E1"/>
    <mergeCell ref="C51:D51"/>
    <mergeCell ref="A52:B5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A1EC77-CFD4-4CFB-8FF3-ED62F0CBC6E4}"/>
</file>

<file path=customXml/itemProps2.xml><?xml version="1.0" encoding="utf-8"?>
<ds:datastoreItem xmlns:ds="http://schemas.openxmlformats.org/officeDocument/2006/customXml" ds:itemID="{41C7EB7E-1548-42F4-BB27-225DAB283420}"/>
</file>

<file path=customXml/itemProps3.xml><?xml version="1.0" encoding="utf-8"?>
<ds:datastoreItem xmlns:ds="http://schemas.openxmlformats.org/officeDocument/2006/customXml" ds:itemID="{AB9CDA7C-C09F-4F12-9FB1-5D507088DA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TIIOF</vt:lpstr>
      <vt:lpstr>FIUBF</vt:lpstr>
      <vt:lpstr>FISTIP</vt:lpstr>
      <vt:lpstr>FISF</vt:lpstr>
      <vt:lpstr>FIPP</vt:lpstr>
      <vt:lpstr>FILF</vt:lpstr>
      <vt:lpstr>FILDF</vt:lpstr>
      <vt:lpstr>FIGSF</vt:lpstr>
      <vt:lpstr>FIFRF</vt:lpstr>
      <vt:lpstr>FIEHF</vt:lpstr>
      <vt:lpstr>FIDHY</vt:lpstr>
      <vt:lpstr>FIDA</vt:lpstr>
      <vt:lpstr>FICRF</vt:lpstr>
      <vt:lpstr>FICDF</vt:lpstr>
      <vt:lpstr>FBPF</vt:lpstr>
      <vt:lpstr>FMPS4B</vt:lpstr>
      <vt:lpstr>FMPS4A</vt:lpstr>
      <vt:lpstr>FMPS3F</vt:lpstr>
      <vt:lpstr>FMPS3E</vt:lpstr>
      <vt:lpstr>FMPS3D</vt:lpstr>
      <vt:lpstr>FMPS3C</vt:lpstr>
      <vt:lpstr>FMPS3B</vt:lpstr>
      <vt:lpstr>FMPS3A</vt:lpstr>
      <vt:lpstr>FMPS2C</vt:lpstr>
      <vt:lpstr>FMPS2B</vt:lpstr>
      <vt:lpstr>FMPS2A</vt:lpstr>
      <vt:lpstr>FMPS1B</vt:lpstr>
      <vt:lpstr>FMPS1A</vt:lpstr>
      <vt:lpstr>TIVF</vt:lpstr>
      <vt:lpstr>FIUS</vt:lpstr>
      <vt:lpstr>FITX</vt:lpstr>
      <vt:lpstr>FITF</vt:lpstr>
      <vt:lpstr>FISMF</vt:lpstr>
      <vt:lpstr>FIPF</vt:lpstr>
      <vt:lpstr>FIOF</vt:lpstr>
      <vt:lpstr>FIMAS</vt:lpstr>
      <vt:lpstr>FIIF-NSE</vt:lpstr>
      <vt:lpstr>FIFOF-50's+</vt:lpstr>
      <vt:lpstr>FIFOF-50's</vt:lpstr>
      <vt:lpstr>FIFOF-40's</vt:lpstr>
      <vt:lpstr>FIFOF-30's</vt:lpstr>
      <vt:lpstr>FIFOF-20's</vt:lpstr>
      <vt:lpstr>FIFEF</vt:lpstr>
      <vt:lpstr>FIEIF</vt:lpstr>
      <vt:lpstr>FIEF</vt:lpstr>
      <vt:lpstr>FIEAF</vt:lpstr>
      <vt:lpstr>FIBF</vt:lpstr>
      <vt:lpstr>FID-PE</vt:lpstr>
      <vt:lpstr>FEGF</vt:lpstr>
      <vt:lpstr>FBIF</vt:lpstr>
      <vt:lpstr>FAEF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Bhogte, Amey</dc:creator>
  <cp:lastModifiedBy>Bhogte, Amey</cp:lastModifiedBy>
  <dcterms:created xsi:type="dcterms:W3CDTF">2018-09-04T09:53:38Z</dcterms:created>
  <dcterms:modified xsi:type="dcterms:W3CDTF">2018-09-07T10:32:17Z</dcterms:modified>
</cp:coreProperties>
</file>