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D\SEBI Reports\2018-2019\Feb\ISIN\Final\"/>
    </mc:Choice>
  </mc:AlternateContent>
  <xr:revisionPtr revIDLastSave="0" documentId="13_ncr:1_{A509285D-89EA-469E-BEDF-A87928580020}" xr6:coauthVersionLast="40" xr6:coauthVersionMax="40" xr10:uidLastSave="{00000000-0000-0000-0000-000000000000}"/>
  <bookViews>
    <workbookView xWindow="-120" yWindow="-120" windowWidth="29040" windowHeight="15840" xr2:uid="{6840FC60-6143-4B4C-AFB5-8A55E6CB41D2}"/>
  </bookViews>
  <sheets>
    <sheet name="TIIOF" sheetId="49" r:id="rId1"/>
    <sheet name="FISTIP" sheetId="50" r:id="rId2"/>
    <sheet name="FILDF" sheetId="51" r:id="rId3"/>
    <sheet name="FIGSF" sheetId="52" r:id="rId4"/>
    <sheet name="FIDA" sheetId="54" r:id="rId5"/>
    <sheet name="FICRF" sheetId="55" r:id="rId6"/>
    <sheet name="FICDF" sheetId="56" r:id="rId7"/>
    <sheet name="FBPF" sheetId="57" r:id="rId8"/>
    <sheet name="FIUBF" sheetId="58" r:id="rId9"/>
    <sheet name="FISF" sheetId="59" r:id="rId10"/>
    <sheet name="FILF" sheetId="60" r:id="rId11"/>
    <sheet name="FIFRF" sheetId="61" r:id="rId12"/>
    <sheet name="FIDHY" sheetId="53" r:id="rId13"/>
    <sheet name="FIPP" sheetId="62" r:id="rId14"/>
    <sheet name="FIEHF" sheetId="63" r:id="rId15"/>
    <sheet name="FIESF" sheetId="64" r:id="rId16"/>
    <sheet name="FMPS5F" sheetId="26" r:id="rId17"/>
    <sheet name="FMPS5E" sheetId="27" r:id="rId18"/>
    <sheet name="FMPS5D" sheetId="28" r:id="rId19"/>
    <sheet name="FMPS5C" sheetId="29" r:id="rId20"/>
    <sheet name="FMPS5B" sheetId="30" r:id="rId21"/>
    <sheet name="FMPS5A" sheetId="31" r:id="rId22"/>
    <sheet name="FMPS4F" sheetId="32" r:id="rId23"/>
    <sheet name="FMPS4E" sheetId="33" r:id="rId24"/>
    <sheet name="FMPS4D" sheetId="34" r:id="rId25"/>
    <sheet name="FMPS4C" sheetId="35" r:id="rId26"/>
    <sheet name="FMPS4B" sheetId="36" r:id="rId27"/>
    <sheet name="FMPS4A" sheetId="37" r:id="rId28"/>
    <sheet name="FMPS3F" sheetId="38" r:id="rId29"/>
    <sheet name="FMPS3E" sheetId="39" r:id="rId30"/>
    <sheet name="FMPS3D" sheetId="40" r:id="rId31"/>
    <sheet name="FMPS3C" sheetId="41" r:id="rId32"/>
    <sheet name="FMPS3B" sheetId="42" r:id="rId33"/>
    <sheet name="FMPS3A" sheetId="43" r:id="rId34"/>
    <sheet name="FMPS2C" sheetId="44" r:id="rId35"/>
    <sheet name="FMPS2B" sheetId="45" r:id="rId36"/>
    <sheet name="FMPS2A" sheetId="46" r:id="rId37"/>
    <sheet name="FMPS1B" sheetId="47" r:id="rId38"/>
    <sheet name="FMPS1A" sheetId="48" r:id="rId39"/>
    <sheet name="TIVF" sheetId="25" r:id="rId40"/>
    <sheet name="FITF" sheetId="22" r:id="rId41"/>
    <sheet name="FITX" sheetId="23" r:id="rId42"/>
    <sheet name="FISMF" sheetId="21" r:id="rId43"/>
    <sheet name="FIPF" sheetId="20" r:id="rId44"/>
    <sheet name="FIOF" sheetId="19" r:id="rId45"/>
    <sheet name="FIIF-NSE" sheetId="17" r:id="rId46"/>
    <sheet name="FIFOF-50's+" sheetId="16" r:id="rId47"/>
    <sheet name="FIFOF-50's" sheetId="15" r:id="rId48"/>
    <sheet name="FIFOF-40's" sheetId="14" r:id="rId49"/>
    <sheet name="FIFOF-30's" sheetId="13" r:id="rId50"/>
    <sheet name="FIFOF-20's" sheetId="12" r:id="rId51"/>
    <sheet name="FIMAS" sheetId="18" r:id="rId52"/>
    <sheet name="FIUS" sheetId="24" r:id="rId53"/>
    <sheet name="FEGF" sheetId="4" r:id="rId54"/>
    <sheet name="FF" sheetId="5" r:id="rId55"/>
    <sheet name="FIFEF" sheetId="11" r:id="rId56"/>
    <sheet name="TIEIF" sheetId="9" r:id="rId57"/>
    <sheet name="FIEF" sheetId="8" r:id="rId58"/>
    <sheet name="FIEAF" sheetId="7" r:id="rId59"/>
    <sheet name="FIBF" sheetId="6" r:id="rId60"/>
    <sheet name="FBIF" sheetId="3" r:id="rId61"/>
    <sheet name="FAEF" sheetId="2" r:id="rId62"/>
  </sheets>
  <definedNames>
    <definedName name="_xlnm._FilterDatabase" localSheetId="15" hidden="1">FIESF!$A$6:$G$59</definedName>
    <definedName name="_xlnm._FilterDatabase" localSheetId="1" hidden="1">FISTIP!#REF!</definedName>
    <definedName name="_xlnm._FilterDatabase" localSheetId="0" hidden="1">TIIOF!#REF!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64" l="1"/>
  <c r="E76" i="64"/>
  <c r="E72" i="64"/>
  <c r="E73" i="64" s="1"/>
  <c r="E69" i="64"/>
  <c r="G59" i="64"/>
  <c r="E59" i="64"/>
  <c r="E79" i="64" s="1"/>
  <c r="E84" i="64" s="1"/>
  <c r="F11" i="64" s="1"/>
  <c r="F51" i="64"/>
  <c r="F43" i="64"/>
  <c r="E87" i="63"/>
  <c r="E91" i="63" s="1"/>
  <c r="F85" i="63"/>
  <c r="E85" i="63"/>
  <c r="F81" i="63"/>
  <c r="E81" i="63"/>
  <c r="F77" i="63"/>
  <c r="E77" i="63"/>
  <c r="F71" i="63"/>
  <c r="E71" i="63"/>
  <c r="F52" i="63"/>
  <c r="F87" i="63" s="1"/>
  <c r="F91" i="63" s="1"/>
  <c r="E52" i="63"/>
  <c r="F47" i="63"/>
  <c r="E47" i="63"/>
  <c r="F79" i="62"/>
  <c r="E79" i="62"/>
  <c r="F75" i="62"/>
  <c r="E75" i="62"/>
  <c r="F71" i="62"/>
  <c r="E71" i="62"/>
  <c r="F66" i="62"/>
  <c r="E66" i="62"/>
  <c r="E81" i="62" s="1"/>
  <c r="E85" i="62" s="1"/>
  <c r="F62" i="62"/>
  <c r="F81" i="62" s="1"/>
  <c r="F85" i="62" s="1"/>
  <c r="E62" i="62"/>
  <c r="F42" i="62"/>
  <c r="E42" i="62"/>
  <c r="E33" i="61"/>
  <c r="E37" i="61" s="1"/>
  <c r="E30" i="61"/>
  <c r="E26" i="61"/>
  <c r="E21" i="61"/>
  <c r="E12" i="61"/>
  <c r="F88" i="60"/>
  <c r="E88" i="60"/>
  <c r="F84" i="60"/>
  <c r="E84" i="60"/>
  <c r="F80" i="60"/>
  <c r="E80" i="60"/>
  <c r="F24" i="60"/>
  <c r="F90" i="60" s="1"/>
  <c r="F94" i="60" s="1"/>
  <c r="E24" i="60"/>
  <c r="E90" i="60" s="1"/>
  <c r="E94" i="60" s="1"/>
  <c r="F14" i="60"/>
  <c r="E14" i="60"/>
  <c r="F33" i="59"/>
  <c r="E33" i="59"/>
  <c r="E35" i="59" s="1"/>
  <c r="F14" i="59"/>
  <c r="F35" i="59" s="1"/>
  <c r="F39" i="59" s="1"/>
  <c r="E14" i="59"/>
  <c r="E160" i="58"/>
  <c r="E162" i="58" s="1"/>
  <c r="E166" i="58" s="1"/>
  <c r="F124" i="58" s="1"/>
  <c r="E156" i="58"/>
  <c r="F152" i="58"/>
  <c r="F151" i="58"/>
  <c r="F143" i="58"/>
  <c r="F136" i="58"/>
  <c r="E130" i="58"/>
  <c r="F125" i="58"/>
  <c r="F117" i="58"/>
  <c r="E113" i="58"/>
  <c r="F107" i="58"/>
  <c r="F98" i="58"/>
  <c r="F90" i="58"/>
  <c r="F83" i="58"/>
  <c r="F82" i="58"/>
  <c r="F75" i="58"/>
  <c r="F74" i="58"/>
  <c r="E68" i="58"/>
  <c r="F66" i="58"/>
  <c r="F58" i="58"/>
  <c r="F57" i="58"/>
  <c r="F50" i="58"/>
  <c r="F49" i="58"/>
  <c r="F42" i="58"/>
  <c r="F34" i="58"/>
  <c r="F26" i="58"/>
  <c r="F25" i="58"/>
  <c r="F18" i="58"/>
  <c r="F17" i="58"/>
  <c r="F10" i="58"/>
  <c r="F9" i="58"/>
  <c r="F30" i="57"/>
  <c r="E30" i="57"/>
  <c r="F26" i="57"/>
  <c r="F32" i="57" s="1"/>
  <c r="F36" i="57" s="1"/>
  <c r="E26" i="57"/>
  <c r="E32" i="57" s="1"/>
  <c r="E36" i="57" s="1"/>
  <c r="F72" i="56"/>
  <c r="E72" i="56"/>
  <c r="F68" i="56"/>
  <c r="E68" i="56"/>
  <c r="F58" i="56"/>
  <c r="E58" i="56"/>
  <c r="E118" i="55"/>
  <c r="E122" i="55" s="1"/>
  <c r="F116" i="55"/>
  <c r="F118" i="55" s="1"/>
  <c r="F122" i="55" s="1"/>
  <c r="E116" i="55"/>
  <c r="F111" i="55"/>
  <c r="E111" i="55"/>
  <c r="F71" i="55"/>
  <c r="E71" i="55"/>
  <c r="F109" i="54"/>
  <c r="F113" i="54" s="1"/>
  <c r="F107" i="54"/>
  <c r="E107" i="54"/>
  <c r="F103" i="54"/>
  <c r="E103" i="54"/>
  <c r="F54" i="54"/>
  <c r="E54" i="54"/>
  <c r="E109" i="54" s="1"/>
  <c r="E113" i="54" s="1"/>
  <c r="F71" i="53"/>
  <c r="E71" i="53"/>
  <c r="F67" i="53"/>
  <c r="E67" i="53"/>
  <c r="F63" i="53"/>
  <c r="E63" i="53"/>
  <c r="F58" i="53"/>
  <c r="E58" i="53"/>
  <c r="F36" i="53"/>
  <c r="F73" i="53" s="1"/>
  <c r="F77" i="53" s="1"/>
  <c r="E36" i="53"/>
  <c r="F14" i="52"/>
  <c r="F8" i="52"/>
  <c r="E8" i="52"/>
  <c r="F108" i="51"/>
  <c r="E108" i="51"/>
  <c r="F90" i="51"/>
  <c r="E90" i="51"/>
  <c r="F81" i="51"/>
  <c r="E81" i="51"/>
  <c r="F48" i="51"/>
  <c r="F110" i="51" s="1"/>
  <c r="F114" i="51" s="1"/>
  <c r="E48" i="51"/>
  <c r="E162" i="50"/>
  <c r="F158" i="50"/>
  <c r="E155" i="50"/>
  <c r="F149" i="50"/>
  <c r="F132" i="50"/>
  <c r="F125" i="50"/>
  <c r="F124" i="50"/>
  <c r="F117" i="50"/>
  <c r="F100" i="50"/>
  <c r="F93" i="50"/>
  <c r="F92" i="50"/>
  <c r="F89" i="50"/>
  <c r="E89" i="50"/>
  <c r="E164" i="50" s="1"/>
  <c r="E168" i="50" s="1"/>
  <c r="F166" i="50" s="1"/>
  <c r="F78" i="49"/>
  <c r="E78" i="49"/>
  <c r="E80" i="49" s="1"/>
  <c r="E84" i="49" s="1"/>
  <c r="F73" i="49"/>
  <c r="E73" i="49"/>
  <c r="F44" i="49"/>
  <c r="F80" i="49" s="1"/>
  <c r="F84" i="49" s="1"/>
  <c r="E44" i="49"/>
  <c r="F24" i="48"/>
  <c r="F28" i="48" s="1"/>
  <c r="E24" i="48"/>
  <c r="E28" i="48" s="1"/>
  <c r="F22" i="48"/>
  <c r="E22" i="48"/>
  <c r="F18" i="48"/>
  <c r="E18" i="48"/>
  <c r="F24" i="47"/>
  <c r="F28" i="47" s="1"/>
  <c r="E24" i="47"/>
  <c r="E28" i="47" s="1"/>
  <c r="F22" i="47"/>
  <c r="E22" i="47"/>
  <c r="F18" i="47"/>
  <c r="E18" i="47"/>
  <c r="F35" i="46"/>
  <c r="F39" i="46" s="1"/>
  <c r="E35" i="46"/>
  <c r="E39" i="46" s="1"/>
  <c r="F33" i="46"/>
  <c r="E33" i="46"/>
  <c r="F28" i="46"/>
  <c r="E28" i="46"/>
  <c r="F30" i="45"/>
  <c r="F34" i="45" s="1"/>
  <c r="E30" i="45"/>
  <c r="E34" i="45" s="1"/>
  <c r="F28" i="45"/>
  <c r="E28" i="45"/>
  <c r="F23" i="45"/>
  <c r="E23" i="45"/>
  <c r="F33" i="44"/>
  <c r="F37" i="44" s="1"/>
  <c r="E33" i="44"/>
  <c r="E37" i="44" s="1"/>
  <c r="F31" i="44"/>
  <c r="E31" i="44"/>
  <c r="F25" i="44"/>
  <c r="E25" i="44"/>
  <c r="F29" i="43"/>
  <c r="F33" i="43" s="1"/>
  <c r="E29" i="43"/>
  <c r="E33" i="43" s="1"/>
  <c r="F27" i="43"/>
  <c r="E27" i="43"/>
  <c r="F21" i="43"/>
  <c r="E21" i="43"/>
  <c r="F29" i="42"/>
  <c r="F33" i="42" s="1"/>
  <c r="E29" i="42"/>
  <c r="E33" i="42" s="1"/>
  <c r="F27" i="42"/>
  <c r="E27" i="42"/>
  <c r="F22" i="42"/>
  <c r="E22" i="42"/>
  <c r="F32" i="41"/>
  <c r="F36" i="41" s="1"/>
  <c r="E32" i="41"/>
  <c r="E36" i="41" s="1"/>
  <c r="F30" i="41"/>
  <c r="E30" i="41"/>
  <c r="F25" i="41"/>
  <c r="E25" i="41"/>
  <c r="F28" i="40"/>
  <c r="F32" i="40" s="1"/>
  <c r="E28" i="40"/>
  <c r="E32" i="40" s="1"/>
  <c r="F26" i="40"/>
  <c r="E26" i="40"/>
  <c r="F21" i="40"/>
  <c r="E21" i="40"/>
  <c r="F30" i="39"/>
  <c r="F34" i="39" s="1"/>
  <c r="E30" i="39"/>
  <c r="E34" i="39" s="1"/>
  <c r="F28" i="39"/>
  <c r="E28" i="39"/>
  <c r="F23" i="39"/>
  <c r="E23" i="39"/>
  <c r="F28" i="38"/>
  <c r="F32" i="38" s="1"/>
  <c r="E28" i="38"/>
  <c r="E32" i="38" s="1"/>
  <c r="F26" i="38"/>
  <c r="E26" i="38"/>
  <c r="F22" i="38"/>
  <c r="E22" i="38"/>
  <c r="F25" i="37"/>
  <c r="F29" i="37" s="1"/>
  <c r="E25" i="37"/>
  <c r="E29" i="37" s="1"/>
  <c r="F23" i="37"/>
  <c r="E23" i="37"/>
  <c r="F24" i="36"/>
  <c r="F26" i="36" s="1"/>
  <c r="F30" i="36" s="1"/>
  <c r="E24" i="36"/>
  <c r="E26" i="36" s="1"/>
  <c r="E30" i="36" s="1"/>
  <c r="F21" i="35"/>
  <c r="F23" i="35" s="1"/>
  <c r="F27" i="35" s="1"/>
  <c r="E21" i="35"/>
  <c r="E23" i="35" s="1"/>
  <c r="E27" i="35" s="1"/>
  <c r="F22" i="34"/>
  <c r="E22" i="34"/>
  <c r="F18" i="34"/>
  <c r="F24" i="34" s="1"/>
  <c r="F28" i="34" s="1"/>
  <c r="E18" i="34"/>
  <c r="E24" i="34" s="1"/>
  <c r="E28" i="34" s="1"/>
  <c r="F26" i="33"/>
  <c r="E26" i="33"/>
  <c r="F20" i="33"/>
  <c r="F22" i="33" s="1"/>
  <c r="E20" i="33"/>
  <c r="E22" i="33" s="1"/>
  <c r="F24" i="32"/>
  <c r="F28" i="32" s="1"/>
  <c r="E24" i="32"/>
  <c r="E28" i="32" s="1"/>
  <c r="F22" i="32"/>
  <c r="E22" i="32"/>
  <c r="F18" i="32"/>
  <c r="E18" i="32"/>
  <c r="F23" i="31"/>
  <c r="F27" i="31" s="1"/>
  <c r="E23" i="31"/>
  <c r="E27" i="31" s="1"/>
  <c r="F21" i="31"/>
  <c r="E21" i="31"/>
  <c r="F17" i="31"/>
  <c r="E17" i="31"/>
  <c r="F22" i="30"/>
  <c r="F26" i="30" s="1"/>
  <c r="E22" i="30"/>
  <c r="E26" i="30" s="1"/>
  <c r="F20" i="30"/>
  <c r="E20" i="30"/>
  <c r="F22" i="29"/>
  <c r="F24" i="29" s="1"/>
  <c r="F28" i="29" s="1"/>
  <c r="E22" i="29"/>
  <c r="E24" i="29" s="1"/>
  <c r="E28" i="29" s="1"/>
  <c r="F19" i="28"/>
  <c r="F21" i="28" s="1"/>
  <c r="F25" i="28" s="1"/>
  <c r="E19" i="28"/>
  <c r="E21" i="28" s="1"/>
  <c r="E25" i="28" s="1"/>
  <c r="F25" i="27"/>
  <c r="E25" i="27"/>
  <c r="F19" i="27"/>
  <c r="F21" i="27" s="1"/>
  <c r="E19" i="27"/>
  <c r="E21" i="27" s="1"/>
  <c r="F20" i="26"/>
  <c r="F24" i="26" s="1"/>
  <c r="E20" i="26"/>
  <c r="E24" i="26" s="1"/>
  <c r="F18" i="26"/>
  <c r="E18" i="26"/>
  <c r="E73" i="53" l="1"/>
  <c r="E77" i="53" s="1"/>
  <c r="F11" i="61"/>
  <c r="F20" i="61"/>
  <c r="F10" i="61"/>
  <c r="F24" i="61"/>
  <c r="F26" i="61" s="1"/>
  <c r="F29" i="61"/>
  <c r="F30" i="61" s="1"/>
  <c r="F19" i="61"/>
  <c r="F9" i="61"/>
  <c r="F35" i="61"/>
  <c r="F18" i="61"/>
  <c r="F8" i="61"/>
  <c r="F16" i="61"/>
  <c r="F17" i="61"/>
  <c r="F25" i="61"/>
  <c r="F101" i="50"/>
  <c r="F133" i="50"/>
  <c r="E74" i="56"/>
  <c r="E78" i="56" s="1"/>
  <c r="F33" i="58"/>
  <c r="F65" i="58"/>
  <c r="F91" i="58"/>
  <c r="F68" i="64"/>
  <c r="F58" i="64"/>
  <c r="F50" i="64"/>
  <c r="F42" i="64"/>
  <c r="F34" i="64"/>
  <c r="F26" i="64"/>
  <c r="F18" i="64"/>
  <c r="F10" i="64"/>
  <c r="F45" i="64"/>
  <c r="F67" i="64"/>
  <c r="F57" i="64"/>
  <c r="F49" i="64"/>
  <c r="F41" i="64"/>
  <c r="F33" i="64"/>
  <c r="F25" i="64"/>
  <c r="F17" i="64"/>
  <c r="F9" i="64"/>
  <c r="F53" i="64"/>
  <c r="F13" i="64"/>
  <c r="F36" i="64"/>
  <c r="F20" i="64"/>
  <c r="F82" i="64"/>
  <c r="F66" i="64"/>
  <c r="F56" i="64"/>
  <c r="F48" i="64"/>
  <c r="F40" i="64"/>
  <c r="F32" i="64"/>
  <c r="F24" i="64"/>
  <c r="F16" i="64"/>
  <c r="F8" i="64"/>
  <c r="F37" i="64"/>
  <c r="F21" i="64"/>
  <c r="F52" i="64"/>
  <c r="F81" i="64"/>
  <c r="F65" i="64"/>
  <c r="F55" i="64"/>
  <c r="F47" i="64"/>
  <c r="F39" i="64"/>
  <c r="F31" i="64"/>
  <c r="F23" i="64"/>
  <c r="F15" i="64"/>
  <c r="F29" i="64"/>
  <c r="F64" i="64"/>
  <c r="F54" i="64"/>
  <c r="F46" i="64"/>
  <c r="F38" i="64"/>
  <c r="F30" i="64"/>
  <c r="F22" i="64"/>
  <c r="F14" i="64"/>
  <c r="F44" i="64"/>
  <c r="F28" i="64"/>
  <c r="F12" i="64"/>
  <c r="F108" i="50"/>
  <c r="F140" i="50"/>
  <c r="F74" i="56"/>
  <c r="F78" i="56" s="1"/>
  <c r="F159" i="58"/>
  <c r="F160" i="58" s="1"/>
  <c r="F150" i="58"/>
  <c r="F142" i="58"/>
  <c r="F134" i="58"/>
  <c r="F123" i="58"/>
  <c r="F105" i="58"/>
  <c r="F97" i="58"/>
  <c r="F89" i="58"/>
  <c r="F81" i="58"/>
  <c r="F73" i="58"/>
  <c r="F64" i="58"/>
  <c r="F56" i="58"/>
  <c r="F48" i="58"/>
  <c r="F40" i="58"/>
  <c r="F32" i="58"/>
  <c r="F24" i="58"/>
  <c r="F16" i="58"/>
  <c r="F8" i="58"/>
  <c r="F92" i="58"/>
  <c r="F27" i="58"/>
  <c r="F149" i="58"/>
  <c r="F141" i="58"/>
  <c r="F133" i="58"/>
  <c r="F122" i="58"/>
  <c r="F112" i="58"/>
  <c r="F104" i="58"/>
  <c r="F96" i="58"/>
  <c r="F88" i="58"/>
  <c r="F80" i="58"/>
  <c r="F72" i="58"/>
  <c r="F63" i="58"/>
  <c r="F55" i="58"/>
  <c r="F47" i="58"/>
  <c r="F39" i="58"/>
  <c r="F31" i="58"/>
  <c r="F23" i="58"/>
  <c r="F15" i="58"/>
  <c r="F43" i="58"/>
  <c r="F144" i="58"/>
  <c r="F148" i="58"/>
  <c r="F140" i="58"/>
  <c r="F121" i="58"/>
  <c r="F111" i="58"/>
  <c r="F103" i="58"/>
  <c r="F95" i="58"/>
  <c r="F87" i="58"/>
  <c r="F79" i="58"/>
  <c r="F71" i="58"/>
  <c r="F62" i="58"/>
  <c r="F54" i="58"/>
  <c r="F46" i="58"/>
  <c r="F38" i="58"/>
  <c r="F30" i="58"/>
  <c r="F22" i="58"/>
  <c r="F14" i="58"/>
  <c r="F145" i="58"/>
  <c r="F137" i="58"/>
  <c r="F108" i="58"/>
  <c r="F76" i="58"/>
  <c r="F59" i="58"/>
  <c r="F35" i="58"/>
  <c r="F164" i="58"/>
  <c r="F155" i="58"/>
  <c r="F147" i="58"/>
  <c r="F139" i="58"/>
  <c r="F120" i="58"/>
  <c r="F110" i="58"/>
  <c r="F102" i="58"/>
  <c r="F94" i="58"/>
  <c r="F86" i="58"/>
  <c r="F78" i="58"/>
  <c r="F61" i="58"/>
  <c r="F53" i="58"/>
  <c r="F45" i="58"/>
  <c r="F37" i="58"/>
  <c r="F29" i="58"/>
  <c r="F21" i="58"/>
  <c r="F13" i="58"/>
  <c r="F118" i="58"/>
  <c r="F130" i="58" s="1"/>
  <c r="F84" i="58"/>
  <c r="F51" i="58"/>
  <c r="F11" i="58"/>
  <c r="F154" i="58"/>
  <c r="F146" i="58"/>
  <c r="F138" i="58"/>
  <c r="F129" i="58"/>
  <c r="F119" i="58"/>
  <c r="F109" i="58"/>
  <c r="F101" i="58"/>
  <c r="F93" i="58"/>
  <c r="F85" i="58"/>
  <c r="F77" i="58"/>
  <c r="F60" i="58"/>
  <c r="F52" i="58"/>
  <c r="F44" i="58"/>
  <c r="F36" i="58"/>
  <c r="F28" i="58"/>
  <c r="F20" i="58"/>
  <c r="F12" i="58"/>
  <c r="F153" i="58"/>
  <c r="F126" i="58"/>
  <c r="F100" i="58"/>
  <c r="F67" i="58"/>
  <c r="F19" i="58"/>
  <c r="F19" i="64"/>
  <c r="F109" i="50"/>
  <c r="F141" i="50"/>
  <c r="F41" i="58"/>
  <c r="F99" i="58"/>
  <c r="F27" i="64"/>
  <c r="F76" i="64"/>
  <c r="F77" i="64" s="1"/>
  <c r="F147" i="50"/>
  <c r="F139" i="50"/>
  <c r="F131" i="50"/>
  <c r="F123" i="50"/>
  <c r="F115" i="50"/>
  <c r="F107" i="50"/>
  <c r="F99" i="50"/>
  <c r="F142" i="50"/>
  <c r="F110" i="50"/>
  <c r="F154" i="50"/>
  <c r="F146" i="50"/>
  <c r="F138" i="50"/>
  <c r="F130" i="50"/>
  <c r="F122" i="50"/>
  <c r="F114" i="50"/>
  <c r="F106" i="50"/>
  <c r="F98" i="50"/>
  <c r="F150" i="50"/>
  <c r="F118" i="50"/>
  <c r="F94" i="50"/>
  <c r="F155" i="50" s="1"/>
  <c r="F164" i="50" s="1"/>
  <c r="F168" i="50" s="1"/>
  <c r="F153" i="50"/>
  <c r="F145" i="50"/>
  <c r="F137" i="50"/>
  <c r="F129" i="50"/>
  <c r="F121" i="50"/>
  <c r="F113" i="50"/>
  <c r="F105" i="50"/>
  <c r="F97" i="50"/>
  <c r="F159" i="50"/>
  <c r="F134" i="50"/>
  <c r="F102" i="50"/>
  <c r="F161" i="50"/>
  <c r="F152" i="50"/>
  <c r="F144" i="50"/>
  <c r="F136" i="50"/>
  <c r="F128" i="50"/>
  <c r="F120" i="50"/>
  <c r="F112" i="50"/>
  <c r="F104" i="50"/>
  <c r="F96" i="50"/>
  <c r="F160" i="50"/>
  <c r="F162" i="50" s="1"/>
  <c r="F151" i="50"/>
  <c r="F143" i="50"/>
  <c r="F135" i="50"/>
  <c r="F127" i="50"/>
  <c r="F119" i="50"/>
  <c r="F111" i="50"/>
  <c r="F103" i="50"/>
  <c r="F95" i="50"/>
  <c r="F126" i="50"/>
  <c r="F116" i="50"/>
  <c r="F148" i="50"/>
  <c r="E110" i="51"/>
  <c r="E114" i="51" s="1"/>
  <c r="F106" i="58"/>
  <c r="F135" i="58"/>
  <c r="F35" i="64"/>
  <c r="F72" i="64"/>
  <c r="F73" i="64" s="1"/>
  <c r="F156" i="58" l="1"/>
  <c r="F59" i="64"/>
  <c r="F21" i="61"/>
  <c r="F68" i="58"/>
  <c r="F162" i="58" s="1"/>
  <c r="F166" i="58" s="1"/>
  <c r="F12" i="61"/>
  <c r="F113" i="58"/>
  <c r="F69" i="64"/>
  <c r="F33" i="61" l="1"/>
  <c r="F37" i="61" s="1"/>
  <c r="F79" i="64"/>
  <c r="F84" i="64" s="1"/>
  <c r="F57" i="19" l="1"/>
  <c r="E57" i="19"/>
  <c r="F73" i="23" l="1"/>
  <c r="E73" i="23"/>
  <c r="F69" i="23"/>
  <c r="E69" i="23"/>
  <c r="F53" i="25"/>
  <c r="E53" i="25"/>
  <c r="F49" i="25"/>
  <c r="E49" i="25"/>
  <c r="F67" i="23" l="1"/>
  <c r="F27" i="22" l="1"/>
  <c r="E27" i="22"/>
  <c r="E44" i="22"/>
  <c r="E40" i="22"/>
  <c r="E19" i="2"/>
  <c r="E57" i="2"/>
  <c r="E68" i="9"/>
  <c r="E59" i="2" l="1"/>
  <c r="E63" i="2" l="1"/>
  <c r="F40" i="2" s="1"/>
  <c r="F18" i="2"/>
  <c r="F52" i="2"/>
  <c r="F35" i="2"/>
  <c r="F47" i="2"/>
  <c r="F39" i="2"/>
  <c r="F26" i="2"/>
  <c r="F46" i="2"/>
  <c r="F17" i="2"/>
  <c r="F43" i="2"/>
  <c r="F16" i="2"/>
  <c r="F32" i="2"/>
  <c r="F27" i="2"/>
  <c r="F23" i="2"/>
  <c r="F9" i="2"/>
  <c r="F53" i="2"/>
  <c r="F37" i="2"/>
  <c r="F25" i="2"/>
  <c r="F54" i="2"/>
  <c r="F30" i="2"/>
  <c r="F41" i="2"/>
  <c r="F24" i="2"/>
  <c r="F14" i="2"/>
  <c r="F12" i="2"/>
  <c r="F31" i="2"/>
  <c r="F49" i="2"/>
  <c r="F8" i="2"/>
  <c r="F10" i="2"/>
  <c r="F42" i="2"/>
  <c r="F55" i="2"/>
  <c r="F11" i="2"/>
  <c r="F13" i="2"/>
  <c r="F36" i="2"/>
  <c r="F28" i="2"/>
  <c r="F33" i="2"/>
  <c r="F51" i="2"/>
  <c r="F48" i="2"/>
  <c r="F50" i="2"/>
  <c r="F15" i="2"/>
  <c r="F38" i="2"/>
  <c r="F22" i="2"/>
  <c r="F29" i="2"/>
  <c r="F45" i="2"/>
  <c r="F61" i="2"/>
  <c r="F34" i="2" l="1"/>
  <c r="F44" i="2"/>
  <c r="F19" i="2"/>
  <c r="F59" i="2" s="1"/>
  <c r="F64" i="8" l="1"/>
  <c r="F72" i="8" s="1"/>
  <c r="E64" i="8"/>
  <c r="E72" i="8" s="1"/>
  <c r="E40" i="11"/>
  <c r="E64" i="7"/>
  <c r="E50" i="6"/>
  <c r="F51" i="19"/>
  <c r="E51" i="19"/>
  <c r="E77" i="20"/>
  <c r="E84" i="21"/>
  <c r="E86" i="21" s="1"/>
  <c r="E90" i="21" s="1"/>
  <c r="E76" i="8" l="1"/>
  <c r="F88" i="21"/>
  <c r="F16" i="21"/>
  <c r="F24" i="21"/>
  <c r="F32" i="21"/>
  <c r="F40" i="21"/>
  <c r="F48" i="21"/>
  <c r="F56" i="21"/>
  <c r="F64" i="21"/>
  <c r="F73" i="21"/>
  <c r="F81" i="21"/>
  <c r="F21" i="21"/>
  <c r="F45" i="21"/>
  <c r="F61" i="21"/>
  <c r="F9" i="21"/>
  <c r="F17" i="21"/>
  <c r="F25" i="21"/>
  <c r="F33" i="21"/>
  <c r="F41" i="21"/>
  <c r="F49" i="21"/>
  <c r="F57" i="21"/>
  <c r="F66" i="21"/>
  <c r="F74" i="21"/>
  <c r="F65" i="21"/>
  <c r="F10" i="21"/>
  <c r="F18" i="21"/>
  <c r="F26" i="21"/>
  <c r="F34" i="21"/>
  <c r="F42" i="21"/>
  <c r="F50" i="21"/>
  <c r="F58" i="21"/>
  <c r="F67" i="21"/>
  <c r="F75" i="21"/>
  <c r="F82" i="21"/>
  <c r="F29" i="21"/>
  <c r="F78" i="21"/>
  <c r="F11" i="21"/>
  <c r="F19" i="21"/>
  <c r="F27" i="21"/>
  <c r="F35" i="21"/>
  <c r="F43" i="21"/>
  <c r="F51" i="21"/>
  <c r="F59" i="21"/>
  <c r="F68" i="21"/>
  <c r="F76" i="21"/>
  <c r="F83" i="21"/>
  <c r="F13" i="21"/>
  <c r="F37" i="21"/>
  <c r="F53" i="21"/>
  <c r="F70" i="21"/>
  <c r="F12" i="21"/>
  <c r="F20" i="21"/>
  <c r="F28" i="21"/>
  <c r="F36" i="21"/>
  <c r="F44" i="21"/>
  <c r="F52" i="21"/>
  <c r="F60" i="21"/>
  <c r="F69" i="21"/>
  <c r="F77" i="21"/>
  <c r="F8" i="21"/>
  <c r="F14" i="21"/>
  <c r="F22" i="21"/>
  <c r="F30" i="21"/>
  <c r="F38" i="21"/>
  <c r="F46" i="21"/>
  <c r="F54" i="21"/>
  <c r="F62" i="21"/>
  <c r="F71" i="21"/>
  <c r="F79" i="21"/>
  <c r="F15" i="21"/>
  <c r="F23" i="21"/>
  <c r="F31" i="21"/>
  <c r="F39" i="21"/>
  <c r="F47" i="21"/>
  <c r="F55" i="21"/>
  <c r="F63" i="21"/>
  <c r="F72" i="21"/>
  <c r="F80" i="21"/>
  <c r="F84" i="21" l="1"/>
  <c r="F86" i="21" s="1"/>
  <c r="F90" i="21" s="1"/>
  <c r="E8" i="5"/>
  <c r="E10" i="5" s="1"/>
  <c r="E14" i="5" s="1"/>
  <c r="D8" i="5"/>
  <c r="D10" i="5" s="1"/>
  <c r="D14" i="5" s="1"/>
  <c r="E7" i="4"/>
  <c r="E11" i="4" s="1"/>
  <c r="D7" i="4"/>
  <c r="D11" i="4" s="1"/>
  <c r="E11" i="12"/>
  <c r="E13" i="12" s="1"/>
  <c r="E17" i="12" s="1"/>
  <c r="D11" i="12"/>
  <c r="D13" i="12" s="1"/>
  <c r="D17" i="12" s="1"/>
  <c r="E11" i="13"/>
  <c r="E13" i="13" s="1"/>
  <c r="E17" i="13" s="1"/>
  <c r="D11" i="13"/>
  <c r="D13" i="13" s="1"/>
  <c r="D17" i="13" s="1"/>
  <c r="E11" i="14"/>
  <c r="E13" i="14" s="1"/>
  <c r="E17" i="14" s="1"/>
  <c r="D11" i="14"/>
  <c r="D13" i="14" s="1"/>
  <c r="D17" i="14" s="1"/>
  <c r="E10" i="15"/>
  <c r="E12" i="15" s="1"/>
  <c r="E16" i="15" s="1"/>
  <c r="D10" i="15"/>
  <c r="D12" i="15" s="1"/>
  <c r="D16" i="15" s="1"/>
  <c r="E9" i="16"/>
  <c r="E11" i="16" s="1"/>
  <c r="E15" i="16" s="1"/>
  <c r="D9" i="16"/>
  <c r="D11" i="16" s="1"/>
  <c r="D15" i="16" s="1"/>
  <c r="E10" i="18"/>
  <c r="E12" i="18" s="1"/>
  <c r="E16" i="18" s="1"/>
  <c r="D10" i="18"/>
  <c r="D12" i="18" s="1"/>
  <c r="D16" i="18" s="1"/>
  <c r="E7" i="24"/>
  <c r="E11" i="24" s="1"/>
  <c r="D7" i="24"/>
  <c r="D11" i="24" s="1"/>
  <c r="F47" i="25" l="1"/>
  <c r="E47" i="25"/>
  <c r="F61" i="23"/>
  <c r="E67" i="23"/>
  <c r="E61" i="23"/>
  <c r="E23" i="22"/>
  <c r="E46" i="22" s="1"/>
  <c r="E73" i="20"/>
  <c r="E69" i="20"/>
  <c r="E79" i="20" s="1"/>
  <c r="F44" i="19"/>
  <c r="F53" i="19" s="1"/>
  <c r="E44" i="19"/>
  <c r="E53" i="19" s="1"/>
  <c r="F64" i="17"/>
  <c r="F58" i="17"/>
  <c r="E58" i="17"/>
  <c r="E36" i="11"/>
  <c r="E42" i="11" s="1"/>
  <c r="E44" i="9"/>
  <c r="E70" i="9" s="1"/>
  <c r="F76" i="8"/>
  <c r="E70" i="8"/>
  <c r="E60" i="7"/>
  <c r="E66" i="7" s="1"/>
  <c r="E46" i="6"/>
  <c r="E52" i="6" s="1"/>
  <c r="F48" i="3"/>
  <c r="F42" i="3"/>
  <c r="E42" i="3"/>
  <c r="F63" i="2"/>
  <c r="E50" i="22" l="1"/>
  <c r="E46" i="11"/>
  <c r="E74" i="9"/>
  <c r="E70" i="7"/>
  <c r="E56" i="6"/>
  <c r="E83" i="20"/>
  <c r="F13" i="22" l="1"/>
  <c r="F38" i="22"/>
  <c r="F39" i="22"/>
  <c r="F17" i="22"/>
  <c r="F30" i="22"/>
  <c r="F20" i="22"/>
  <c r="F11" i="22"/>
  <c r="F10" i="22"/>
  <c r="F33" i="22"/>
  <c r="F18" i="22"/>
  <c r="F19" i="22"/>
  <c r="F36" i="22"/>
  <c r="F8" i="22"/>
  <c r="F9" i="22"/>
  <c r="F15" i="22"/>
  <c r="F21" i="22"/>
  <c r="F37" i="22"/>
  <c r="F16" i="22"/>
  <c r="F35" i="22"/>
  <c r="F31" i="22"/>
  <c r="F12" i="22"/>
  <c r="F32" i="22"/>
  <c r="F40" i="22" s="1"/>
  <c r="F14" i="22"/>
  <c r="F34" i="22"/>
  <c r="F48" i="22"/>
  <c r="F22" i="22"/>
  <c r="F43" i="22"/>
  <c r="F44" i="22" s="1"/>
  <c r="F39" i="11"/>
  <c r="F40" i="11" s="1"/>
  <c r="F16" i="11"/>
  <c r="F24" i="11"/>
  <c r="F32" i="11"/>
  <c r="F18" i="11"/>
  <c r="F34" i="11"/>
  <c r="F23" i="11"/>
  <c r="F9" i="11"/>
  <c r="F17" i="11"/>
  <c r="F25" i="11"/>
  <c r="F33" i="11"/>
  <c r="F10" i="11"/>
  <c r="F26" i="11"/>
  <c r="F30" i="11"/>
  <c r="F31" i="11"/>
  <c r="F11" i="11"/>
  <c r="F19" i="11"/>
  <c r="F27" i="11"/>
  <c r="F35" i="11"/>
  <c r="F13" i="11"/>
  <c r="F14" i="11"/>
  <c r="F12" i="11"/>
  <c r="F20" i="11"/>
  <c r="F28" i="11"/>
  <c r="F8" i="11"/>
  <c r="F21" i="11"/>
  <c r="F15" i="11"/>
  <c r="F29" i="11"/>
  <c r="F22" i="11"/>
  <c r="F44" i="11"/>
  <c r="F10" i="9"/>
  <c r="F14" i="9"/>
  <c r="F22" i="9"/>
  <c r="F30" i="9"/>
  <c r="F38" i="9"/>
  <c r="F49" i="9"/>
  <c r="F57" i="9"/>
  <c r="F65" i="9"/>
  <c r="F34" i="9"/>
  <c r="F28" i="9"/>
  <c r="F29" i="9"/>
  <c r="F15" i="9"/>
  <c r="F23" i="9"/>
  <c r="F31" i="9"/>
  <c r="F39" i="9"/>
  <c r="F50" i="9"/>
  <c r="F58" i="9"/>
  <c r="F66" i="9"/>
  <c r="F26" i="9"/>
  <c r="F36" i="9"/>
  <c r="F37" i="9"/>
  <c r="F64" i="9"/>
  <c r="F16" i="9"/>
  <c r="F24" i="9"/>
  <c r="F32" i="9"/>
  <c r="F40" i="9"/>
  <c r="F51" i="9"/>
  <c r="F59" i="9"/>
  <c r="F67" i="9"/>
  <c r="F53" i="9"/>
  <c r="F12" i="9"/>
  <c r="F8" i="9"/>
  <c r="F44" i="9" s="1"/>
  <c r="F56" i="9"/>
  <c r="F72" i="9"/>
  <c r="F17" i="9"/>
  <c r="F25" i="9"/>
  <c r="F33" i="9"/>
  <c r="F41" i="9"/>
  <c r="F52" i="9"/>
  <c r="F60" i="9"/>
  <c r="F47" i="9"/>
  <c r="F18" i="9"/>
  <c r="F42" i="9"/>
  <c r="F61" i="9"/>
  <c r="F55" i="9"/>
  <c r="F21" i="9"/>
  <c r="F13" i="9"/>
  <c r="F48" i="9"/>
  <c r="F9" i="9"/>
  <c r="F19" i="9"/>
  <c r="F27" i="9"/>
  <c r="F35" i="9"/>
  <c r="F43" i="9"/>
  <c r="F54" i="9"/>
  <c r="F62" i="9"/>
  <c r="F20" i="9"/>
  <c r="F63" i="9"/>
  <c r="F11" i="9"/>
  <c r="F68" i="7"/>
  <c r="F63" i="7"/>
  <c r="F64" i="7" s="1"/>
  <c r="F28" i="7"/>
  <c r="F43" i="7"/>
  <c r="F54" i="7"/>
  <c r="F22" i="7"/>
  <c r="F12" i="7"/>
  <c r="F29" i="7"/>
  <c r="F44" i="7"/>
  <c r="F58" i="7"/>
  <c r="F36" i="7"/>
  <c r="F51" i="7"/>
  <c r="F52" i="7"/>
  <c r="F13" i="7"/>
  <c r="F30" i="7"/>
  <c r="F45" i="7"/>
  <c r="F59" i="7"/>
  <c r="F50" i="7"/>
  <c r="F37" i="7"/>
  <c r="F14" i="7"/>
  <c r="F35" i="7"/>
  <c r="F46" i="7"/>
  <c r="F8" i="7"/>
  <c r="F38" i="7"/>
  <c r="F53" i="7"/>
  <c r="F20" i="7"/>
  <c r="F21" i="7"/>
  <c r="F26" i="7"/>
  <c r="F42" i="7"/>
  <c r="F49" i="7"/>
  <c r="F16" i="7"/>
  <c r="F39" i="7"/>
  <c r="F33" i="7"/>
  <c r="F10" i="7"/>
  <c r="F31" i="7"/>
  <c r="F27" i="7"/>
  <c r="F9" i="7"/>
  <c r="F57" i="7"/>
  <c r="F23" i="7"/>
  <c r="F19" i="7"/>
  <c r="F56" i="7"/>
  <c r="F41" i="7"/>
  <c r="F15" i="7"/>
  <c r="F48" i="7"/>
  <c r="F17" i="7"/>
  <c r="F40" i="7"/>
  <c r="F32" i="7"/>
  <c r="F18" i="7"/>
  <c r="F11" i="7"/>
  <c r="F34" i="7"/>
  <c r="F47" i="7"/>
  <c r="F25" i="7"/>
  <c r="F55" i="7"/>
  <c r="F24" i="7"/>
  <c r="F49" i="6"/>
  <c r="F50" i="6" s="1"/>
  <c r="F16" i="6"/>
  <c r="F24" i="6"/>
  <c r="F32" i="6"/>
  <c r="F40" i="6"/>
  <c r="F9" i="6"/>
  <c r="F17" i="6"/>
  <c r="F25" i="6"/>
  <c r="F33" i="6"/>
  <c r="F41" i="6"/>
  <c r="F12" i="6"/>
  <c r="F36" i="6"/>
  <c r="F15" i="6"/>
  <c r="F31" i="6"/>
  <c r="F39" i="6"/>
  <c r="F10" i="6"/>
  <c r="F18" i="6"/>
  <c r="F26" i="6"/>
  <c r="F34" i="6"/>
  <c r="F42" i="6"/>
  <c r="F11" i="6"/>
  <c r="F19" i="6"/>
  <c r="F27" i="6"/>
  <c r="F35" i="6"/>
  <c r="F43" i="6"/>
  <c r="F20" i="6"/>
  <c r="F28" i="6"/>
  <c r="F44" i="6"/>
  <c r="F23" i="6"/>
  <c r="F13" i="6"/>
  <c r="F21" i="6"/>
  <c r="F29" i="6"/>
  <c r="F37" i="6"/>
  <c r="F45" i="6"/>
  <c r="F14" i="6"/>
  <c r="F22" i="6"/>
  <c r="F30" i="6"/>
  <c r="F38" i="6"/>
  <c r="F8" i="6"/>
  <c r="F46" i="6" s="1"/>
  <c r="F52" i="6" s="1"/>
  <c r="F54" i="6"/>
  <c r="F81" i="20"/>
  <c r="F14" i="20"/>
  <c r="F22" i="20"/>
  <c r="F30" i="20"/>
  <c r="F38" i="20"/>
  <c r="F46" i="20"/>
  <c r="F54" i="20"/>
  <c r="F63" i="20"/>
  <c r="F76" i="20"/>
  <c r="F77" i="20" s="1"/>
  <c r="F15" i="20"/>
  <c r="F23" i="20"/>
  <c r="F31" i="20"/>
  <c r="F39" i="20"/>
  <c r="F47" i="20"/>
  <c r="F55" i="20"/>
  <c r="F64" i="20"/>
  <c r="F73" i="20"/>
  <c r="F24" i="20"/>
  <c r="F32" i="20"/>
  <c r="F40" i="20"/>
  <c r="F48" i="20"/>
  <c r="F56" i="20"/>
  <c r="F65" i="20"/>
  <c r="F16" i="20"/>
  <c r="F9" i="20"/>
  <c r="F17" i="20"/>
  <c r="F25" i="20"/>
  <c r="F33" i="20"/>
  <c r="F41" i="20"/>
  <c r="F49" i="20"/>
  <c r="F57" i="20"/>
  <c r="F66" i="20"/>
  <c r="F59" i="20"/>
  <c r="F10" i="20"/>
  <c r="F18" i="20"/>
  <c r="F26" i="20"/>
  <c r="F34" i="20"/>
  <c r="F42" i="20"/>
  <c r="F50" i="20"/>
  <c r="F58" i="20"/>
  <c r="F61" i="20"/>
  <c r="F51" i="20"/>
  <c r="F21" i="20"/>
  <c r="F45" i="20"/>
  <c r="F62" i="20"/>
  <c r="F11" i="20"/>
  <c r="F19" i="20"/>
  <c r="F27" i="20"/>
  <c r="F35" i="20"/>
  <c r="F43" i="20"/>
  <c r="F67" i="20"/>
  <c r="F13" i="20"/>
  <c r="F37" i="20"/>
  <c r="F53" i="20"/>
  <c r="F12" i="20"/>
  <c r="F20" i="20"/>
  <c r="F28" i="20"/>
  <c r="F36" i="20"/>
  <c r="F44" i="20"/>
  <c r="F52" i="20"/>
  <c r="F60" i="20"/>
  <c r="F68" i="20"/>
  <c r="F29" i="20"/>
  <c r="F8" i="20"/>
  <c r="F23" i="22" l="1"/>
  <c r="F46" i="22" s="1"/>
  <c r="F36" i="11"/>
  <c r="F42" i="11" s="1"/>
  <c r="F68" i="9"/>
  <c r="F70" i="9"/>
  <c r="F60" i="7"/>
  <c r="F66" i="7" s="1"/>
  <c r="F56" i="6"/>
  <c r="F69" i="20"/>
  <c r="F79" i="20" s="1"/>
  <c r="F50" i="22" l="1"/>
  <c r="F46" i="11"/>
  <c r="F74" i="9"/>
  <c r="F70" i="7"/>
  <c r="F83" i="20"/>
</calcChain>
</file>

<file path=xl/sharedStrings.xml><?xml version="1.0" encoding="utf-8"?>
<sst xmlns="http://schemas.openxmlformats.org/spreadsheetml/2006/main" count="8517" uniqueCount="1970">
  <si>
    <t>Franklin Asian Equity Fund As of Date -  28Feb2019</t>
  </si>
  <si>
    <t>ISIN Number</t>
  </si>
  <si>
    <t>Instrument Name</t>
  </si>
  <si>
    <t>Industry Classification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</si>
  <si>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</si>
  <si>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</si>
  <si>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</si>
  <si>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</si>
  <si>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</si>
  <si>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</si>
  <si>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</si>
  <si>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</si>
  <si>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INE053A01029</t>
  </si>
  <si>
    <t>Indian Hotels Co. Ltd.</t>
  </si>
  <si>
    <t>INE849A01020</t>
  </si>
  <si>
    <t>Trent Ltd.</t>
  </si>
  <si>
    <t>Retailing</t>
  </si>
  <si>
    <t>INE093I01010</t>
  </si>
  <si>
    <t>Oberoi Realty Ltd.</t>
  </si>
  <si>
    <t>Construction</t>
  </si>
  <si>
    <t>INE038A01020</t>
  </si>
  <si>
    <t>Hindalco Industries Ltd.</t>
  </si>
  <si>
    <t>Non - Ferrous Metals</t>
  </si>
  <si>
    <t>INE237A01028</t>
  </si>
  <si>
    <t>Kotak Mahindra Bank Ltd.</t>
  </si>
  <si>
    <t>INE298A01020</t>
  </si>
  <si>
    <t>Cummins India Ltd.</t>
  </si>
  <si>
    <t>Industrial Products</t>
  </si>
  <si>
    <t>INE155A01022</t>
  </si>
  <si>
    <t>Tata Motors Ltd.</t>
  </si>
  <si>
    <t>Auto</t>
  </si>
  <si>
    <t>INE338I01027</t>
  </si>
  <si>
    <t>Motilal Oswal Financial Services Ltd.</t>
  </si>
  <si>
    <t>Finance</t>
  </si>
  <si>
    <t>INE669E01016</t>
  </si>
  <si>
    <t>Vodafone Idea Ltd.</t>
  </si>
  <si>
    <t>Telecom - Services</t>
  </si>
  <si>
    <t>INE410P01011</t>
  </si>
  <si>
    <t>Narayana Hrudayalaya Ltd., Reg S</t>
  </si>
  <si>
    <t>Healthcare Services</t>
  </si>
  <si>
    <t>Total</t>
  </si>
  <si>
    <t>Foreign Equity Securities</t>
  </si>
  <si>
    <t>CNE1000002H1</t>
  </si>
  <si>
    <t>China Construction Bank Corp., H</t>
  </si>
  <si>
    <t>CNE1000003X6</t>
  </si>
  <si>
    <t>Ping An Insurance (Group) Co. of China Ltd.,</t>
  </si>
  <si>
    <t>HK0000069689</t>
  </si>
  <si>
    <t>AIA Group Ltd.</t>
  </si>
  <si>
    <t>HK0669013440</t>
  </si>
  <si>
    <t>Techtronic Industries Co. Ltd.</t>
  </si>
  <si>
    <t>HK0883013259</t>
  </si>
  <si>
    <t>CNOOC Ltd.</t>
  </si>
  <si>
    <t>Oil</t>
  </si>
  <si>
    <t>ID1000061302</t>
  </si>
  <si>
    <t>Indocement Tunggal Prakarsa Tbk PT</t>
  </si>
  <si>
    <t>Cement</t>
  </si>
  <si>
    <t>ID1000106800</t>
  </si>
  <si>
    <t>Semen Indonesia (Persero) Tbk PT</t>
  </si>
  <si>
    <t>ID1000109507</t>
  </si>
  <si>
    <t>Bank Central Asia Tbk PT</t>
  </si>
  <si>
    <t>ID1000125503</t>
  </si>
  <si>
    <t>ACE Hardware Indonesia Tbk PT</t>
  </si>
  <si>
    <t>KYG210961051</t>
  </si>
  <si>
    <t>China Mengniu Dairy Co. Ltd.</t>
  </si>
  <si>
    <t>Consumer Non Durables</t>
  </si>
  <si>
    <t>KYG2121R1039</t>
  </si>
  <si>
    <t>China Literature Ltd.</t>
  </si>
  <si>
    <t>Media &amp; Entertainment</t>
  </si>
  <si>
    <t>KYG2162W1024</t>
  </si>
  <si>
    <t>China Yongda Automobiles Services Holdings Ltd.</t>
  </si>
  <si>
    <t>KYG8586D1097</t>
  </si>
  <si>
    <t>Sunny Optical Technology Group Co. Ltd.</t>
  </si>
  <si>
    <t>Hardware</t>
  </si>
  <si>
    <t>KYG875721634</t>
  </si>
  <si>
    <t>Tencent Holdings Ltd.</t>
  </si>
  <si>
    <t>Software</t>
  </si>
  <si>
    <t>LU0633102719</t>
  </si>
  <si>
    <t>Samsonite International SA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</si>
  <si>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</si>
  <si>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</si>
  <si>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</si>
  <si>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</si>
  <si>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</si>
  <si>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</si>
  <si>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TH0128B10Z17</t>
  </si>
  <si>
    <t>Minor International PCL, fgn.</t>
  </si>
  <si>
    <t>Hotels, Resorts And Other Recreational Activities</t>
  </si>
  <si>
    <t>TH0737010Y08</t>
  </si>
  <si>
    <t>CP All PCL</t>
  </si>
  <si>
    <t>TH0902010014</t>
  </si>
  <si>
    <t>Thai Beverage PCL, fgn.</t>
  </si>
  <si>
    <t>TW0002330008</t>
  </si>
  <si>
    <t>Taiwan Semiconductor Manufacturing Co. Ltd.</t>
  </si>
  <si>
    <t>TW0003008009</t>
  </si>
  <si>
    <t>Largan Precision Co. Ltd.</t>
  </si>
  <si>
    <t>Consumer Durables</t>
  </si>
  <si>
    <t>TW0006414006</t>
  </si>
  <si>
    <t>Ennoconn Corp.</t>
  </si>
  <si>
    <t>US01609W1027</t>
  </si>
  <si>
    <t>Alibaba Group Holding Ltd., ADR</t>
  </si>
  <si>
    <t>US6475811070</t>
  </si>
  <si>
    <t>New Oriental Education &amp; Technology Group Inc., ADR</t>
  </si>
  <si>
    <t>Diversified Consumer Service</t>
  </si>
  <si>
    <t>Call, Cash &amp; Other Assets</t>
  </si>
  <si>
    <t>Net Asset</t>
  </si>
  <si>
    <t>Note</t>
  </si>
  <si>
    <t>NAV as on 31-Aug-2018</t>
  </si>
  <si>
    <t>NAV as on 28-Feb-2019</t>
  </si>
  <si>
    <t>b) Dividends declared during the Half - year ended 28-Feb-2019</t>
  </si>
  <si>
    <t>Nil</t>
  </si>
  <si>
    <t>Franklin Build India Fund As of Date -  28Feb2019</t>
  </si>
  <si>
    <t>INE090A01021</t>
  </si>
  <si>
    <t>ICICI Bank Ltd.</t>
  </si>
  <si>
    <t>INE062A01020</t>
  </si>
  <si>
    <t>State Bank of India</t>
  </si>
  <si>
    <t>INE238A01034</t>
  </si>
  <si>
    <t>Axis Bank Ltd.</t>
  </si>
  <si>
    <t>INE242A01010</t>
  </si>
  <si>
    <t>Indian Oil Corp. Ltd.</t>
  </si>
  <si>
    <t>Petroleum Products</t>
  </si>
  <si>
    <t>INE397D01024</t>
  </si>
  <si>
    <t>Bharti Airtel Ltd.</t>
  </si>
  <si>
    <t>INE029A01011</t>
  </si>
  <si>
    <t>Bharat Petroleum Corp. Ltd.</t>
  </si>
  <si>
    <t>INE481G01011</t>
  </si>
  <si>
    <t>UltraTech Cement Ltd.</t>
  </si>
  <si>
    <t>INE733E01010</t>
  </si>
  <si>
    <t>NTPC Ltd.</t>
  </si>
  <si>
    <t>Power</t>
  </si>
  <si>
    <t>INE129A01019</t>
  </si>
  <si>
    <t>GAIL India Ltd.</t>
  </si>
  <si>
    <t>Gas</t>
  </si>
  <si>
    <t>INE347G01014</t>
  </si>
  <si>
    <t>Petronet LNG Ltd.</t>
  </si>
  <si>
    <t>INE878B01027</t>
  </si>
  <si>
    <t>KEI Industries Ltd.</t>
  </si>
  <si>
    <t>INE786A01032</t>
  </si>
  <si>
    <t>JK Lakshmi Cement Ltd.</t>
  </si>
  <si>
    <t>INE158A01026</t>
  </si>
  <si>
    <t>Hero Motocorp Ltd.</t>
  </si>
  <si>
    <t>INE671H01015</t>
  </si>
  <si>
    <t>Sobha Ltd.</t>
  </si>
  <si>
    <t>INE070A01015</t>
  </si>
  <si>
    <t>Shree Cement Ltd.</t>
  </si>
  <si>
    <t>INE139A01034</t>
  </si>
  <si>
    <t>National Aluminium Co. Ltd.</t>
  </si>
  <si>
    <t>IN9155A01020</t>
  </si>
  <si>
    <t>INE513A01014</t>
  </si>
  <si>
    <t>Schaeffler India Ltd.</t>
  </si>
  <si>
    <t>INE235A01022</t>
  </si>
  <si>
    <t>Finolex Cables Ltd.</t>
  </si>
  <si>
    <t>INE355A01028</t>
  </si>
  <si>
    <t>Somany Ceramics Ltd.</t>
  </si>
  <si>
    <t>INE517F01014</t>
  </si>
  <si>
    <t>Gujarat Pipavav Port Ltd.</t>
  </si>
  <si>
    <t>Transportation</t>
  </si>
  <si>
    <t>INE285B01017</t>
  </si>
  <si>
    <t>SpiceJet Ltd.</t>
  </si>
  <si>
    <t>INE686A01026</t>
  </si>
  <si>
    <t>ITD Cementation India Ltd.</t>
  </si>
  <si>
    <t>INE227C01017</t>
  </si>
  <si>
    <t>M.M. Forgings Ltd.</t>
  </si>
  <si>
    <t>INE752E01010</t>
  </si>
  <si>
    <t>Power Grid Corp. of India Ltd.</t>
  </si>
  <si>
    <t>INE111A01025</t>
  </si>
  <si>
    <t>Container Corp. of India Ltd.</t>
  </si>
  <si>
    <t>INE470Y01017</t>
  </si>
  <si>
    <t>The New India Assurance Co. Ltd., Reg S</t>
  </si>
  <si>
    <t>INE868B01028</t>
  </si>
  <si>
    <t>NCC Ltd./India</t>
  </si>
  <si>
    <t>Construction Project</t>
  </si>
  <si>
    <t>INE160A01022</t>
  </si>
  <si>
    <t>Punjab National Bank Ltd.</t>
  </si>
  <si>
    <t>INE067A01029</t>
  </si>
  <si>
    <t>CG Power and Industrial Solutions Ltd.</t>
  </si>
  <si>
    <t>Industrial Capital Goods</t>
  </si>
  <si>
    <t>INE871K01015</t>
  </si>
  <si>
    <t>Hindustan Media Ventures Ltd.</t>
  </si>
  <si>
    <r>
      <t>Franklin India Feeder - Franklin European Growth F</t>
    </r>
    <r>
      <rPr>
        <b/>
        <sz val="8"/>
        <color theme="1"/>
        <rFont val="Arial"/>
        <family val="2"/>
      </rPr>
      <t>und As of Date -  28Feb2019</t>
    </r>
  </si>
  <si>
    <t>INF090I01GK1</t>
  </si>
  <si>
    <t>INF090I01FN7</t>
  </si>
  <si>
    <r>
      <t>Franklin India Dynamic PE Ratio Fund of Funds As o</t>
    </r>
    <r>
      <rPr>
        <b/>
        <sz val="8"/>
        <color theme="1"/>
        <rFont val="Arial"/>
        <family val="2"/>
      </rPr>
      <t>f Date -  28Feb2019</t>
    </r>
  </si>
  <si>
    <t>INE009A01021</t>
  </si>
  <si>
    <t>Infosys Ltd.</t>
  </si>
  <si>
    <t>INE018A01030</t>
  </si>
  <si>
    <t>Larsen &amp; Toubro Ltd.</t>
  </si>
  <si>
    <t>INE101A01026</t>
  </si>
  <si>
    <t>Mahindra &amp; Mahindra Ltd.</t>
  </si>
  <si>
    <t>INE860A01027</t>
  </si>
  <si>
    <t>HCL Technologies Ltd.</t>
  </si>
  <si>
    <t>INE528G01027</t>
  </si>
  <si>
    <t>Yes Bank Ltd.</t>
  </si>
  <si>
    <t>INE669C01036</t>
  </si>
  <si>
    <t>Tech Mahindra Ltd.</t>
  </si>
  <si>
    <t>INE012A01025</t>
  </si>
  <si>
    <t>ACC Ltd.</t>
  </si>
  <si>
    <t>INE196A01026</t>
  </si>
  <si>
    <t>Marico Ltd.</t>
  </si>
  <si>
    <t>INE326A01037</t>
  </si>
  <si>
    <t>Lupin Ltd.</t>
  </si>
  <si>
    <t>Pharmaceuticals</t>
  </si>
  <si>
    <t>INE089A01023</t>
  </si>
  <si>
    <t>Dr Reddy's Laboratories Ltd.</t>
  </si>
  <si>
    <t>INE154A01025</t>
  </si>
  <si>
    <t>ITC Ltd.</t>
  </si>
  <si>
    <t>INE010B01027</t>
  </si>
  <si>
    <t>Cadila Healthcare Ltd.</t>
  </si>
  <si>
    <t>INE047A01021</t>
  </si>
  <si>
    <t>Grasim Industries Ltd.</t>
  </si>
  <si>
    <t>INE686F01025</t>
  </si>
  <si>
    <t>United Breweries Ltd.</t>
  </si>
  <si>
    <t>INE016A01026</t>
  </si>
  <si>
    <t>Dabur India Ltd.</t>
  </si>
  <si>
    <t>INE079A01024</t>
  </si>
  <si>
    <t>Ambuja Cements Ltd.</t>
  </si>
  <si>
    <t>INE226A01021</t>
  </si>
  <si>
    <t>Voltas Ltd.</t>
  </si>
  <si>
    <t>INE081A01012</t>
  </si>
  <si>
    <t>Tata Steel Ltd.</t>
  </si>
  <si>
    <t>Ferrous Metals</t>
  </si>
  <si>
    <t>INE647O01011</t>
  </si>
  <si>
    <t>Aditya Birla Fashion and Retail Ltd.</t>
  </si>
  <si>
    <t>INE726G01019</t>
  </si>
  <si>
    <t>ICICI Prudential Life Insurance Co. Ltd., Reg S</t>
  </si>
  <si>
    <r>
      <t>Franklin India BlueChip Fund As of Date -  28Feb20</t>
    </r>
    <r>
      <rPr>
        <b/>
        <sz val="8"/>
        <color theme="1"/>
        <rFont val="Arial"/>
        <family val="2"/>
      </rPr>
      <t>19</t>
    </r>
  </si>
  <si>
    <t>INE531A01024</t>
  </si>
  <si>
    <t>Kansai Nerolac Paints Ltd.</t>
  </si>
  <si>
    <t>INE149A01033</t>
  </si>
  <si>
    <t>TI Financial Holdings Ltd.</t>
  </si>
  <si>
    <t>Auto Ancillaries</t>
  </si>
  <si>
    <t>INE259A01022</t>
  </si>
  <si>
    <t>Colgate-Palmolive India Ltd.</t>
  </si>
  <si>
    <t>INE245A01021</t>
  </si>
  <si>
    <t>Tata Power Co. Ltd.</t>
  </si>
  <si>
    <t>INE169A01031</t>
  </si>
  <si>
    <t>Coromandel International Ltd.</t>
  </si>
  <si>
    <t>Fertilisers</t>
  </si>
  <si>
    <t>INE572E01012</t>
  </si>
  <si>
    <t>PNB Housing Finance Ltd.</t>
  </si>
  <si>
    <t>INE246F01010</t>
  </si>
  <si>
    <t>Gujarat State Petronet Ltd.</t>
  </si>
  <si>
    <t>INE536H01010</t>
  </si>
  <si>
    <t>Mahindra CIE Automotive Ltd.</t>
  </si>
  <si>
    <t>INE239A01016</t>
  </si>
  <si>
    <t>Nestle India Ltd.</t>
  </si>
  <si>
    <t>INE438A01022</t>
  </si>
  <si>
    <t>Apollo Tyres Ltd.</t>
  </si>
  <si>
    <t>INE171A01029</t>
  </si>
  <si>
    <t>Federal Bank Ltd.</t>
  </si>
  <si>
    <t>INE486A01013</t>
  </si>
  <si>
    <t>CESC Ltd.</t>
  </si>
  <si>
    <t>INE811K01011</t>
  </si>
  <si>
    <t>Prestige Estates Projects Ltd.</t>
  </si>
  <si>
    <t>INE562A01011</t>
  </si>
  <si>
    <t>Indian Bank</t>
  </si>
  <si>
    <t>INE437A01024</t>
  </si>
  <si>
    <t>Apollo Hospitals Enterprise Ltd.</t>
  </si>
  <si>
    <t>INE094A01015</t>
  </si>
  <si>
    <t>Hindustan Petroleum Corp. Ltd.</t>
  </si>
  <si>
    <t>INE787D01026</t>
  </si>
  <si>
    <t>Balkrishna Industries Ltd.</t>
  </si>
  <si>
    <t>INE152A01029</t>
  </si>
  <si>
    <t>Thermax Ltd.</t>
  </si>
  <si>
    <t>INE988K01017</t>
  </si>
  <si>
    <t>Equitas Holdings Ltd.</t>
  </si>
  <si>
    <t>INE199G01027</t>
  </si>
  <si>
    <t>Jagran Prakashan Ltd.</t>
  </si>
  <si>
    <t>INE836F01026</t>
  </si>
  <si>
    <t>Dish TV India Ltd.</t>
  </si>
  <si>
    <t>INE917I01010</t>
  </si>
  <si>
    <t>Bajaj Auto Ltd.</t>
  </si>
  <si>
    <t>INE885A01032</t>
  </si>
  <si>
    <t>Amara Raja Batteries Ltd.</t>
  </si>
  <si>
    <t>INE585B01010</t>
  </si>
  <si>
    <t>Maruti Suzuki India Ltd.</t>
  </si>
  <si>
    <t>INE049A01027</t>
  </si>
  <si>
    <t>Himatsingka Seide Ltd.</t>
  </si>
  <si>
    <t>Textile Products</t>
  </si>
  <si>
    <t>INE192A01025</t>
  </si>
  <si>
    <t>Tata Global Beverages Ltd.</t>
  </si>
  <si>
    <t>INE151A01013</t>
  </si>
  <si>
    <t>Tata Communications Ltd.</t>
  </si>
  <si>
    <t>INE020801028</t>
  </si>
  <si>
    <t>Spencers Retail Ltd.</t>
  </si>
  <si>
    <r>
      <t>Franklin India Equity Advantage Fund  As of Date -</t>
    </r>
    <r>
      <rPr>
        <b/>
        <sz val="8"/>
        <color theme="1"/>
        <rFont val="Arial"/>
        <family val="2"/>
      </rPr>
      <t xml:space="preserve">  28Feb2019</t>
    </r>
  </si>
  <si>
    <t>Franklin India Equity Fund As of Date -  28Feb2019</t>
  </si>
  <si>
    <t>INE176A01028</t>
  </si>
  <si>
    <t>Bata India Ltd.</t>
  </si>
  <si>
    <t>INE663F01024</t>
  </si>
  <si>
    <t>Info Edge India Ltd.</t>
  </si>
  <si>
    <t>INE044A01036</t>
  </si>
  <si>
    <t>Sun Pharmaceutical Industries Ltd.</t>
  </si>
  <si>
    <t>INE640A01023</t>
  </si>
  <si>
    <t>SKF India Ltd.</t>
  </si>
  <si>
    <t>INE183A01016</t>
  </si>
  <si>
    <t>Finolex Industries Ltd.</t>
  </si>
  <si>
    <t>INE494B01023</t>
  </si>
  <si>
    <t>TVS Motor Co. Ltd.</t>
  </si>
  <si>
    <t>INE668F01031</t>
  </si>
  <si>
    <t>Jyothy Laboratories Ltd.</t>
  </si>
  <si>
    <t>INE055A01016</t>
  </si>
  <si>
    <t>Century Textiles &amp; Industries Ltd.</t>
  </si>
  <si>
    <t>INE462A01022</t>
  </si>
  <si>
    <t>Bayer Cropscience Ltd.</t>
  </si>
  <si>
    <t>Pesticides</t>
  </si>
  <si>
    <t>INE036D01028</t>
  </si>
  <si>
    <t>Karur Vysya Bank Ltd.</t>
  </si>
  <si>
    <t>INE674K01013</t>
  </si>
  <si>
    <t>Aditya Birla Capital Ltd.</t>
  </si>
  <si>
    <t>INE034A01011</t>
  </si>
  <si>
    <t>Arvind Ltd.</t>
  </si>
  <si>
    <t>INE465A01025</t>
  </si>
  <si>
    <t>Bharat Forge Ltd.</t>
  </si>
  <si>
    <t>INE208A01029</t>
  </si>
  <si>
    <t>Ashok Leyland Ltd.</t>
  </si>
  <si>
    <t>INE763G01038</t>
  </si>
  <si>
    <t>ICICI Securities Ltd.</t>
  </si>
  <si>
    <t>(b)Unlisted</t>
  </si>
  <si>
    <t>INE955V01021</t>
  </si>
  <si>
    <t>Arvind Fashions Ltd.</t>
  </si>
  <si>
    <t>INE294Z01018</t>
  </si>
  <si>
    <t>The Anup Engineering Ltd.</t>
  </si>
  <si>
    <t/>
  </si>
  <si>
    <t>Numero Uno International Ltd.</t>
  </si>
  <si>
    <t>Quantum Information Systems</t>
  </si>
  <si>
    <t>INE696201123</t>
  </si>
  <si>
    <t>Quantum Information Services</t>
  </si>
  <si>
    <t>INE092A01019</t>
  </si>
  <si>
    <t>Tata Chemicals Ltd.</t>
  </si>
  <si>
    <t>Chemicals</t>
  </si>
  <si>
    <t>INE672A01018</t>
  </si>
  <si>
    <t>Tata Investment Corp. Ltd.</t>
  </si>
  <si>
    <t>INE823G01014</t>
  </si>
  <si>
    <t>JK Cement Ltd.</t>
  </si>
  <si>
    <t>INE002A01018</t>
  </si>
  <si>
    <t>Reliance Industries Ltd.</t>
  </si>
  <si>
    <t>INE376G01013</t>
  </si>
  <si>
    <t>Biocon Ltd.</t>
  </si>
  <si>
    <t>INE522F01014</t>
  </si>
  <si>
    <t>Coal India Ltd.</t>
  </si>
  <si>
    <t>Minerals/mining</t>
  </si>
  <si>
    <t>INE00R701025</t>
  </si>
  <si>
    <t>Odisha Cement Ltd.</t>
  </si>
  <si>
    <t>Services</t>
  </si>
  <si>
    <t>INE825A01012</t>
  </si>
  <si>
    <t>Vardhman Textiles Ltd.</t>
  </si>
  <si>
    <t>Textiles - Cotton</t>
  </si>
  <si>
    <t>INE205A01025</t>
  </si>
  <si>
    <t>Vedanta Ltd.</t>
  </si>
  <si>
    <t>INE891D01026</t>
  </si>
  <si>
    <t>Redington India Ltd.</t>
  </si>
  <si>
    <t>INE213A01029</t>
  </si>
  <si>
    <t>Oil &amp; Natural Gas Corp. Ltd.</t>
  </si>
  <si>
    <t>INE017A01032</t>
  </si>
  <si>
    <t>Great Eastern Shipping Co. Ltd.</t>
  </si>
  <si>
    <t>INE532F01054</t>
  </si>
  <si>
    <t>Edelweiss Financial Services Ltd.</t>
  </si>
  <si>
    <t>INE128A01029</t>
  </si>
  <si>
    <t>Eveready Industries India Ltd.</t>
  </si>
  <si>
    <t>BMG2442N1048</t>
  </si>
  <si>
    <t>COSCO Shipping Ports Ltd.</t>
  </si>
  <si>
    <t>BMG4977W1038</t>
  </si>
  <si>
    <t>I.T Ltd.</t>
  </si>
  <si>
    <t>BMG570071099</t>
  </si>
  <si>
    <t>Luye Pharma Group Ltd.</t>
  </si>
  <si>
    <t>CNE1000004J3</t>
  </si>
  <si>
    <t>TravelSky Technology Ltd., H</t>
  </si>
  <si>
    <t>HK0165000859</t>
  </si>
  <si>
    <t>China Everbright Ltd.</t>
  </si>
  <si>
    <t>KYG4387E1070</t>
  </si>
  <si>
    <t>Health &amp; Happiness H&amp;H International Holdings Ltd.</t>
  </si>
  <si>
    <t>KYG982771092</t>
  </si>
  <si>
    <t>Xtep International Holdings Ltd.</t>
  </si>
  <si>
    <t>KYG9829N1025</t>
  </si>
  <si>
    <t>Xinyi Solar Holdings Ltd.</t>
  </si>
  <si>
    <t>TH0528010Z18</t>
  </si>
  <si>
    <t>Delta Electronics Thailand PCL, fgn.</t>
  </si>
  <si>
    <t>TH0999010Z11</t>
  </si>
  <si>
    <t>TISCO Financial Group PCL, fgn.</t>
  </si>
  <si>
    <t>TW0001565000</t>
  </si>
  <si>
    <t>St. Shine Optical Co. Ltd.</t>
  </si>
  <si>
    <t>TW0003034005</t>
  </si>
  <si>
    <t>Novatek Microelectronics Corp. Ltd.</t>
  </si>
  <si>
    <t>Semiconductors</t>
  </si>
  <si>
    <t>TW0004126008</t>
  </si>
  <si>
    <t>Pacific Hospital Supply Co. Ltd.</t>
  </si>
  <si>
    <t>TW0004915004</t>
  </si>
  <si>
    <t>Primax Electronics Ltd.</t>
  </si>
  <si>
    <t>TW0008044009</t>
  </si>
  <si>
    <t>PChome Online Inc.</t>
  </si>
  <si>
    <t>INE030A01027</t>
  </si>
  <si>
    <t>Hindustan Unilever Ltd.</t>
  </si>
  <si>
    <t>INE280A01028</t>
  </si>
  <si>
    <t>Titan Co. Ltd.</t>
  </si>
  <si>
    <t>INE296A01024</t>
  </si>
  <si>
    <t>Bajaj Finance Ltd.</t>
  </si>
  <si>
    <t>INE742F01042</t>
  </si>
  <si>
    <t>Adani Ports And Special Economic Zone Ltd.</t>
  </si>
  <si>
    <t>INE001A01036</t>
  </si>
  <si>
    <t>Housing Development Finance Corp. Ltd.</t>
  </si>
  <si>
    <t>INE358A01014</t>
  </si>
  <si>
    <t>Abbott India Ltd.</t>
  </si>
  <si>
    <t>INE603J01030</t>
  </si>
  <si>
    <t>PI Industries Ltd.</t>
  </si>
  <si>
    <t>INE334L01012</t>
  </si>
  <si>
    <t>Ujjivan Financial Services Ltd.</t>
  </si>
  <si>
    <t>INE987B01026</t>
  </si>
  <si>
    <t>Natco Pharma Ltd.</t>
  </si>
  <si>
    <t>INE876N01018</t>
  </si>
  <si>
    <t>Orient Cement Ltd.</t>
  </si>
  <si>
    <t>INE373A01013</t>
  </si>
  <si>
    <t>BASF India Ltd.</t>
  </si>
  <si>
    <t>INE058A01010</t>
  </si>
  <si>
    <t>Sanofi India Ltd.</t>
  </si>
  <si>
    <r>
      <t>Franklin India Focused Equity Fund As of Date -  2</t>
    </r>
    <r>
      <rPr>
        <b/>
        <sz val="8"/>
        <color theme="1"/>
        <rFont val="Arial"/>
        <family val="2"/>
      </rPr>
      <t>8Feb2019</t>
    </r>
  </si>
  <si>
    <t>INF090I01GY2</t>
  </si>
  <si>
    <t>INF090I01FH9</t>
  </si>
  <si>
    <t>INF090I01FW8</t>
  </si>
  <si>
    <t>INF090I01HB8</t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</si>
  <si>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28Feb2019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</si>
  <si>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28Feb2019</t>
    </r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</si>
  <si>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28Feb2019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</si>
  <si>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28Feb2019</t>
    </r>
  </si>
  <si>
    <t>INF090I01GV8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</si>
  <si>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28Feb2019</t>
    </r>
  </si>
  <si>
    <t>INE467B01029</t>
  </si>
  <si>
    <t>Tata Consultancy Services Ltd.</t>
  </si>
  <si>
    <t>INE095A01012</t>
  </si>
  <si>
    <t>IndusInd Bank Ltd.</t>
  </si>
  <si>
    <t>INE021A01026</t>
  </si>
  <si>
    <t>Asian Paints Ltd.</t>
  </si>
  <si>
    <t>INE075A01022</t>
  </si>
  <si>
    <t>Wipro Ltd.</t>
  </si>
  <si>
    <t>INE918I01018</t>
  </si>
  <si>
    <t>Bajaj Finserv Ltd.</t>
  </si>
  <si>
    <t>INE628A01036</t>
  </si>
  <si>
    <t>UPL Ltd.</t>
  </si>
  <si>
    <t>INE019A01038</t>
  </si>
  <si>
    <t>JSW Steel Ltd.</t>
  </si>
  <si>
    <t>INE059A01026</t>
  </si>
  <si>
    <t>Cipla Ltd.</t>
  </si>
  <si>
    <t>INE066A01013</t>
  </si>
  <si>
    <t>Eicher Motors Ltd.</t>
  </si>
  <si>
    <t>INE256A01028</t>
  </si>
  <si>
    <t>Zee Entertainment Enterprises Ltd.</t>
  </si>
  <si>
    <t>INE121J01017</t>
  </si>
  <si>
    <t>Bharti Infratel Ltd.</t>
  </si>
  <si>
    <t>Telecom -  Equipment &amp; Accessories</t>
  </si>
  <si>
    <t>INE148I01020</t>
  </si>
  <si>
    <t>Indiabulls Housing Finance Ltd.</t>
  </si>
  <si>
    <r>
      <t>Franklin India Index Fund - NSE Nifty Plan As of D</t>
    </r>
    <r>
      <rPr>
        <b/>
        <sz val="8"/>
        <color theme="1"/>
        <rFont val="Arial"/>
        <family val="2"/>
      </rPr>
      <t>ate -  28Feb2019</t>
    </r>
  </si>
  <si>
    <t>INF090I01JV2</t>
  </si>
  <si>
    <r>
      <t>Franklin India Multi-Asset Solution Fund As of Dat</t>
    </r>
    <r>
      <rPr>
        <b/>
        <sz val="8"/>
        <color theme="1"/>
        <rFont val="Arial"/>
        <family val="2"/>
      </rPr>
      <t>e -  28Feb2019</t>
    </r>
  </si>
  <si>
    <t>INE264A01014</t>
  </si>
  <si>
    <t>GlaxoSmithKline Consumer Healthcare Ltd.</t>
  </si>
  <si>
    <t>INE442H01029</t>
  </si>
  <si>
    <t>Ashoka Buildcon Ltd.</t>
  </si>
  <si>
    <t>INE612J01015</t>
  </si>
  <si>
    <t>Repco Home Finance Ltd.</t>
  </si>
  <si>
    <t>INE202Z01029</t>
  </si>
  <si>
    <t>Sundaram Finance Holdings Ltd.</t>
  </si>
  <si>
    <t>INE029L01018</t>
  </si>
  <si>
    <t>Kalyani Investment Co. Ltd.</t>
  </si>
  <si>
    <t>INE425Y01011</t>
  </si>
  <si>
    <t>CESC Ventures Ltd.</t>
  </si>
  <si>
    <t>Brillio Technologies Pvt. Ltd.</t>
  </si>
  <si>
    <t>Chennai Interactive Business Services Pvt Ltd.</t>
  </si>
  <si>
    <r>
      <t>Franklin India Opportunities Fund As of Date -  28</t>
    </r>
    <r>
      <rPr>
        <b/>
        <sz val="8"/>
        <color theme="1"/>
        <rFont val="Arial"/>
        <family val="2"/>
      </rPr>
      <t>Feb2019</t>
    </r>
  </si>
  <si>
    <t>Franklin India Prima Fund As of Date -  28Feb2019</t>
  </si>
  <si>
    <t>INE331A01037</t>
  </si>
  <si>
    <t>Ramco Cements Ltd.</t>
  </si>
  <si>
    <t>INE491A01021</t>
  </si>
  <si>
    <t>City Union Bank Ltd.</t>
  </si>
  <si>
    <t>INE018I01017</t>
  </si>
  <si>
    <t>Mindtree Ltd.</t>
  </si>
  <si>
    <t>INE115A01026</t>
  </si>
  <si>
    <t>LIC Housing Finance Ltd.</t>
  </si>
  <si>
    <t>INE342J01019</t>
  </si>
  <si>
    <t>Wabco India Ltd.</t>
  </si>
  <si>
    <t>INE548C01032</t>
  </si>
  <si>
    <t>Emami Ltd.</t>
  </si>
  <si>
    <t>INE203G01027</t>
  </si>
  <si>
    <t>Indraprastha Gas Ltd.</t>
  </si>
  <si>
    <t>INE660A01013</t>
  </si>
  <si>
    <t>Sundaram Finance Ltd.</t>
  </si>
  <si>
    <t>INE212H01026</t>
  </si>
  <si>
    <t>AIA Engineering Ltd.</t>
  </si>
  <si>
    <t>INE299U01018</t>
  </si>
  <si>
    <t>Crompton Greaves Consumer Electricals Ltd.</t>
  </si>
  <si>
    <t>INE217B01036</t>
  </si>
  <si>
    <t>Kajaria Ceramics Ltd.</t>
  </si>
  <si>
    <t>INE685A01028</t>
  </si>
  <si>
    <t>Torrent Pharmaceuticals Ltd.</t>
  </si>
  <si>
    <t>INE263A01024</t>
  </si>
  <si>
    <t>Bharat Electronics Ltd.</t>
  </si>
  <si>
    <t>INE976G01028</t>
  </si>
  <si>
    <t>RBL Bank Ltd., Reg S</t>
  </si>
  <si>
    <t>INE716A01013</t>
  </si>
  <si>
    <t>Whirlpool of India Ltd.</t>
  </si>
  <si>
    <t>INE705G01021</t>
  </si>
  <si>
    <t>Him Teknoforge Ltd.</t>
  </si>
  <si>
    <t>INE136B01020</t>
  </si>
  <si>
    <t>Cyient Ltd.</t>
  </si>
  <si>
    <t>INE738I01010</t>
  </si>
  <si>
    <t>eClerx Services Ltd.</t>
  </si>
  <si>
    <t>INE600L01024</t>
  </si>
  <si>
    <t>Dr Lal PathLabs Ltd.</t>
  </si>
  <si>
    <t>INE288B01029</t>
  </si>
  <si>
    <t>Deepak Nitrite Ltd.</t>
  </si>
  <si>
    <t>INE100A01010</t>
  </si>
  <si>
    <t>Atul Ltd.</t>
  </si>
  <si>
    <t>INE635Q01029</t>
  </si>
  <si>
    <t>Gulf Oil Lubricants India Ltd.</t>
  </si>
  <si>
    <t>INE791I01019</t>
  </si>
  <si>
    <t>Brigade Enterprises Ltd.</t>
  </si>
  <si>
    <t>INE317F01035</t>
  </si>
  <si>
    <t>Nesco Ltd.</t>
  </si>
  <si>
    <t>Commercial Services</t>
  </si>
  <si>
    <t>INE503A01015</t>
  </si>
  <si>
    <t>DCB Bank Ltd.</t>
  </si>
  <si>
    <t>INE572A01028</t>
  </si>
  <si>
    <t>J.B. Chemicals &amp; Pharmaceuticals Ltd.</t>
  </si>
  <si>
    <t>INE919I01024</t>
  </si>
  <si>
    <t>Music Broadcast Ltd</t>
  </si>
  <si>
    <t>INE463A01038</t>
  </si>
  <si>
    <t>Berger Paints India Ltd.</t>
  </si>
  <si>
    <t>INE752H01013</t>
  </si>
  <si>
    <t>Care Ratings Ltd.</t>
  </si>
  <si>
    <t>INE060A01024</t>
  </si>
  <si>
    <t>Navneet Education Ltd.</t>
  </si>
  <si>
    <t>INE120A01034</t>
  </si>
  <si>
    <t>Carborundum Universal Ltd.</t>
  </si>
  <si>
    <t>INE758C01029</t>
  </si>
  <si>
    <t>Ahluwalia Contracts India Ltd.</t>
  </si>
  <si>
    <t>INE985S01024</t>
  </si>
  <si>
    <t>TeamLease Services Ltd.</t>
  </si>
  <si>
    <t>INE739E01017</t>
  </si>
  <si>
    <t>Cera Sanitaryware Ltd.</t>
  </si>
  <si>
    <t>INE571A01020</t>
  </si>
  <si>
    <t>IPCA Laboratories Ltd.</t>
  </si>
  <si>
    <t>INE054A01027</t>
  </si>
  <si>
    <t>VIP Industries Ltd.</t>
  </si>
  <si>
    <t>INE019C01026</t>
  </si>
  <si>
    <t>Himadri Speciality Chemicals Ltd.</t>
  </si>
  <si>
    <t>INE152M01016</t>
  </si>
  <si>
    <t>Triveni Turbine Ltd.</t>
  </si>
  <si>
    <t>INE038F01029</t>
  </si>
  <si>
    <t>TV Today Network Ltd.</t>
  </si>
  <si>
    <t>INE472A01039</t>
  </si>
  <si>
    <t>Blue Star Ltd.</t>
  </si>
  <si>
    <t>INE131A01031</t>
  </si>
  <si>
    <t>Gujarat Mineral Development Corp. Ltd.</t>
  </si>
  <si>
    <t>INE539A01019</t>
  </si>
  <si>
    <t>GHCL Ltd.</t>
  </si>
  <si>
    <t>INE399G01015</t>
  </si>
  <si>
    <t>Ramkrishna Forgings Ltd.</t>
  </si>
  <si>
    <t>INE613A01020</t>
  </si>
  <si>
    <t>Rallis India Ltd.</t>
  </si>
  <si>
    <t>INE075I01017</t>
  </si>
  <si>
    <t>Healthcare Global Enterprises Ltd.</t>
  </si>
  <si>
    <t>INE269B01029</t>
  </si>
  <si>
    <t>Lakshmi Machine Works Ltd.</t>
  </si>
  <si>
    <t>INE634I01029</t>
  </si>
  <si>
    <t>KNR Constructions Ltd.</t>
  </si>
  <si>
    <t>INE274V01019</t>
  </si>
  <si>
    <t>Shankara Building Products Ltd.</t>
  </si>
  <si>
    <t>INE501G01024</t>
  </si>
  <si>
    <t>HT Media Ltd.</t>
  </si>
  <si>
    <t>INE999B01013</t>
  </si>
  <si>
    <t>Sanghi Industries Ltd.</t>
  </si>
  <si>
    <t>INE002S01010</t>
  </si>
  <si>
    <t>Mahanagar Gas Ltd.</t>
  </si>
  <si>
    <t>INE930H01023</t>
  </si>
  <si>
    <t>KPR Mill Ltd.</t>
  </si>
  <si>
    <t>INE932A01024</t>
  </si>
  <si>
    <t>Pennar Industries Ltd.</t>
  </si>
  <si>
    <t>INE213C01025</t>
  </si>
  <si>
    <t>Banco Products India Ltd.</t>
  </si>
  <si>
    <t>INE265F01028</t>
  </si>
  <si>
    <t>Entertainment Network India Ltd.</t>
  </si>
  <si>
    <t>INE834I01025</t>
  </si>
  <si>
    <t>Khadim India Ltd.</t>
  </si>
  <si>
    <t>INE782A01015</t>
  </si>
  <si>
    <t>Johnson Controls Hitachi Air Conditioning India Ltd.</t>
  </si>
  <si>
    <t>INE852F01015</t>
  </si>
  <si>
    <t>Gateway Distriparks Ltd.</t>
  </si>
  <si>
    <t>INE429I01024</t>
  </si>
  <si>
    <t>Consolidated Construction Consortium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</si>
  <si>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28Feb2019</t>
    </r>
  </si>
  <si>
    <t>INE881D01027</t>
  </si>
  <si>
    <t>Oracle Financial Services Software Ltd.</t>
  </si>
  <si>
    <t>INE246B01019</t>
  </si>
  <si>
    <t>Ramco Systems Ltd.</t>
  </si>
  <si>
    <t>US3696041033</t>
  </si>
  <si>
    <t>General Electric Co.</t>
  </si>
  <si>
    <t>US90184L1026</t>
  </si>
  <si>
    <t>Twitter Inc.</t>
  </si>
  <si>
    <t>US9297401088</t>
  </si>
  <si>
    <t>Wabtec Corp.</t>
  </si>
  <si>
    <r>
      <t>Franklin India Technology Fund As of Date -  28Feb</t>
    </r>
    <r>
      <rPr>
        <b/>
        <sz val="8"/>
        <color theme="1"/>
        <rFont val="Arial"/>
        <family val="2"/>
      </rPr>
      <t>2019</t>
    </r>
  </si>
  <si>
    <t>Franklin India Taxshield As of Date -  28Feb2019</t>
  </si>
  <si>
    <t>INE302A01020</t>
  </si>
  <si>
    <t>Exide Industries Ltd.</t>
  </si>
  <si>
    <t>INE854D01024</t>
  </si>
  <si>
    <t>United Spirits Ltd.</t>
  </si>
  <si>
    <t>INE671B01018</t>
  </si>
  <si>
    <t>Globsyn Technologies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</si>
  <si>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28Feb2019</t>
    </r>
  </si>
  <si>
    <t>Templeton India Value Fund As of Date -  28Feb2019</t>
  </si>
  <si>
    <t>INE118A01012</t>
  </si>
  <si>
    <t>Bajaj Holdings &amp; Investment Ltd.</t>
  </si>
  <si>
    <t>INE576I01022</t>
  </si>
  <si>
    <t>J. Kumar Infraprojects Ltd.</t>
  </si>
  <si>
    <t>INE064C01014</t>
  </si>
  <si>
    <t>Trident Ltd.</t>
  </si>
  <si>
    <t>Foreign Mutual Fund Units</t>
  </si>
  <si>
    <t>LU0195948665</t>
  </si>
  <si>
    <t>Franklin U.S. Opportunities Fund, Class I (Acc)</t>
  </si>
  <si>
    <t>Mutual Funds</t>
  </si>
  <si>
    <t>Franklin India Bluechip Fund</t>
  </si>
  <si>
    <t>Franklin India Short Term Income Plan</t>
  </si>
  <si>
    <t>INF732E01102</t>
  </si>
  <si>
    <t>R*Shares Gold Bees</t>
  </si>
  <si>
    <t>Franklin India Liquid Fund</t>
  </si>
  <si>
    <t>Franklin India Savings Fund</t>
  </si>
  <si>
    <t>Templeton India Value Fund</t>
  </si>
  <si>
    <t>Franklin India Dynamic Accrual Fund</t>
  </si>
  <si>
    <t>Franklin India Corporate Debt Fund</t>
  </si>
  <si>
    <t>Franklin India Prima Fund</t>
  </si>
  <si>
    <t>LU0195949390</t>
  </si>
  <si>
    <t>Franklin European Growth Fund, Class I (Acc)</t>
  </si>
  <si>
    <t>* Less than 0.01%</t>
  </si>
  <si>
    <t>0.00*</t>
  </si>
  <si>
    <t>INE285K01026</t>
  </si>
  <si>
    <t>Techno Electric &amp; Engineering Company Ltd.</t>
  </si>
  <si>
    <t>MU0295S00016</t>
  </si>
  <si>
    <t>MakeMyTrip Ltd.</t>
  </si>
  <si>
    <t>US1924461023</t>
  </si>
  <si>
    <t>Cognizant Technology Solutions Corp.</t>
  </si>
  <si>
    <t>Aramex PJSC</t>
  </si>
  <si>
    <t>Fanhua Inc., ADR</t>
  </si>
  <si>
    <t>Mahle-Metal Leve SA</t>
  </si>
  <si>
    <t>Medy-tox Inc.</t>
  </si>
  <si>
    <t>Stock Spirits Group PLC</t>
  </si>
  <si>
    <t>AEA002301017</t>
  </si>
  <si>
    <t>US30712A1034</t>
  </si>
  <si>
    <t>BRLEVEACNOR2</t>
  </si>
  <si>
    <t>KR7086900008</t>
  </si>
  <si>
    <t>GB00BF5SDZ96</t>
  </si>
  <si>
    <t>BDO Unibank Inc.</t>
  </si>
  <si>
    <t>Ctrip.com International Ltd., ADR</t>
  </si>
  <si>
    <t>Kweichow Moutai Co. Ltd., A</t>
  </si>
  <si>
    <t>Osstem Implant Co. Ltd.</t>
  </si>
  <si>
    <t>Samsung Electronics Co. Ltd.</t>
  </si>
  <si>
    <t>Shinhan Financial Group Co. Ltd.</t>
  </si>
  <si>
    <t>SM Prime Holdings Inc.</t>
  </si>
  <si>
    <t>Universal Robina Corp.</t>
  </si>
  <si>
    <t>PHY077751022</t>
  </si>
  <si>
    <t>US22943F1003</t>
  </si>
  <si>
    <t>CNE0000018R8</t>
  </si>
  <si>
    <t>KR7048260004</t>
  </si>
  <si>
    <t>KR7005930003</t>
  </si>
  <si>
    <t>KR7055550008</t>
  </si>
  <si>
    <t>PHY8076N1120</t>
  </si>
  <si>
    <t>PHY9297P1004</t>
  </si>
  <si>
    <t xml:space="preserve">Cement </t>
  </si>
  <si>
    <r>
      <t>Templeton India Equity Income Fund As of Date -  2</t>
    </r>
    <r>
      <rPr>
        <b/>
        <sz val="8"/>
        <color theme="1"/>
        <rFont val="Arial"/>
        <family val="2"/>
      </rPr>
      <t>8Feb2019</t>
    </r>
    <r>
      <rPr>
        <b/>
        <sz val="8"/>
        <rFont val="Arial"/>
        <family val="2"/>
      </rPr>
      <t>HOR</t>
    </r>
  </si>
  <si>
    <t>US30303M1027</t>
  </si>
  <si>
    <t>US5949181045</t>
  </si>
  <si>
    <t>US7475251036</t>
  </si>
  <si>
    <t>Cognizant Technology Solutions Corp., A</t>
  </si>
  <si>
    <t>Facebook Inc., A</t>
  </si>
  <si>
    <t>Microsoft Corp.</t>
  </si>
  <si>
    <t>QUALCOMM Inc.</t>
  </si>
  <si>
    <t>Telecom - Equipment &amp; Accessories</t>
  </si>
  <si>
    <t>Foreign Mutual Fund units</t>
  </si>
  <si>
    <t>LU0626261944</t>
  </si>
  <si>
    <t>Franklin Technology Fund, Class J</t>
  </si>
  <si>
    <t>Growth Plan</t>
  </si>
  <si>
    <t>Dividend Plan</t>
  </si>
  <si>
    <t>Direct Growth Plan</t>
  </si>
  <si>
    <t>Direct Dividend Plan</t>
  </si>
  <si>
    <t>Plan Name</t>
  </si>
  <si>
    <t xml:space="preserve">Dividend per unit </t>
  </si>
  <si>
    <t>Individual/HUF</t>
  </si>
  <si>
    <t>Others</t>
  </si>
  <si>
    <t>c) Portfolio Turnover Ratio during the Half - year  28-Feb-2019</t>
  </si>
  <si>
    <t>a) NAV at the beginning and at the end of the Half-year ended 28-Feb-2019</t>
  </si>
  <si>
    <t>Mutual Funds / ETF</t>
  </si>
  <si>
    <t>Tata Motors Ltd., DVR</t>
  </si>
  <si>
    <t>a) NAV at the beginning and at the end of the Half-year ended 28Feb2019</t>
  </si>
  <si>
    <r>
      <t>Franklin India Fixed Maturity Plans-Series 5 – Pla</t>
    </r>
    <r>
      <rPr>
        <b/>
        <sz val="8"/>
        <color theme="1"/>
        <rFont val="Arial"/>
        <family val="2"/>
      </rPr>
      <t>n F As of -28Feb2019</t>
    </r>
  </si>
  <si>
    <t>Rating</t>
  </si>
  <si>
    <t>Debt Instruments</t>
  </si>
  <si>
    <t>INE020B08BF0</t>
  </si>
  <si>
    <t>8.45% Rural Electrification Corp Ltd (22-Mar-2022) **</t>
  </si>
  <si>
    <t>CRISIL AAA</t>
  </si>
  <si>
    <t>INE115A07NW2</t>
  </si>
  <si>
    <t>0.00% Lic Housing Finance Ltd (04-May-2022) **</t>
  </si>
  <si>
    <t>INE134E08GT3</t>
  </si>
  <si>
    <t>8.55% Power Finance Corp Ltd (09-Dec-2021) **</t>
  </si>
  <si>
    <t>INE941D08065</t>
  </si>
  <si>
    <t>10.25% Sikka Ports &amp; Terminals Limited (22-Aug-2021) **</t>
  </si>
  <si>
    <t>INE031A08657</t>
  </si>
  <si>
    <t>8.23% Housing &amp; Urban Development Corp Ltd (15-Apr-2022) **</t>
  </si>
  <si>
    <t>ICRA AAA</t>
  </si>
  <si>
    <t>INE163N08065</t>
  </si>
  <si>
    <t>8.6% Ongc Petro Additions Ltd (11-Mar-2022) **</t>
  </si>
  <si>
    <t>CARE AAA(SO)</t>
  </si>
  <si>
    <t>INE774D07SQ1</t>
  </si>
  <si>
    <t>0.00% Mahindra &amp; Mahindra Financial Services Ltd (29-Mar-2022) **</t>
  </si>
  <si>
    <t>IND AAA</t>
  </si>
  <si>
    <t>INE756I07CD9</t>
  </si>
  <si>
    <t>0.00% Hdb Financial Services Ltd (29-Oct-2021) **</t>
  </si>
  <si>
    <t>INE535H07AT9</t>
  </si>
  <si>
    <t>0.00% Fullerton India Credit Co Ltd (13-Apr-2022) **</t>
  </si>
  <si>
    <t>INE261F08AI7</t>
  </si>
  <si>
    <t>8.60% National Bank For Agriculture And Rural Development (31-Jan-2022) **</t>
  </si>
  <si>
    <t>** Non - Traded / Thinly Traded Scrips</t>
  </si>
  <si>
    <t>NA***</t>
  </si>
  <si>
    <t>Quarterly Dividend Plan</t>
  </si>
  <si>
    <t>Direct Quarterly Dividend Plan</t>
  </si>
  <si>
    <t>c) Average Maturity as on 28-Feb-2019</t>
  </si>
  <si>
    <t>(In years)</t>
  </si>
  <si>
    <t>****Allotment date for the scheme was February 13, 2019</t>
  </si>
  <si>
    <r>
      <t>Franklin India Fixed Maturity Plans-Series 5 – Pla</t>
    </r>
    <r>
      <rPr>
        <b/>
        <sz val="8"/>
        <color theme="1"/>
        <rFont val="Arial"/>
        <family val="2"/>
      </rPr>
      <t>n E As of -28Feb2019</t>
    </r>
  </si>
  <si>
    <t>INE377Y07086</t>
  </si>
  <si>
    <t>0.00% Bajaj Housing Finance Ltd (05-May-2022) **</t>
  </si>
  <si>
    <t>INE756I07CI8</t>
  </si>
  <si>
    <t>0.00% Hdb Financial Services Ltd (05-Apr-2022) **</t>
  </si>
  <si>
    <t>INE831R07235</t>
  </si>
  <si>
    <t>0.00% Aditya Birla Housing Finance Ltd (13-Apr-2022) **</t>
  </si>
  <si>
    <t>INE306N07KG9</t>
  </si>
  <si>
    <t>9.48% Tata Capital Financial Services Ltd (08-Apr-2022) **</t>
  </si>
  <si>
    <t>****Allotment date for the scheme was January 23, 2019</t>
  </si>
  <si>
    <r>
      <t>Franklin India Fixed Maturity Plans – Series 5 – P</t>
    </r>
    <r>
      <rPr>
        <b/>
        <sz val="8"/>
        <color theme="1"/>
        <rFont val="Arial"/>
        <family val="2"/>
      </rPr>
      <t>lan D As of -28Feb2019</t>
    </r>
  </si>
  <si>
    <t>INE774D07SS7</t>
  </si>
  <si>
    <t>9.05% Mahindra &amp; Mahindra Financial Services Ltd (18-Apr-2022) **</t>
  </si>
  <si>
    <t>CARE AAA</t>
  </si>
  <si>
    <t>INE860H07GE0</t>
  </si>
  <si>
    <t>0.00% Aditya Birla Finance Ltd (08-Apr-2022) **</t>
  </si>
  <si>
    <t>****Allotment date for the scheme was January 9, 2019</t>
  </si>
  <si>
    <r>
      <t>Franklin India Fixed Maturity Plans - Series 5 -Pl</t>
    </r>
    <r>
      <rPr>
        <b/>
        <sz val="8"/>
        <color theme="1"/>
        <rFont val="Arial"/>
        <family val="2"/>
      </rPr>
      <t>an C As of -28Feb2019</t>
    </r>
  </si>
  <si>
    <t>INE115A07NM3</t>
  </si>
  <si>
    <t>0.00% Lic Housing Finance Ltd (25-Feb-2022) **</t>
  </si>
  <si>
    <t>INE029A07075</t>
  </si>
  <si>
    <t>7.35% Bharat Petroleum Corp Ltd (10-Mar-2022) **</t>
  </si>
  <si>
    <t>INE020B08AF2</t>
  </si>
  <si>
    <t>7.46% Rural Electrification Corp Ltd (28-Feb-2022) **</t>
  </si>
  <si>
    <t>INE535H07AQ5</t>
  </si>
  <si>
    <t>0.00% Fullerton India Credit Co Ltd (19-Apr-2022) **</t>
  </si>
  <si>
    <t>INE556F08JI1</t>
  </si>
  <si>
    <t>8.81% Small Industries Development Bank Of India (25-Jan-2022)</t>
  </si>
  <si>
    <t>INE476M07BR8</t>
  </si>
  <si>
    <t>9.38% L&amp;T Housing Finance Limited (11-Mar-2022) **</t>
  </si>
  <si>
    <t>INE906B07FG1</t>
  </si>
  <si>
    <t>7.6% National Highways Authority Of India (18-Mar-2022) **</t>
  </si>
  <si>
    <t>****Allotment date for the scheme was December 19, 2018</t>
  </si>
  <si>
    <r>
      <t>Franklin India Fixed Maturity Plans – Series 5 - P</t>
    </r>
    <r>
      <rPr>
        <b/>
        <sz val="8"/>
        <color theme="1"/>
        <rFont val="Arial"/>
        <family val="2"/>
      </rPr>
      <t>lan B As of -28Feb2019</t>
    </r>
  </si>
  <si>
    <t>INE053F07942</t>
  </si>
  <si>
    <t>6.70% Indian Railway Finance Corp Ltd (24-Nov-2021) **</t>
  </si>
  <si>
    <t>INE033L07GA4</t>
  </si>
  <si>
    <t>9.18% Tata Capital Housing Finance Ltd (13-Apr-2022) **</t>
  </si>
  <si>
    <t>INE861G08035</t>
  </si>
  <si>
    <t>9.95% Food Corporation Of India (07-Mar-2022) **</t>
  </si>
  <si>
    <t>CRISIL AAA(SO)</t>
  </si>
  <si>
    <t>****Allotment date for the scheme was November 28, 2018</t>
  </si>
  <si>
    <r>
      <t>Franklin India Fixed Maturity Plans – Series 5 – P</t>
    </r>
    <r>
      <rPr>
        <b/>
        <sz val="8"/>
        <color theme="1"/>
        <rFont val="Arial"/>
        <family val="2"/>
      </rPr>
      <t>lan A As of -28Feb2019</t>
    </r>
  </si>
  <si>
    <t>(b) Privately Placed / Unlisted</t>
  </si>
  <si>
    <t>INE580B07463</t>
  </si>
  <si>
    <t>9.35% Gruh Finance Ltd (06-Apr-2022) **</t>
  </si>
  <si>
    <t>****Allotment date for the scheme was October 30, 2018</t>
  </si>
  <si>
    <r>
      <t>Franklin India Fixed Maturity Plans – Series 4 – P</t>
    </r>
    <r>
      <rPr>
        <b/>
        <sz val="8"/>
        <color theme="1"/>
        <rFont val="Arial"/>
        <family val="2"/>
      </rPr>
      <t>lan F As of -28Feb2019</t>
    </r>
  </si>
  <si>
    <t>INE115A07LM7</t>
  </si>
  <si>
    <t>7.95% Lic Housing Finance Ltd (24-Mar-2022) **</t>
  </si>
  <si>
    <t>INE134E08IN2</t>
  </si>
  <si>
    <t>7.27% Power Finance Corp Ltd (22-Dec-2021) **</t>
  </si>
  <si>
    <t>INE895D08790</t>
  </si>
  <si>
    <t>8.25% Tata Sons Pvt Ltd (23-Mar-2022) **</t>
  </si>
  <si>
    <t>(In Years)</t>
  </si>
  <si>
    <t>****Allotment date for the scheme was October 10, 2018</t>
  </si>
  <si>
    <r>
      <t>Franklin India Fixed Maturity Plans-Series 4 – Pla</t>
    </r>
    <r>
      <rPr>
        <b/>
        <sz val="8"/>
        <color theme="1"/>
        <rFont val="Arial"/>
        <family val="2"/>
      </rPr>
      <t>n E As of -28Feb2019</t>
    </r>
  </si>
  <si>
    <t>INE752E07MZ9</t>
  </si>
  <si>
    <t>8.40% Power Grid Corp Of India Ltd (14-Sep-2021) **</t>
  </si>
  <si>
    <t>INE481G08057</t>
  </si>
  <si>
    <t>8.36% Ultratech Cement Ltd (07-Jun-2021) **</t>
  </si>
  <si>
    <t>INE134E08IH4</t>
  </si>
  <si>
    <t>7.50% Power Finance Corp Ltd (16-Aug-2021) **</t>
  </si>
  <si>
    <t>INE027E07709</t>
  </si>
  <si>
    <t>8.9492% L&amp;T Finance Ltd (16-Aug-2021) **</t>
  </si>
  <si>
    <t>INE110L07070</t>
  </si>
  <si>
    <t>8.32% Reliance Jio Infocomm Limited (08-Jul-2021) **</t>
  </si>
  <si>
    <t>INE556F08JH3</t>
  </si>
  <si>
    <t>8.40% Small Industries Development Bank Of India (10-Aug-2021)</t>
  </si>
  <si>
    <t>INE261F08AM9</t>
  </si>
  <si>
    <t>8.37% National Bank For Agriculture And Rural Development (03-Aug-2021)</t>
  </si>
  <si>
    <t>INE535H07AG6</t>
  </si>
  <si>
    <t>0.00% Fullerton India Credit Co Ltd (08-Apr-2021) **</t>
  </si>
  <si>
    <t>INE660A07PT8</t>
  </si>
  <si>
    <t>0.00% Sundaram Finance Ltd (31-Aug-2021) **</t>
  </si>
  <si>
    <t>INE020B08AO4</t>
  </si>
  <si>
    <t>7.18% Rural Electrification Corp Ltd (21-May-2021) **</t>
  </si>
  <si>
    <t>INE860H07FW4</t>
  </si>
  <si>
    <t>0.00% Aditya Birla Finance Ltd (26-Jul-2021) **</t>
  </si>
  <si>
    <t>****Allotment date for the scheme was September 26, 2018</t>
  </si>
  <si>
    <r>
      <t>Franklin India Fixed Maturity Plans – Series 4 – P</t>
    </r>
    <r>
      <rPr>
        <b/>
        <sz val="8"/>
        <color theme="1"/>
        <rFont val="Arial"/>
        <family val="2"/>
      </rPr>
      <t>lan D As of -28Feb2019</t>
    </r>
  </si>
  <si>
    <t>INE377Y07045</t>
  </si>
  <si>
    <t>8.14% Bajaj Housing Finance Ltd (04-Jun-2021) **</t>
  </si>
  <si>
    <t>INE721A07NV9</t>
  </si>
  <si>
    <t>9.10% Shriram Transport Finance Co Ltd (12-Jul-2021) **</t>
  </si>
  <si>
    <t>CRISIL AA+</t>
  </si>
  <si>
    <t>INE202B07IM7</t>
  </si>
  <si>
    <t>9.15% Dewan Housing Finance Corp Ltd (09-Sep-2021) **</t>
  </si>
  <si>
    <t>CARE AA+</t>
  </si>
  <si>
    <t>INE848E07815</t>
  </si>
  <si>
    <t>8.50% NHPC Ltd (14-Jul-2021) **</t>
  </si>
  <si>
    <t>INE895D08634</t>
  </si>
  <si>
    <t>8.01% Tata Sons Pvt Ltd (02-Sep-2021) **</t>
  </si>
  <si>
    <t>Growth</t>
  </si>
  <si>
    <t>Dividend</t>
  </si>
  <si>
    <t>Quarterly Dividend</t>
  </si>
  <si>
    <t>Direct Growth</t>
  </si>
  <si>
    <t>****Allotment date for the scheme was September 11, 2018</t>
  </si>
  <si>
    <r>
      <t>Franklin India Fixed Maturity Plans – Series 4 – P</t>
    </r>
    <r>
      <rPr>
        <b/>
        <sz val="8"/>
        <color theme="1"/>
        <rFont val="Arial"/>
        <family val="2"/>
      </rPr>
      <t>lan C As of -28Feb2019</t>
    </r>
  </si>
  <si>
    <t>INE115A07MX2</t>
  </si>
  <si>
    <t>0.00% LIC Housing Finance Ltd (25-Mar-2021) **</t>
  </si>
  <si>
    <t>INE891K07440</t>
  </si>
  <si>
    <t>0.00% Axis Finance Ltd (31-Aug-2021) **</t>
  </si>
  <si>
    <t>INE001A07OO9</t>
  </si>
  <si>
    <t>8.75% Housing Development Finance Corp Ltd (04-Mar-2021) **</t>
  </si>
  <si>
    <t>INE831R07201</t>
  </si>
  <si>
    <t>0.00% Aditya Birla Housing Finance Ltd (26-Jul-2021) **</t>
  </si>
  <si>
    <t>Direct Quarterly Dividend</t>
  </si>
  <si>
    <t>****Allotment date for the scheme was August 29, 2018</t>
  </si>
  <si>
    <r>
      <t>Franklin India Fixed Maturity Plans – Series 4 – P</t>
    </r>
    <r>
      <rPr>
        <b/>
        <sz val="8"/>
        <color theme="1"/>
        <rFont val="Arial"/>
        <family val="2"/>
      </rPr>
      <t>lan B As of -28Feb2019</t>
    </r>
  </si>
  <si>
    <t>INE261F08AL1</t>
  </si>
  <si>
    <t>8.39% National Bank For Agriculture And Rural Development (19-Jul-2021) **</t>
  </si>
  <si>
    <t>INE020B07IW2</t>
  </si>
  <si>
    <t>9.4% Rural Electrification Corp Ltd (17-Jul-2021) **</t>
  </si>
  <si>
    <t>INE134E08DN3</t>
  </si>
  <si>
    <t>9.70% Power Finance Corp Ltd (09-Jun-2021) **</t>
  </si>
  <si>
    <t>INE941D07125</t>
  </si>
  <si>
    <t>10.40% Sikka Ports &amp; Terminals Limited (18-Jul-2021) **</t>
  </si>
  <si>
    <t>INE535H07AK8</t>
  </si>
  <si>
    <t>0.00% Fullerton India Credit Co Ltd (15-Jul-2021) **</t>
  </si>
  <si>
    <t>INE027E07642</t>
  </si>
  <si>
    <t>8.25% L&amp;T Finance Ltd (21-Jun-2021) **</t>
  </si>
  <si>
    <t>INE134E08ID3</t>
  </si>
  <si>
    <t>8.05% Power Finance Corp Ltd (27-Apr-2021) **</t>
  </si>
  <si>
    <t>INE752E07MN5</t>
  </si>
  <si>
    <t>8.40% Power Grid Corp Of India Ltd (27-May-2021) **</t>
  </si>
  <si>
    <t>INE660A07PN1</t>
  </si>
  <si>
    <t>0.00% Sundaram Finance Ltd (15-Jun-2021) **</t>
  </si>
  <si>
    <t>INE071G08940</t>
  </si>
  <si>
    <t>9.00% ICICI Home Finance Company Ltd (27-May-2021) **</t>
  </si>
  <si>
    <t>INE774D07RY7</t>
  </si>
  <si>
    <t>0.00% Mahindra &amp; Mahindra Financial Services Ltd (07-Apr-2021) **</t>
  </si>
  <si>
    <r>
      <t>Franklin India Fixed Maturity Plans – Series 4 – P</t>
    </r>
    <r>
      <rPr>
        <b/>
        <sz val="8"/>
        <color theme="1"/>
        <rFont val="Arial"/>
        <family val="2"/>
      </rPr>
      <t>lan A As of -28Feb2019</t>
    </r>
  </si>
  <si>
    <t>INE110L07112</t>
  </si>
  <si>
    <t>8.7% Reliance Jio Infocomm Limited (15-Jun-2021) **</t>
  </si>
  <si>
    <t>INE891K07390</t>
  </si>
  <si>
    <t>0.00% Axis Finance Ltd (14-Jun-2021) **</t>
  </si>
  <si>
    <t>INE556F08JF7</t>
  </si>
  <si>
    <t>8.50% Small Industries Development Bank Of India (21-Jun-2021) **</t>
  </si>
  <si>
    <t>INE476M07BM9</t>
  </si>
  <si>
    <t>8.8% L&amp;T Housing Finance Limited (23-Jun-2021) **</t>
  </si>
  <si>
    <t>INE020B08AW7</t>
  </si>
  <si>
    <t>7.73% Rural Electrification Corp Ltd (15-Jun-2021) **</t>
  </si>
  <si>
    <t>INE053F09HR2</t>
  </si>
  <si>
    <t>9.57% Indian Railway Finance Corp Ltd (31-May-2021) **</t>
  </si>
  <si>
    <r>
      <t>Franklin India Fixed Maturity Plans - Series 3 - P</t>
    </r>
    <r>
      <rPr>
        <b/>
        <sz val="8"/>
        <color theme="1"/>
        <rFont val="Arial"/>
        <family val="2"/>
      </rPr>
      <t>lan F As of -28Feb2019</t>
    </r>
  </si>
  <si>
    <t>INE031A08566</t>
  </si>
  <si>
    <t>7.73% Housing &amp; Urban Development Corp Ltd (15-Apr-2021) **</t>
  </si>
  <si>
    <t>INE774D07SB3</t>
  </si>
  <si>
    <t>8.10% Mahindra &amp; Mahindra Financial Services Ltd (19-Apr-2021) **</t>
  </si>
  <si>
    <t>INE556F08JD2</t>
  </si>
  <si>
    <t>7.65% Small Industries Development Bank Of India (15-Apr-2021) **</t>
  </si>
  <si>
    <t>INE883A07174</t>
  </si>
  <si>
    <t>10.09% MRF Ltd (27-May-2021) **</t>
  </si>
  <si>
    <t>INE134E08DM5</t>
  </si>
  <si>
    <t>9.18% Power Finance Corp Ltd (15-Apr-2021) **</t>
  </si>
  <si>
    <t>INE377Y07029</t>
  </si>
  <si>
    <t>0.00% Bajaj Housing Finance Ltd (06-Apr-2021) **</t>
  </si>
  <si>
    <t>INE756I07BW1</t>
  </si>
  <si>
    <t>0.00% HDB Financial Services Limited (06-Apr-2021) **</t>
  </si>
  <si>
    <t>INE535H07AU7</t>
  </si>
  <si>
    <t>9.30% Fullerton India Credit Co Ltd (15-Mar-2021) **</t>
  </si>
  <si>
    <t>INE244N07065</t>
  </si>
  <si>
    <t>8.19% Mahindra Vehicle Manufactures Ltd (23-Feb-2021) **</t>
  </si>
  <si>
    <t>****Allotment date for the scheme was June 13, 2018</t>
  </si>
  <si>
    <r>
      <t>Franklin India Fixed Maturity Plans - Series 3 - P</t>
    </r>
    <r>
      <rPr>
        <b/>
        <sz val="8"/>
        <color theme="1"/>
        <rFont val="Arial"/>
        <family val="2"/>
      </rPr>
      <t>lan E As of -28Feb2019</t>
    </r>
  </si>
  <si>
    <t>INE134E08JM2</t>
  </si>
  <si>
    <t>7.75% Power Finance Corp Ltd (15-Apr-2021) **</t>
  </si>
  <si>
    <t>INE031A08590</t>
  </si>
  <si>
    <t>7.68% Housing &amp; Urban Development Corp Ltd (05-Apr-2021) **</t>
  </si>
  <si>
    <t>INE020B08AS5</t>
  </si>
  <si>
    <t>7.70% Rural Electrification Corp Ltd (15-Mar-2021) **</t>
  </si>
  <si>
    <t>INE916DA7PO3</t>
  </si>
  <si>
    <t>0.00% Kotak Mahindra Prime Ltd (27-May-2021) **</t>
  </si>
  <si>
    <t>INE261F08956</t>
  </si>
  <si>
    <t>7.40% National Bank For Agriculture And Rural Development (01-Feb-2021) **</t>
  </si>
  <si>
    <t>INE053F07AK6</t>
  </si>
  <si>
    <t>7.65% Indian Railway Finance Corp Ltd (15-Mar-2021) **</t>
  </si>
  <si>
    <t>INE895D08899</t>
  </si>
  <si>
    <t>8.25% Tata Sons Pvt Ltd (24-Mar-2021) **</t>
  </si>
  <si>
    <r>
      <t>Franklin India Fixed Maturity Plans - Series 3 - P</t>
    </r>
    <r>
      <rPr>
        <b/>
        <sz val="8"/>
        <color theme="1"/>
        <rFont val="Arial"/>
        <family val="2"/>
      </rPr>
      <t>lan D As of -28Feb2019</t>
    </r>
  </si>
  <si>
    <t>INE916DA7PI5</t>
  </si>
  <si>
    <t>0.00% Kotak Mahindra Prime Ltd (26-Apr-2021) **</t>
  </si>
  <si>
    <t>INE801J08019</t>
  </si>
  <si>
    <t>7.48% Bennett Coleman And Co Ltd (26-Apr-2021) **</t>
  </si>
  <si>
    <r>
      <t>Franklin India Fixed Maturity Plans - Series 3 - P</t>
    </r>
    <r>
      <rPr>
        <b/>
        <sz val="8"/>
        <color theme="1"/>
        <rFont val="Arial"/>
        <family val="2"/>
      </rPr>
      <t>lan C As of -28Feb2019</t>
    </r>
  </si>
  <si>
    <t>INE134E08JK6</t>
  </si>
  <si>
    <t>7.73% Power Finance Corp Ltd (05-Apr-2021) **</t>
  </si>
  <si>
    <t>INE556F08JA8</t>
  </si>
  <si>
    <t>7.52% Small Industries Development Bank Of India (10-Feb-2021) **</t>
  </si>
  <si>
    <t>INE002A08526</t>
  </si>
  <si>
    <t>7.07% Reliance Industries Ltd (24-Dec-2020) **</t>
  </si>
  <si>
    <t>INE020B08AR7</t>
  </si>
  <si>
    <t>7.60% Rural Electrification Corp Ltd (17-Apr-2021) **</t>
  </si>
  <si>
    <t>INE752E07GX6</t>
  </si>
  <si>
    <t>8.84% Power Grid Corp Of India Ltd (29-Mar-2021) **</t>
  </si>
  <si>
    <t>INE895D08881</t>
  </si>
  <si>
    <t>8.25% Tata Sons Pvt Ltd (23-Mar-2021) **</t>
  </si>
  <si>
    <r>
      <t>Franklin India Fixed Maturity Plans - Series 3 - P</t>
    </r>
    <r>
      <rPr>
        <b/>
        <sz val="8"/>
        <color theme="1"/>
        <rFont val="Arial"/>
        <family val="2"/>
      </rPr>
      <t>lan B As of -28Feb2019</t>
    </r>
  </si>
  <si>
    <t>INE296A07QB7</t>
  </si>
  <si>
    <t>7.50% Bajaj Finance Ltd (10-Aug-2020) **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</si>
  <si>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-28Feb2019</t>
    </r>
  </si>
  <si>
    <t>INE115A07AL2</t>
  </si>
  <si>
    <t>9.60% LIC Housing Finance Ltd (07-Mar-2021) **</t>
  </si>
  <si>
    <t>INE115A07MT0</t>
  </si>
  <si>
    <t>7.88% LIC Housing Finance Ltd (28-Jan-2021) **</t>
  </si>
  <si>
    <t>INE031A08541</t>
  </si>
  <si>
    <t>7.14% Housing &amp; Urban Development Corp Ltd (22-Dec-2020) **</t>
  </si>
  <si>
    <r>
      <t>Franklin India Fixed Maturity Plans – Series 2 – P</t>
    </r>
    <r>
      <rPr>
        <b/>
        <sz val="8"/>
        <color theme="1"/>
        <rFont val="Arial"/>
        <family val="2"/>
      </rPr>
      <t>lan C As of -28Feb2019</t>
    </r>
  </si>
  <si>
    <t>INE756I07BU5</t>
  </si>
  <si>
    <t>7.94% HDB Financial Services Limited (15-Apr-2021) **</t>
  </si>
  <si>
    <r>
      <t>Franklin India Fixed Maturity Plans – Series 2 – P</t>
    </r>
    <r>
      <rPr>
        <b/>
        <sz val="8"/>
        <color theme="1"/>
        <rFont val="Arial"/>
        <family val="2"/>
      </rPr>
      <t>lan B As of -28Feb2019</t>
    </r>
  </si>
  <si>
    <t>INE752E07NN3</t>
  </si>
  <si>
    <t>8.13% Power Grid Corp Of India Ltd (23-Apr-2021) **</t>
  </si>
  <si>
    <t>INE020B08AN6</t>
  </si>
  <si>
    <t>6.99% Rural Electrification Corp Ltd (31-Dec-2020) **</t>
  </si>
  <si>
    <t>INE477A07274</t>
  </si>
  <si>
    <t>7.64% Can Fin Homes Ltd (28-Feb-2021) **</t>
  </si>
  <si>
    <t>INE115A07JB4</t>
  </si>
  <si>
    <t>8.75% Lic Housing Finance Ltd (12-Feb-2021) **</t>
  </si>
  <si>
    <t>INE115A07IO9</t>
  </si>
  <si>
    <t>8.50% Lic Housing Finance Ltd (05-Jan-2021) **</t>
  </si>
  <si>
    <t>INE895D08725</t>
  </si>
  <si>
    <t>7.85% Tata Sons Pvt Ltd (31-Jan-2021) **</t>
  </si>
  <si>
    <t xml:space="preserve">Dividend Plan </t>
  </si>
  <si>
    <r>
      <t>Franklin India Fixed Maturity Plans - Series 2 - P</t>
    </r>
    <r>
      <rPr>
        <b/>
        <sz val="8"/>
        <color theme="1"/>
        <rFont val="Arial"/>
        <family val="2"/>
      </rPr>
      <t>lan A As of -28Feb2019</t>
    </r>
  </si>
  <si>
    <t>INE733E07JZ5</t>
  </si>
  <si>
    <t>8.33% NTPC Ltd (24-Feb-2021) **</t>
  </si>
  <si>
    <t>INE134E07505</t>
  </si>
  <si>
    <t>9.7% Power Finance Corp Ltd (30-Jan-2021) **</t>
  </si>
  <si>
    <t>INE537P07117</t>
  </si>
  <si>
    <t>8.62% India Infradebt Ltd (08-Mar-2021) **</t>
  </si>
  <si>
    <t>INE235P07167</t>
  </si>
  <si>
    <t>8.70% L&amp;T Infrastructure Debt Fund Ltd (24-Feb-2021) **</t>
  </si>
  <si>
    <t>INE848E07419</t>
  </si>
  <si>
    <t>8.78% NHPC Ltd (11-Feb-2021) **</t>
  </si>
  <si>
    <t>INE752E07ER3</t>
  </si>
  <si>
    <t>9.47% Power Grid Corp Of India Ltd (31-Mar-2021) **</t>
  </si>
  <si>
    <t>INE514E08951</t>
  </si>
  <si>
    <t>9.15% Export-Import Bank Of India (18-Mar-2021) **</t>
  </si>
  <si>
    <t>INE514E08928</t>
  </si>
  <si>
    <t>9.15% Export-Import Bank Of India (25-Feb-2021) **</t>
  </si>
  <si>
    <t>INE115A07LK1</t>
  </si>
  <si>
    <t>7.80% LIC Housing Finance Ltd (19-Mar-2020) **</t>
  </si>
  <si>
    <r>
      <t>Franklin India Fixed Maturity Plans - Series 1 - P</t>
    </r>
    <r>
      <rPr>
        <b/>
        <sz val="8"/>
        <color theme="1"/>
        <rFont val="Arial"/>
        <family val="2"/>
      </rPr>
      <t>lan B As of -28Feb2019</t>
    </r>
  </si>
  <si>
    <t>INE261F08477</t>
  </si>
  <si>
    <t>8.15% National Bank For Agriculture And Rural Development (04-Mar-2020) **</t>
  </si>
  <si>
    <t>INE020B08823</t>
  </si>
  <si>
    <t>8.87% Rural Electrification Corp Ltd (08-Mar-2020) **</t>
  </si>
  <si>
    <t>INE752E07MI5</t>
  </si>
  <si>
    <t>8.15% Power Grid Corp Of India Ltd (09-Mar-2020) **</t>
  </si>
  <si>
    <t>INE916DA7MX1</t>
  </si>
  <si>
    <t>7.85% Kotak Mahindra Prime Ltd (07-Apr-2020) **</t>
  </si>
  <si>
    <t>INE733E07CF2</t>
  </si>
  <si>
    <t>8.78% NTPC Ltd (09-Mar-2020) **</t>
  </si>
  <si>
    <t>INE134E08GX5</t>
  </si>
  <si>
    <t>8.36% Power Finance Corp Ltd (26-Feb-2020) **</t>
  </si>
  <si>
    <t>INE001A07QF2</t>
  </si>
  <si>
    <t>7.78% Housing Development Finance Corp Ltd (24-Mar-2020) **</t>
  </si>
  <si>
    <t>INE053F07959</t>
  </si>
  <si>
    <t>6.73% Indian Railway Finance Corp Ltd (23-Mar-2020) **</t>
  </si>
  <si>
    <t>INE296A07ON7</t>
  </si>
  <si>
    <t>7.85% Bajaj Finance Ltd (07-Apr-2020) **</t>
  </si>
  <si>
    <t>INE895D08766</t>
  </si>
  <si>
    <t>7.90% Tata Sons Pvt Ltd (06-Mar-2020) **</t>
  </si>
  <si>
    <t>Quarterly Direct Dividend Plan</t>
  </si>
  <si>
    <r>
      <t>Franklin India Fixed Maturity Plans – Series 1 – P</t>
    </r>
    <r>
      <rPr>
        <b/>
        <sz val="8"/>
        <color theme="1"/>
        <rFont val="Arial"/>
        <family val="2"/>
      </rPr>
      <t>lan A As of -28Feb2019</t>
    </r>
  </si>
  <si>
    <r>
      <t>Franklin India Income Opportunities Fund As of -28</t>
    </r>
    <r>
      <rPr>
        <b/>
        <sz val="8"/>
        <color theme="1"/>
        <rFont val="Arial"/>
        <family val="2"/>
      </rPr>
      <t>Feb2019</t>
    </r>
  </si>
  <si>
    <t>INE641O08035</t>
  </si>
  <si>
    <t>9.55% Piramal Capital &amp; Housing Finance Ltd (08-Mar-2027) **</t>
  </si>
  <si>
    <t>INE295J08022</t>
  </si>
  <si>
    <t>9.90% Coastal Gujarat Power Ltd (25-Aug-2028) **</t>
  </si>
  <si>
    <t>CARE AA(SO)</t>
  </si>
  <si>
    <t>INE657N07605</t>
  </si>
  <si>
    <t>Edelweiss Commodities Services Ltd (SBI MCLR + 150 Bps) (29-Nov-2021) - Series II **</t>
  </si>
  <si>
    <t>CRISIL AA</t>
  </si>
  <si>
    <t>INE01E708057</t>
  </si>
  <si>
    <t>10.32% Andhra Pradesh Capital Region Development Authority (16-Aug-2028) **</t>
  </si>
  <si>
    <t>CRISIL A+(SO)</t>
  </si>
  <si>
    <t>INE721A08DF1</t>
  </si>
  <si>
    <t>9.90% Shriram Transport Finance Co Ltd (21-Jun-2024) **</t>
  </si>
  <si>
    <t>INE669E08318</t>
  </si>
  <si>
    <t>10.9% Vodafone Idea Ltd (02-Sep-2023) **</t>
  </si>
  <si>
    <t>CARE AA-</t>
  </si>
  <si>
    <t>INE503A08044</t>
  </si>
  <si>
    <t>9.85% DCB Bank Ltd (12-Jan-2028) **</t>
  </si>
  <si>
    <t>CRISIL AA-</t>
  </si>
  <si>
    <t>INE146O08134</t>
  </si>
  <si>
    <t>10.15% Hinduja Leyland Finance Ltd (27-Mar-2025) **</t>
  </si>
  <si>
    <t>INE110L08037</t>
  </si>
  <si>
    <t>9.25% Reliance Jio Infocomm Limited (17-Jun-2024) **</t>
  </si>
  <si>
    <t>INE270O08025</t>
  </si>
  <si>
    <t>0.00% RKN Retail Pvt Ltd Tranche 1 (30-Apr-2020) **</t>
  </si>
  <si>
    <t>IND A-</t>
  </si>
  <si>
    <t>INE434A08083</t>
  </si>
  <si>
    <t>9.20% Andhra Bank (31-Oct-2022) **</t>
  </si>
  <si>
    <t>INE503A08036</t>
  </si>
  <si>
    <t>9.85% DCB Bank Ltd (17-Nov-2027) **</t>
  </si>
  <si>
    <t>ICRA A+ (HYB)</t>
  </si>
  <si>
    <t>INE540P07350</t>
  </si>
  <si>
    <t>10.15% Uttar Pradesh Power Corp Ltd (20-Jan-2028) **</t>
  </si>
  <si>
    <t>INE721A08DC8</t>
  </si>
  <si>
    <t>10.25% Shriram Transport Finance Co Ltd (26-Apr-2024) **</t>
  </si>
  <si>
    <t>INE271C07178</t>
  </si>
  <si>
    <t>12.25% DLF Ltd., Tranche II Series IV, (11-Aug-2020) **</t>
  </si>
  <si>
    <t>ICRA A+</t>
  </si>
  <si>
    <t>INE245A08042</t>
  </si>
  <si>
    <t>10.75% The Tata Power Co Ltd (21-Aug-2022) **</t>
  </si>
  <si>
    <t>INE540P07301</t>
  </si>
  <si>
    <t>10.15% Uttar Pradesh Power Corp Ltd (20-Jan-2023) **</t>
  </si>
  <si>
    <t>INE922K07039</t>
  </si>
  <si>
    <t>0.00% India Shelter Finance Corp Ltd (02-May-2025) **</t>
  </si>
  <si>
    <t>ICRA A</t>
  </si>
  <si>
    <t>INE271C07137</t>
  </si>
  <si>
    <t>12.25% DLF Ltd, Series IV (11-Aug-2020) **</t>
  </si>
  <si>
    <t>INE852O07089</t>
  </si>
  <si>
    <t>10.00% Aptus Value Housing Finance India Ltd (20-Jul-2025) **</t>
  </si>
  <si>
    <t>INE459T07041</t>
  </si>
  <si>
    <t>9.95% Vastu Housing Finance Corp Ltd (27-Feb-2025) **</t>
  </si>
  <si>
    <t>BWR A</t>
  </si>
  <si>
    <t>INE540P07343</t>
  </si>
  <si>
    <t>10.15% Uttar Pradesh Power Corp Ltd (20-Jan-2027) **</t>
  </si>
  <si>
    <t>INE270O08033</t>
  </si>
  <si>
    <t>0.00% RKN Retail Pvt Ltd Tranche 2 (30-Apr-2020) **</t>
  </si>
  <si>
    <t>INE540P07293</t>
  </si>
  <si>
    <t>10.15% Uttar Pradesh Power Corp Ltd (20-Jan-2022) **</t>
  </si>
  <si>
    <t>INE146O08092</t>
  </si>
  <si>
    <t>11.10% Hinduja Leyland Finance Ltd (08-Apr-2022) **</t>
  </si>
  <si>
    <t>INE516Y07030</t>
  </si>
  <si>
    <t>9.50% Piramal Capital &amp; Housing Finance Ltd (15-Apr-2022) **</t>
  </si>
  <si>
    <t>INE852O07063</t>
  </si>
  <si>
    <t>10.00% Aptus Value Housing Finance India Ltd (26-Feb-2025) **</t>
  </si>
  <si>
    <t>INE540P07210</t>
  </si>
  <si>
    <t>9.75% Uttar Pradesh Power Corp Ltd (20-Oct-2022) **</t>
  </si>
  <si>
    <t>INE459T07025</t>
  </si>
  <si>
    <t>INE146O08118</t>
  </si>
  <si>
    <t>9.20% Hinduja Leyland Finance Ltd (13-Sep-2024) **</t>
  </si>
  <si>
    <t>INE081A08165</t>
  </si>
  <si>
    <t>11.80% Tata Steel Ltd (18-Mar-2021) **</t>
  </si>
  <si>
    <t>INE694L07099</t>
  </si>
  <si>
    <t>7.75% Talwandi Sabo Power Ltd (20-Sep-2019) **</t>
  </si>
  <si>
    <t>CRISIL AA(SO)</t>
  </si>
  <si>
    <t>INE205A07048</t>
  </si>
  <si>
    <t>8.68% Vedanta Ltd (20-Apr-2020) **</t>
  </si>
  <si>
    <t>INE459T07058</t>
  </si>
  <si>
    <t>INE038A07266</t>
  </si>
  <si>
    <t>9.55% Hindalco Industries Ltd (27-Jun-2022) **</t>
  </si>
  <si>
    <t>INE971Z07059</t>
  </si>
  <si>
    <t>11.5% Rivaaz Trade Ventures Pvt Ltd (30-Mar-2023) **</t>
  </si>
  <si>
    <t>BWR AA- (SO)</t>
  </si>
  <si>
    <t>INE458U07033</t>
  </si>
  <si>
    <t>0.00% Wadhawan Global Capital Pvt Ltd (02-Aug-2022) **</t>
  </si>
  <si>
    <t>CARE AA+(SO)</t>
  </si>
  <si>
    <t>INE598K07011</t>
  </si>
  <si>
    <t>9.00% Pune Solapur Expressways Pvt Ltd Series A (31-Mar-2029) **</t>
  </si>
  <si>
    <t>ICRA A(SO)</t>
  </si>
  <si>
    <t>INE764L07181</t>
  </si>
  <si>
    <t>0.00% Sadbhav Infrastructure Project Ltd (06-Jun-2023) **</t>
  </si>
  <si>
    <t>CARE A(SO)</t>
  </si>
  <si>
    <t>INE00U207051</t>
  </si>
  <si>
    <t>0.00% Adani Rail Infra Private Limited (28-Apr-2023) **</t>
  </si>
  <si>
    <t>INE003S07098</t>
  </si>
  <si>
    <t>12.68% Renew Power Ltd., Series III, (23-Mar-2020) **</t>
  </si>
  <si>
    <t>CARE A+</t>
  </si>
  <si>
    <t>INE964Q07012</t>
  </si>
  <si>
    <t>9.60% Renew Wind Energy (Rajasthan One) Pvt Ltd (31-Mar-2023) **</t>
  </si>
  <si>
    <t>CARE A+(SO)</t>
  </si>
  <si>
    <t>INE946S07148</t>
  </si>
  <si>
    <t>12.80% Nufuture Digital (India) Ltd (30-Sep-2023) **</t>
  </si>
  <si>
    <t>BWR A+ (SO)</t>
  </si>
  <si>
    <t>INE082T07033</t>
  </si>
  <si>
    <t>0.00% Diligent Media Corp Ltd. Series C (30-Jun-2020) **</t>
  </si>
  <si>
    <t>INE567W07011</t>
  </si>
  <si>
    <t>13.15% Greenko Solar Energy Private Limited (18-May-2020) **</t>
  </si>
  <si>
    <t>INE333T07063</t>
  </si>
  <si>
    <t>11.49% Reliance Big Pvt Ltd Series 3 (14-Jan-2021) **</t>
  </si>
  <si>
    <t>BWR A-(SO)</t>
  </si>
  <si>
    <t>INE713G08046</t>
  </si>
  <si>
    <t>8.25% Vodafone Mobile Services Ltd (10-Jul-2020) **</t>
  </si>
  <si>
    <t>CRISIL A+</t>
  </si>
  <si>
    <t>INE080T07078</t>
  </si>
  <si>
    <t>13.40% Future Ideas Company Ltd (30-Sep-2023) **</t>
  </si>
  <si>
    <t>INE575P08016</t>
  </si>
  <si>
    <t>10.25% Star Health &amp; Allied Insurance Co Ltd (06-Sep-2024) **</t>
  </si>
  <si>
    <t>IND A</t>
  </si>
  <si>
    <t>INE598K07029</t>
  </si>
  <si>
    <t>9.00% Pune Solapur Expressways Pvt Ltd Series B (31-Mar-2029) **</t>
  </si>
  <si>
    <t>INE720G08074</t>
  </si>
  <si>
    <t>Jindal Power Ltd (Sbi+100 Bps) (20-Dec-2019) **</t>
  </si>
  <si>
    <t>ICRA A-</t>
  </si>
  <si>
    <t>INE003S07080</t>
  </si>
  <si>
    <t>12.68% Renew Power Ltd., Series II, (23-Mar-2020) **</t>
  </si>
  <si>
    <t>INE00MX08011</t>
  </si>
  <si>
    <t>11.7% Svantantra Microfin Private Limited (30-Nov-2023) **</t>
  </si>
  <si>
    <t>INE209W07028</t>
  </si>
  <si>
    <t>9.95% Narmada Wind Energy Pvt Ltd (31-Mar-2023) **</t>
  </si>
  <si>
    <t>INE582L07104</t>
  </si>
  <si>
    <t>8.25% Tata Housing Development Co Ltd (27-Feb-2020) **</t>
  </si>
  <si>
    <t>ICRA AA</t>
  </si>
  <si>
    <t>INE659X07014</t>
  </si>
  <si>
    <t>9.95% Molagavalli Renewable Pvt Ltd (31-Mar-2023) **</t>
  </si>
  <si>
    <t>INE01EA07016</t>
  </si>
  <si>
    <t>11.90% Rishanth Wholesale Trading Private Ltd (20-Oct-2023) **</t>
  </si>
  <si>
    <t>INE139S07017</t>
  </si>
  <si>
    <t>11.35% Renew Solar Power Private Limited (01-Nov-2022) **</t>
  </si>
  <si>
    <t>INE125X07016</t>
  </si>
  <si>
    <t>9.75% TRPL Roadways Pvt Ltd (25-Mar-2022) **</t>
  </si>
  <si>
    <t>ICRA A+(SO)</t>
  </si>
  <si>
    <t>INE316W07013</t>
  </si>
  <si>
    <t>0.00% Hero Solar Energy Private Limited (21-Jun-2022) **</t>
  </si>
  <si>
    <t>INE003S07189</t>
  </si>
  <si>
    <t>9.45% Renew Power Limited (31-Jul-2025) **</t>
  </si>
  <si>
    <t>Commercial Paper</t>
  </si>
  <si>
    <t>INE660N14CL2</t>
  </si>
  <si>
    <t>S D Corporation Private Ltd (21-Jan-2020) **</t>
  </si>
  <si>
    <t>CARE A1+(SO)</t>
  </si>
  <si>
    <t>INE660N14CK4</t>
  </si>
  <si>
    <t>S D Corporation Private Ltd (24-Jan-2020) **</t>
  </si>
  <si>
    <t>(In Year)</t>
  </si>
  <si>
    <r>
      <t>Franklin India Short Term Income Plan As of -28Feb</t>
    </r>
    <r>
      <rPr>
        <b/>
        <sz val="8"/>
        <color theme="1"/>
        <rFont val="Arial"/>
        <family val="2"/>
      </rPr>
      <t>2019</t>
    </r>
  </si>
  <si>
    <t>INE528G08352</t>
  </si>
  <si>
    <t>9.50% Yes Bank Ltd (23-12-2021) **</t>
  </si>
  <si>
    <t>CARE AA</t>
  </si>
  <si>
    <t>INE616U07036</t>
  </si>
  <si>
    <t>8.70% Edelweiss Agri Value Chain Ltd (30-Jun-2027) **</t>
  </si>
  <si>
    <t>INE205A07030</t>
  </si>
  <si>
    <t>9.45% Vedanta Ltd (17-Aug-2020) **</t>
  </si>
  <si>
    <t>INE140A07401</t>
  </si>
  <si>
    <t>9.00% Piramal Enterprises Ltd (15-May-2020) **</t>
  </si>
  <si>
    <t>INE140A07435</t>
  </si>
  <si>
    <t>9.00% Piramal Enterprises Ltd (29-May-2020) **</t>
  </si>
  <si>
    <t>INE01E708024</t>
  </si>
  <si>
    <t>10.32% Andhra Pradesh Capital Region Development Authority (16-Aug-2025) **</t>
  </si>
  <si>
    <t>INE01E708016</t>
  </si>
  <si>
    <t>10.32% Andhra Pradesh Capital Region Development Authority (16-Aug-2024) **</t>
  </si>
  <si>
    <t>INE667A08104</t>
  </si>
  <si>
    <t>9.80% Syndicate Bank (25-Jul-2022) **</t>
  </si>
  <si>
    <t>INE657N07183</t>
  </si>
  <si>
    <t>9.00% Edelweiss Commodities Services Ltd (17-Apr-2020) **</t>
  </si>
  <si>
    <t>INE976G08064</t>
  </si>
  <si>
    <t>10.20% RBL Bank Ltd (15-Apr-2023) **</t>
  </si>
  <si>
    <t>ICRA AA-</t>
  </si>
  <si>
    <t>INE852O07097</t>
  </si>
  <si>
    <t>10.00% Aptus Value Housing Finance India Ltd (20-Aug-2025) **</t>
  </si>
  <si>
    <t>INE155A08365</t>
  </si>
  <si>
    <t>7.4% Tata Motors Ltd (29-Jun-2021) **</t>
  </si>
  <si>
    <t>INE657N07381</t>
  </si>
  <si>
    <t>8.70% Edelweiss Commodities Services Ltd (30-Jun-2027) **</t>
  </si>
  <si>
    <t>INE540P07319</t>
  </si>
  <si>
    <t>10.15% Uttar Pradesh Power Corp Ltd (19-Jan-2024) **</t>
  </si>
  <si>
    <t>INE540P07327</t>
  </si>
  <si>
    <t>10.15% Uttar Pradesh Power Corp Ltd (20-Jan-2025) **</t>
  </si>
  <si>
    <t>INE540P07335</t>
  </si>
  <si>
    <t>10.15% Uttar Pradesh Power Corp Ltd (20-Jan-2026) **</t>
  </si>
  <si>
    <t>INE016P07146</t>
  </si>
  <si>
    <t>10.5% Vistaar Financial Services Private Ltd (24-Aug-2025) **</t>
  </si>
  <si>
    <t>INE540P07285</t>
  </si>
  <si>
    <t>10.15% Uttar Pradesh Power Corp Ltd (20-Jan-2021) **</t>
  </si>
  <si>
    <t>INE852O07055</t>
  </si>
  <si>
    <t>10.00% Aptus Value Housing Finance India Ltd (24-Jan-2025) **</t>
  </si>
  <si>
    <t>INE623B07115</t>
  </si>
  <si>
    <t>10.25% Future Enterprise Ltd, Series C (06-Apr-2020) **</t>
  </si>
  <si>
    <t>INE271C07160</t>
  </si>
  <si>
    <t>12.25% DLF Ltd, Tranche II Series III (09-Aug-2019) **</t>
  </si>
  <si>
    <t>INE124N07200</t>
  </si>
  <si>
    <t>10.9007% Ess Kay Fincorp Limited (11-Jun-2021) **</t>
  </si>
  <si>
    <t>INE459T07082</t>
  </si>
  <si>
    <t>10.4% Vastu Housing Finance Corp Ltd (27-Nov-2025) **</t>
  </si>
  <si>
    <t>INE459T07090</t>
  </si>
  <si>
    <t>10.40% Vastu Housing Finance Corp Ltd (27-Nov-2025) **</t>
  </si>
  <si>
    <t>INE124N07168</t>
  </si>
  <si>
    <t>INE252T07057</t>
  </si>
  <si>
    <t>9.70% Xander Finance Pvt Ltd (30-Apr-2021) **</t>
  </si>
  <si>
    <t>INE459T07033</t>
  </si>
  <si>
    <t>INE01E708032</t>
  </si>
  <si>
    <t>10.32% Andhra Pradesh Capital Region Development Authority (16-Aug-2026) **</t>
  </si>
  <si>
    <t>INE146O08068</t>
  </si>
  <si>
    <t>11.50% Hinduja Leyland Finance Ltd (31-May-2021) **</t>
  </si>
  <si>
    <t>INE540P07202</t>
  </si>
  <si>
    <t>9.75% Uttar Pradesh Power Corp Ltd (20-Oct-2021) **</t>
  </si>
  <si>
    <t>INE155A08068</t>
  </si>
  <si>
    <t>9.70% Tata Motors Ltd (18-Jun-2020) **</t>
  </si>
  <si>
    <t>INE657N07415</t>
  </si>
  <si>
    <t>8.40% Edelweiss Commodities Services Ltd (26-Oct-2020) **</t>
  </si>
  <si>
    <t>INE160A08100</t>
  </si>
  <si>
    <t>8.95% Punjab National Bank (03-Mar-2022) **</t>
  </si>
  <si>
    <t>IND A+</t>
  </si>
  <si>
    <t>INE608A08025</t>
  </si>
  <si>
    <t>10.90% Punjab &amp; Sindh Bank Ltd (07-May-2022) **</t>
  </si>
  <si>
    <t>INE434A08067</t>
  </si>
  <si>
    <t>10.99% Andhra Bank (05-Aug-2021) **</t>
  </si>
  <si>
    <t>INE852O07048</t>
  </si>
  <si>
    <t>10.00% Aptus Value Housing Finance India Ltd (26-Dec-2024) **</t>
  </si>
  <si>
    <t>INE657N07407</t>
  </si>
  <si>
    <t>8.45% Edelweiss Commodities Services Ltd (11-Aug-2020) **</t>
  </si>
  <si>
    <t>INE128S07333</t>
  </si>
  <si>
    <t>10.21% Five Star Business Finance Ltd (28-Mar-2023) **</t>
  </si>
  <si>
    <t>CARE A</t>
  </si>
  <si>
    <t>INE146O08100</t>
  </si>
  <si>
    <t>9.40% Hinduja Leyland Finance Ltd (28-Aug-2024) **</t>
  </si>
  <si>
    <t>INE271C07129</t>
  </si>
  <si>
    <t>12.25% DLF Ltd, Series III (09-Aug-2019) **</t>
  </si>
  <si>
    <t>INE667A08070</t>
  </si>
  <si>
    <t>11.25% Syndicate Bank (15-Jul-2021) **</t>
  </si>
  <si>
    <t>INE503A08028</t>
  </si>
  <si>
    <t>9.85% DCB Bank Ltd (18-Nov-2026) **</t>
  </si>
  <si>
    <t>INE028A08083</t>
  </si>
  <si>
    <t>8.50% Bank Of Baroda (02-Dec-2021) **</t>
  </si>
  <si>
    <t>INE146O08027</t>
  </si>
  <si>
    <t>12.00% Hinduja Leyland Finance Ltd (28-Mar-2021) **</t>
  </si>
  <si>
    <t>IND AA-</t>
  </si>
  <si>
    <t>INE155A08225</t>
  </si>
  <si>
    <t>9.73% Tata Motors Ltd (01-Oct-2020) **</t>
  </si>
  <si>
    <t>INE705A08094</t>
  </si>
  <si>
    <t>10.49% Vijaya Bank (17-Jan-2022) **</t>
  </si>
  <si>
    <t>INE540P07194</t>
  </si>
  <si>
    <t>9.75% Uttar Pradesh Power Corp Ltd (20-Oct-2020) **</t>
  </si>
  <si>
    <t>INE146O08084</t>
  </si>
  <si>
    <t>11.30% Hinduja Leyland Finance Ltd (21-Jul-2021) **</t>
  </si>
  <si>
    <t>INE128S07317</t>
  </si>
  <si>
    <t>INE134E08IW3</t>
  </si>
  <si>
    <t>7.50% Power Finance Corp Ltd (17-Sep-2020) **</t>
  </si>
  <si>
    <t>INE392R08020</t>
  </si>
  <si>
    <t>0.00% Dolvi Minerals And Metals Pvt Limited (22-Oct-2019) **</t>
  </si>
  <si>
    <t>INE428K07011</t>
  </si>
  <si>
    <t>11.49% Reliance Infrastructure Consulting &amp; Engineers (15-Jan-2021) **</t>
  </si>
  <si>
    <t>INE209W07010</t>
  </si>
  <si>
    <t>9.60% Narmada Wind Energy Pvt Ltd (31-Mar-2023) **</t>
  </si>
  <si>
    <t>INE498F07063</t>
  </si>
  <si>
    <t>0.00% Essel Infraprojects Ltd, Series I (22-May-2020) **</t>
  </si>
  <si>
    <t>INE003S07155</t>
  </si>
  <si>
    <t>10.30% Renew Power Limited (28-Sep-2022) **</t>
  </si>
  <si>
    <t>INE082T07025</t>
  </si>
  <si>
    <t>0.00% Diligent Media Corp Ltd. Series B (30-Jun-2020) **</t>
  </si>
  <si>
    <t>INE720G08082</t>
  </si>
  <si>
    <t>Jindal Power Ltd (Sbi+100 Bps) (22-Dec-2020) **</t>
  </si>
  <si>
    <t>INE971Z07109</t>
  </si>
  <si>
    <t>12.25% Rivaaz Trade Ventures Pvt Ltd (30-Sep-2023) **</t>
  </si>
  <si>
    <t>INE918T07020</t>
  </si>
  <si>
    <t>0.00% Hero Wind Energy Pvt Ltd (08-Feb-2022) **</t>
  </si>
  <si>
    <t>INE971Z07042</t>
  </si>
  <si>
    <t>11.5% Rivaaz Trade Ventures Pvt Ltd (30-Mar-2022) **</t>
  </si>
  <si>
    <t>INE333T07055</t>
  </si>
  <si>
    <t>11.49% Reliance Big Pvt Ltd Series 2 (14-Jan-2021) **</t>
  </si>
  <si>
    <t>INE003S07122</t>
  </si>
  <si>
    <t>13.01% Renew Power Ltd., Series VI, (23-Mar-2020) **</t>
  </si>
  <si>
    <t>INE445K07098</t>
  </si>
  <si>
    <t>9.50% Reliance Broadcast Network Ltd (20-Jul-2019) **</t>
  </si>
  <si>
    <t>INE507R07033</t>
  </si>
  <si>
    <t>13.50% Opj Trading Private Ltd (16-Oct-2020) **</t>
  </si>
  <si>
    <t>INE971Z07034</t>
  </si>
  <si>
    <t>11.5% Rivaaz Trade Ventures Pvt Ltd (30-Mar-2021) **</t>
  </si>
  <si>
    <t>INE498F07071</t>
  </si>
  <si>
    <t>0.00% Essel Infraprojects Ltd, Series II (22-May-2020) **</t>
  </si>
  <si>
    <t>INE003S07072</t>
  </si>
  <si>
    <t>12.68% Renew Power Ltd., Series I, (23-Mar-2020) **</t>
  </si>
  <si>
    <t>INE946S07122</t>
  </si>
  <si>
    <t>12.80% Nufuture Digital (India) Ltd (30-Sep-2021) **</t>
  </si>
  <si>
    <t>INE445K07106</t>
  </si>
  <si>
    <t>9.50% Reliance Broadcast Network Ltd (20-Jul-2020) **</t>
  </si>
  <si>
    <t>INE082T07017</t>
  </si>
  <si>
    <t>0.00% Diligent Media Corp Ltd. Series A (30-Jun-2020) **</t>
  </si>
  <si>
    <t>INE311S08135</t>
  </si>
  <si>
    <t>10.00% Ma Multi-Trade Pvt Ltd (27-Nov-2020) **</t>
  </si>
  <si>
    <t>INE971Z07026</t>
  </si>
  <si>
    <t>11.5% Rivaaz Trade Ventures Pvt Ltd (30-Mar-2020) **</t>
  </si>
  <si>
    <t>INE285T07099</t>
  </si>
  <si>
    <t>11.9% Rivaaz Trade Ventures Pvt Ltd (07-Aug-2020) **</t>
  </si>
  <si>
    <t>INE971Z07083</t>
  </si>
  <si>
    <t>12.25% Rivaaz Trade Ventures Pvt Ltd (30-Sep-2021) **</t>
  </si>
  <si>
    <t>INE971Z07091</t>
  </si>
  <si>
    <t>12.25% Rivaaz Trade Ventures Pvt Ltd (30-Sep-2022) **</t>
  </si>
  <si>
    <t>INE423Y07013</t>
  </si>
  <si>
    <t>9.40% Small Business Fincredit India Pvt Ltd (28-Sep-2020) **</t>
  </si>
  <si>
    <t>INE080T07060</t>
  </si>
  <si>
    <t>13.40% Future Ideas Company Ltd (31-Oct-2022) **</t>
  </si>
  <si>
    <t>INE946S07114</t>
  </si>
  <si>
    <t>12.80% Nufuture Digital (India) Ltd (30-Sep-2020) **</t>
  </si>
  <si>
    <t>INE971Z07075</t>
  </si>
  <si>
    <t>12.25% Rivaaz Trade Ventures Pvt Ltd (30-Sep-2020) **</t>
  </si>
  <si>
    <t>INE080T07029</t>
  </si>
  <si>
    <t>12.75% Future Ideas Company Ltd (31-Jul-2019) **</t>
  </si>
  <si>
    <t>INE080T07052</t>
  </si>
  <si>
    <t>13.40% Future Ideas Company Ltd (31-Oct-2021) **</t>
  </si>
  <si>
    <t>INE971Z07018</t>
  </si>
  <si>
    <t>11.5% Rivaaz Trade Ventures Pvt Ltd (30-Mar-2019) **</t>
  </si>
  <si>
    <t>INE946S07098</t>
  </si>
  <si>
    <t>12.15% Nufuture Digital (India) Ltd (02-Jun-2020) **</t>
  </si>
  <si>
    <t>INE804K07013</t>
  </si>
  <si>
    <t>11.28% Reliance Big Entertainment Pvt Ltd (26-Apr-2019) **</t>
  </si>
  <si>
    <t>INE321N07244</t>
  </si>
  <si>
    <t>0.00% KKR India Financial Services Pvt Ltd (10-Mar-2021) **</t>
  </si>
  <si>
    <t>INE971Z07067</t>
  </si>
  <si>
    <t>12.25% Rivaaz Trade Ventures Pvt Ltd (30-Sep-2019) **</t>
  </si>
  <si>
    <t>INE080T07045</t>
  </si>
  <si>
    <t>13.40% Future Ideas Company Ltd (31-Oct-2020) **</t>
  </si>
  <si>
    <t>INE157D08043</t>
  </si>
  <si>
    <t>11.50% Clix Capital Services Pvt Ltd (12-Nov-2021) **</t>
  </si>
  <si>
    <t>INE321N07152</t>
  </si>
  <si>
    <t>0.00% KKR India Financial Services Pvt Ltd (14-Apr-2020) **</t>
  </si>
  <si>
    <t>INE946S07106</t>
  </si>
  <si>
    <t>12.80% Nufuture Digital (India) Ltd (30-Sep-2019) **</t>
  </si>
  <si>
    <t>INE918T07038</t>
  </si>
  <si>
    <t>0.00% Hero Wind Energy Pvt Ltd (21-Jun-2022) **</t>
  </si>
  <si>
    <t>INE333T07048</t>
  </si>
  <si>
    <t>11.49% Reliance Big Pvt Ltd  Series 1 (14-Jan-2021) **</t>
  </si>
  <si>
    <t>INE660N14CJ6</t>
  </si>
  <si>
    <t>S D Corporation Private Ltd (28-Jan-2020) **</t>
  </si>
  <si>
    <t>INE660N14CI8</t>
  </si>
  <si>
    <t>S D Corporation Private Ltd (31-Jan-2020) **</t>
  </si>
  <si>
    <t>INE660N14CN8</t>
  </si>
  <si>
    <t>S D Corporation Private Ltd (14-Jan-2020) **</t>
  </si>
  <si>
    <t>* Less Than 0.01 %</t>
  </si>
  <si>
    <t>Retail Plan Growth Option</t>
  </si>
  <si>
    <t>Retail Plan Weekly Dividend Option</t>
  </si>
  <si>
    <t>Retail Plan Monthly Dividend Option</t>
  </si>
  <si>
    <t>Retail Plan Quarterly Dividend Option</t>
  </si>
  <si>
    <t>Direct Retail Plan Growth Option</t>
  </si>
  <si>
    <t>Direct Retail Plan Weekly Dividend Option</t>
  </si>
  <si>
    <t>Direct Retail Plan Monthly Dividend Option</t>
  </si>
  <si>
    <t>Direct Retail Plan Quarterly Dividend Option</t>
  </si>
  <si>
    <t>Institutional Plan Growth Option</t>
  </si>
  <si>
    <t>Franklin India Low Duration Fund As of -28Feb2019</t>
  </si>
  <si>
    <t>INE003S07213</t>
  </si>
  <si>
    <t>9.60% Renew Power Limited (26-Feb-2021) **</t>
  </si>
  <si>
    <t>INE516Y07055</t>
  </si>
  <si>
    <t>9.50% Piramal Capital &amp; Housing Finance Ltd (06-May-2022) **</t>
  </si>
  <si>
    <t>INE658R08149</t>
  </si>
  <si>
    <t>Aspire Home Finance Corp Ltd (SBI MCLR + 205 Bps) (28-Sep-2023) **</t>
  </si>
  <si>
    <t>INE245A08091</t>
  </si>
  <si>
    <t>7.99% The Tata Power Co Ltd (16-Nov-2020) **</t>
  </si>
  <si>
    <t>INE657N07597</t>
  </si>
  <si>
    <t>Edelweiss Commodities Services Ltd (SBI MCLR + 150 Bps) (29-Nov-2021) **</t>
  </si>
  <si>
    <t>INE516Y07022</t>
  </si>
  <si>
    <t>9.50% Piramal Capital &amp; Housing Finance Ltd (29-Apr-2022) **</t>
  </si>
  <si>
    <t>INE658R07257</t>
  </si>
  <si>
    <t>Aspire Home Finance Corp Ltd (SBI MCLR + 200 Bps) (24-Aug-2023) **</t>
  </si>
  <si>
    <t>INE540P07277</t>
  </si>
  <si>
    <t>10.15% Uttar Pradesh Power Corp Ltd (20-Jan-2020) **</t>
  </si>
  <si>
    <t>INE124N07150</t>
  </si>
  <si>
    <t>10.434553% Ess Kay Fincorp Limited (27-Sep-2019) **</t>
  </si>
  <si>
    <t>INE945W07027</t>
  </si>
  <si>
    <t>0.00% Incred Financial Services Private Limited (22-Jun-2020) **</t>
  </si>
  <si>
    <t>INE459T07066</t>
  </si>
  <si>
    <t>Vastu Housing Finance Corp Ltd (6M SBI MCLR + 185 Bps) (25-Aug-2023) **</t>
  </si>
  <si>
    <t>INE459T07074</t>
  </si>
  <si>
    <t>INE945W07019</t>
  </si>
  <si>
    <t>10.75% Incred Financial Services Private Limited (22-Jun-2020) **</t>
  </si>
  <si>
    <t>INE252T07040</t>
  </si>
  <si>
    <t>9.70% Xander Finance Pvt Ltd (15-Mar-2021) **</t>
  </si>
  <si>
    <t>INE146O07052</t>
  </si>
  <si>
    <t>10.65% Hinduja Leyland Finance Ltd (16-Feb-2020) **</t>
  </si>
  <si>
    <t>INE945W07035</t>
  </si>
  <si>
    <t>10.25% Incred Financial Services Private Limited (26-Apr-2021) **</t>
  </si>
  <si>
    <t>INE850M08036</t>
  </si>
  <si>
    <t>10.44% Northern Arc Capital Ltd Series B (02-Aug-2019) **</t>
  </si>
  <si>
    <t>INE945W07043</t>
  </si>
  <si>
    <t>0.00% Incred Financial Services Private Limited (26-Jun-2019) **</t>
  </si>
  <si>
    <t>INE516Y07048</t>
  </si>
  <si>
    <t>9.50% Piramal Capital &amp; Housing Finance Ltd (21-Apr-2022) **</t>
  </si>
  <si>
    <t>INE134E08GN6</t>
  </si>
  <si>
    <t>8.96% Power Finance Corp Ltd (21-Oct-2019) **</t>
  </si>
  <si>
    <t>INE476S08045</t>
  </si>
  <si>
    <t>10.75% Greenko Clean Energy Projects Private Limited (04-Dec-2020) **</t>
  </si>
  <si>
    <t>INE458U07025</t>
  </si>
  <si>
    <t>0.00% Wadhawan Global Capital Pvt Ltd (31-Jul-2020) **</t>
  </si>
  <si>
    <t>INE157D08019</t>
  </si>
  <si>
    <t>9.00% Clix Capital Services Pvt Ltd (25-May-2023) **</t>
  </si>
  <si>
    <t>INE351E08024</t>
  </si>
  <si>
    <t>9.20% Dlf Home Developers Ltd Series II (21-Nov-2019) **</t>
  </si>
  <si>
    <t>BWR A(SO)</t>
  </si>
  <si>
    <t>INE357U08019</t>
  </si>
  <si>
    <t>0.00% Yes Capital India Pvt Ltd (12-Oct-2020) **</t>
  </si>
  <si>
    <t>INE896L07660</t>
  </si>
  <si>
    <t>Indostar Capital Finance Ltd (SBI MCLR + 225 Bps) (02-Nov-2021) **</t>
  </si>
  <si>
    <t>INE157D08027</t>
  </si>
  <si>
    <t>9.00% Clix Capital Services Pvt Ltd (27-Jun-2023) **</t>
  </si>
  <si>
    <t>INE606L08166</t>
  </si>
  <si>
    <t>0.00% Aditya Birla Retail Limited (24-Jun-2020) **</t>
  </si>
  <si>
    <t>INE960S07073</t>
  </si>
  <si>
    <t>0.00% JSW Logistics Infrastructure Pvt Ltd (13-Dec-2019) **</t>
  </si>
  <si>
    <t>INE960S07081</t>
  </si>
  <si>
    <t>0.00% JSW Logistics Infrastructure Pvt Ltd (13-Mar-2020) **</t>
  </si>
  <si>
    <t>INE840S07085</t>
  </si>
  <si>
    <t>11.90% Rivaaz Trade Ventures Pvt Ltd (30-Nov-2019) **</t>
  </si>
  <si>
    <t>INE285T07073</t>
  </si>
  <si>
    <t>11.90% Rivaaz Trade Ventures Pvt Ltd (31-Aug-2019) **</t>
  </si>
  <si>
    <t>INE840S07077</t>
  </si>
  <si>
    <t>11.90% Rivaaz Trade Ventures Pvt Ltd (31-May-2019) **</t>
  </si>
  <si>
    <t>INE081T08090</t>
  </si>
  <si>
    <t>10.90% Aasan Corporate Solutions Pvt Ltd (13-Dec-2019) **</t>
  </si>
  <si>
    <t>ICRA AA-(SO)</t>
  </si>
  <si>
    <t>Money Market Instruments</t>
  </si>
  <si>
    <t>Certificate of Deposit</t>
  </si>
  <si>
    <t>INE095A16ZK6</t>
  </si>
  <si>
    <t>Indusind Bank Ltd (27-Dec-2019) **</t>
  </si>
  <si>
    <t>CRISIL A1+</t>
  </si>
  <si>
    <t>INE238A164E2</t>
  </si>
  <si>
    <t>Axis Bank Ltd (08-Aug-2019)</t>
  </si>
  <si>
    <t>ICRA A1+</t>
  </si>
  <si>
    <t>INE238A165G4</t>
  </si>
  <si>
    <t>Axis Bank Ltd (14-Nov-2019) **</t>
  </si>
  <si>
    <t>INE238A16Z65</t>
  </si>
  <si>
    <t>Axis Bank Ltd (12-Mar-2019) **</t>
  </si>
  <si>
    <t>INE556F16424</t>
  </si>
  <si>
    <t>Small Industries Development Bank Of India (06-Jun-2019) **</t>
  </si>
  <si>
    <t>INE110L14IF1</t>
  </si>
  <si>
    <t>Reliance Jio Infocomm Limited (08-Mar-2019)</t>
  </si>
  <si>
    <t>INE257A14011</t>
  </si>
  <si>
    <t>Bharat Heavy Electricals Ltd (29-Mar-2019)</t>
  </si>
  <si>
    <t>CARE A1+</t>
  </si>
  <si>
    <t>INE261F14FB9</t>
  </si>
  <si>
    <t>National Bank For Agriculture And Rural Development (24-May-2019) **</t>
  </si>
  <si>
    <t>INE001A14UG8</t>
  </si>
  <si>
    <t>Housing Development Finance Corp Ltd (20-May-2019)</t>
  </si>
  <si>
    <t>INE477A14AA5</t>
  </si>
  <si>
    <t>Can Fin Homes Ltd (14-May-2019) **</t>
  </si>
  <si>
    <t>INE001A14UH6</t>
  </si>
  <si>
    <t>Housing Development Finance Corp Ltd (14-Nov-2019) **</t>
  </si>
  <si>
    <t>INE476M14BW4</t>
  </si>
  <si>
    <t>L&amp;T Housing Finance Limited (14-Jan-2020) **</t>
  </si>
  <si>
    <t>INE660N14AV5</t>
  </si>
  <si>
    <t>S D Corporation Private Ltd (04-Jun-2019) **</t>
  </si>
  <si>
    <t>INE623B14AF1</t>
  </si>
  <si>
    <t>Future Enterprises Ltd (18-Mar-2019) **</t>
  </si>
  <si>
    <t>INE660N14AU7</t>
  </si>
  <si>
    <t>S D Corporation Private Ltd (07-Jun-2019) **</t>
  </si>
  <si>
    <t>INE660N14AY9</t>
  </si>
  <si>
    <t>S D Corporation Private Ltd (14-Jun-2019) **</t>
  </si>
  <si>
    <t>INE660N14BC3</t>
  </si>
  <si>
    <t>S D Corporation Private Ltd (19-Jun-2019) **</t>
  </si>
  <si>
    <t>INE660N14BA7</t>
  </si>
  <si>
    <t>S D Corporation Private Ltd (05-Jun-2019) **</t>
  </si>
  <si>
    <t>INE660N14BB5</t>
  </si>
  <si>
    <t>S D Corporation Private Ltd (21-Jun-2019) **</t>
  </si>
  <si>
    <t>INE660N14AT9</t>
  </si>
  <si>
    <t>S D Corporation Private Ltd (15-May-2019) **</t>
  </si>
  <si>
    <t>Monthly Dividend Plan</t>
  </si>
  <si>
    <t>Direct Monthly Dividend Plan</t>
  </si>
  <si>
    <r>
      <t>Franklin India Government Securities Fund As of -2</t>
    </r>
    <r>
      <rPr>
        <b/>
        <sz val="8"/>
        <color theme="1"/>
        <rFont val="Arial"/>
        <family val="2"/>
      </rPr>
      <t>8Feb2019</t>
    </r>
  </si>
  <si>
    <t>Government Securities</t>
  </si>
  <si>
    <t>IN0020170174</t>
  </si>
  <si>
    <t>7.17% GOI 2028 (08-Jan-2028)</t>
  </si>
  <si>
    <t>SOVEREIGN</t>
  </si>
  <si>
    <t>IN0020180025</t>
  </si>
  <si>
    <t>7.37% GOI 2023 (16-Apr-2023)</t>
  </si>
  <si>
    <t>Growth Option</t>
  </si>
  <si>
    <t>Quarterly Dividend Option</t>
  </si>
  <si>
    <t>Direct Growth Option</t>
  </si>
  <si>
    <t>Direct Quarterly Dividend Option</t>
  </si>
  <si>
    <t>Franklin India Debt Hybrid Fund As of -28Feb2019</t>
  </si>
  <si>
    <t>Industry/Rating</t>
  </si>
  <si>
    <t>INE514E08FL5</t>
  </si>
  <si>
    <t>8.60% Export-Import Bank Of India (31-Mar-2022) **</t>
  </si>
  <si>
    <t>ICRA AA+</t>
  </si>
  <si>
    <t>INE062A08124</t>
  </si>
  <si>
    <t>9.00% State Bank Of India (06-Sep-2021) **</t>
  </si>
  <si>
    <t>INE245A08067</t>
  </si>
  <si>
    <t>9.48% The Tata Power Co Ltd (17-Nov-2019) **</t>
  </si>
  <si>
    <t>INE001A07RN4</t>
  </si>
  <si>
    <t>8.70% Housing Development Finance Corp Ltd (15-Dec-2020)</t>
  </si>
  <si>
    <t>INE523H07841</t>
  </si>
  <si>
    <t>8.70% JM Financial Products Ltd (25-Jul-2019) **</t>
  </si>
  <si>
    <t>INE115A07GB0</t>
  </si>
  <si>
    <t>8.70% LIC Housing Finance Ltd (08-Nov-2019) **</t>
  </si>
  <si>
    <t>INE081A08207</t>
  </si>
  <si>
    <t>9.15% Tata Steel Ltd (24-Jan-2021) **</t>
  </si>
  <si>
    <t>BWR AA</t>
  </si>
  <si>
    <t>INE134E08HV7</t>
  </si>
  <si>
    <t>8.36% Power Finance Corp Ltd (04-Sep-2020) **</t>
  </si>
  <si>
    <t>INE295J08014</t>
  </si>
  <si>
    <t>9.70% Coastal Gujarat Power Ltd (25-Aug-2023) **</t>
  </si>
  <si>
    <t>INE434A09149</t>
  </si>
  <si>
    <t>9.55% Andhra Bank (26-Dec-2019) **</t>
  </si>
  <si>
    <t>INE053F07AC3</t>
  </si>
  <si>
    <t>7.33% Indian Railway Finance Corp Ltd (27-Aug-2027) **</t>
  </si>
  <si>
    <t>INE528G09061</t>
  </si>
  <si>
    <t>10.25% Yes Bank Ltd (05-Mar-2020) **</t>
  </si>
  <si>
    <t>INE205A07139</t>
  </si>
  <si>
    <t>8.50% Vedanta Ltd (05-Apr-2021) **</t>
  </si>
  <si>
    <t>INE523H07866</t>
  </si>
  <si>
    <t>8.80% JM Financial Products Ltd (28-Sep-2020) **</t>
  </si>
  <si>
    <t>INE238A164J1</t>
  </si>
  <si>
    <t>Axis Bank Ltd (12-Apr-2019) **</t>
  </si>
  <si>
    <t>INE477A14AC1</t>
  </si>
  <si>
    <t>Can Fin Homes Ltd (26-Dec-2019) **</t>
  </si>
  <si>
    <r>
      <t>Franklin India Dynamic Accrual Fund As of -28Feb20</t>
    </r>
    <r>
      <rPr>
        <b/>
        <sz val="8"/>
        <color theme="1"/>
        <rFont val="Arial"/>
        <family val="2"/>
      </rPr>
      <t>19</t>
    </r>
  </si>
  <si>
    <t>INE01E708040</t>
  </si>
  <si>
    <t>10.32% Andhra Pradesh Capital Region Development Authority (16-Aug-2027) **</t>
  </si>
  <si>
    <t>INE764L07173</t>
  </si>
  <si>
    <t>0.00% Sadbhav Infrastructure Project Ltd (23-Apr-2023) **</t>
  </si>
  <si>
    <t>INE124N07143</t>
  </si>
  <si>
    <t>10.9007% Esskay Fincorp Ltd (11-Jun-2021) **</t>
  </si>
  <si>
    <t>INE949L08152</t>
  </si>
  <si>
    <t>11.75% AU Small Finance Bank Ltd (04-May-2021) **</t>
  </si>
  <si>
    <t>INE658R08024</t>
  </si>
  <si>
    <t>11.00% Aspire Home Finance Corp Ltd (03-May-2021) **</t>
  </si>
  <si>
    <t>INE540P07228</t>
  </si>
  <si>
    <t>9.75% Uttar Pradesh Power Corp Ltd (20-Oct-2023) **</t>
  </si>
  <si>
    <t>INE658R08032</t>
  </si>
  <si>
    <t>11.00% Aspire Home Finance Corp Ltd (16-May-2021) **</t>
  </si>
  <si>
    <t>INE850M07137</t>
  </si>
  <si>
    <t>9.69% Northern Arc Capital Ltd (02-May-2019) **</t>
  </si>
  <si>
    <t>INE949L08137</t>
  </si>
  <si>
    <t>13.00% AU Small Finance Bank Ltd (19-Sep-2019) **</t>
  </si>
  <si>
    <t>INE003S07106</t>
  </si>
  <si>
    <t>13.01% Renew Power Ltd., Series IV, (23-Mar-2020) **</t>
  </si>
  <si>
    <t>INE311S08150</t>
  </si>
  <si>
    <t>9.80% Ma Multi-Trade Pvt Ltd  Series B2 (17-Feb-2020) **</t>
  </si>
  <si>
    <t>INE445K07031</t>
  </si>
  <si>
    <t>9.50% Reliance Broadcast Network Ltd (13-May-2019) **</t>
  </si>
  <si>
    <t>INE575P08024</t>
  </si>
  <si>
    <t>10.20% Star Health &amp; Allied Insurance Co Ltd (31-Oct-2024) **</t>
  </si>
  <si>
    <t>INE458O07036</t>
  </si>
  <si>
    <t>9.41% Renew Wind Energy Delhi Pvt Ltd (30-Sep-2030) **</t>
  </si>
  <si>
    <t>INE080T07037</t>
  </si>
  <si>
    <t>12.75% Future Ideas Company Ltd (30-Jun-2020) **</t>
  </si>
  <si>
    <t>INE922K07013</t>
  </si>
  <si>
    <t>9.99% India Shelter Finance Corp Ltd (10-Feb-2022) **</t>
  </si>
  <si>
    <t>INE840S07093</t>
  </si>
  <si>
    <t>11.90% Rivaaz Trade Ventures Pvt Ltd (11-May-2020) **</t>
  </si>
  <si>
    <t>INE081T08108</t>
  </si>
  <si>
    <t>10.90% Aasan Corporate Solutions Pvt Ltd (20-Dec-2019) **</t>
  </si>
  <si>
    <t>INE351E08040</t>
  </si>
  <si>
    <t>9.20% Dlf Home Developers Ltd Series IV (21-Nov-2019) **</t>
  </si>
  <si>
    <t>INE003S07171</t>
  </si>
  <si>
    <t>9.50% Renew Power Limited (09-Sep-2020) **</t>
  </si>
  <si>
    <t>Franklin India Credit Risk Fund As of -28Feb2019</t>
  </si>
  <si>
    <t>INE016P07120</t>
  </si>
  <si>
    <t>10.50% Vistaar Financial Services Private Ltd (22-Jun-2023) **</t>
  </si>
  <si>
    <t>INE016P07138</t>
  </si>
  <si>
    <t>10.5% Vistaar Financial Services Private Ltd (23-Jul-2024) **</t>
  </si>
  <si>
    <t>INE128S07341</t>
  </si>
  <si>
    <t>INE128S07325</t>
  </si>
  <si>
    <t>INE852O07071</t>
  </si>
  <si>
    <t>10.00% Aptus Value Housing Finance India Ltd (20-Jun-2025) **</t>
  </si>
  <si>
    <t>INE658R07141</t>
  </si>
  <si>
    <t>10.95% Aspire Home Finance Corp Ltd (05-Jun-2019) **</t>
  </si>
  <si>
    <t>INE090A08TW2</t>
  </si>
  <si>
    <t>9.20% ICICI Bank Ltd (17-Mar-2022) **</t>
  </si>
  <si>
    <t>INE946S07130</t>
  </si>
  <si>
    <t>12.80% Nufuture Digital (India) Ltd (30-Sep-2022) **</t>
  </si>
  <si>
    <t>INE946S07080</t>
  </si>
  <si>
    <t>12.15% Nufuture Digital (India) Ltd (30-Nov-2019) **</t>
  </si>
  <si>
    <t>INE285T07081</t>
  </si>
  <si>
    <t>11.90% Rivaaz Trade Ventures Pvt Ltd (29-Feb-2020) **</t>
  </si>
  <si>
    <t>INE003S07114</t>
  </si>
  <si>
    <t>13.01% Renew Power Ltd., Series V, (23-Mar-2020) **</t>
  </si>
  <si>
    <t>INE311S08168</t>
  </si>
  <si>
    <t>9.80% Ma Multi-Trade Pvt Ltd Series B (26-Jul-2017) **</t>
  </si>
  <si>
    <t>INE660N14CH0</t>
  </si>
  <si>
    <t>S D Corporation Private Ltd (17-Jan-2020) **</t>
  </si>
  <si>
    <r>
      <t>Franklin India Corporate Debt Fund As of -28Feb201</t>
    </r>
    <r>
      <rPr>
        <b/>
        <sz val="8"/>
        <color theme="1"/>
        <rFont val="Arial"/>
        <family val="2"/>
      </rPr>
      <t>9</t>
    </r>
  </si>
  <si>
    <t>INE020B08740</t>
  </si>
  <si>
    <t>9.35% Rural Electrification Corp Ltd (15-Jun-2022) **</t>
  </si>
  <si>
    <t>INE438A07144</t>
  </si>
  <si>
    <t>7.80% Apollo Tyres Ltd (29-Apr-2022) **</t>
  </si>
  <si>
    <t>INE261F08AT4</t>
  </si>
  <si>
    <t>8.50% National Bank For Agriculture And Rural Development (31-Jan-2023)</t>
  </si>
  <si>
    <t>INE134E08JB5</t>
  </si>
  <si>
    <t>7.28% Power Finance Corp Ltd (10-Jun-2022) **</t>
  </si>
  <si>
    <t>INE110L08011</t>
  </si>
  <si>
    <t>8.95% Reliance Jio Infocomm Limited (15-Sep-2020) **</t>
  </si>
  <si>
    <t>INE090A08UB4</t>
  </si>
  <si>
    <t>9.15% ICICI Bank Ltd (20-Jun-2023)</t>
  </si>
  <si>
    <t>IN2920150306</t>
  </si>
  <si>
    <t xml:space="preserve"> 8.39% Rajasthan SDL Uday (15-Mar-2021)</t>
  </si>
  <si>
    <t>Half Yearly Dividend Plan</t>
  </si>
  <si>
    <t>Annual Dividend Plan</t>
  </si>
  <si>
    <t>Direct Half Yearly Dividend Plan</t>
  </si>
  <si>
    <t>Direct Annual Dividend Plan</t>
  </si>
  <si>
    <r>
      <t>Franklin India Banking &amp; PSU Debt Fund As of -28Fe</t>
    </r>
    <r>
      <rPr>
        <b/>
        <sz val="8"/>
        <color theme="1"/>
        <rFont val="Arial"/>
        <family val="2"/>
      </rPr>
      <t>b2019</t>
    </r>
  </si>
  <si>
    <t>INE053T07026</t>
  </si>
  <si>
    <t>8.12% ONGC Mangalore Petrochemicals Ltd (10-Jun-2019) **</t>
  </si>
  <si>
    <t>INE261F08AS6</t>
  </si>
  <si>
    <t>8.56% National Bank For Agriculture And Rural Development (14-Nov-2028) **</t>
  </si>
  <si>
    <t>INE906B07FE6</t>
  </si>
  <si>
    <t>7.17% National Highways Authority Of India (23-Dec-2021) **</t>
  </si>
  <si>
    <t>INE752E07LT4</t>
  </si>
  <si>
    <t>8.93% Power Grid Corp Of India Ltd (20-Oct-2019) **</t>
  </si>
  <si>
    <t>Dividend Option</t>
  </si>
  <si>
    <t>Direct Dividend Option</t>
  </si>
  <si>
    <r>
      <t>Franklin India Ultra Short Bond Fund As of -28Feb2</t>
    </r>
    <r>
      <rPr>
        <b/>
        <sz val="8"/>
        <color theme="1"/>
        <rFont val="Arial"/>
        <family val="2"/>
      </rPr>
      <t>019</t>
    </r>
  </si>
  <si>
    <t>INE896L07561</t>
  </si>
  <si>
    <t>Indostar Capital Finance Ltd (SBI MCLR + 95 Bps) (02-May-2023) **</t>
  </si>
  <si>
    <t>INE658R08115</t>
  </si>
  <si>
    <t>Aspire Home Finance Corp Ltd (SBI + 145 Bps) (21-Jul-2023) **</t>
  </si>
  <si>
    <t>INE205A07113</t>
  </si>
  <si>
    <t>7.60% Vedanta Ltd (31-May-2019) **</t>
  </si>
  <si>
    <t>INE115A07FQ0</t>
  </si>
  <si>
    <t>0.00% LIC Housing Finance Ltd (02-Sep-2019) **</t>
  </si>
  <si>
    <t>INE866N07016</t>
  </si>
  <si>
    <t>10.90% DLF Emporio Ltd (21-Nov-2021) **</t>
  </si>
  <si>
    <t>INE001A07RE3</t>
  </si>
  <si>
    <t>7.90% Housing Development Finance Corp Ltd (20-Mar-2019) **</t>
  </si>
  <si>
    <t>INE155A08308</t>
  </si>
  <si>
    <t>8.00% Tata Motors Ltd (01-Aug-2019) **</t>
  </si>
  <si>
    <t>INE146O08043</t>
  </si>
  <si>
    <t>12.40% Hinduja Leyland Finance Ltd (03-Apr-2020) **</t>
  </si>
  <si>
    <t>INE623B07107</t>
  </si>
  <si>
    <t>10.25% Future Enterprise Ltd, Series B (06-Apr-2020) **</t>
  </si>
  <si>
    <t>INE850M07111</t>
  </si>
  <si>
    <t>9.60% Northern ARC Capital Ltd (27-Dec-2019) **</t>
  </si>
  <si>
    <t>INE694L07107</t>
  </si>
  <si>
    <t>7.85% Talwandi Sabo Power Ltd (04-Aug-2020) **</t>
  </si>
  <si>
    <t>INE850M08077</t>
  </si>
  <si>
    <t>Northern Arc Capital Ltd (6M SBI MCLR + 205 Bps) Series C (16-Jul-2021) **</t>
  </si>
  <si>
    <t>INE850M08069</t>
  </si>
  <si>
    <t>Northern Arc Capital Ltd (6M SBI MCLR + 205 Bps) Series B (16-Jul-2021) **</t>
  </si>
  <si>
    <t>INE850M08051</t>
  </si>
  <si>
    <t>Northern Arc Capital Ltd (6M SBI MCLR + 205 Bps) Series A (16-Jul-2021) **</t>
  </si>
  <si>
    <t>INE850M08028</t>
  </si>
  <si>
    <t>10.44% Northern Arc Capital Ltd Series A (02-Aug-2019) **</t>
  </si>
  <si>
    <t>INE850M08044</t>
  </si>
  <si>
    <t>10.44% Northern Arc Capital Ltd Series C (02-Aug-2019) **</t>
  </si>
  <si>
    <t>INE115A07FT4</t>
  </si>
  <si>
    <t>0.00% Lic Housing Finance Ltd (10-Sep-2019) **</t>
  </si>
  <si>
    <t>INE265J07183</t>
  </si>
  <si>
    <t>9.10% JM Financial Asset Reconstruction Co Ltd (26-Sep-2019) **</t>
  </si>
  <si>
    <t>INE155A08217</t>
  </si>
  <si>
    <t>9.71% Tata Motors Ltd (01-Oct-2019) **</t>
  </si>
  <si>
    <t>INE155A08084</t>
  </si>
  <si>
    <t>10.00% Tata Motors Ltd (28-May-2019) **</t>
  </si>
  <si>
    <t>INE146O08050</t>
  </si>
  <si>
    <t>12.40% Hinduja Leyland Finance Ltd (26-Apr-2020) **</t>
  </si>
  <si>
    <t>INE865N07018</t>
  </si>
  <si>
    <t>10.90% DLF Promenade Ltd (11-Dec-2021) **</t>
  </si>
  <si>
    <t>INE115A07MY0</t>
  </si>
  <si>
    <t>7.9% Lic Housing Finance Ltd (28-Mar-2019) **</t>
  </si>
  <si>
    <t>INE658R08131</t>
  </si>
  <si>
    <t>10.75% Aspire Home Finance Corp Ltd (30-Aug-2019) **</t>
  </si>
  <si>
    <t>INE115A07FS6</t>
  </si>
  <si>
    <t>9.45% Lic Housing Finance Ltd (10-Sep-2019) **</t>
  </si>
  <si>
    <t>INE115A07FK3</t>
  </si>
  <si>
    <t>9.51% Lic Housing Finance Ltd (24-Jul-2019) **</t>
  </si>
  <si>
    <t>INE001A07PH0</t>
  </si>
  <si>
    <t>8.38% Housing Development Finance Corp Ltd (15-Jul-2019) **</t>
  </si>
  <si>
    <t>INE657N07399</t>
  </si>
  <si>
    <t>8.40% Edelweiss Commodities Services Ltd (09-Aug-2019) **</t>
  </si>
  <si>
    <t>INE053F07AL4</t>
  </si>
  <si>
    <t>7.72% Indian Railway Finance Corp Ltd (07-Jun-2019) **</t>
  </si>
  <si>
    <t>INE016P07112</t>
  </si>
  <si>
    <t>11.45% Vistaar Financial Services Private Ltd (06-Jan-2020) **</t>
  </si>
  <si>
    <t>INE155A08118</t>
  </si>
  <si>
    <t>9.69% Tata Motors Ltd (29-Mar-2019) **</t>
  </si>
  <si>
    <t>INE848E07799</t>
  </si>
  <si>
    <t>8.50% NHPC Ltd (13-Jul-2019) **</t>
  </si>
  <si>
    <t>INE756I07CA5</t>
  </si>
  <si>
    <t>Hdb Financial (91Dtb + 205 Bps) (12Jul2021) **</t>
  </si>
  <si>
    <t>INE701Q07083</t>
  </si>
  <si>
    <t>0.00% Adani Infra India Ltd (27-Apr-2019) **</t>
  </si>
  <si>
    <t>INE606L08158</t>
  </si>
  <si>
    <t>0.00% Aditya Birla Retail Limited (20-Sep-2019) **</t>
  </si>
  <si>
    <t>CRISIL A-</t>
  </si>
  <si>
    <t>INE680R07012</t>
  </si>
  <si>
    <t>10.90% Piramal Realty Private Limited (13-Mar-2020) **</t>
  </si>
  <si>
    <t>INE529N07010</t>
  </si>
  <si>
    <t>12.25% Greenko Wind Projects Pvt Ltd (14-Dec-2019) **</t>
  </si>
  <si>
    <t>INE351E08016</t>
  </si>
  <si>
    <t>9.20% Dlf Home Developers Ltd Series I (21-Nov-2019) **</t>
  </si>
  <si>
    <t>INE351E08032</t>
  </si>
  <si>
    <t>9.20% Dlf Home Developers Ltd III (21-Nov-2019) **</t>
  </si>
  <si>
    <t>INE311S08176</t>
  </si>
  <si>
    <t>10.5% Ma Multi-Trade Pvt Ltd (12-Jul-2021) **</t>
  </si>
  <si>
    <t>INE567W07029</t>
  </si>
  <si>
    <t>13.15% Greenko Solar Energy Private Limited (15-Jun-2020) **</t>
  </si>
  <si>
    <t>INE081T07027</t>
  </si>
  <si>
    <t>10.90% Aasan Corporate Solutions Pvt Ltd (13-Mar-2020) **</t>
  </si>
  <si>
    <t>INE371K08078</t>
  </si>
  <si>
    <t>9.10% Tata Realty &amp; Infrastructure Ltd (23-Aug-2019) **</t>
  </si>
  <si>
    <t>INE587B08037</t>
  </si>
  <si>
    <t>11.50% Clix Finance India Private Limited (06-Jan-2022) **</t>
  </si>
  <si>
    <t>INE157D08068</t>
  </si>
  <si>
    <t>11.50% Clix Capital Services Pvt Ltd (06-Jul-2021) **</t>
  </si>
  <si>
    <t>INE157D08035</t>
  </si>
  <si>
    <t>11.50% Clix Capital Services Pvt Ltd (06-Sep-2021) **</t>
  </si>
  <si>
    <t>INE157D08050</t>
  </si>
  <si>
    <t>11.50% Clix Capital Services Pvt Ltd (06-May-2021) **</t>
  </si>
  <si>
    <t>INE371K08045</t>
  </si>
  <si>
    <t>9.25% Tata Realty &amp; Infrastructure Ltd (23-Jul-2019) **</t>
  </si>
  <si>
    <t>INE580B07422</t>
  </si>
  <si>
    <t>7.48% Gruh Finance Ltd (10-Jun-2019) **</t>
  </si>
  <si>
    <t>INE139S07025</t>
  </si>
  <si>
    <t>10.25% Renew Solar Power Private Limited (29-Nov-2019) **</t>
  </si>
  <si>
    <t>INE311S08143</t>
  </si>
  <si>
    <t>9.80% Ma Multi-Trade Pvt Ltd Series B1 (17-Feb-2020) **</t>
  </si>
  <si>
    <t>INE918T07012</t>
  </si>
  <si>
    <t>0.00% Hero Wind Energy Pvt Ltd (08-Apr-2019) **</t>
  </si>
  <si>
    <t>INE960S07040</t>
  </si>
  <si>
    <t>0.00% JSW Logistics Infrastructure Pvt Ltd (15-Mar-2019) **</t>
  </si>
  <si>
    <t>INE960S07057</t>
  </si>
  <si>
    <t>0.00% JSW Logistics Infrastructure Pvt Ltd (14-Jun-2019) **</t>
  </si>
  <si>
    <t>INE960S07065</t>
  </si>
  <si>
    <t>0.00% JSW Logistics Infrastructure Pvt Ltd (13-Sep-2019) **</t>
  </si>
  <si>
    <t>INE946S07072</t>
  </si>
  <si>
    <t>12.15% Nufuture Digital (India) Ltd (31-May-2019) **</t>
  </si>
  <si>
    <t>INE040A16CC8</t>
  </si>
  <si>
    <t>HDFC Bank Ltd (08-Mar-2019)</t>
  </si>
  <si>
    <t>INE238A160K7</t>
  </si>
  <si>
    <t>Axis Bank Ltd (07-Feb-2020) **</t>
  </si>
  <si>
    <t>INE095A16ZF6</t>
  </si>
  <si>
    <t>Indusind Bank Ltd (24-May-2019) **</t>
  </si>
  <si>
    <t>INE095A16ZL4</t>
  </si>
  <si>
    <t>Indusind Bank Ltd (06-Jan-2020) **</t>
  </si>
  <si>
    <t>INE095A16ZA7</t>
  </si>
  <si>
    <t>Indusind Bank Ltd (28-May-2019) **</t>
  </si>
  <si>
    <t>INE237A164G8</t>
  </si>
  <si>
    <t>Kotak Mahindra Bank Ltd (16-Aug-2019)</t>
  </si>
  <si>
    <t>INE556F16531</t>
  </si>
  <si>
    <t>Small Industries Development Bank Of India (28-Jan-2020) **</t>
  </si>
  <si>
    <t>INE480Q16358</t>
  </si>
  <si>
    <t>Cooperatieve Rabobank Ua (04-Jun-2019) **</t>
  </si>
  <si>
    <t>INE238A161I9</t>
  </si>
  <si>
    <t>Axis Bank Ltd (18-Jun-2019) **</t>
  </si>
  <si>
    <t>INE480Q16283</t>
  </si>
  <si>
    <t>Cooperatieve Rabobank (MIBOR+160) (28-Nov-2019) **</t>
  </si>
  <si>
    <t>INE237A164F0</t>
  </si>
  <si>
    <t>Kotak Mahindra Bank Ltd (MIBOR +108) (28-Jun-2019) **</t>
  </si>
  <si>
    <t>INE020B14581</t>
  </si>
  <si>
    <t>Rural Electrification Corp Ltd (27-Sep-2019) **</t>
  </si>
  <si>
    <t>INE115A14BD3</t>
  </si>
  <si>
    <t>Lic Housing Finance Ltd (28-May-2019) **</t>
  </si>
  <si>
    <t>INE155A14NZ7</t>
  </si>
  <si>
    <t>Tata Motors Ltd (12-Mar-2019) **</t>
  </si>
  <si>
    <t>INE027E14GK6</t>
  </si>
  <si>
    <t>L&amp;T Finance Ltd (28-Mar-2019) **</t>
  </si>
  <si>
    <t>INE002A14BH4</t>
  </si>
  <si>
    <t>Reliance Industries Ltd (04-Mar-2019) **</t>
  </si>
  <si>
    <t>INE134E14AI7</t>
  </si>
  <si>
    <t>Power Finance Corp Ltd (15-Apr-2019) **</t>
  </si>
  <si>
    <t>INE001A14UI4</t>
  </si>
  <si>
    <t>Housing Development Finance Corp Ltd (15-May-2019)</t>
  </si>
  <si>
    <t>INE742O14AT3</t>
  </si>
  <si>
    <t>Reliance Retail Ltd (29-Apr-2019) **</t>
  </si>
  <si>
    <t>INE742O14AL0</t>
  </si>
  <si>
    <t>Reliance Retail Ltd (22-Mar-2019) **</t>
  </si>
  <si>
    <t>INE660N14AZ6</t>
  </si>
  <si>
    <t>S D Corporation Private Ltd (24-May-2019) **</t>
  </si>
  <si>
    <t>INE660N14AW3</t>
  </si>
  <si>
    <t>S D Corporation Private Ltd (11-Jun-2019) **</t>
  </si>
  <si>
    <t>ICRA A1+(SO)</t>
  </si>
  <si>
    <t>INE660N14AX1</t>
  </si>
  <si>
    <t>S D Corporation Private Ltd (13-Jun-2019) **</t>
  </si>
  <si>
    <t>INE001A14UJ2</t>
  </si>
  <si>
    <t>Housing Development Finance Corp Ltd (26-Nov-2019) **</t>
  </si>
  <si>
    <t>INE002A14854</t>
  </si>
  <si>
    <t>Reliance Industries Ltd (01-Mar-2019) **</t>
  </si>
  <si>
    <t>Fixed Deposit</t>
  </si>
  <si>
    <t>6.25% Cooperatieve Rabobank (1-Mar-2019)</t>
  </si>
  <si>
    <t>Super Institutional Plan Growth Option</t>
  </si>
  <si>
    <t>Super Institutional Plan Daily Dividend Option</t>
  </si>
  <si>
    <t>Super Institutional Plan Weekly Dividend Option</t>
  </si>
  <si>
    <t>Direct Super Institutional Plan Growth Option</t>
  </si>
  <si>
    <t>Direct Super Institutional Plan Daily Dividend Option</t>
  </si>
  <si>
    <t>Direct Super Institutional Plan Weekly Dividend Option</t>
  </si>
  <si>
    <t>Retail Plan Daily Dividend Option</t>
  </si>
  <si>
    <t>Institutional Plan Daily Dividend Option</t>
  </si>
  <si>
    <t>Super Institutional Plan Daily Dividend Reinvestment Option</t>
  </si>
  <si>
    <t>Direct Super Institutional Plan Daily Dividend Reinvestment Option</t>
  </si>
  <si>
    <t>Institutional Plan Daily Dividend Reinvestment Option</t>
  </si>
  <si>
    <t>Franklin India Savings Fund As of -28Feb2019</t>
  </si>
  <si>
    <t>INE261F16314</t>
  </si>
  <si>
    <t>National Bank For Agriculture And Rural Development (27-Nov-2019) **</t>
  </si>
  <si>
    <t>INE514E16BI3</t>
  </si>
  <si>
    <t>Export-Import Bank Of India (13-Mar-2019) **</t>
  </si>
  <si>
    <t>INE027E14HI8</t>
  </si>
  <si>
    <t>L&amp;T Finance Ltd (05-Dec-2019) **</t>
  </si>
  <si>
    <t>INE691I14IJ8</t>
  </si>
  <si>
    <t>L&amp;T Infrastructure Finance Co Ltd (20-Feb-2020) **</t>
  </si>
  <si>
    <t>INE535H14GR6</t>
  </si>
  <si>
    <t>Fullerton India Credit Co Ltd (15-Mar-2019) **</t>
  </si>
  <si>
    <t>INE514E14NM5</t>
  </si>
  <si>
    <t>Export-Import Bank Of India (14-Mar-2019) **</t>
  </si>
  <si>
    <t>INE121A14PH2</t>
  </si>
  <si>
    <t>Cholamandalam Investment And Fin. Co. Ltd (15-Mar-2019) **</t>
  </si>
  <si>
    <t>INE688I14FZ6</t>
  </si>
  <si>
    <t>Idfc Bank Ltd (15-Mar-2019) **</t>
  </si>
  <si>
    <t>INE742O14AJ4</t>
  </si>
  <si>
    <t>Reliance Retail Ltd (20-Mar-2019) **</t>
  </si>
  <si>
    <t>INE523H14P25</t>
  </si>
  <si>
    <t>Jm Financial Products Ltd (07-Jan-2020) **</t>
  </si>
  <si>
    <t>INE975F14RH6</t>
  </si>
  <si>
    <t>Kotak Mahindra Investments Ltd (21-Feb-2020) **</t>
  </si>
  <si>
    <t>INE580B14HH4</t>
  </si>
  <si>
    <t>Gruh Finance Ltd (21-Mar-2019) **</t>
  </si>
  <si>
    <t>Direct Retail Plan Daily Dividend Option</t>
  </si>
  <si>
    <t>Institutional Plan Dividend Option</t>
  </si>
  <si>
    <t>Franklin India Liquid Fund As of -28Feb2019</t>
  </si>
  <si>
    <t>INE535H07944</t>
  </si>
  <si>
    <t>7.9731% Fullerton India Credit Co Ltd (22-Mar-2019) **</t>
  </si>
  <si>
    <t>INE001A07OH3</t>
  </si>
  <si>
    <t>8.39% Housing Development Finance Corp Ltd (15-Mar-2019) **</t>
  </si>
  <si>
    <t>INE001A07OU6</t>
  </si>
  <si>
    <t>8.34% Housing Development Finance Corp Ltd (06-Mar-2019) **</t>
  </si>
  <si>
    <t>INE306N07JS6</t>
  </si>
  <si>
    <t>7.6293% Tata Capital Financial Services Ltd (28-Mar-2019) **</t>
  </si>
  <si>
    <t>INE140A07393</t>
  </si>
  <si>
    <t>7.60% Piramal Enterprises Ltd (15-Mar-2019) **</t>
  </si>
  <si>
    <t>INE115A07FB2</t>
  </si>
  <si>
    <t>9.7624% Lic Housing Finance Ltd (08-Mar-2019) **</t>
  </si>
  <si>
    <t>INE238A160B6</t>
  </si>
  <si>
    <t>Axis Bank Ltd (10-May-2019)</t>
  </si>
  <si>
    <t>INE090A169S8</t>
  </si>
  <si>
    <t>Icici Bank Ltd (30-Apr-2019) **</t>
  </si>
  <si>
    <t>INE562A16JF9</t>
  </si>
  <si>
    <t>Indian Bank (03-May-2019) **</t>
  </si>
  <si>
    <t>INE092T16JS0</t>
  </si>
  <si>
    <t>Idfc Bank Ltd (17-May-2019) **</t>
  </si>
  <si>
    <t>INE095A16XM7</t>
  </si>
  <si>
    <t>Indusind Bank Ltd (20-Mar-2019) **</t>
  </si>
  <si>
    <t>INE705A16RW2</t>
  </si>
  <si>
    <t>Vijaya Bank (02-May-2019) **</t>
  </si>
  <si>
    <t>INE115A14BB7</t>
  </si>
  <si>
    <t>Lic Housing Finance Ltd (02-May-2019) **</t>
  </si>
  <si>
    <t>INE015L14085</t>
  </si>
  <si>
    <t>Edelweiss Asset Reconstruction Co Ltd (05-Mar-2019) **</t>
  </si>
  <si>
    <t>INE110L14JR4</t>
  </si>
  <si>
    <t>Reliance Jio Infocomm Limited (26-Mar-2019) **</t>
  </si>
  <si>
    <t>INE261F14ES6</t>
  </si>
  <si>
    <t>National Bank For Agriculture And Rural Development (05-Mar-2019) **</t>
  </si>
  <si>
    <t>INE242A14KQ8</t>
  </si>
  <si>
    <t>Indian Oil Corp Ltd (10-Apr-2019) **</t>
  </si>
  <si>
    <t>INE002A14CF6</t>
  </si>
  <si>
    <t>Reliance Industries Ltd (13-May-2019)</t>
  </si>
  <si>
    <t>INE691I14IK6</t>
  </si>
  <si>
    <t>L&amp;T Infrastructure Finance Co Ltd (15-May-2019) **</t>
  </si>
  <si>
    <t>INE476M14BY0</t>
  </si>
  <si>
    <t>L&amp;T Housing Finance Limited (15-May-2019) **</t>
  </si>
  <si>
    <t>INE155A14PF4</t>
  </si>
  <si>
    <t>Tata Motors Ltd (08-Mar-2019) **</t>
  </si>
  <si>
    <t>INE860H14K39</t>
  </si>
  <si>
    <t>Aditya Birla Finance Ltd (08-Mar-2019) **</t>
  </si>
  <si>
    <t>INE018E14MI7</t>
  </si>
  <si>
    <t>Sbi Cards &amp; Payment Services Pvt Ltd (15-Mar-2019) **</t>
  </si>
  <si>
    <t>INE003S14078</t>
  </si>
  <si>
    <t>Renew Power Limited (15-Mar-2019) **</t>
  </si>
  <si>
    <t>INE725H14756</t>
  </si>
  <si>
    <t>Tata Projects Ltd (15-Apr-2019) **</t>
  </si>
  <si>
    <t>INE169A14FH2</t>
  </si>
  <si>
    <t>Coromandel International Ltd (26-Apr-2019) **</t>
  </si>
  <si>
    <t>INE371K14761</t>
  </si>
  <si>
    <t>Tata Realty &amp; Infrastructure Ltd (09-May-2019)</t>
  </si>
  <si>
    <t>INE371K14712</t>
  </si>
  <si>
    <t>Tata Realty &amp; Infrastructure Ltd (20-Mar-2019) **</t>
  </si>
  <si>
    <t>INE296A14OX2</t>
  </si>
  <si>
    <t>Bajaj Finance Ltd (01-Mar-2019)</t>
  </si>
  <si>
    <t>INE525R14379</t>
  </si>
  <si>
    <t>Jm Financial Properties &amp; Holdings Ltd (06-Mar-2019) **</t>
  </si>
  <si>
    <t>INE498L14869</t>
  </si>
  <si>
    <t>L&amp;T Finance Holdings Ltd (18-Mar-2019) **</t>
  </si>
  <si>
    <t>INE498L14844</t>
  </si>
  <si>
    <t>L&amp;T Finance Holdings Ltd (22-Mar-2019) **</t>
  </si>
  <si>
    <t>INE523H14P41</t>
  </si>
  <si>
    <t>Jm Financial Products Ltd (25-Mar-2019) **</t>
  </si>
  <si>
    <t>INE501G14AD3</t>
  </si>
  <si>
    <t>Ht Media Ltd (20-Mar-2019) **</t>
  </si>
  <si>
    <t>INE261F14ER8</t>
  </si>
  <si>
    <t>National Bank For Agriculture And Rural Development (01-Mar-2019)</t>
  </si>
  <si>
    <t>INE110L14JI3</t>
  </si>
  <si>
    <t>Reliance Jio Infocomm Limited (05-Mar-2019)</t>
  </si>
  <si>
    <t>INE523H14I81</t>
  </si>
  <si>
    <t>Jm Financial Products Ltd (15-Mar-2019) **</t>
  </si>
  <si>
    <t>INE371K14753</t>
  </si>
  <si>
    <t>Tata Realty &amp; Infrastructure Ltd (29-Apr-2019) **</t>
  </si>
  <si>
    <t>INE901W14AF7</t>
  </si>
  <si>
    <t>Jm Financial Capital Ltd (30-May-2019)</t>
  </si>
  <si>
    <t>INE018E14MA4</t>
  </si>
  <si>
    <t>Sbi Cards &amp; Payment Services Pvt Ltd (07-Mar-2019) **</t>
  </si>
  <si>
    <t>INE691I14II0</t>
  </si>
  <si>
    <t>L&amp;T Infrastructure Finance Co Ltd (12-Mar-2019) **</t>
  </si>
  <si>
    <t>INE069P14182</t>
  </si>
  <si>
    <t>Tata Value Homes Ltd (18-Mar-2019) **</t>
  </si>
  <si>
    <t>INE582L14ED5</t>
  </si>
  <si>
    <t>Tata Housing Development Co Ltd (20-Mar-2019) **</t>
  </si>
  <si>
    <t>INE169A14FF6</t>
  </si>
  <si>
    <t>Coromandel International Ltd (26-Mar-2019) **</t>
  </si>
  <si>
    <t>INE169A14FD1</t>
  </si>
  <si>
    <t>Coromandel International Ltd (28-Mar-2019) **</t>
  </si>
  <si>
    <t>INE242A14KR6</t>
  </si>
  <si>
    <t>Indian Oil Corp Ltd (11-Apr-2019) **</t>
  </si>
  <si>
    <t>INE763G14GL9</t>
  </si>
  <si>
    <t>Icici Securities Limited (23-Apr-2019) **</t>
  </si>
  <si>
    <t>INE523H14P82</t>
  </si>
  <si>
    <t>Jm Financial Products Ltd (27-May-2019) **</t>
  </si>
  <si>
    <t>INE477S14686</t>
  </si>
  <si>
    <t>Tata Motors Finance Solutions Ltd (12-Mar-2019) **</t>
  </si>
  <si>
    <t>INE242A14KU0</t>
  </si>
  <si>
    <t>Indian Oil Corp Ltd (15-Apr-2019) **</t>
  </si>
  <si>
    <t>INE482A14619</t>
  </si>
  <si>
    <t>Ceat Ltd (14-Mar-2019) **</t>
  </si>
  <si>
    <t>INE012I14KG9</t>
  </si>
  <si>
    <t>Jm Financial Services Ltd (29-Apr-2019) **</t>
  </si>
  <si>
    <t>INE790I14AT4</t>
  </si>
  <si>
    <t>Hsbc Investdirect Financial Services India Ltd (15-May-2019) **</t>
  </si>
  <si>
    <t>IND A1+</t>
  </si>
  <si>
    <t>INE780C14AM3</t>
  </si>
  <si>
    <t>Jm Financial Ltd (15-Mar-2019) **</t>
  </si>
  <si>
    <t>INE742O14880</t>
  </si>
  <si>
    <t>Reliance Retail Ltd (14-Mar-2019) **</t>
  </si>
  <si>
    <t>INE410J14BQ1</t>
  </si>
  <si>
    <t>Kotak Commodity Service Pvt Ltd (29-Mar-2019) **</t>
  </si>
  <si>
    <t>IN002018U084</t>
  </si>
  <si>
    <t>41 Dcmb (18Mar2019) (18-Mar-2019)</t>
  </si>
  <si>
    <t>Direct Super Institutional Growth Option</t>
  </si>
  <si>
    <t>Direct Super Institutional Daily Dividend Reinvestment Option</t>
  </si>
  <si>
    <t>Direct Super Institutional Weekly Dividend Option</t>
  </si>
  <si>
    <t>Institutional Plan Weekly Dividend Option</t>
  </si>
  <si>
    <t>Regular Plan Growth Option</t>
  </si>
  <si>
    <t>Regular Plan Daily Dividend Reinvestment Option</t>
  </si>
  <si>
    <t>Regular Plan Weekly Dividend Option</t>
  </si>
  <si>
    <t>Unclaimed Dividend Plan - Growth</t>
  </si>
  <si>
    <t>Unclaimed Redemption Plan - Growth</t>
  </si>
  <si>
    <t>Direct Super Institutional Plan Daily Divdend Reinvestment Option</t>
  </si>
  <si>
    <t>Regular Plan Daily Divdend Reinvestment Option</t>
  </si>
  <si>
    <t>Franklin India Floating Rate Fund As of -28Feb2019</t>
  </si>
  <si>
    <t>IN0020092071</t>
  </si>
  <si>
    <t>GOI FRB 2020 (21-Dec-2020)</t>
  </si>
  <si>
    <t>Franklin India Pension Plan As of -28Feb2019</t>
  </si>
  <si>
    <t>INE146O08035</t>
  </si>
  <si>
    <t>12.40% Hinduja Leyland Finance Ltd (03-Nov-2019) **</t>
  </si>
  <si>
    <t>Franklin India Equity Hybrid Fund As of -28Feb2019</t>
  </si>
  <si>
    <t>Hotels/resorts &amp; Other Recreational Activities</t>
  </si>
  <si>
    <t>Unlisted</t>
  </si>
  <si>
    <t>INE265J07282</t>
  </si>
  <si>
    <t>10.25% Jm Financial Asset Reconstruction Co Ltd (31-Aug-2021) **</t>
  </si>
  <si>
    <r>
      <t>Franklin India Equity Savings Fund As of Date -  2</t>
    </r>
    <r>
      <rPr>
        <b/>
        <sz val="8"/>
        <color theme="1"/>
        <rFont val="Arial"/>
        <family val="2"/>
      </rPr>
      <t>8Feb2019</t>
    </r>
  </si>
  <si>
    <t>% to Net Assets Derivative</t>
  </si>
  <si>
    <t>INE093A01033</t>
  </si>
  <si>
    <t>Hexaware Technologies Ltd.</t>
  </si>
  <si>
    <t>INE406A01037</t>
  </si>
  <si>
    <t>Aurobindo Pharma Ltd.</t>
  </si>
  <si>
    <t>INE028A01039</t>
  </si>
  <si>
    <t>Bank of Baroda</t>
  </si>
  <si>
    <t>INE774D01024</t>
  </si>
  <si>
    <t>Mahindra &amp; Mahindra Financial Services Ltd.</t>
  </si>
  <si>
    <t>Margin on Derivatives</t>
  </si>
  <si>
    <t>Direct Dividend</t>
  </si>
  <si>
    <t>Direct Monthly Dividend</t>
  </si>
  <si>
    <t>Monthly Dividend</t>
  </si>
  <si>
    <t>c) Portfolio Turnover Ratio during the Half - year 28-Feb-2019</t>
  </si>
  <si>
    <t>****Allotment date for the scheme was August 27, 2018</t>
  </si>
  <si>
    <t>NAV as on 28-Feb-2018</t>
  </si>
  <si>
    <t>b) Dividends declared during the Half - year ended 28-Feb-2018</t>
  </si>
  <si>
    <t>c) Average Maturity as on 28-Feb-2018</t>
  </si>
  <si>
    <t>d) Portfolio Turnover Ratio during the Half - year 28-Feb-2018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</si>
</sst>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(* #,##0_);_(* \(#,##0\);_(* &quot;-&quot;??_);_(@_)"/>
    <numFmt numFmtId="167" formatCode="_(* #,##0.0000_);_(* \(#,##0.0000\);_(* &quot;-&quot;??_);_(@_)"/>
    <numFmt numFmtId="168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8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7" applyNumberFormat="0" applyAlignment="0" applyProtection="0"/>
    <xf numFmtId="0" fontId="11" fillId="7" borderId="8" applyNumberFormat="0" applyAlignment="0" applyProtection="0"/>
    <xf numFmtId="0" fontId="12" fillId="7" borderId="7" applyNumberFormat="0" applyAlignment="0" applyProtection="0"/>
    <xf numFmtId="0" fontId="13" fillId="0" borderId="9" applyNumberFormat="0" applyFill="0" applyAlignment="0" applyProtection="0"/>
    <xf numFmtId="0" fontId="14" fillId="8" borderId="10" applyNumberFormat="0" applyAlignment="0" applyProtection="0"/>
    <xf numFmtId="0" fontId="15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  <xf numFmtId="0" fontId="21" fillId="5" borderId="0" applyNumberFormat="0" applyBorder="0" applyAlignment="0" applyProtection="0"/>
    <xf numFmtId="0" fontId="20" fillId="0" borderId="0"/>
    <xf numFmtId="0" fontId="4" fillId="0" borderId="0"/>
    <xf numFmtId="0" fontId="2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2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0" fontId="3" fillId="0" borderId="0" xfId="0" applyFont="1"/>
    <xf numFmtId="2" fontId="2" fillId="0" borderId="3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65" fontId="2" fillId="0" borderId="0" xfId="0" applyNumberFormat="1" applyFont="1"/>
    <xf numFmtId="166" fontId="2" fillId="0" borderId="2" xfId="1" applyNumberFormat="1" applyFont="1" applyBorder="1"/>
    <xf numFmtId="164" fontId="2" fillId="0" borderId="2" xfId="1" applyFont="1" applyBorder="1"/>
    <xf numFmtId="164" fontId="3" fillId="0" borderId="2" xfId="1" applyFont="1" applyBorder="1"/>
    <xf numFmtId="164" fontId="3" fillId="0" borderId="3" xfId="1" applyFont="1" applyBorder="1"/>
    <xf numFmtId="0" fontId="3" fillId="0" borderId="14" xfId="36" applyFont="1" applyBorder="1"/>
    <xf numFmtId="0" fontId="2" fillId="0" borderId="15" xfId="36" applyFont="1" applyBorder="1"/>
    <xf numFmtId="0" fontId="3" fillId="0" borderId="16" xfId="36" applyFont="1" applyBorder="1" applyAlignment="1">
      <alignment horizontal="center"/>
    </xf>
    <xf numFmtId="0" fontId="19" fillId="0" borderId="14" xfId="44" applyFont="1" applyBorder="1" applyAlignment="1">
      <alignment vertical="center"/>
    </xf>
    <xf numFmtId="0" fontId="19" fillId="0" borderId="15" xfId="44" applyFont="1" applyBorder="1" applyAlignment="1">
      <alignment vertical="center"/>
    </xf>
    <xf numFmtId="167" fontId="19" fillId="0" borderId="3" xfId="44" applyNumberFormat="1" applyFont="1" applyBorder="1"/>
    <xf numFmtId="0" fontId="2" fillId="0" borderId="0" xfId="0" applyFont="1" applyAlignment="1">
      <alignment horizontal="right"/>
    </xf>
    <xf numFmtId="4" fontId="3" fillId="0" borderId="2" xfId="2" applyNumberFormat="1" applyFont="1" applyBorder="1"/>
    <xf numFmtId="164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wrapText="1"/>
    </xf>
    <xf numFmtId="2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/>
    <xf numFmtId="3" fontId="19" fillId="0" borderId="2" xfId="0" applyNumberFormat="1" applyFont="1" applyBorder="1"/>
    <xf numFmtId="10" fontId="2" fillId="0" borderId="0" xfId="0" applyNumberFormat="1" applyFont="1"/>
    <xf numFmtId="4" fontId="2" fillId="0" borderId="0" xfId="0" applyNumberFormat="1" applyFont="1"/>
    <xf numFmtId="168" fontId="2" fillId="0" borderId="2" xfId="1" applyNumberFormat="1" applyFont="1" applyBorder="1"/>
    <xf numFmtId="168" fontId="2" fillId="0" borderId="2" xfId="0" applyNumberFormat="1" applyFont="1" applyBorder="1"/>
    <xf numFmtId="168" fontId="2" fillId="0" borderId="2" xfId="1" applyNumberFormat="1" applyFont="1" applyBorder="1" applyAlignment="1">
      <alignment wrapText="1"/>
    </xf>
    <xf numFmtId="164" fontId="3" fillId="0" borderId="1" xfId="1" applyFont="1" applyBorder="1"/>
    <xf numFmtId="164" fontId="2" fillId="0" borderId="3" xfId="1" applyFont="1" applyBorder="1"/>
    <xf numFmtId="164" fontId="2" fillId="0" borderId="0" xfId="1" applyFont="1"/>
    <xf numFmtId="164" fontId="19" fillId="0" borderId="2" xfId="1" applyFont="1" applyBorder="1"/>
    <xf numFmtId="164" fontId="3" fillId="0" borderId="0" xfId="1" applyFont="1"/>
    <xf numFmtId="0" fontId="19" fillId="0" borderId="14" xfId="44" applyFont="1" applyBorder="1" applyAlignment="1">
      <alignment horizontal="left"/>
    </xf>
    <xf numFmtId="0" fontId="19" fillId="0" borderId="15" xfId="44" applyFont="1" applyBorder="1" applyAlignment="1">
      <alignment horizontal="left"/>
    </xf>
    <xf numFmtId="0" fontId="3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2" fillId="0" borderId="2" xfId="0" applyFont="1" applyBorder="1"/>
    <xf numFmtId="0" fontId="3" fillId="0" borderId="3" xfId="0" applyFont="1" applyBorder="1"/>
    <xf numFmtId="0" fontId="23" fillId="0" borderId="0" xfId="0" applyFont="1"/>
    <xf numFmtId="2" fontId="2" fillId="0" borderId="0" xfId="0" applyNumberFormat="1" applyFont="1" applyAlignment="1">
      <alignment horizontal="right"/>
    </xf>
    <xf numFmtId="0" fontId="19" fillId="0" borderId="0" xfId="44" applyFont="1" applyAlignment="1">
      <alignment vertical="center"/>
    </xf>
    <xf numFmtId="167" fontId="19" fillId="0" borderId="0" xfId="44" applyNumberFormat="1" applyFont="1"/>
    <xf numFmtId="165" fontId="2" fillId="0" borderId="0" xfId="0" applyNumberFormat="1" applyFont="1" applyAlignment="1">
      <alignment horizontal="right"/>
    </xf>
    <xf numFmtId="167" fontId="2" fillId="0" borderId="3" xfId="47" applyNumberFormat="1" applyFont="1" applyBorder="1" applyAlignment="1">
      <alignment horizontal="center"/>
    </xf>
    <xf numFmtId="0" fontId="19" fillId="0" borderId="0" xfId="44" applyFont="1" applyAlignment="1">
      <alignment horizontal="left"/>
    </xf>
    <xf numFmtId="165" fontId="2" fillId="0" borderId="0" xfId="36" applyNumberFormat="1" applyFont="1" applyAlignment="1">
      <alignment horizontal="center"/>
    </xf>
    <xf numFmtId="0" fontId="2" fillId="0" borderId="17" xfId="0" applyFont="1" applyBorder="1"/>
    <xf numFmtId="0" fontId="3" fillId="0" borderId="0" xfId="0" applyFont="1" applyAlignment="1">
      <alignment horizontal="right"/>
    </xf>
    <xf numFmtId="0" fontId="2" fillId="0" borderId="18" xfId="0" applyFont="1" applyBorder="1"/>
    <xf numFmtId="0" fontId="3" fillId="0" borderId="19" xfId="36" applyFont="1" applyBorder="1"/>
    <xf numFmtId="0" fontId="2" fillId="0" borderId="20" xfId="36" applyFont="1" applyBorder="1"/>
    <xf numFmtId="167" fontId="19" fillId="0" borderId="16" xfId="44" applyNumberFormat="1" applyFont="1" applyBorder="1"/>
    <xf numFmtId="0" fontId="3" fillId="0" borderId="16" xfId="36" applyFont="1" applyBorder="1"/>
    <xf numFmtId="0" fontId="2" fillId="0" borderId="16" xfId="36" applyFont="1" applyBorder="1"/>
    <xf numFmtId="10" fontId="2" fillId="0" borderId="0" xfId="2" applyNumberFormat="1" applyFont="1"/>
    <xf numFmtId="166" fontId="3" fillId="0" borderId="1" xfId="47" applyNumberFormat="1" applyFont="1" applyBorder="1"/>
    <xf numFmtId="166" fontId="2" fillId="0" borderId="3" xfId="47" applyNumberFormat="1" applyFont="1" applyBorder="1"/>
    <xf numFmtId="166" fontId="2" fillId="0" borderId="2" xfId="47" applyNumberFormat="1" applyFont="1" applyBorder="1"/>
    <xf numFmtId="39" fontId="2" fillId="0" borderId="2" xfId="47" applyNumberFormat="1" applyFont="1" applyBorder="1"/>
    <xf numFmtId="39" fontId="3" fillId="0" borderId="2" xfId="47" applyNumberFormat="1" applyFont="1" applyBorder="1"/>
    <xf numFmtId="166" fontId="2" fillId="0" borderId="0" xfId="47" applyNumberFormat="1" applyFont="1"/>
    <xf numFmtId="0" fontId="1" fillId="2" borderId="0" xfId="0" applyFont="1" applyFill="1" applyAlignment="1">
      <alignment horizontal="center"/>
    </xf>
    <xf numFmtId="2" fontId="3" fillId="0" borderId="14" xfId="36" applyNumberFormat="1" applyFont="1" applyBorder="1" applyAlignment="1">
      <alignment horizontal="center"/>
    </xf>
    <xf numFmtId="2" fontId="3" fillId="0" borderId="15" xfId="36" applyNumberFormat="1" applyFont="1" applyBorder="1" applyAlignment="1">
      <alignment horizontal="center"/>
    </xf>
    <xf numFmtId="0" fontId="19" fillId="0" borderId="14" xfId="44" applyFont="1" applyBorder="1" applyAlignment="1">
      <alignment horizontal="left"/>
    </xf>
    <xf numFmtId="0" fontId="19" fillId="0" borderId="15" xfId="44" applyFont="1" applyBorder="1" applyAlignment="1">
      <alignment horizontal="left"/>
    </xf>
    <xf numFmtId="2" fontId="3" fillId="0" borderId="16" xfId="36" applyNumberFormat="1" applyFont="1" applyBorder="1" applyAlignment="1">
      <alignment horizontal="center"/>
    </xf>
    <xf numFmtId="0" fontId="19" fillId="0" borderId="21" xfId="44" applyFont="1" applyBorder="1" applyAlignment="1">
      <alignment horizontal="left"/>
    </xf>
    <xf numFmtId="0" fontId="19" fillId="0" borderId="22" xfId="44" applyFont="1" applyBorder="1" applyAlignment="1">
      <alignment horizontal="left"/>
    </xf>
    <xf numFmtId="0" fontId="19" fillId="0" borderId="16" xfId="44" applyFont="1" applyBorder="1" applyAlignment="1">
      <alignment horizontal="left"/>
    </xf>
    <xf numFmtId="2" fontId="1" fillId="2" borderId="0" xfId="0" applyNumberFormat="1" applyFont="1" applyFill="1" applyAlignment="1">
      <alignment horizontal="center"/>
    </xf>
    <xf numFmtId="43" fontId="3" fillId="0" borderId="1" xfId="47" applyFont="1" applyBorder="1" applyAlignment="1">
      <alignment horizontal="center" wrapText="1"/>
    </xf>
    <xf numFmtId="43" fontId="3" fillId="0" borderId="3" xfId="47" applyFont="1" applyBorder="1" applyAlignment="1">
      <alignment horizontal="center" wrapText="1"/>
    </xf>
    <xf numFmtId="2" fontId="2" fillId="0" borderId="13" xfId="0" applyNumberFormat="1" applyFont="1" applyBorder="1" applyAlignment="1">
      <alignment horizontal="right"/>
    </xf>
    <xf numFmtId="0" fontId="3" fillId="0" borderId="0" xfId="0" applyFont="1" applyFill="1"/>
  </cellXfs>
  <cellStyles count="48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72CFBC87-73A8-47B2-9E62-500B6BF498DF}"/>
    <cellStyle name="60% - Accent2 2" xfId="38" xr:uid="{5D998489-271D-43A9-BC17-55E84BCD8E9D}"/>
    <cellStyle name="60% - Accent3 2" xfId="39" xr:uid="{A76B3CC1-A9D2-4FF2-81A1-5F9491E58FE9}"/>
    <cellStyle name="60% - Accent4 2" xfId="40" xr:uid="{321A0FFC-0C97-4406-83FE-2F24E89CBE27}"/>
    <cellStyle name="60% - Accent5 2" xfId="41" xr:uid="{C8241AAC-58B2-4F12-A2B9-93784DC16CCE}"/>
    <cellStyle name="60% - Accent6 2" xfId="42" xr:uid="{C946FA41-C521-48A1-B199-F72AAD00C07F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omma" xfId="1" builtinId="3"/>
    <cellStyle name="Comma 2" xfId="47" xr:uid="{3DC37C32-4525-4158-98B9-EA249D3F515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43" xr:uid="{3EF70689-8A7D-401B-9B5E-1566A1679E8B}"/>
    <cellStyle name="Normal" xfId="0" builtinId="0"/>
    <cellStyle name="Normal 2" xfId="44" xr:uid="{35692C05-642D-4BE9-B81E-0EC5D320EB8D}"/>
    <cellStyle name="Normal 2 2" xfId="45" xr:uid="{43379131-A905-49B0-A414-0ECFF447563D}"/>
    <cellStyle name="Normal 3" xfId="36" xr:uid="{70E1DF51-E1D4-42DF-95CD-867E78E4743A}"/>
    <cellStyle name="Note" xfId="15" builtinId="10" customBuiltin="1"/>
    <cellStyle name="Output" xfId="10" builtinId="21" customBuiltin="1"/>
    <cellStyle name="Percent" xfId="2" builtinId="5"/>
    <cellStyle name="Title 2" xfId="46" xr:uid="{9DA4FA4A-BC2C-48B6-9725-535C24926DE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F4AC-0C80-417F-9E5A-0B58CBD4A74A}">
  <dimension ref="A1:F107"/>
  <sheetViews>
    <sheetView showGridLines="0" tabSelected="1" workbookViewId="0">
      <selection sqref="A1:F1"/>
    </sheetView>
  </sheetViews>
  <sheetFormatPr defaultRowHeight="11.25" x14ac:dyDescent="0.2"/>
  <cols>
    <col min="1" max="1" width="38" style="2" customWidth="1"/>
    <col min="2" max="2" width="76" style="2" bestFit="1" customWidth="1"/>
    <col min="3" max="3" width="11.855468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992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993</v>
      </c>
      <c r="B8" s="43" t="s">
        <v>994</v>
      </c>
      <c r="C8" s="43" t="s">
        <v>813</v>
      </c>
      <c r="D8" s="43">
        <v>2797</v>
      </c>
      <c r="E8" s="7">
        <v>26007.373070000001</v>
      </c>
      <c r="F8" s="7">
        <v>6.7864023337883701</v>
      </c>
    </row>
    <row r="9" spans="1:6" x14ac:dyDescent="0.2">
      <c r="A9" s="43" t="s">
        <v>995</v>
      </c>
      <c r="B9" s="43" t="s">
        <v>996</v>
      </c>
      <c r="C9" s="43" t="s">
        <v>997</v>
      </c>
      <c r="D9" s="43">
        <v>1880</v>
      </c>
      <c r="E9" s="7">
        <v>18401.4588</v>
      </c>
      <c r="F9" s="7">
        <v>4.8017038325751402</v>
      </c>
    </row>
    <row r="10" spans="1:6" x14ac:dyDescent="0.2">
      <c r="A10" s="43" t="s">
        <v>998</v>
      </c>
      <c r="B10" s="43" t="s">
        <v>999</v>
      </c>
      <c r="C10" s="43" t="s">
        <v>1000</v>
      </c>
      <c r="D10" s="43">
        <v>1800</v>
      </c>
      <c r="E10" s="7">
        <v>18012.396000600002</v>
      </c>
      <c r="F10" s="7">
        <v>4.7001812111734402</v>
      </c>
    </row>
    <row r="11" spans="1:6" x14ac:dyDescent="0.2">
      <c r="A11" s="43" t="s">
        <v>1001</v>
      </c>
      <c r="B11" s="43" t="s">
        <v>1002</v>
      </c>
      <c r="C11" s="43" t="s">
        <v>1003</v>
      </c>
      <c r="D11" s="43">
        <v>8512</v>
      </c>
      <c r="E11" s="7">
        <v>17110.362752000001</v>
      </c>
      <c r="F11" s="7">
        <v>4.4648033232576898</v>
      </c>
    </row>
    <row r="12" spans="1:6" x14ac:dyDescent="0.2">
      <c r="A12" s="43" t="s">
        <v>1004</v>
      </c>
      <c r="B12" s="43" t="s">
        <v>1005</v>
      </c>
      <c r="C12" s="43" t="s">
        <v>810</v>
      </c>
      <c r="D12" s="43">
        <v>1550</v>
      </c>
      <c r="E12" s="7">
        <v>14970.7835</v>
      </c>
      <c r="F12" s="7">
        <v>3.9064983537393601</v>
      </c>
    </row>
    <row r="13" spans="1:6" x14ac:dyDescent="0.2">
      <c r="A13" s="43" t="s">
        <v>1006</v>
      </c>
      <c r="B13" s="43" t="s">
        <v>1007</v>
      </c>
      <c r="C13" s="43" t="s">
        <v>1008</v>
      </c>
      <c r="D13" s="43">
        <v>1450</v>
      </c>
      <c r="E13" s="7">
        <v>14264.708500000001</v>
      </c>
      <c r="F13" s="7">
        <v>3.7222541005834402</v>
      </c>
    </row>
    <row r="14" spans="1:6" x14ac:dyDescent="0.2">
      <c r="A14" s="43" t="s">
        <v>1009</v>
      </c>
      <c r="B14" s="43" t="s">
        <v>1010</v>
      </c>
      <c r="C14" s="43" t="s">
        <v>1011</v>
      </c>
      <c r="D14" s="43">
        <v>12100</v>
      </c>
      <c r="E14" s="7">
        <v>11438.8197</v>
      </c>
      <c r="F14" s="7">
        <v>2.9848625041415802</v>
      </c>
    </row>
    <row r="15" spans="1:6" x14ac:dyDescent="0.2">
      <c r="A15" s="43" t="s">
        <v>1012</v>
      </c>
      <c r="B15" s="43" t="s">
        <v>1013</v>
      </c>
      <c r="C15" s="43" t="s">
        <v>1008</v>
      </c>
      <c r="D15" s="43">
        <v>1000</v>
      </c>
      <c r="E15" s="7">
        <v>9646.31</v>
      </c>
      <c r="F15" s="7">
        <v>2.5171223760372698</v>
      </c>
    </row>
    <row r="16" spans="1:6" x14ac:dyDescent="0.2">
      <c r="A16" s="43" t="s">
        <v>1014</v>
      </c>
      <c r="B16" s="43" t="s">
        <v>1015</v>
      </c>
      <c r="C16" s="43" t="s">
        <v>696</v>
      </c>
      <c r="D16" s="43">
        <v>900</v>
      </c>
      <c r="E16" s="7">
        <v>8959.6890000000003</v>
      </c>
      <c r="F16" s="7">
        <v>2.3379544783689301</v>
      </c>
    </row>
    <row r="17" spans="1:6" x14ac:dyDescent="0.2">
      <c r="A17" s="43" t="s">
        <v>1016</v>
      </c>
      <c r="B17" s="43" t="s">
        <v>1017</v>
      </c>
      <c r="C17" s="43" t="s">
        <v>1018</v>
      </c>
      <c r="D17" s="43">
        <v>75</v>
      </c>
      <c r="E17" s="7">
        <v>8907.7574999999997</v>
      </c>
      <c r="F17" s="7">
        <v>2.32440339607205</v>
      </c>
    </row>
    <row r="18" spans="1:6" x14ac:dyDescent="0.2">
      <c r="A18" s="43" t="s">
        <v>1019</v>
      </c>
      <c r="B18" s="43" t="s">
        <v>1020</v>
      </c>
      <c r="C18" s="43" t="s">
        <v>1011</v>
      </c>
      <c r="D18" s="43">
        <v>750</v>
      </c>
      <c r="E18" s="7">
        <v>7012.29</v>
      </c>
      <c r="F18" s="7">
        <v>1.8297973075987</v>
      </c>
    </row>
    <row r="19" spans="1:6" x14ac:dyDescent="0.2">
      <c r="A19" s="43" t="s">
        <v>1021</v>
      </c>
      <c r="B19" s="43" t="s">
        <v>1022</v>
      </c>
      <c r="C19" s="43" t="s">
        <v>1023</v>
      </c>
      <c r="D19" s="43">
        <v>6700</v>
      </c>
      <c r="E19" s="7">
        <v>6354.4072999999999</v>
      </c>
      <c r="F19" s="7">
        <v>1.6581284243700001</v>
      </c>
    </row>
    <row r="20" spans="1:6" x14ac:dyDescent="0.2">
      <c r="A20" s="43" t="s">
        <v>1024</v>
      </c>
      <c r="B20" s="43" t="s">
        <v>1025</v>
      </c>
      <c r="C20" s="43" t="s">
        <v>1003</v>
      </c>
      <c r="D20" s="43">
        <v>646</v>
      </c>
      <c r="E20" s="7">
        <v>6304.2364799999996</v>
      </c>
      <c r="F20" s="7">
        <v>1.64503677651231</v>
      </c>
    </row>
    <row r="21" spans="1:6" x14ac:dyDescent="0.2">
      <c r="A21" s="43" t="s">
        <v>1026</v>
      </c>
      <c r="B21" s="43" t="s">
        <v>1027</v>
      </c>
      <c r="C21" s="43" t="s">
        <v>810</v>
      </c>
      <c r="D21" s="43">
        <v>620</v>
      </c>
      <c r="E21" s="7">
        <v>6089.8073999999997</v>
      </c>
      <c r="F21" s="7">
        <v>1.58908333573121</v>
      </c>
    </row>
    <row r="22" spans="1:6" x14ac:dyDescent="0.2">
      <c r="A22" s="43" t="s">
        <v>1028</v>
      </c>
      <c r="B22" s="43" t="s">
        <v>1029</v>
      </c>
      <c r="C22" s="43" t="s">
        <v>1030</v>
      </c>
      <c r="D22" s="43">
        <v>11</v>
      </c>
      <c r="E22" s="7">
        <v>5632.0659999999998</v>
      </c>
      <c r="F22" s="7">
        <v>1.46963961887175</v>
      </c>
    </row>
    <row r="23" spans="1:6" x14ac:dyDescent="0.2">
      <c r="A23" s="43" t="s">
        <v>1031</v>
      </c>
      <c r="B23" s="43" t="s">
        <v>1032</v>
      </c>
      <c r="C23" s="43" t="s">
        <v>1011</v>
      </c>
      <c r="D23" s="43">
        <v>514</v>
      </c>
      <c r="E23" s="7">
        <v>5292.5860400000001</v>
      </c>
      <c r="F23" s="7">
        <v>1.3810552168017101</v>
      </c>
    </row>
    <row r="24" spans="1:6" x14ac:dyDescent="0.2">
      <c r="A24" s="43" t="s">
        <v>1033</v>
      </c>
      <c r="B24" s="43" t="s">
        <v>1034</v>
      </c>
      <c r="C24" s="43" t="s">
        <v>1003</v>
      </c>
      <c r="D24" s="43">
        <v>501</v>
      </c>
      <c r="E24" s="7">
        <v>4988.5772399999996</v>
      </c>
      <c r="F24" s="7">
        <v>1.3017267116020801</v>
      </c>
    </row>
    <row r="25" spans="1:6" x14ac:dyDescent="0.2">
      <c r="A25" s="43" t="s">
        <v>1035</v>
      </c>
      <c r="B25" s="43" t="s">
        <v>1036</v>
      </c>
      <c r="C25" s="43" t="s">
        <v>1037</v>
      </c>
      <c r="D25" s="43">
        <v>400</v>
      </c>
      <c r="E25" s="7">
        <v>4190.6880000000001</v>
      </c>
      <c r="F25" s="7">
        <v>1.0935243150791201</v>
      </c>
    </row>
    <row r="26" spans="1:6" x14ac:dyDescent="0.2">
      <c r="A26" s="43" t="s">
        <v>1038</v>
      </c>
      <c r="B26" s="43" t="s">
        <v>1039</v>
      </c>
      <c r="C26" s="43" t="s">
        <v>1030</v>
      </c>
      <c r="D26" s="43">
        <v>8</v>
      </c>
      <c r="E26" s="7">
        <v>4096.0479999999998</v>
      </c>
      <c r="F26" s="7">
        <v>1.06882881372491</v>
      </c>
    </row>
    <row r="27" spans="1:6" x14ac:dyDescent="0.2">
      <c r="A27" s="43" t="s">
        <v>1040</v>
      </c>
      <c r="B27" s="43" t="s">
        <v>1041</v>
      </c>
      <c r="C27" s="43" t="s">
        <v>1037</v>
      </c>
      <c r="D27" s="43">
        <v>4000</v>
      </c>
      <c r="E27" s="7">
        <v>3961.904</v>
      </c>
      <c r="F27" s="7">
        <v>1.0338250802754201</v>
      </c>
    </row>
    <row r="28" spans="1:6" x14ac:dyDescent="0.2">
      <c r="A28" s="43" t="s">
        <v>1042</v>
      </c>
      <c r="B28" s="43" t="s">
        <v>1043</v>
      </c>
      <c r="C28" s="43" t="s">
        <v>1044</v>
      </c>
      <c r="D28" s="43">
        <v>400</v>
      </c>
      <c r="E28" s="7">
        <v>3924.4</v>
      </c>
      <c r="F28" s="7">
        <v>1.0240387311335299</v>
      </c>
    </row>
    <row r="29" spans="1:6" x14ac:dyDescent="0.2">
      <c r="A29" s="43" t="s">
        <v>1045</v>
      </c>
      <c r="B29" s="43" t="s">
        <v>1046</v>
      </c>
      <c r="C29" s="43" t="s">
        <v>1003</v>
      </c>
      <c r="D29" s="43">
        <v>350</v>
      </c>
      <c r="E29" s="7">
        <v>3422.8845000000001</v>
      </c>
      <c r="F29" s="7">
        <v>0.89317253597916102</v>
      </c>
    </row>
    <row r="30" spans="1:6" x14ac:dyDescent="0.2">
      <c r="A30" s="43" t="s">
        <v>1047</v>
      </c>
      <c r="B30" s="43" t="s">
        <v>1048</v>
      </c>
      <c r="C30" s="43" t="s">
        <v>1018</v>
      </c>
      <c r="D30" s="43">
        <v>22</v>
      </c>
      <c r="E30" s="7">
        <v>2595.7667999999999</v>
      </c>
      <c r="F30" s="7">
        <v>0.67734322194234498</v>
      </c>
    </row>
    <row r="31" spans="1:6" x14ac:dyDescent="0.2">
      <c r="A31" s="43" t="s">
        <v>1049</v>
      </c>
      <c r="B31" s="43" t="s">
        <v>1050</v>
      </c>
      <c r="C31" s="43" t="s">
        <v>1003</v>
      </c>
      <c r="D31" s="43">
        <v>240</v>
      </c>
      <c r="E31" s="7">
        <v>2398.0871999999999</v>
      </c>
      <c r="F31" s="7">
        <v>0.625760415206288</v>
      </c>
    </row>
    <row r="32" spans="1:6" x14ac:dyDescent="0.2">
      <c r="A32" s="43" t="s">
        <v>1051</v>
      </c>
      <c r="B32" s="43" t="s">
        <v>1052</v>
      </c>
      <c r="C32" s="43" t="s">
        <v>1008</v>
      </c>
      <c r="D32" s="43">
        <v>200</v>
      </c>
      <c r="E32" s="7">
        <v>2020.9939999999999</v>
      </c>
      <c r="F32" s="7">
        <v>0.52736115874744505</v>
      </c>
    </row>
    <row r="33" spans="1:6" x14ac:dyDescent="0.2">
      <c r="A33" s="43" t="s">
        <v>1053</v>
      </c>
      <c r="B33" s="43" t="s">
        <v>1054</v>
      </c>
      <c r="C33" s="43" t="s">
        <v>813</v>
      </c>
      <c r="D33" s="43">
        <v>250</v>
      </c>
      <c r="E33" s="7">
        <v>1986.7</v>
      </c>
      <c r="F33" s="7">
        <v>0.51841243174573903</v>
      </c>
    </row>
    <row r="34" spans="1:6" x14ac:dyDescent="0.2">
      <c r="A34" s="43" t="s">
        <v>1055</v>
      </c>
      <c r="B34" s="43" t="s">
        <v>1056</v>
      </c>
      <c r="C34" s="43" t="s">
        <v>1037</v>
      </c>
      <c r="D34" s="43">
        <v>2000</v>
      </c>
      <c r="E34" s="7">
        <v>1983.9960000000001</v>
      </c>
      <c r="F34" s="7">
        <v>0.51770684599276195</v>
      </c>
    </row>
    <row r="35" spans="1:6" x14ac:dyDescent="0.2">
      <c r="A35" s="43" t="s">
        <v>1057</v>
      </c>
      <c r="B35" s="43" t="s">
        <v>1058</v>
      </c>
      <c r="C35" s="43" t="s">
        <v>1003</v>
      </c>
      <c r="D35" s="43">
        <v>150</v>
      </c>
      <c r="E35" s="7">
        <v>1478.2784999999999</v>
      </c>
      <c r="F35" s="7">
        <v>0.385744174753332</v>
      </c>
    </row>
    <row r="36" spans="1:6" x14ac:dyDescent="0.2">
      <c r="A36" s="43" t="s">
        <v>1059</v>
      </c>
      <c r="B36" s="43" t="s">
        <v>1043</v>
      </c>
      <c r="C36" s="43" t="s">
        <v>1044</v>
      </c>
      <c r="D36" s="43">
        <v>150</v>
      </c>
      <c r="E36" s="7">
        <v>1471.65</v>
      </c>
      <c r="F36" s="7">
        <v>0.38401452417507298</v>
      </c>
    </row>
    <row r="37" spans="1:6" x14ac:dyDescent="0.2">
      <c r="A37" s="43" t="s">
        <v>1060</v>
      </c>
      <c r="B37" s="43" t="s">
        <v>1061</v>
      </c>
      <c r="C37" s="43" t="s">
        <v>1008</v>
      </c>
      <c r="D37" s="43">
        <v>150</v>
      </c>
      <c r="E37" s="7">
        <v>1392.4559999999999</v>
      </c>
      <c r="F37" s="7">
        <v>0.363349524869857</v>
      </c>
    </row>
    <row r="38" spans="1:6" x14ac:dyDescent="0.2">
      <c r="A38" s="43" t="s">
        <v>1062</v>
      </c>
      <c r="B38" s="43" t="s">
        <v>1063</v>
      </c>
      <c r="C38" s="43" t="s">
        <v>1008</v>
      </c>
      <c r="D38" s="43">
        <v>130</v>
      </c>
      <c r="E38" s="7">
        <v>1353.3181999999999</v>
      </c>
      <c r="F38" s="7">
        <v>0.35313684954334701</v>
      </c>
    </row>
    <row r="39" spans="1:6" x14ac:dyDescent="0.2">
      <c r="A39" s="43" t="s">
        <v>1064</v>
      </c>
      <c r="B39" s="43" t="s">
        <v>1065</v>
      </c>
      <c r="C39" s="43" t="s">
        <v>1066</v>
      </c>
      <c r="D39" s="43">
        <v>100</v>
      </c>
      <c r="E39" s="7">
        <v>993.39200000000005</v>
      </c>
      <c r="F39" s="7">
        <v>0.25921717541489098</v>
      </c>
    </row>
    <row r="40" spans="1:6" x14ac:dyDescent="0.2">
      <c r="A40" s="43" t="s">
        <v>1067</v>
      </c>
      <c r="B40" s="43" t="s">
        <v>1068</v>
      </c>
      <c r="C40" s="43" t="s">
        <v>1000</v>
      </c>
      <c r="D40" s="43">
        <v>50</v>
      </c>
      <c r="E40" s="7">
        <v>491.35250000000002</v>
      </c>
      <c r="F40" s="7">
        <v>0.128214246926737</v>
      </c>
    </row>
    <row r="41" spans="1:6" x14ac:dyDescent="0.2">
      <c r="A41" s="43" t="s">
        <v>1069</v>
      </c>
      <c r="B41" s="43" t="s">
        <v>1043</v>
      </c>
      <c r="C41" s="43" t="s">
        <v>1044</v>
      </c>
      <c r="D41" s="43">
        <v>40</v>
      </c>
      <c r="E41" s="7">
        <v>392.44</v>
      </c>
      <c r="F41" s="7">
        <v>0.102403873113353</v>
      </c>
    </row>
    <row r="42" spans="1:6" x14ac:dyDescent="0.2">
      <c r="A42" s="43" t="s">
        <v>939</v>
      </c>
      <c r="B42" s="43" t="s">
        <v>940</v>
      </c>
      <c r="C42" s="43" t="s">
        <v>696</v>
      </c>
      <c r="D42" s="43">
        <v>40</v>
      </c>
      <c r="E42" s="7">
        <v>390.15519999999998</v>
      </c>
      <c r="F42" s="7">
        <v>0.101807674027405</v>
      </c>
    </row>
    <row r="43" spans="1:6" x14ac:dyDescent="0.2">
      <c r="A43" s="43" t="s">
        <v>1070</v>
      </c>
      <c r="B43" s="43" t="s">
        <v>1071</v>
      </c>
      <c r="C43" s="43" t="s">
        <v>813</v>
      </c>
      <c r="D43" s="43">
        <v>30</v>
      </c>
      <c r="E43" s="7">
        <v>303.53789999999998</v>
      </c>
      <c r="F43" s="7">
        <v>7.9205627858254898E-2</v>
      </c>
    </row>
    <row r="44" spans="1:6" x14ac:dyDescent="0.2">
      <c r="A44" s="42" t="s">
        <v>40</v>
      </c>
      <c r="B44" s="43"/>
      <c r="C44" s="43"/>
      <c r="D44" s="43"/>
      <c r="E44" s="6">
        <f>SUM(E8:E43)</f>
        <v>228241.67808260009</v>
      </c>
      <c r="F44" s="6">
        <f>SUM(F8:F43)</f>
        <v>59.557720521734012</v>
      </c>
    </row>
    <row r="45" spans="1:6" x14ac:dyDescent="0.2">
      <c r="A45" s="43"/>
      <c r="B45" s="43"/>
      <c r="C45" s="43"/>
      <c r="D45" s="43"/>
      <c r="E45" s="7"/>
      <c r="F45" s="7"/>
    </row>
    <row r="46" spans="1:6" x14ac:dyDescent="0.2">
      <c r="A46" s="42" t="s">
        <v>768</v>
      </c>
      <c r="B46" s="43"/>
      <c r="C46" s="43"/>
      <c r="D46" s="43"/>
      <c r="E46" s="7"/>
      <c r="F46" s="7"/>
    </row>
    <row r="47" spans="1:6" x14ac:dyDescent="0.2">
      <c r="A47" s="43" t="s">
        <v>1072</v>
      </c>
      <c r="B47" s="43" t="s">
        <v>1073</v>
      </c>
      <c r="C47" s="43" t="s">
        <v>1074</v>
      </c>
      <c r="D47" s="43">
        <v>1450</v>
      </c>
      <c r="E47" s="7">
        <v>14236.3465</v>
      </c>
      <c r="F47" s="7">
        <v>3.7148532784214798</v>
      </c>
    </row>
    <row r="48" spans="1:6" x14ac:dyDescent="0.2">
      <c r="A48" s="43" t="s">
        <v>1075</v>
      </c>
      <c r="B48" s="43" t="s">
        <v>1076</v>
      </c>
      <c r="C48" s="43" t="s">
        <v>1077</v>
      </c>
      <c r="D48" s="43">
        <v>1250</v>
      </c>
      <c r="E48" s="7">
        <v>13158.7</v>
      </c>
      <c r="F48" s="7">
        <v>3.4336506093585699</v>
      </c>
    </row>
    <row r="49" spans="1:6" x14ac:dyDescent="0.2">
      <c r="A49" s="43" t="s">
        <v>1078</v>
      </c>
      <c r="B49" s="43" t="s">
        <v>1079</v>
      </c>
      <c r="C49" s="43" t="s">
        <v>1080</v>
      </c>
      <c r="D49" s="43">
        <v>12673</v>
      </c>
      <c r="E49" s="7">
        <v>12232.271079</v>
      </c>
      <c r="F49" s="7">
        <v>3.1919068786618401</v>
      </c>
    </row>
    <row r="50" spans="1:6" x14ac:dyDescent="0.2">
      <c r="A50" s="43" t="s">
        <v>1081</v>
      </c>
      <c r="B50" s="43" t="s">
        <v>1082</v>
      </c>
      <c r="C50" s="43" t="s">
        <v>1083</v>
      </c>
      <c r="D50" s="43">
        <v>1000</v>
      </c>
      <c r="E50" s="7">
        <v>10632.29</v>
      </c>
      <c r="F50" s="7">
        <v>2.77440545322691</v>
      </c>
    </row>
    <row r="51" spans="1:6" x14ac:dyDescent="0.2">
      <c r="A51" s="43" t="s">
        <v>1084</v>
      </c>
      <c r="B51" s="43" t="s">
        <v>1085</v>
      </c>
      <c r="C51" s="43" t="s">
        <v>1074</v>
      </c>
      <c r="D51" s="43">
        <v>100</v>
      </c>
      <c r="E51" s="7">
        <v>10478.540000000001</v>
      </c>
      <c r="F51" s="7">
        <v>2.7342857011853798</v>
      </c>
    </row>
    <row r="52" spans="1:6" x14ac:dyDescent="0.2">
      <c r="A52" s="43" t="s">
        <v>1086</v>
      </c>
      <c r="B52" s="43" t="s">
        <v>1087</v>
      </c>
      <c r="C52" s="43" t="s">
        <v>1088</v>
      </c>
      <c r="D52" s="43">
        <v>1000</v>
      </c>
      <c r="E52" s="7">
        <v>10185.209999999999</v>
      </c>
      <c r="F52" s="7">
        <v>2.6577437378270599</v>
      </c>
    </row>
    <row r="53" spans="1:6" x14ac:dyDescent="0.2">
      <c r="A53" s="43" t="s">
        <v>1089</v>
      </c>
      <c r="B53" s="43" t="s">
        <v>1090</v>
      </c>
      <c r="C53" s="43" t="s">
        <v>1091</v>
      </c>
      <c r="D53" s="43">
        <v>770</v>
      </c>
      <c r="E53" s="7">
        <v>7235.7746999999999</v>
      </c>
      <c r="F53" s="7">
        <v>1.88811373523496</v>
      </c>
    </row>
    <row r="54" spans="1:6" x14ac:dyDescent="0.2">
      <c r="A54" s="43" t="s">
        <v>1092</v>
      </c>
      <c r="B54" s="43" t="s">
        <v>1093</v>
      </c>
      <c r="C54" s="43" t="s">
        <v>1094</v>
      </c>
      <c r="D54" s="43">
        <v>688</v>
      </c>
      <c r="E54" s="7">
        <v>6923.1169600000003</v>
      </c>
      <c r="F54" s="7">
        <v>1.8065283628599</v>
      </c>
    </row>
    <row r="55" spans="1:6" x14ac:dyDescent="0.2">
      <c r="A55" s="43" t="s">
        <v>1095</v>
      </c>
      <c r="B55" s="43" t="s">
        <v>1096</v>
      </c>
      <c r="C55" s="43" t="s">
        <v>1080</v>
      </c>
      <c r="D55" s="43">
        <v>44</v>
      </c>
      <c r="E55" s="7">
        <v>6307.5056000000004</v>
      </c>
      <c r="F55" s="7">
        <v>1.64588982551259</v>
      </c>
    </row>
    <row r="56" spans="1:6" x14ac:dyDescent="0.2">
      <c r="A56" s="43" t="s">
        <v>1097</v>
      </c>
      <c r="B56" s="43" t="s">
        <v>1098</v>
      </c>
      <c r="C56" s="43" t="s">
        <v>1091</v>
      </c>
      <c r="D56" s="43">
        <v>6000</v>
      </c>
      <c r="E56" s="7">
        <v>6130.95</v>
      </c>
      <c r="F56" s="7">
        <v>1.5998191465302001</v>
      </c>
    </row>
    <row r="57" spans="1:6" x14ac:dyDescent="0.2">
      <c r="A57" s="43" t="s">
        <v>1099</v>
      </c>
      <c r="B57" s="43" t="s">
        <v>1100</v>
      </c>
      <c r="C57" s="43" t="s">
        <v>1101</v>
      </c>
      <c r="D57" s="43">
        <v>680</v>
      </c>
      <c r="E57" s="7">
        <v>5950</v>
      </c>
      <c r="F57" s="7">
        <v>1.55260178632262</v>
      </c>
    </row>
    <row r="58" spans="1:6" x14ac:dyDescent="0.2">
      <c r="A58" s="43" t="s">
        <v>1102</v>
      </c>
      <c r="B58" s="43" t="s">
        <v>1103</v>
      </c>
      <c r="C58" s="43" t="s">
        <v>1104</v>
      </c>
      <c r="D58" s="43">
        <v>470</v>
      </c>
      <c r="E58" s="7">
        <v>4519.5105999999996</v>
      </c>
      <c r="F58" s="7">
        <v>1.1793277698931099</v>
      </c>
    </row>
    <row r="59" spans="1:6" x14ac:dyDescent="0.2">
      <c r="A59" s="43" t="s">
        <v>1105</v>
      </c>
      <c r="B59" s="43" t="s">
        <v>1106</v>
      </c>
      <c r="C59" s="43" t="s">
        <v>1094</v>
      </c>
      <c r="D59" s="43">
        <v>400</v>
      </c>
      <c r="E59" s="7">
        <v>4025.3679999999999</v>
      </c>
      <c r="F59" s="7">
        <v>1.0503854701522499</v>
      </c>
    </row>
    <row r="60" spans="1:6" x14ac:dyDescent="0.2">
      <c r="A60" s="43" t="s">
        <v>1107</v>
      </c>
      <c r="B60" s="43" t="s">
        <v>1108</v>
      </c>
      <c r="C60" s="43" t="s">
        <v>1109</v>
      </c>
      <c r="D60" s="43">
        <v>370</v>
      </c>
      <c r="E60" s="7">
        <v>3562.2601</v>
      </c>
      <c r="F60" s="7">
        <v>0.92954141085811703</v>
      </c>
    </row>
    <row r="61" spans="1:6" x14ac:dyDescent="0.2">
      <c r="A61" s="43" t="s">
        <v>1110</v>
      </c>
      <c r="B61" s="43" t="s">
        <v>1111</v>
      </c>
      <c r="C61" s="43" t="s">
        <v>1080</v>
      </c>
      <c r="D61" s="43">
        <v>3559</v>
      </c>
      <c r="E61" s="7">
        <v>3435.2286570000001</v>
      </c>
      <c r="F61" s="7">
        <v>0.89639363853526999</v>
      </c>
    </row>
    <row r="62" spans="1:6" x14ac:dyDescent="0.2">
      <c r="A62" s="43" t="s">
        <v>1112</v>
      </c>
      <c r="B62" s="43" t="s">
        <v>1113</v>
      </c>
      <c r="C62" s="43" t="s">
        <v>1114</v>
      </c>
      <c r="D62" s="43">
        <v>350</v>
      </c>
      <c r="E62" s="7">
        <v>3415.7620000000002</v>
      </c>
      <c r="F62" s="7">
        <v>0.89131398031141595</v>
      </c>
    </row>
    <row r="63" spans="1:6" x14ac:dyDescent="0.2">
      <c r="A63" s="43" t="s">
        <v>1115</v>
      </c>
      <c r="B63" s="43" t="s">
        <v>1116</v>
      </c>
      <c r="C63" s="43" t="s">
        <v>1088</v>
      </c>
      <c r="D63" s="43">
        <v>320</v>
      </c>
      <c r="E63" s="7">
        <v>3253.4850461000001</v>
      </c>
      <c r="F63" s="7">
        <v>0.84896919232752799</v>
      </c>
    </row>
    <row r="64" spans="1:6" x14ac:dyDescent="0.2">
      <c r="A64" s="43" t="s">
        <v>1117</v>
      </c>
      <c r="B64" s="43" t="s">
        <v>1118</v>
      </c>
      <c r="C64" s="43" t="s">
        <v>1114</v>
      </c>
      <c r="D64" s="43">
        <v>300</v>
      </c>
      <c r="E64" s="7">
        <v>2969.82</v>
      </c>
      <c r="F64" s="7">
        <v>0.77494921631204094</v>
      </c>
    </row>
    <row r="65" spans="1:6" x14ac:dyDescent="0.2">
      <c r="A65" s="43" t="s">
        <v>1119</v>
      </c>
      <c r="B65" s="43" t="s">
        <v>1120</v>
      </c>
      <c r="C65" s="43" t="s">
        <v>1091</v>
      </c>
      <c r="D65" s="43">
        <v>250</v>
      </c>
      <c r="E65" s="7">
        <v>2402.7600000000002</v>
      </c>
      <c r="F65" s="7">
        <v>0.62697974253857802</v>
      </c>
    </row>
    <row r="66" spans="1:6" x14ac:dyDescent="0.2">
      <c r="A66" s="43" t="s">
        <v>1121</v>
      </c>
      <c r="B66" s="43" t="s">
        <v>1122</v>
      </c>
      <c r="C66" s="43" t="s">
        <v>1123</v>
      </c>
      <c r="D66" s="43">
        <v>150</v>
      </c>
      <c r="E66" s="7">
        <v>1479.7455</v>
      </c>
      <c r="F66" s="7">
        <v>0.38612697589964001</v>
      </c>
    </row>
    <row r="67" spans="1:6" x14ac:dyDescent="0.2">
      <c r="A67" s="43" t="s">
        <v>1124</v>
      </c>
      <c r="B67" s="43" t="s">
        <v>1125</v>
      </c>
      <c r="C67" s="43" t="s">
        <v>1091</v>
      </c>
      <c r="D67" s="43">
        <v>110</v>
      </c>
      <c r="E67" s="7">
        <v>1069.4926</v>
      </c>
      <c r="F67" s="7">
        <v>0.27907497835610501</v>
      </c>
    </row>
    <row r="68" spans="1:6" x14ac:dyDescent="0.2">
      <c r="A68" s="43" t="s">
        <v>1126</v>
      </c>
      <c r="B68" s="43" t="s">
        <v>1127</v>
      </c>
      <c r="C68" s="43" t="s">
        <v>1109</v>
      </c>
      <c r="D68" s="43">
        <v>10</v>
      </c>
      <c r="E68" s="7">
        <v>1004.128</v>
      </c>
      <c r="F68" s="7">
        <v>0.26201864310866602</v>
      </c>
    </row>
    <row r="69" spans="1:6" x14ac:dyDescent="0.2">
      <c r="A69" s="43" t="s">
        <v>1128</v>
      </c>
      <c r="B69" s="43" t="s">
        <v>1129</v>
      </c>
      <c r="C69" s="43" t="s">
        <v>1091</v>
      </c>
      <c r="D69" s="43">
        <v>100</v>
      </c>
      <c r="E69" s="7">
        <v>1000.623</v>
      </c>
      <c r="F69" s="7">
        <v>0.26110404323285702</v>
      </c>
    </row>
    <row r="70" spans="1:6" x14ac:dyDescent="0.2">
      <c r="A70" s="43" t="s">
        <v>1130</v>
      </c>
      <c r="B70" s="43" t="s">
        <v>1131</v>
      </c>
      <c r="C70" s="43" t="s">
        <v>1132</v>
      </c>
      <c r="D70" s="43">
        <v>100</v>
      </c>
      <c r="E70" s="7">
        <v>988.52</v>
      </c>
      <c r="F70" s="7">
        <v>0.25794586854044299</v>
      </c>
    </row>
    <row r="71" spans="1:6" x14ac:dyDescent="0.2">
      <c r="A71" s="43" t="s">
        <v>1133</v>
      </c>
      <c r="B71" s="43" t="s">
        <v>1134</v>
      </c>
      <c r="C71" s="43" t="s">
        <v>1037</v>
      </c>
      <c r="D71" s="43">
        <v>50</v>
      </c>
      <c r="E71" s="7">
        <v>612.24850000000004</v>
      </c>
      <c r="F71" s="7">
        <v>0.15976102769299899</v>
      </c>
    </row>
    <row r="72" spans="1:6" x14ac:dyDescent="0.2">
      <c r="A72" s="43" t="s">
        <v>1135</v>
      </c>
      <c r="B72" s="43" t="s">
        <v>1136</v>
      </c>
      <c r="C72" s="43" t="s">
        <v>1088</v>
      </c>
      <c r="D72" s="43">
        <v>50</v>
      </c>
      <c r="E72" s="7">
        <v>488.47500000000002</v>
      </c>
      <c r="F72" s="7">
        <v>0.12746338782755301</v>
      </c>
    </row>
    <row r="73" spans="1:6" x14ac:dyDescent="0.2">
      <c r="A73" s="42" t="s">
        <v>40</v>
      </c>
      <c r="B73" s="43"/>
      <c r="C73" s="43"/>
      <c r="D73" s="43"/>
      <c r="E73" s="6">
        <f>SUM(E47:E72)</f>
        <v>137698.13184209997</v>
      </c>
      <c r="F73" s="6">
        <f>SUM(F47:F72)</f>
        <v>35.931153860728095</v>
      </c>
    </row>
    <row r="74" spans="1:6" x14ac:dyDescent="0.2">
      <c r="A74" s="43"/>
      <c r="B74" s="43"/>
      <c r="C74" s="43"/>
      <c r="D74" s="43"/>
      <c r="E74" s="7"/>
      <c r="F74" s="7"/>
    </row>
    <row r="75" spans="1:6" x14ac:dyDescent="0.2">
      <c r="A75" s="42" t="s">
        <v>1137</v>
      </c>
      <c r="B75" s="43"/>
      <c r="C75" s="43"/>
      <c r="D75" s="43"/>
      <c r="E75" s="7"/>
      <c r="F75" s="7"/>
    </row>
    <row r="76" spans="1:6" x14ac:dyDescent="0.2">
      <c r="A76" s="43" t="s">
        <v>1138</v>
      </c>
      <c r="B76" s="43" t="s">
        <v>1139</v>
      </c>
      <c r="C76" s="43" t="s">
        <v>1140</v>
      </c>
      <c r="D76" s="43">
        <v>600</v>
      </c>
      <c r="E76" s="7">
        <v>2732.85</v>
      </c>
      <c r="F76" s="7">
        <v>0.71311391458012996</v>
      </c>
    </row>
    <row r="77" spans="1:6" x14ac:dyDescent="0.2">
      <c r="A77" s="43" t="s">
        <v>1141</v>
      </c>
      <c r="B77" s="43" t="s">
        <v>1142</v>
      </c>
      <c r="C77" s="43" t="s">
        <v>1140</v>
      </c>
      <c r="D77" s="43">
        <v>300</v>
      </c>
      <c r="E77" s="7">
        <v>1365.306</v>
      </c>
      <c r="F77" s="7">
        <v>0.35626496377764599</v>
      </c>
    </row>
    <row r="78" spans="1:6" x14ac:dyDescent="0.2">
      <c r="A78" s="42" t="s">
        <v>40</v>
      </c>
      <c r="B78" s="43"/>
      <c r="C78" s="43"/>
      <c r="D78" s="43"/>
      <c r="E78" s="6">
        <f>SUM(E76:E77)</f>
        <v>4098.1559999999999</v>
      </c>
      <c r="F78" s="6">
        <f>SUM(F76:F77)</f>
        <v>1.069378878357776</v>
      </c>
    </row>
    <row r="79" spans="1:6" x14ac:dyDescent="0.2">
      <c r="A79" s="43"/>
      <c r="B79" s="43"/>
      <c r="C79" s="43"/>
      <c r="D79" s="43"/>
      <c r="E79" s="7"/>
      <c r="F79" s="7"/>
    </row>
    <row r="80" spans="1:6" x14ac:dyDescent="0.2">
      <c r="A80" s="42" t="s">
        <v>40</v>
      </c>
      <c r="B80" s="43"/>
      <c r="C80" s="43"/>
      <c r="D80" s="43"/>
      <c r="E80" s="6">
        <f>E44+E73+E78</f>
        <v>370037.96592470008</v>
      </c>
      <c r="F80" s="6">
        <f>F44+F73+F78</f>
        <v>96.558253260819896</v>
      </c>
    </row>
    <row r="81" spans="1:6" x14ac:dyDescent="0.2">
      <c r="A81" s="43"/>
      <c r="B81" s="43"/>
      <c r="C81" s="43"/>
      <c r="D81" s="43"/>
      <c r="E81" s="7"/>
      <c r="F81" s="7"/>
    </row>
    <row r="82" spans="1:6" x14ac:dyDescent="0.2">
      <c r="A82" s="42" t="s">
        <v>103</v>
      </c>
      <c r="B82" s="43"/>
      <c r="C82" s="43"/>
      <c r="D82" s="43"/>
      <c r="E82" s="6">
        <v>13189.722536200001</v>
      </c>
      <c r="F82" s="6">
        <v>3.44</v>
      </c>
    </row>
    <row r="83" spans="1:6" x14ac:dyDescent="0.2">
      <c r="A83" s="43"/>
      <c r="B83" s="43"/>
      <c r="C83" s="43"/>
      <c r="D83" s="43"/>
      <c r="E83" s="7"/>
      <c r="F83" s="7"/>
    </row>
    <row r="84" spans="1:6" x14ac:dyDescent="0.2">
      <c r="A84" s="44" t="s">
        <v>104</v>
      </c>
      <c r="B84" s="41"/>
      <c r="C84" s="41"/>
      <c r="D84" s="41"/>
      <c r="E84" s="8">
        <f>E80+E82</f>
        <v>383227.6884609001</v>
      </c>
      <c r="F84" s="8">
        <f>F80+F82</f>
        <v>99.998253260819894</v>
      </c>
    </row>
    <row r="85" spans="1:6" x14ac:dyDescent="0.2">
      <c r="A85" s="45" t="s">
        <v>718</v>
      </c>
    </row>
    <row r="87" spans="1:6" x14ac:dyDescent="0.2">
      <c r="A87" s="4" t="s">
        <v>105</v>
      </c>
    </row>
    <row r="88" spans="1:6" x14ac:dyDescent="0.2">
      <c r="A88" s="4" t="s">
        <v>687</v>
      </c>
    </row>
    <row r="89" spans="1:6" x14ac:dyDescent="0.2">
      <c r="A89" s="4" t="s">
        <v>106</v>
      </c>
    </row>
    <row r="90" spans="1:6" x14ac:dyDescent="0.2">
      <c r="A90" s="2" t="s">
        <v>678</v>
      </c>
      <c r="D90" s="10">
        <v>21.197299999999998</v>
      </c>
      <c r="E90" s="2"/>
    </row>
    <row r="91" spans="1:6" x14ac:dyDescent="0.2">
      <c r="A91" s="2" t="s">
        <v>679</v>
      </c>
      <c r="D91" s="10">
        <v>11.087999999999999</v>
      </c>
      <c r="E91" s="2"/>
    </row>
    <row r="92" spans="1:6" x14ac:dyDescent="0.2">
      <c r="A92" s="2" t="s">
        <v>680</v>
      </c>
      <c r="D92" s="10">
        <v>22.157699999999998</v>
      </c>
      <c r="E92" s="2"/>
    </row>
    <row r="93" spans="1:6" x14ac:dyDescent="0.2">
      <c r="A93" s="2" t="s">
        <v>681</v>
      </c>
      <c r="D93" s="10">
        <v>11.6572</v>
      </c>
      <c r="E93" s="2"/>
    </row>
    <row r="94" spans="1:6" x14ac:dyDescent="0.2">
      <c r="D94" s="10"/>
      <c r="E94" s="2"/>
    </row>
    <row r="95" spans="1:6" x14ac:dyDescent="0.2">
      <c r="A95" s="4" t="s">
        <v>107</v>
      </c>
      <c r="E95" s="2"/>
    </row>
    <row r="96" spans="1:6" x14ac:dyDescent="0.2">
      <c r="A96" s="2" t="s">
        <v>678</v>
      </c>
      <c r="D96" s="10">
        <v>21.986599999999999</v>
      </c>
      <c r="E96" s="2"/>
    </row>
    <row r="97" spans="1:5" x14ac:dyDescent="0.2">
      <c r="A97" s="2" t="s">
        <v>679</v>
      </c>
      <c r="D97" s="10">
        <v>11.0495</v>
      </c>
      <c r="E97" s="2"/>
    </row>
    <row r="98" spans="1:5" x14ac:dyDescent="0.2">
      <c r="A98" s="2" t="s">
        <v>680</v>
      </c>
      <c r="D98" s="10">
        <v>23.0731</v>
      </c>
      <c r="E98" s="2"/>
    </row>
    <row r="99" spans="1:5" x14ac:dyDescent="0.2">
      <c r="A99" s="2" t="s">
        <v>681</v>
      </c>
      <c r="D99" s="10">
        <v>11.6873</v>
      </c>
      <c r="E99" s="2"/>
    </row>
    <row r="101" spans="1:5" x14ac:dyDescent="0.2">
      <c r="A101" s="4" t="s">
        <v>108</v>
      </c>
      <c r="D101" s="21" t="s">
        <v>322</v>
      </c>
    </row>
    <row r="102" spans="1:5" x14ac:dyDescent="0.2">
      <c r="A102" s="15" t="s">
        <v>682</v>
      </c>
      <c r="B102" s="16"/>
      <c r="C102" s="69" t="s">
        <v>683</v>
      </c>
      <c r="D102" s="70"/>
    </row>
    <row r="103" spans="1:5" x14ac:dyDescent="0.2">
      <c r="A103" s="71"/>
      <c r="B103" s="72"/>
      <c r="C103" s="17" t="s">
        <v>684</v>
      </c>
      <c r="D103" s="17" t="s">
        <v>685</v>
      </c>
    </row>
    <row r="104" spans="1:5" x14ac:dyDescent="0.2">
      <c r="A104" s="18" t="s">
        <v>679</v>
      </c>
      <c r="B104" s="19"/>
      <c r="C104" s="20">
        <v>0.31694198800000001</v>
      </c>
      <c r="D104" s="20">
        <v>0.29348986040000002</v>
      </c>
    </row>
    <row r="105" spans="1:5" x14ac:dyDescent="0.2">
      <c r="A105" s="18" t="s">
        <v>681</v>
      </c>
      <c r="B105" s="19"/>
      <c r="C105" s="20">
        <v>0.31694198800000001</v>
      </c>
      <c r="D105" s="20">
        <v>0.29348986040000002</v>
      </c>
    </row>
    <row r="106" spans="1:5" x14ac:dyDescent="0.2">
      <c r="A106" s="4"/>
      <c r="D106" s="21"/>
    </row>
    <row r="107" spans="1:5" x14ac:dyDescent="0.2">
      <c r="A107" s="4" t="s">
        <v>722</v>
      </c>
      <c r="D107" s="29">
        <v>4.1296239684719618</v>
      </c>
      <c r="E107" s="1" t="s">
        <v>1143</v>
      </c>
    </row>
  </sheetData>
  <mergeCells count="3">
    <mergeCell ref="A1:F1"/>
    <mergeCell ref="C102:D102"/>
    <mergeCell ref="A103:B10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3FC6-92CF-4D4C-AC36-E1612064CC1B}">
  <dimension ref="A1:F77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.1406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1785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1417</v>
      </c>
      <c r="B5" s="43"/>
      <c r="C5" s="43"/>
      <c r="D5" s="43"/>
      <c r="E5" s="7"/>
      <c r="F5" s="7"/>
    </row>
    <row r="6" spans="1:6" x14ac:dyDescent="0.2">
      <c r="A6" s="42" t="s">
        <v>1418</v>
      </c>
      <c r="B6" s="43"/>
      <c r="C6" s="43"/>
      <c r="D6" s="43"/>
      <c r="E6" s="7"/>
      <c r="F6" s="7"/>
    </row>
    <row r="7" spans="1:6" x14ac:dyDescent="0.2">
      <c r="A7" s="43" t="s">
        <v>1723</v>
      </c>
      <c r="B7" s="43" t="s">
        <v>1724</v>
      </c>
      <c r="C7" s="43" t="s">
        <v>1421</v>
      </c>
      <c r="D7" s="43">
        <v>6900</v>
      </c>
      <c r="E7" s="7">
        <v>6426.5289000000002</v>
      </c>
      <c r="F7" s="7">
        <v>8.2671211632362507</v>
      </c>
    </row>
    <row r="8" spans="1:6" x14ac:dyDescent="0.2">
      <c r="A8" s="43" t="s">
        <v>1721</v>
      </c>
      <c r="B8" s="43" t="s">
        <v>1722</v>
      </c>
      <c r="C8" s="43" t="s">
        <v>1421</v>
      </c>
      <c r="D8" s="43">
        <v>5000</v>
      </c>
      <c r="E8" s="7">
        <v>4993.7749999999996</v>
      </c>
      <c r="F8" s="7">
        <v>6.42401888007383</v>
      </c>
    </row>
    <row r="9" spans="1:6" x14ac:dyDescent="0.2">
      <c r="A9" s="43" t="s">
        <v>1786</v>
      </c>
      <c r="B9" s="43" t="s">
        <v>1787</v>
      </c>
      <c r="C9" s="43" t="s">
        <v>1421</v>
      </c>
      <c r="D9" s="43">
        <v>5000</v>
      </c>
      <c r="E9" s="7">
        <v>4730.9399999999996</v>
      </c>
      <c r="F9" s="7">
        <v>6.0859065297288097</v>
      </c>
    </row>
    <row r="10" spans="1:6" x14ac:dyDescent="0.2">
      <c r="A10" s="43" t="s">
        <v>1733</v>
      </c>
      <c r="B10" s="43" t="s">
        <v>1734</v>
      </c>
      <c r="C10" s="43" t="s">
        <v>1421</v>
      </c>
      <c r="D10" s="43">
        <v>5000</v>
      </c>
      <c r="E10" s="7">
        <v>4669.82</v>
      </c>
      <c r="F10" s="7">
        <v>6.0072814346954697</v>
      </c>
    </row>
    <row r="11" spans="1:6" x14ac:dyDescent="0.2">
      <c r="A11" s="43" t="s">
        <v>1788</v>
      </c>
      <c r="B11" s="43" t="s">
        <v>1789</v>
      </c>
      <c r="C11" s="43" t="s">
        <v>1421</v>
      </c>
      <c r="D11" s="43">
        <v>2500</v>
      </c>
      <c r="E11" s="7">
        <v>2494.4974999999999</v>
      </c>
      <c r="F11" s="7">
        <v>3.2089349312488</v>
      </c>
    </row>
    <row r="12" spans="1:6" x14ac:dyDescent="0.2">
      <c r="A12" s="43" t="s">
        <v>1735</v>
      </c>
      <c r="B12" s="43" t="s">
        <v>1736</v>
      </c>
      <c r="C12" s="43" t="s">
        <v>1421</v>
      </c>
      <c r="D12" s="43">
        <v>2500</v>
      </c>
      <c r="E12" s="7">
        <v>2450.665</v>
      </c>
      <c r="F12" s="7">
        <v>3.1525485687152801</v>
      </c>
    </row>
    <row r="13" spans="1:6" x14ac:dyDescent="0.2">
      <c r="A13" s="43" t="s">
        <v>1727</v>
      </c>
      <c r="B13" s="43" t="s">
        <v>1728</v>
      </c>
      <c r="C13" s="43" t="s">
        <v>1421</v>
      </c>
      <c r="D13" s="43">
        <v>2500</v>
      </c>
      <c r="E13" s="7">
        <v>2340.6975000000002</v>
      </c>
      <c r="F13" s="7">
        <v>3.0110857883147801</v>
      </c>
    </row>
    <row r="14" spans="1:6" x14ac:dyDescent="0.2">
      <c r="A14" s="42" t="s">
        <v>40</v>
      </c>
      <c r="B14" s="43"/>
      <c r="C14" s="43"/>
      <c r="D14" s="43"/>
      <c r="E14" s="6">
        <f>SUM(E7:E13)</f>
        <v>28106.923900000002</v>
      </c>
      <c r="F14" s="6">
        <f>SUM(F7:F13)</f>
        <v>36.15689729601322</v>
      </c>
    </row>
    <row r="15" spans="1:6" x14ac:dyDescent="0.2">
      <c r="A15" s="43"/>
      <c r="B15" s="43"/>
      <c r="C15" s="43"/>
      <c r="D15" s="43"/>
      <c r="E15" s="7"/>
      <c r="F15" s="7"/>
    </row>
    <row r="16" spans="1:6" x14ac:dyDescent="0.2">
      <c r="A16" s="42" t="s">
        <v>1137</v>
      </c>
      <c r="B16" s="43"/>
      <c r="C16" s="43"/>
      <c r="D16" s="43"/>
      <c r="E16" s="7"/>
      <c r="F16" s="7"/>
    </row>
    <row r="17" spans="1:6" x14ac:dyDescent="0.2">
      <c r="A17" s="43" t="s">
        <v>1743</v>
      </c>
      <c r="B17" s="43" t="s">
        <v>1744</v>
      </c>
      <c r="C17" s="43" t="s">
        <v>1421</v>
      </c>
      <c r="D17" s="43">
        <v>1000</v>
      </c>
      <c r="E17" s="7">
        <v>4789.4750000000004</v>
      </c>
      <c r="F17" s="7">
        <v>6.16120626693065</v>
      </c>
    </row>
    <row r="18" spans="1:6" x14ac:dyDescent="0.2">
      <c r="A18" s="43" t="s">
        <v>1790</v>
      </c>
      <c r="B18" s="43" t="s">
        <v>1791</v>
      </c>
      <c r="C18" s="43" t="s">
        <v>1421</v>
      </c>
      <c r="D18" s="43">
        <v>1000</v>
      </c>
      <c r="E18" s="7">
        <v>4689.0649999999996</v>
      </c>
      <c r="F18" s="7">
        <v>6.0320383056692402</v>
      </c>
    </row>
    <row r="19" spans="1:6" x14ac:dyDescent="0.2">
      <c r="A19" s="43" t="s">
        <v>1792</v>
      </c>
      <c r="B19" s="43" t="s">
        <v>1793</v>
      </c>
      <c r="C19" s="43" t="s">
        <v>1435</v>
      </c>
      <c r="D19" s="43">
        <v>1000</v>
      </c>
      <c r="E19" s="7">
        <v>4618.2550000000001</v>
      </c>
      <c r="F19" s="7">
        <v>5.94094794278785</v>
      </c>
    </row>
    <row r="20" spans="1:6" x14ac:dyDescent="0.2">
      <c r="A20" s="43" t="s">
        <v>1794</v>
      </c>
      <c r="B20" s="43" t="s">
        <v>1795</v>
      </c>
      <c r="C20" s="43" t="s">
        <v>1424</v>
      </c>
      <c r="D20" s="43">
        <v>800</v>
      </c>
      <c r="E20" s="7">
        <v>3988.9520000000002</v>
      </c>
      <c r="F20" s="7">
        <v>5.1314091963911599</v>
      </c>
    </row>
    <row r="21" spans="1:6" x14ac:dyDescent="0.2">
      <c r="A21" s="43" t="s">
        <v>1770</v>
      </c>
      <c r="B21" s="43" t="s">
        <v>1771</v>
      </c>
      <c r="C21" s="43" t="s">
        <v>1435</v>
      </c>
      <c r="D21" s="43">
        <v>560</v>
      </c>
      <c r="E21" s="7">
        <v>2800</v>
      </c>
      <c r="F21" s="7">
        <v>3.6019349818938</v>
      </c>
    </row>
    <row r="22" spans="1:6" x14ac:dyDescent="0.2">
      <c r="A22" s="43" t="s">
        <v>1796</v>
      </c>
      <c r="B22" s="43" t="s">
        <v>1797</v>
      </c>
      <c r="C22" s="43" t="s">
        <v>1421</v>
      </c>
      <c r="D22" s="43">
        <v>500</v>
      </c>
      <c r="E22" s="7">
        <v>2493.9899999999998</v>
      </c>
      <c r="F22" s="7">
        <v>3.2082820805333299</v>
      </c>
    </row>
    <row r="23" spans="1:6" x14ac:dyDescent="0.2">
      <c r="A23" s="43" t="s">
        <v>1798</v>
      </c>
      <c r="B23" s="43" t="s">
        <v>1799</v>
      </c>
      <c r="C23" s="43" t="s">
        <v>1421</v>
      </c>
      <c r="D23" s="43">
        <v>500</v>
      </c>
      <c r="E23" s="7">
        <v>2493.1574999999998</v>
      </c>
      <c r="F23" s="7">
        <v>3.2072111480788901</v>
      </c>
    </row>
    <row r="24" spans="1:6" x14ac:dyDescent="0.2">
      <c r="A24" s="43" t="s">
        <v>1800</v>
      </c>
      <c r="B24" s="43" t="s">
        <v>1801</v>
      </c>
      <c r="C24" s="43" t="s">
        <v>1435</v>
      </c>
      <c r="D24" s="43">
        <v>500</v>
      </c>
      <c r="E24" s="7">
        <v>2492.5100000000002</v>
      </c>
      <c r="F24" s="7">
        <v>3.20637820061433</v>
      </c>
    </row>
    <row r="25" spans="1:6" x14ac:dyDescent="0.2">
      <c r="A25" s="43" t="s">
        <v>1802</v>
      </c>
      <c r="B25" s="43" t="s">
        <v>1803</v>
      </c>
      <c r="C25" s="43" t="s">
        <v>1435</v>
      </c>
      <c r="D25" s="43">
        <v>500</v>
      </c>
      <c r="E25" s="7">
        <v>2491.1550000000002</v>
      </c>
      <c r="F25" s="7">
        <v>3.2046351213641602</v>
      </c>
    </row>
    <row r="26" spans="1:6" x14ac:dyDescent="0.2">
      <c r="A26" s="43" t="s">
        <v>1458</v>
      </c>
      <c r="B26" s="43" t="s">
        <v>1459</v>
      </c>
      <c r="C26" s="43" t="s">
        <v>1140</v>
      </c>
      <c r="D26" s="43">
        <v>500</v>
      </c>
      <c r="E26" s="7">
        <v>2423.1574999999998</v>
      </c>
      <c r="F26" s="7">
        <v>3.1171627735315499</v>
      </c>
    </row>
    <row r="27" spans="1:6" x14ac:dyDescent="0.2">
      <c r="A27" s="43" t="s">
        <v>1442</v>
      </c>
      <c r="B27" s="43" t="s">
        <v>1443</v>
      </c>
      <c r="C27" s="43" t="s">
        <v>1424</v>
      </c>
      <c r="D27" s="43">
        <v>500</v>
      </c>
      <c r="E27" s="7">
        <v>2363.0349999999999</v>
      </c>
      <c r="F27" s="7">
        <v>3.0398208678355099</v>
      </c>
    </row>
    <row r="28" spans="1:6" x14ac:dyDescent="0.2">
      <c r="A28" s="43" t="s">
        <v>1509</v>
      </c>
      <c r="B28" s="43" t="s">
        <v>1510</v>
      </c>
      <c r="C28" s="43" t="s">
        <v>1424</v>
      </c>
      <c r="D28" s="43">
        <v>500</v>
      </c>
      <c r="E28" s="7">
        <v>2340.7049999999999</v>
      </c>
      <c r="F28" s="7">
        <v>3.0110954363549101</v>
      </c>
    </row>
    <row r="29" spans="1:6" x14ac:dyDescent="0.2">
      <c r="A29" s="43" t="s">
        <v>1804</v>
      </c>
      <c r="B29" s="43" t="s">
        <v>1805</v>
      </c>
      <c r="C29" s="43" t="s">
        <v>1424</v>
      </c>
      <c r="D29" s="43">
        <v>480</v>
      </c>
      <c r="E29" s="7">
        <v>2202.3359999999998</v>
      </c>
      <c r="F29" s="7">
        <v>2.83309681438717</v>
      </c>
    </row>
    <row r="30" spans="1:6" x14ac:dyDescent="0.2">
      <c r="A30" s="43" t="s">
        <v>1806</v>
      </c>
      <c r="B30" s="43" t="s">
        <v>1807</v>
      </c>
      <c r="C30" s="43" t="s">
        <v>1421</v>
      </c>
      <c r="D30" s="43">
        <v>400</v>
      </c>
      <c r="E30" s="7">
        <v>1842.4960000000001</v>
      </c>
      <c r="F30" s="7">
        <v>2.3701967129997898</v>
      </c>
    </row>
    <row r="31" spans="1:6" x14ac:dyDescent="0.2">
      <c r="A31" s="43" t="s">
        <v>1808</v>
      </c>
      <c r="B31" s="43" t="s">
        <v>1809</v>
      </c>
      <c r="C31" s="43" t="s">
        <v>1421</v>
      </c>
      <c r="D31" s="43">
        <v>200</v>
      </c>
      <c r="E31" s="7">
        <v>996.24699999999996</v>
      </c>
      <c r="F31" s="7">
        <v>1.2815774713952699</v>
      </c>
    </row>
    <row r="32" spans="1:6" x14ac:dyDescent="0.2">
      <c r="A32" s="43" t="s">
        <v>1749</v>
      </c>
      <c r="B32" s="43" t="s">
        <v>1750</v>
      </c>
      <c r="C32" s="43" t="s">
        <v>1435</v>
      </c>
      <c r="D32" s="43">
        <v>180</v>
      </c>
      <c r="E32" s="7">
        <v>895.29840000000002</v>
      </c>
      <c r="F32" s="7">
        <v>1.1517166522119799</v>
      </c>
    </row>
    <row r="33" spans="1:6" x14ac:dyDescent="0.2">
      <c r="A33" s="42" t="s">
        <v>40</v>
      </c>
      <c r="B33" s="43"/>
      <c r="C33" s="43"/>
      <c r="D33" s="43"/>
      <c r="E33" s="6">
        <f>SUM(E17:E32)</f>
        <v>43919.834400000014</v>
      </c>
      <c r="F33" s="6">
        <f>SUM(F17:F32)</f>
        <v>56.49870997297959</v>
      </c>
    </row>
    <row r="34" spans="1:6" x14ac:dyDescent="0.2">
      <c r="A34" s="43"/>
      <c r="B34" s="43"/>
      <c r="C34" s="43"/>
      <c r="D34" s="43"/>
      <c r="E34" s="7"/>
      <c r="F34" s="7"/>
    </row>
    <row r="35" spans="1:6" x14ac:dyDescent="0.2">
      <c r="A35" s="42" t="s">
        <v>40</v>
      </c>
      <c r="B35" s="43"/>
      <c r="C35" s="43"/>
      <c r="D35" s="43"/>
      <c r="E35" s="6">
        <f>E14+E33</f>
        <v>72026.758300000016</v>
      </c>
      <c r="F35" s="6">
        <f>F14+F33</f>
        <v>92.65560726899281</v>
      </c>
    </row>
    <row r="36" spans="1:6" x14ac:dyDescent="0.2">
      <c r="A36" s="43"/>
      <c r="B36" s="43"/>
      <c r="C36" s="43"/>
      <c r="D36" s="43"/>
      <c r="E36" s="7"/>
      <c r="F36" s="7"/>
    </row>
    <row r="37" spans="1:6" x14ac:dyDescent="0.2">
      <c r="A37" s="42" t="s">
        <v>103</v>
      </c>
      <c r="B37" s="43"/>
      <c r="C37" s="43"/>
      <c r="D37" s="43"/>
      <c r="E37" s="6">
        <v>5709.2350714000004</v>
      </c>
      <c r="F37" s="6">
        <v>7.34</v>
      </c>
    </row>
    <row r="38" spans="1:6" x14ac:dyDescent="0.2">
      <c r="A38" s="43"/>
      <c r="B38" s="43"/>
      <c r="C38" s="43"/>
      <c r="D38" s="43"/>
      <c r="E38" s="7"/>
      <c r="F38" s="7"/>
    </row>
    <row r="39" spans="1:6" x14ac:dyDescent="0.2">
      <c r="A39" s="44" t="s">
        <v>104</v>
      </c>
      <c r="B39" s="41"/>
      <c r="C39" s="41"/>
      <c r="D39" s="41"/>
      <c r="E39" s="8">
        <v>77735.995071400001</v>
      </c>
      <c r="F39" s="8">
        <f xml:space="preserve"> ROUND(SUM(F35:F38),2)</f>
        <v>100</v>
      </c>
    </row>
    <row r="40" spans="1:6" x14ac:dyDescent="0.2">
      <c r="A40" s="4" t="s">
        <v>718</v>
      </c>
    </row>
    <row r="42" spans="1:6" x14ac:dyDescent="0.2">
      <c r="A42" s="4" t="s">
        <v>105</v>
      </c>
    </row>
    <row r="43" spans="1:6" x14ac:dyDescent="0.2">
      <c r="A43" s="4" t="s">
        <v>687</v>
      </c>
    </row>
    <row r="44" spans="1:6" x14ac:dyDescent="0.2">
      <c r="A44" s="4" t="s">
        <v>106</v>
      </c>
    </row>
    <row r="45" spans="1:6" x14ac:dyDescent="0.2">
      <c r="A45" s="2" t="s">
        <v>1338</v>
      </c>
      <c r="D45" s="10">
        <v>32.704500000000003</v>
      </c>
    </row>
    <row r="46" spans="1:6" x14ac:dyDescent="0.2">
      <c r="A46" s="2" t="s">
        <v>1780</v>
      </c>
      <c r="D46" s="10">
        <v>10</v>
      </c>
    </row>
    <row r="47" spans="1:6" x14ac:dyDescent="0.2">
      <c r="A47" s="2" t="s">
        <v>1340</v>
      </c>
      <c r="D47" s="10">
        <v>10.1304</v>
      </c>
    </row>
    <row r="48" spans="1:6" x14ac:dyDescent="0.2">
      <c r="A48" s="2" t="s">
        <v>1341</v>
      </c>
      <c r="D48" s="10">
        <v>10.9975</v>
      </c>
    </row>
    <row r="49" spans="1:4" x14ac:dyDescent="0.2">
      <c r="A49" s="2" t="s">
        <v>1342</v>
      </c>
      <c r="D49" s="10">
        <v>33.427399999999999</v>
      </c>
    </row>
    <row r="50" spans="1:4" x14ac:dyDescent="0.2">
      <c r="A50" s="2" t="s">
        <v>1810</v>
      </c>
      <c r="D50" s="10">
        <v>10.0108</v>
      </c>
    </row>
    <row r="51" spans="1:4" x14ac:dyDescent="0.2">
      <c r="A51" s="2" t="s">
        <v>1344</v>
      </c>
      <c r="D51" s="10">
        <v>10.383800000000001</v>
      </c>
    </row>
    <row r="52" spans="1:4" x14ac:dyDescent="0.2">
      <c r="A52" s="2" t="s">
        <v>1345</v>
      </c>
      <c r="D52" s="10">
        <v>11.289899999999999</v>
      </c>
    </row>
    <row r="53" spans="1:4" x14ac:dyDescent="0.2">
      <c r="A53" s="2" t="s">
        <v>1811</v>
      </c>
      <c r="D53" s="10">
        <v>10.3649</v>
      </c>
    </row>
    <row r="55" spans="1:4" x14ac:dyDescent="0.2">
      <c r="A55" s="4" t="s">
        <v>107</v>
      </c>
    </row>
    <row r="56" spans="1:4" x14ac:dyDescent="0.2">
      <c r="A56" s="2" t="s">
        <v>1338</v>
      </c>
      <c r="D56" s="10">
        <v>34.008499999999998</v>
      </c>
    </row>
    <row r="57" spans="1:4" x14ac:dyDescent="0.2">
      <c r="A57" s="2" t="s">
        <v>1780</v>
      </c>
      <c r="D57" s="10">
        <v>10</v>
      </c>
    </row>
    <row r="58" spans="1:4" x14ac:dyDescent="0.2">
      <c r="A58" s="2" t="s">
        <v>1340</v>
      </c>
      <c r="D58" s="10">
        <v>10.1678</v>
      </c>
    </row>
    <row r="59" spans="1:4" x14ac:dyDescent="0.2">
      <c r="A59" s="2" t="s">
        <v>1341</v>
      </c>
      <c r="D59" s="10">
        <v>10.9847</v>
      </c>
    </row>
    <row r="60" spans="1:4" x14ac:dyDescent="0.2">
      <c r="A60" s="2" t="s">
        <v>1342</v>
      </c>
      <c r="D60" s="10">
        <v>34.790999999999997</v>
      </c>
    </row>
    <row r="61" spans="1:4" x14ac:dyDescent="0.2">
      <c r="A61" s="2" t="s">
        <v>1810</v>
      </c>
      <c r="D61" s="10">
        <v>10.004300000000001</v>
      </c>
    </row>
    <row r="62" spans="1:4" x14ac:dyDescent="0.2">
      <c r="A62" s="2" t="s">
        <v>1344</v>
      </c>
      <c r="D62" s="10">
        <v>10.4407</v>
      </c>
    </row>
    <row r="63" spans="1:4" x14ac:dyDescent="0.2">
      <c r="A63" s="2" t="s">
        <v>1345</v>
      </c>
      <c r="D63" s="10">
        <v>11.2987</v>
      </c>
    </row>
    <row r="64" spans="1:4" x14ac:dyDescent="0.2">
      <c r="A64" s="2" t="s">
        <v>1811</v>
      </c>
      <c r="D64" s="10">
        <v>10.364000000000001</v>
      </c>
    </row>
    <row r="66" spans="1:5" x14ac:dyDescent="0.2">
      <c r="A66" s="4" t="s">
        <v>108</v>
      </c>
      <c r="D66" s="21" t="s">
        <v>322</v>
      </c>
    </row>
    <row r="67" spans="1:5" x14ac:dyDescent="0.2">
      <c r="A67" s="59" t="s">
        <v>682</v>
      </c>
      <c r="B67" s="60"/>
      <c r="C67" s="73" t="s">
        <v>683</v>
      </c>
      <c r="D67" s="73"/>
    </row>
    <row r="68" spans="1:5" x14ac:dyDescent="0.2">
      <c r="A68" s="76"/>
      <c r="B68" s="76"/>
      <c r="C68" s="17" t="s">
        <v>684</v>
      </c>
      <c r="D68" s="17" t="s">
        <v>685</v>
      </c>
    </row>
    <row r="69" spans="1:5" x14ac:dyDescent="0.2">
      <c r="A69" s="18" t="s">
        <v>1780</v>
      </c>
      <c r="B69" s="19"/>
      <c r="C69" s="58">
        <v>0.28170745930000007</v>
      </c>
      <c r="D69" s="58">
        <v>0.26086251099999996</v>
      </c>
    </row>
    <row r="70" spans="1:5" x14ac:dyDescent="0.2">
      <c r="A70" s="18" t="s">
        <v>1340</v>
      </c>
      <c r="B70" s="19"/>
      <c r="C70" s="58">
        <v>0.25931617200000001</v>
      </c>
      <c r="D70" s="58">
        <v>0.24012806780000001</v>
      </c>
    </row>
    <row r="71" spans="1:5" x14ac:dyDescent="0.2">
      <c r="A71" s="18" t="s">
        <v>1341</v>
      </c>
      <c r="B71" s="19"/>
      <c r="C71" s="58">
        <v>0.31694198800000001</v>
      </c>
      <c r="D71" s="58">
        <v>0.29348986040000002</v>
      </c>
    </row>
    <row r="72" spans="1:5" x14ac:dyDescent="0.2">
      <c r="A72" s="18" t="s">
        <v>1810</v>
      </c>
      <c r="B72" s="19"/>
      <c r="C72" s="58">
        <v>0.29276604340000006</v>
      </c>
      <c r="D72" s="58">
        <v>0.27110281540000003</v>
      </c>
    </row>
    <row r="73" spans="1:5" x14ac:dyDescent="0.2">
      <c r="A73" s="18" t="s">
        <v>1344</v>
      </c>
      <c r="B73" s="19"/>
      <c r="C73" s="58">
        <v>0.25931617200000001</v>
      </c>
      <c r="D73" s="58">
        <v>0.24012806780000001</v>
      </c>
    </row>
    <row r="74" spans="1:5" x14ac:dyDescent="0.2">
      <c r="A74" s="18" t="s">
        <v>1345</v>
      </c>
      <c r="B74" s="19"/>
      <c r="C74" s="58">
        <v>0.31694198800000001</v>
      </c>
      <c r="D74" s="58">
        <v>0.29348986040000002</v>
      </c>
    </row>
    <row r="75" spans="1:5" x14ac:dyDescent="0.2">
      <c r="A75" s="18" t="s">
        <v>1811</v>
      </c>
      <c r="B75" s="19"/>
      <c r="C75" s="58">
        <v>0.27393872279999998</v>
      </c>
      <c r="D75" s="58">
        <v>0.25366862240000004</v>
      </c>
    </row>
    <row r="77" spans="1:5" x14ac:dyDescent="0.2">
      <c r="A77" s="4" t="s">
        <v>722</v>
      </c>
      <c r="D77" s="29">
        <v>0.46786118451004521</v>
      </c>
      <c r="E77" s="1" t="s">
        <v>779</v>
      </c>
    </row>
  </sheetData>
  <mergeCells count="3">
    <mergeCell ref="A1:F1"/>
    <mergeCell ref="C67:D67"/>
    <mergeCell ref="A68:B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1FD3-42CD-4CB1-9F03-537DD51141B5}">
  <dimension ref="A1:F143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7.5703125" style="2" bestFit="1" customWidth="1"/>
    <col min="3" max="3" width="11.7109375" style="2" bestFit="1" customWidth="1"/>
    <col min="4" max="4" width="8.285156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1812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1813</v>
      </c>
      <c r="B8" s="43" t="s">
        <v>1814</v>
      </c>
      <c r="C8" s="43" t="s">
        <v>696</v>
      </c>
      <c r="D8" s="43">
        <v>750</v>
      </c>
      <c r="E8" s="7">
        <v>7501.640625</v>
      </c>
      <c r="F8" s="7">
        <v>0.62992582508101302</v>
      </c>
    </row>
    <row r="9" spans="1:6" x14ac:dyDescent="0.2">
      <c r="A9" s="43" t="s">
        <v>1815</v>
      </c>
      <c r="B9" s="43" t="s">
        <v>1816</v>
      </c>
      <c r="C9" s="43" t="s">
        <v>696</v>
      </c>
      <c r="D9" s="43">
        <v>50</v>
      </c>
      <c r="E9" s="7">
        <v>5002.2889999999998</v>
      </c>
      <c r="F9" s="7">
        <v>0.42005091727766902</v>
      </c>
    </row>
    <row r="10" spans="1:6" x14ac:dyDescent="0.2">
      <c r="A10" s="43" t="s">
        <v>1817</v>
      </c>
      <c r="B10" s="43" t="s">
        <v>1818</v>
      </c>
      <c r="C10" s="43" t="s">
        <v>696</v>
      </c>
      <c r="D10" s="43">
        <v>50</v>
      </c>
      <c r="E10" s="7">
        <v>5000.6172108999999</v>
      </c>
      <c r="F10" s="7">
        <v>0.41991053423603503</v>
      </c>
    </row>
    <row r="11" spans="1:6" x14ac:dyDescent="0.2">
      <c r="A11" s="43" t="s">
        <v>1819</v>
      </c>
      <c r="B11" s="43" t="s">
        <v>1820</v>
      </c>
      <c r="C11" s="43" t="s">
        <v>705</v>
      </c>
      <c r="D11" s="43">
        <v>500</v>
      </c>
      <c r="E11" s="7">
        <v>5000.4567500000003</v>
      </c>
      <c r="F11" s="7">
        <v>0.41989706005486899</v>
      </c>
    </row>
    <row r="12" spans="1:6" x14ac:dyDescent="0.2">
      <c r="A12" s="43" t="s">
        <v>1821</v>
      </c>
      <c r="B12" s="43" t="s">
        <v>1822</v>
      </c>
      <c r="C12" s="43" t="s">
        <v>1123</v>
      </c>
      <c r="D12" s="43">
        <v>400</v>
      </c>
      <c r="E12" s="7">
        <v>3998.553594</v>
      </c>
      <c r="F12" s="7">
        <v>0.33576550753937201</v>
      </c>
    </row>
    <row r="13" spans="1:6" x14ac:dyDescent="0.2">
      <c r="A13" s="43" t="s">
        <v>1823</v>
      </c>
      <c r="B13" s="43" t="s">
        <v>1824</v>
      </c>
      <c r="C13" s="43" t="s">
        <v>696</v>
      </c>
      <c r="D13" s="43">
        <v>250</v>
      </c>
      <c r="E13" s="7">
        <v>2501.0243037999999</v>
      </c>
      <c r="F13" s="7">
        <v>0.21001536555463601</v>
      </c>
    </row>
    <row r="14" spans="1:6" x14ac:dyDescent="0.2">
      <c r="A14" s="42" t="s">
        <v>40</v>
      </c>
      <c r="B14" s="43"/>
      <c r="C14" s="43"/>
      <c r="D14" s="43"/>
      <c r="E14" s="6">
        <f>SUM(E8:E13)</f>
        <v>29004.581483700003</v>
      </c>
      <c r="F14" s="6">
        <f>SUM(F8:F13)</f>
        <v>2.4355652097435945</v>
      </c>
    </row>
    <row r="15" spans="1:6" x14ac:dyDescent="0.2">
      <c r="A15" s="43"/>
      <c r="B15" s="43"/>
      <c r="C15" s="43"/>
      <c r="D15" s="43"/>
      <c r="E15" s="7"/>
      <c r="F15" s="7"/>
    </row>
    <row r="16" spans="1:6" x14ac:dyDescent="0.2">
      <c r="A16" s="42" t="s">
        <v>1417</v>
      </c>
      <c r="B16" s="43"/>
      <c r="C16" s="43"/>
      <c r="D16" s="43"/>
      <c r="E16" s="7"/>
      <c r="F16" s="7"/>
    </row>
    <row r="17" spans="1:6" x14ac:dyDescent="0.2">
      <c r="A17" s="42" t="s">
        <v>1418</v>
      </c>
      <c r="B17" s="43"/>
      <c r="C17" s="43"/>
      <c r="D17" s="43"/>
      <c r="E17" s="7"/>
      <c r="F17" s="7"/>
    </row>
    <row r="18" spans="1:6" x14ac:dyDescent="0.2">
      <c r="A18" s="43" t="s">
        <v>1825</v>
      </c>
      <c r="B18" s="43" t="s">
        <v>1826</v>
      </c>
      <c r="C18" s="43" t="s">
        <v>1421</v>
      </c>
      <c r="D18" s="43">
        <v>30000</v>
      </c>
      <c r="E18" s="7">
        <v>29583.57</v>
      </c>
      <c r="F18" s="7">
        <v>2.4841838835877201</v>
      </c>
    </row>
    <row r="19" spans="1:6" x14ac:dyDescent="0.2">
      <c r="A19" s="43" t="s">
        <v>1827</v>
      </c>
      <c r="B19" s="43" t="s">
        <v>1828</v>
      </c>
      <c r="C19" s="43" t="s">
        <v>1421</v>
      </c>
      <c r="D19" s="43">
        <v>25000</v>
      </c>
      <c r="E19" s="7">
        <v>24704.575000000001</v>
      </c>
      <c r="F19" s="7">
        <v>2.0744861781686299</v>
      </c>
    </row>
    <row r="20" spans="1:6" x14ac:dyDescent="0.2">
      <c r="A20" s="43" t="s">
        <v>1829</v>
      </c>
      <c r="B20" s="43" t="s">
        <v>1830</v>
      </c>
      <c r="C20" s="43" t="s">
        <v>1421</v>
      </c>
      <c r="D20" s="43">
        <v>25000</v>
      </c>
      <c r="E20" s="7">
        <v>24691.025000000001</v>
      </c>
      <c r="F20" s="7">
        <v>2.0733483610754702</v>
      </c>
    </row>
    <row r="21" spans="1:6" x14ac:dyDescent="0.2">
      <c r="A21" s="43" t="s">
        <v>1831</v>
      </c>
      <c r="B21" s="43" t="s">
        <v>1832</v>
      </c>
      <c r="C21" s="43" t="s">
        <v>1424</v>
      </c>
      <c r="D21" s="43">
        <v>20000</v>
      </c>
      <c r="E21" s="7">
        <v>19690.939999999999</v>
      </c>
      <c r="F21" s="7">
        <v>1.65348251751539</v>
      </c>
    </row>
    <row r="22" spans="1:6" x14ac:dyDescent="0.2">
      <c r="A22" s="43" t="s">
        <v>1833</v>
      </c>
      <c r="B22" s="43" t="s">
        <v>1834</v>
      </c>
      <c r="C22" s="43" t="s">
        <v>1421</v>
      </c>
      <c r="D22" s="43">
        <v>15000</v>
      </c>
      <c r="E22" s="7">
        <v>14948.25</v>
      </c>
      <c r="F22" s="7">
        <v>1.2552305802795301</v>
      </c>
    </row>
    <row r="23" spans="1:6" x14ac:dyDescent="0.2">
      <c r="A23" s="43" t="s">
        <v>1835</v>
      </c>
      <c r="B23" s="43" t="s">
        <v>1836</v>
      </c>
      <c r="C23" s="43" t="s">
        <v>1421</v>
      </c>
      <c r="D23" s="43">
        <v>15000</v>
      </c>
      <c r="E23" s="7">
        <v>14816.91</v>
      </c>
      <c r="F23" s="7">
        <v>1.2442017317913201</v>
      </c>
    </row>
    <row r="24" spans="1:6" x14ac:dyDescent="0.2">
      <c r="A24" s="42" t="s">
        <v>40</v>
      </c>
      <c r="B24" s="43"/>
      <c r="C24" s="43"/>
      <c r="D24" s="43"/>
      <c r="E24" s="6">
        <f>SUM(E18:E23)</f>
        <v>128435.27000000002</v>
      </c>
      <c r="F24" s="6">
        <f>SUM(F18:F23)</f>
        <v>10.78493325241806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2" t="s">
        <v>1137</v>
      </c>
      <c r="B26" s="43"/>
      <c r="C26" s="43"/>
      <c r="D26" s="43"/>
      <c r="E26" s="7"/>
      <c r="F26" s="7"/>
    </row>
    <row r="27" spans="1:6" x14ac:dyDescent="0.2">
      <c r="A27" s="43" t="s">
        <v>1837</v>
      </c>
      <c r="B27" s="43" t="s">
        <v>1838</v>
      </c>
      <c r="C27" s="43" t="s">
        <v>1421</v>
      </c>
      <c r="D27" s="43">
        <v>10000</v>
      </c>
      <c r="E27" s="7">
        <v>49368.15</v>
      </c>
      <c r="F27" s="7">
        <v>4.14552951494837</v>
      </c>
    </row>
    <row r="28" spans="1:6" x14ac:dyDescent="0.2">
      <c r="A28" s="43" t="s">
        <v>1802</v>
      </c>
      <c r="B28" s="43" t="s">
        <v>1803</v>
      </c>
      <c r="C28" s="43" t="s">
        <v>1435</v>
      </c>
      <c r="D28" s="43">
        <v>9500</v>
      </c>
      <c r="E28" s="7">
        <v>47331.945</v>
      </c>
      <c r="F28" s="7">
        <v>3.97454583567366</v>
      </c>
    </row>
    <row r="29" spans="1:6" x14ac:dyDescent="0.2">
      <c r="A29" s="43" t="s">
        <v>1839</v>
      </c>
      <c r="B29" s="43" t="s">
        <v>1840</v>
      </c>
      <c r="C29" s="43" t="s">
        <v>1421</v>
      </c>
      <c r="D29" s="43">
        <v>9000</v>
      </c>
      <c r="E29" s="7">
        <v>44947.035000000003</v>
      </c>
      <c r="F29" s="7">
        <v>3.7742807903864599</v>
      </c>
    </row>
    <row r="30" spans="1:6" x14ac:dyDescent="0.2">
      <c r="A30" s="43" t="s">
        <v>1841</v>
      </c>
      <c r="B30" s="43" t="s">
        <v>1842</v>
      </c>
      <c r="C30" s="43" t="s">
        <v>1435</v>
      </c>
      <c r="D30" s="43">
        <v>9000</v>
      </c>
      <c r="E30" s="7">
        <v>44790.75</v>
      </c>
      <c r="F30" s="7">
        <v>3.7611572668141999</v>
      </c>
    </row>
    <row r="31" spans="1:6" x14ac:dyDescent="0.2">
      <c r="A31" s="43" t="s">
        <v>1431</v>
      </c>
      <c r="B31" s="43" t="s">
        <v>1432</v>
      </c>
      <c r="C31" s="43" t="s">
        <v>1421</v>
      </c>
      <c r="D31" s="43">
        <v>8000</v>
      </c>
      <c r="E31" s="7">
        <v>39948.68</v>
      </c>
      <c r="F31" s="7">
        <v>3.3545602179386398</v>
      </c>
    </row>
    <row r="32" spans="1:6" x14ac:dyDescent="0.2">
      <c r="A32" s="43" t="s">
        <v>1749</v>
      </c>
      <c r="B32" s="43" t="s">
        <v>1750</v>
      </c>
      <c r="C32" s="43" t="s">
        <v>1435</v>
      </c>
      <c r="D32" s="43">
        <v>6500</v>
      </c>
      <c r="E32" s="7">
        <v>32330.22</v>
      </c>
      <c r="F32" s="7">
        <v>2.7148248665338701</v>
      </c>
    </row>
    <row r="33" spans="1:6" x14ac:dyDescent="0.2">
      <c r="A33" s="43" t="s">
        <v>1759</v>
      </c>
      <c r="B33" s="43" t="s">
        <v>1760</v>
      </c>
      <c r="C33" s="43" t="s">
        <v>1421</v>
      </c>
      <c r="D33" s="43">
        <v>6000</v>
      </c>
      <c r="E33" s="7">
        <v>29884.44</v>
      </c>
      <c r="F33" s="7">
        <v>2.5094484613602801</v>
      </c>
    </row>
    <row r="34" spans="1:6" x14ac:dyDescent="0.2">
      <c r="A34" s="43" t="s">
        <v>1433</v>
      </c>
      <c r="B34" s="43" t="s">
        <v>1434</v>
      </c>
      <c r="C34" s="43" t="s">
        <v>1435</v>
      </c>
      <c r="D34" s="43">
        <v>6000</v>
      </c>
      <c r="E34" s="7">
        <v>29844.3</v>
      </c>
      <c r="F34" s="7">
        <v>2.5060778356688198</v>
      </c>
    </row>
    <row r="35" spans="1:6" x14ac:dyDescent="0.2">
      <c r="A35" s="43" t="s">
        <v>1843</v>
      </c>
      <c r="B35" s="43" t="s">
        <v>1844</v>
      </c>
      <c r="C35" s="43" t="s">
        <v>1421</v>
      </c>
      <c r="D35" s="43">
        <v>5000</v>
      </c>
      <c r="E35" s="7">
        <v>24981.525000000001</v>
      </c>
      <c r="F35" s="7">
        <v>2.09774215189187</v>
      </c>
    </row>
    <row r="36" spans="1:6" x14ac:dyDescent="0.2">
      <c r="A36" s="43" t="s">
        <v>1845</v>
      </c>
      <c r="B36" s="43" t="s">
        <v>1846</v>
      </c>
      <c r="C36" s="43" t="s">
        <v>1421</v>
      </c>
      <c r="D36" s="43">
        <v>5000</v>
      </c>
      <c r="E36" s="7">
        <v>24806.974999999999</v>
      </c>
      <c r="F36" s="7">
        <v>2.08308488446673</v>
      </c>
    </row>
    <row r="37" spans="1:6" x14ac:dyDescent="0.2">
      <c r="A37" s="43" t="s">
        <v>1847</v>
      </c>
      <c r="B37" s="43" t="s">
        <v>1848</v>
      </c>
      <c r="C37" s="43" t="s">
        <v>1435</v>
      </c>
      <c r="D37" s="43">
        <v>5000</v>
      </c>
      <c r="E37" s="7">
        <v>24635.4</v>
      </c>
      <c r="F37" s="7">
        <v>2.06867743297164</v>
      </c>
    </row>
    <row r="38" spans="1:6" x14ac:dyDescent="0.2">
      <c r="A38" s="43" t="s">
        <v>1849</v>
      </c>
      <c r="B38" s="43" t="s">
        <v>1850</v>
      </c>
      <c r="C38" s="43" t="s">
        <v>1435</v>
      </c>
      <c r="D38" s="43">
        <v>5000</v>
      </c>
      <c r="E38" s="7">
        <v>24616.85</v>
      </c>
      <c r="F38" s="7">
        <v>2.0671197571725202</v>
      </c>
    </row>
    <row r="39" spans="1:6" x14ac:dyDescent="0.2">
      <c r="A39" s="43" t="s">
        <v>1851</v>
      </c>
      <c r="B39" s="43" t="s">
        <v>1852</v>
      </c>
      <c r="C39" s="43" t="s">
        <v>1435</v>
      </c>
      <c r="D39" s="43">
        <v>5000</v>
      </c>
      <c r="E39" s="7">
        <v>24611.875</v>
      </c>
      <c r="F39" s="7">
        <v>2.0667019977600898</v>
      </c>
    </row>
    <row r="40" spans="1:6" x14ac:dyDescent="0.2">
      <c r="A40" s="43" t="s">
        <v>1436</v>
      </c>
      <c r="B40" s="43" t="s">
        <v>1437</v>
      </c>
      <c r="C40" s="43" t="s">
        <v>1424</v>
      </c>
      <c r="D40" s="43">
        <v>5000</v>
      </c>
      <c r="E40" s="7">
        <v>24581.1</v>
      </c>
      <c r="F40" s="7">
        <v>2.0641177674248898</v>
      </c>
    </row>
    <row r="41" spans="1:6" x14ac:dyDescent="0.2">
      <c r="A41" s="43" t="s">
        <v>1853</v>
      </c>
      <c r="B41" s="43" t="s">
        <v>1854</v>
      </c>
      <c r="C41" s="43" t="s">
        <v>1421</v>
      </c>
      <c r="D41" s="43">
        <v>4000</v>
      </c>
      <c r="E41" s="7">
        <v>19973.439999999999</v>
      </c>
      <c r="F41" s="7">
        <v>1.6772045344022499</v>
      </c>
    </row>
    <row r="42" spans="1:6" x14ac:dyDescent="0.2">
      <c r="A42" s="43" t="s">
        <v>1855</v>
      </c>
      <c r="B42" s="43" t="s">
        <v>1856</v>
      </c>
      <c r="C42" s="43" t="s">
        <v>1424</v>
      </c>
      <c r="D42" s="43">
        <v>4000</v>
      </c>
      <c r="E42" s="7">
        <v>19972.72</v>
      </c>
      <c r="F42" s="7">
        <v>1.67714407474859</v>
      </c>
    </row>
    <row r="43" spans="1:6" x14ac:dyDescent="0.2">
      <c r="A43" s="43" t="s">
        <v>1857</v>
      </c>
      <c r="B43" s="43" t="s">
        <v>1858</v>
      </c>
      <c r="C43" s="43" t="s">
        <v>1421</v>
      </c>
      <c r="D43" s="43">
        <v>4000</v>
      </c>
      <c r="E43" s="7">
        <v>19946.439999999999</v>
      </c>
      <c r="F43" s="7">
        <v>1.67493729739005</v>
      </c>
    </row>
    <row r="44" spans="1:6" x14ac:dyDescent="0.2">
      <c r="A44" s="43" t="s">
        <v>1859</v>
      </c>
      <c r="B44" s="43" t="s">
        <v>1860</v>
      </c>
      <c r="C44" s="43" t="s">
        <v>1435</v>
      </c>
      <c r="D44" s="43">
        <v>4000</v>
      </c>
      <c r="E44" s="7">
        <v>19915.96</v>
      </c>
      <c r="F44" s="7">
        <v>1.67237783871851</v>
      </c>
    </row>
    <row r="45" spans="1:6" x14ac:dyDescent="0.2">
      <c r="A45" s="43" t="s">
        <v>1448</v>
      </c>
      <c r="B45" s="43" t="s">
        <v>1449</v>
      </c>
      <c r="C45" s="43" t="s">
        <v>1435</v>
      </c>
      <c r="D45" s="43">
        <v>4000</v>
      </c>
      <c r="E45" s="7">
        <v>19905.52</v>
      </c>
      <c r="F45" s="7">
        <v>1.6715011737404599</v>
      </c>
    </row>
    <row r="46" spans="1:6" x14ac:dyDescent="0.2">
      <c r="A46" s="43" t="s">
        <v>1861</v>
      </c>
      <c r="B46" s="43" t="s">
        <v>1862</v>
      </c>
      <c r="C46" s="43" t="s">
        <v>1421</v>
      </c>
      <c r="D46" s="43">
        <v>4000</v>
      </c>
      <c r="E46" s="7">
        <v>19808.78</v>
      </c>
      <c r="F46" s="7">
        <v>1.6633777474975</v>
      </c>
    </row>
    <row r="47" spans="1:6" x14ac:dyDescent="0.2">
      <c r="A47" s="43" t="s">
        <v>1863</v>
      </c>
      <c r="B47" s="43" t="s">
        <v>1864</v>
      </c>
      <c r="C47" s="43" t="s">
        <v>1421</v>
      </c>
      <c r="D47" s="43">
        <v>4000</v>
      </c>
      <c r="E47" s="7">
        <v>19772.48</v>
      </c>
      <c r="F47" s="7">
        <v>1.6603295732922201</v>
      </c>
    </row>
    <row r="48" spans="1:6" x14ac:dyDescent="0.2">
      <c r="A48" s="43" t="s">
        <v>1865</v>
      </c>
      <c r="B48" s="43" t="s">
        <v>1866</v>
      </c>
      <c r="C48" s="43" t="s">
        <v>1421</v>
      </c>
      <c r="D48" s="43">
        <v>4000</v>
      </c>
      <c r="E48" s="7">
        <v>19700.2</v>
      </c>
      <c r="F48" s="7">
        <v>1.65426009583883</v>
      </c>
    </row>
    <row r="49" spans="1:6" x14ac:dyDescent="0.2">
      <c r="A49" s="43" t="s">
        <v>1867</v>
      </c>
      <c r="B49" s="43" t="s">
        <v>1868</v>
      </c>
      <c r="C49" s="43" t="s">
        <v>1424</v>
      </c>
      <c r="D49" s="43">
        <v>3500</v>
      </c>
      <c r="E49" s="7">
        <v>17433.115000000002</v>
      </c>
      <c r="F49" s="7">
        <v>1.4638890209576201</v>
      </c>
    </row>
    <row r="50" spans="1:6" x14ac:dyDescent="0.2">
      <c r="A50" s="43" t="s">
        <v>1869</v>
      </c>
      <c r="B50" s="43" t="s">
        <v>1870</v>
      </c>
      <c r="C50" s="43" t="s">
        <v>1421</v>
      </c>
      <c r="D50" s="43">
        <v>3000</v>
      </c>
      <c r="E50" s="7">
        <v>15000</v>
      </c>
      <c r="F50" s="7">
        <v>1.2595761178862399</v>
      </c>
    </row>
    <row r="51" spans="1:6" x14ac:dyDescent="0.2">
      <c r="A51" s="43" t="s">
        <v>1871</v>
      </c>
      <c r="B51" s="43" t="s">
        <v>1872</v>
      </c>
      <c r="C51" s="43" t="s">
        <v>1424</v>
      </c>
      <c r="D51" s="43">
        <v>3000</v>
      </c>
      <c r="E51" s="7">
        <v>14982.045</v>
      </c>
      <c r="F51" s="7">
        <v>1.2580684052731299</v>
      </c>
    </row>
    <row r="52" spans="1:6" x14ac:dyDescent="0.2">
      <c r="A52" s="43" t="s">
        <v>1873</v>
      </c>
      <c r="B52" s="43" t="s">
        <v>1874</v>
      </c>
      <c r="C52" s="43" t="s">
        <v>1424</v>
      </c>
      <c r="D52" s="43">
        <v>3000</v>
      </c>
      <c r="E52" s="7">
        <v>14951.25</v>
      </c>
      <c r="F52" s="7">
        <v>1.2554824955031101</v>
      </c>
    </row>
    <row r="53" spans="1:6" x14ac:dyDescent="0.2">
      <c r="A53" s="43" t="s">
        <v>1875</v>
      </c>
      <c r="B53" s="43" t="s">
        <v>1876</v>
      </c>
      <c r="C53" s="43" t="s">
        <v>1424</v>
      </c>
      <c r="D53" s="43">
        <v>3000</v>
      </c>
      <c r="E53" s="7">
        <v>14939.834999999999</v>
      </c>
      <c r="F53" s="7">
        <v>1.2545239580773999</v>
      </c>
    </row>
    <row r="54" spans="1:6" x14ac:dyDescent="0.2">
      <c r="A54" s="43" t="s">
        <v>1877</v>
      </c>
      <c r="B54" s="43" t="s">
        <v>1878</v>
      </c>
      <c r="C54" s="43" t="s">
        <v>1424</v>
      </c>
      <c r="D54" s="43">
        <v>3000</v>
      </c>
      <c r="E54" s="7">
        <v>14920.53</v>
      </c>
      <c r="F54" s="7">
        <v>1.25290288361368</v>
      </c>
    </row>
    <row r="55" spans="1:6" x14ac:dyDescent="0.2">
      <c r="A55" s="43" t="s">
        <v>1879</v>
      </c>
      <c r="B55" s="43" t="s">
        <v>1880</v>
      </c>
      <c r="C55" s="43" t="s">
        <v>1424</v>
      </c>
      <c r="D55" s="43">
        <v>2800</v>
      </c>
      <c r="E55" s="7">
        <v>13952.064</v>
      </c>
      <c r="F55" s="7">
        <v>1.17157910730802</v>
      </c>
    </row>
    <row r="56" spans="1:6" x14ac:dyDescent="0.2">
      <c r="A56" s="43" t="s">
        <v>1757</v>
      </c>
      <c r="B56" s="43" t="s">
        <v>1758</v>
      </c>
      <c r="C56" s="43" t="s">
        <v>1421</v>
      </c>
      <c r="D56" s="43">
        <v>2800</v>
      </c>
      <c r="E56" s="7">
        <v>13834.072</v>
      </c>
      <c r="F56" s="7">
        <v>1.1616711136212501</v>
      </c>
    </row>
    <row r="57" spans="1:6" x14ac:dyDescent="0.2">
      <c r="A57" s="43" t="s">
        <v>1881</v>
      </c>
      <c r="B57" s="43" t="s">
        <v>1882</v>
      </c>
      <c r="C57" s="43" t="s">
        <v>1424</v>
      </c>
      <c r="D57" s="43">
        <v>2500</v>
      </c>
      <c r="E57" s="7">
        <v>12500</v>
      </c>
      <c r="F57" s="7">
        <v>1.0496467649051999</v>
      </c>
    </row>
    <row r="58" spans="1:6" x14ac:dyDescent="0.2">
      <c r="A58" s="43" t="s">
        <v>1883</v>
      </c>
      <c r="B58" s="43" t="s">
        <v>1884</v>
      </c>
      <c r="C58" s="43" t="s">
        <v>1435</v>
      </c>
      <c r="D58" s="43">
        <v>2500</v>
      </c>
      <c r="E58" s="7">
        <v>12490.9625</v>
      </c>
      <c r="F58" s="7">
        <v>1.04888787029417</v>
      </c>
    </row>
    <row r="59" spans="1:6" x14ac:dyDescent="0.2">
      <c r="A59" s="43" t="s">
        <v>1885</v>
      </c>
      <c r="B59" s="43" t="s">
        <v>1886</v>
      </c>
      <c r="C59" s="43" t="s">
        <v>1424</v>
      </c>
      <c r="D59" s="43">
        <v>2500</v>
      </c>
      <c r="E59" s="7">
        <v>12456.95</v>
      </c>
      <c r="F59" s="7">
        <v>1.04603178144687</v>
      </c>
    </row>
    <row r="60" spans="1:6" x14ac:dyDescent="0.2">
      <c r="A60" s="43" t="s">
        <v>1887</v>
      </c>
      <c r="B60" s="43" t="s">
        <v>1888</v>
      </c>
      <c r="C60" s="43" t="s">
        <v>1421</v>
      </c>
      <c r="D60" s="43">
        <v>2500</v>
      </c>
      <c r="E60" s="7">
        <v>12343.075000000001</v>
      </c>
      <c r="F60" s="7">
        <v>1.0364694994185799</v>
      </c>
    </row>
    <row r="61" spans="1:6" x14ac:dyDescent="0.2">
      <c r="A61" s="43" t="s">
        <v>1889</v>
      </c>
      <c r="B61" s="43" t="s">
        <v>1890</v>
      </c>
      <c r="C61" s="43" t="s">
        <v>1424</v>
      </c>
      <c r="D61" s="43">
        <v>2200</v>
      </c>
      <c r="E61" s="7">
        <v>10757.296</v>
      </c>
      <c r="F61" s="7">
        <v>0.90330887564221096</v>
      </c>
    </row>
    <row r="62" spans="1:6" x14ac:dyDescent="0.2">
      <c r="A62" s="43" t="s">
        <v>1891</v>
      </c>
      <c r="B62" s="43" t="s">
        <v>1892</v>
      </c>
      <c r="C62" s="43" t="s">
        <v>1421</v>
      </c>
      <c r="D62" s="43">
        <v>2000</v>
      </c>
      <c r="E62" s="7">
        <v>9988.34</v>
      </c>
      <c r="F62" s="7">
        <v>0.83873830142185501</v>
      </c>
    </row>
    <row r="63" spans="1:6" x14ac:dyDescent="0.2">
      <c r="A63" s="43" t="s">
        <v>1893</v>
      </c>
      <c r="B63" s="43" t="s">
        <v>1894</v>
      </c>
      <c r="C63" s="43" t="s">
        <v>1424</v>
      </c>
      <c r="D63" s="43">
        <v>2000</v>
      </c>
      <c r="E63" s="7">
        <v>9979.4</v>
      </c>
      <c r="F63" s="7">
        <v>0.83798759405559498</v>
      </c>
    </row>
    <row r="64" spans="1:6" x14ac:dyDescent="0.2">
      <c r="A64" s="43" t="s">
        <v>1895</v>
      </c>
      <c r="B64" s="43" t="s">
        <v>1896</v>
      </c>
      <c r="C64" s="43" t="s">
        <v>1435</v>
      </c>
      <c r="D64" s="43">
        <v>2000</v>
      </c>
      <c r="E64" s="7">
        <v>9964.9599999999991</v>
      </c>
      <c r="F64" s="7">
        <v>0.83677504211277698</v>
      </c>
    </row>
    <row r="65" spans="1:6" x14ac:dyDescent="0.2">
      <c r="A65" s="43" t="s">
        <v>1897</v>
      </c>
      <c r="B65" s="43" t="s">
        <v>1898</v>
      </c>
      <c r="C65" s="43" t="s">
        <v>1435</v>
      </c>
      <c r="D65" s="43">
        <v>2000</v>
      </c>
      <c r="E65" s="7">
        <v>9962.69</v>
      </c>
      <c r="F65" s="7">
        <v>0.83658442626026996</v>
      </c>
    </row>
    <row r="66" spans="1:6" x14ac:dyDescent="0.2">
      <c r="A66" s="43" t="s">
        <v>1899</v>
      </c>
      <c r="B66" s="43" t="s">
        <v>1900</v>
      </c>
      <c r="C66" s="43" t="s">
        <v>1421</v>
      </c>
      <c r="D66" s="43">
        <v>2000</v>
      </c>
      <c r="E66" s="7">
        <v>9954.32</v>
      </c>
      <c r="F66" s="7">
        <v>0.83588158278648905</v>
      </c>
    </row>
    <row r="67" spans="1:6" x14ac:dyDescent="0.2">
      <c r="A67" s="43" t="s">
        <v>1901</v>
      </c>
      <c r="B67" s="43" t="s">
        <v>1902</v>
      </c>
      <c r="C67" s="43" t="s">
        <v>1421</v>
      </c>
      <c r="D67" s="43">
        <v>2000</v>
      </c>
      <c r="E67" s="7">
        <v>9951.42</v>
      </c>
      <c r="F67" s="7">
        <v>0.83563806473703095</v>
      </c>
    </row>
    <row r="68" spans="1:6" x14ac:dyDescent="0.2">
      <c r="A68" s="43" t="s">
        <v>1903</v>
      </c>
      <c r="B68" s="43" t="s">
        <v>1904</v>
      </c>
      <c r="C68" s="43" t="s">
        <v>1421</v>
      </c>
      <c r="D68" s="43">
        <v>2000</v>
      </c>
      <c r="E68" s="7">
        <v>9920.8700000000008</v>
      </c>
      <c r="F68" s="7">
        <v>0.83307272804360299</v>
      </c>
    </row>
    <row r="69" spans="1:6" x14ac:dyDescent="0.2">
      <c r="A69" s="43" t="s">
        <v>1905</v>
      </c>
      <c r="B69" s="43" t="s">
        <v>1906</v>
      </c>
      <c r="C69" s="43" t="s">
        <v>1421</v>
      </c>
      <c r="D69" s="43">
        <v>2000</v>
      </c>
      <c r="E69" s="7">
        <v>9888.2900000000009</v>
      </c>
      <c r="F69" s="7">
        <v>0.83033692871555398</v>
      </c>
    </row>
    <row r="70" spans="1:6" x14ac:dyDescent="0.2">
      <c r="A70" s="43" t="s">
        <v>1907</v>
      </c>
      <c r="B70" s="43" t="s">
        <v>1908</v>
      </c>
      <c r="C70" s="43" t="s">
        <v>1424</v>
      </c>
      <c r="D70" s="43">
        <v>2000</v>
      </c>
      <c r="E70" s="7">
        <v>9789.41</v>
      </c>
      <c r="F70" s="7">
        <v>0.82203380294644801</v>
      </c>
    </row>
    <row r="71" spans="1:6" x14ac:dyDescent="0.2">
      <c r="A71" s="43" t="s">
        <v>1909</v>
      </c>
      <c r="B71" s="43" t="s">
        <v>1910</v>
      </c>
      <c r="C71" s="43" t="s">
        <v>1421</v>
      </c>
      <c r="D71" s="43">
        <v>1800</v>
      </c>
      <c r="E71" s="7">
        <v>8980.7849999999999</v>
      </c>
      <c r="F71" s="7">
        <v>0.75413215372473097</v>
      </c>
    </row>
    <row r="72" spans="1:6" x14ac:dyDescent="0.2">
      <c r="A72" s="43" t="s">
        <v>1911</v>
      </c>
      <c r="B72" s="43" t="s">
        <v>1912</v>
      </c>
      <c r="C72" s="43" t="s">
        <v>1421</v>
      </c>
      <c r="D72" s="43">
        <v>1500</v>
      </c>
      <c r="E72" s="7">
        <v>7434.12</v>
      </c>
      <c r="F72" s="7">
        <v>0.62425600063336295</v>
      </c>
    </row>
    <row r="73" spans="1:6" x14ac:dyDescent="0.2">
      <c r="A73" s="43" t="s">
        <v>1913</v>
      </c>
      <c r="B73" s="43" t="s">
        <v>1914</v>
      </c>
      <c r="C73" s="43" t="s">
        <v>1435</v>
      </c>
      <c r="D73" s="43">
        <v>1000</v>
      </c>
      <c r="E73" s="7">
        <v>4987.5649999999996</v>
      </c>
      <c r="F73" s="7">
        <v>0.41881451736035202</v>
      </c>
    </row>
    <row r="74" spans="1:6" x14ac:dyDescent="0.2">
      <c r="A74" s="43" t="s">
        <v>1915</v>
      </c>
      <c r="B74" s="43" t="s">
        <v>1916</v>
      </c>
      <c r="C74" s="43" t="s">
        <v>1421</v>
      </c>
      <c r="D74" s="43">
        <v>1000</v>
      </c>
      <c r="E74" s="7">
        <v>4928.0249999999996</v>
      </c>
      <c r="F74" s="7">
        <v>0.41381483988975498</v>
      </c>
    </row>
    <row r="75" spans="1:6" x14ac:dyDescent="0.2">
      <c r="A75" s="43" t="s">
        <v>1917</v>
      </c>
      <c r="B75" s="43" t="s">
        <v>1918</v>
      </c>
      <c r="C75" s="43" t="s">
        <v>1919</v>
      </c>
      <c r="D75" s="43">
        <v>1000</v>
      </c>
      <c r="E75" s="7">
        <v>4916.6549999999997</v>
      </c>
      <c r="F75" s="7">
        <v>0.41286008119239798</v>
      </c>
    </row>
    <row r="76" spans="1:6" x14ac:dyDescent="0.2">
      <c r="A76" s="43" t="s">
        <v>1920</v>
      </c>
      <c r="B76" s="43" t="s">
        <v>1921</v>
      </c>
      <c r="C76" s="43" t="s">
        <v>1424</v>
      </c>
      <c r="D76" s="43">
        <v>600</v>
      </c>
      <c r="E76" s="7">
        <v>2989.6109999999999</v>
      </c>
      <c r="F76" s="7">
        <v>0.25104284115800002</v>
      </c>
    </row>
    <row r="77" spans="1:6" x14ac:dyDescent="0.2">
      <c r="A77" s="43" t="s">
        <v>1922</v>
      </c>
      <c r="B77" s="43" t="s">
        <v>1923</v>
      </c>
      <c r="C77" s="43" t="s">
        <v>1421</v>
      </c>
      <c r="D77" s="43">
        <v>500</v>
      </c>
      <c r="E77" s="7">
        <v>2494.0050000000001</v>
      </c>
      <c r="F77" s="7">
        <v>0.20942594239259099</v>
      </c>
    </row>
    <row r="78" spans="1:6" x14ac:dyDescent="0.2">
      <c r="A78" s="43" t="s">
        <v>1924</v>
      </c>
      <c r="B78" s="43" t="s">
        <v>1925</v>
      </c>
      <c r="C78" s="43" t="s">
        <v>1424</v>
      </c>
      <c r="D78" s="43">
        <v>500</v>
      </c>
      <c r="E78" s="7">
        <v>2485.3200000000002</v>
      </c>
      <c r="F78" s="7">
        <v>0.20869664782033501</v>
      </c>
    </row>
    <row r="79" spans="1:6" x14ac:dyDescent="0.2">
      <c r="A79" s="43" t="s">
        <v>1770</v>
      </c>
      <c r="B79" s="43" t="s">
        <v>1771</v>
      </c>
      <c r="C79" s="43" t="s">
        <v>1435</v>
      </c>
      <c r="D79" s="43">
        <v>40</v>
      </c>
      <c r="E79" s="7">
        <v>200</v>
      </c>
      <c r="F79" s="7">
        <v>1.6794348238483199E-2</v>
      </c>
    </row>
    <row r="80" spans="1:6" x14ac:dyDescent="0.2">
      <c r="A80" s="42" t="s">
        <v>40</v>
      </c>
      <c r="B80" s="43"/>
      <c r="C80" s="43"/>
      <c r="D80" s="43"/>
      <c r="E80" s="6">
        <f>SUM(E27:E79)</f>
        <v>935051.76549999975</v>
      </c>
      <c r="F80" s="6">
        <f>SUM(F27:F79)</f>
        <v>78.517924854077521</v>
      </c>
    </row>
    <row r="81" spans="1:6" x14ac:dyDescent="0.2">
      <c r="A81" s="43"/>
      <c r="B81" s="43"/>
      <c r="C81" s="43"/>
      <c r="D81" s="43"/>
      <c r="E81" s="7"/>
      <c r="F81" s="7"/>
    </row>
    <row r="82" spans="1:6" x14ac:dyDescent="0.2">
      <c r="A82" s="42" t="s">
        <v>1772</v>
      </c>
      <c r="B82" s="43"/>
      <c r="C82" s="43"/>
      <c r="D82" s="43"/>
      <c r="E82" s="7"/>
      <c r="F82" s="7"/>
    </row>
    <row r="83" spans="1:6" x14ac:dyDescent="0.2">
      <c r="A83" s="43" t="s">
        <v>322</v>
      </c>
      <c r="B83" s="43" t="s">
        <v>1773</v>
      </c>
      <c r="C83" s="43"/>
      <c r="D83" s="43">
        <v>500000</v>
      </c>
      <c r="E83" s="7">
        <v>500</v>
      </c>
      <c r="F83" s="7">
        <v>4.1985870596207897E-2</v>
      </c>
    </row>
    <row r="84" spans="1:6" x14ac:dyDescent="0.2">
      <c r="A84" s="42" t="s">
        <v>40</v>
      </c>
      <c r="B84" s="43"/>
      <c r="C84" s="43"/>
      <c r="D84" s="43"/>
      <c r="E84" s="6">
        <f>SUM(E83:E83)</f>
        <v>500</v>
      </c>
      <c r="F84" s="6">
        <f>SUM(F83:F83)</f>
        <v>4.1985870596207897E-2</v>
      </c>
    </row>
    <row r="85" spans="1:6" x14ac:dyDescent="0.2">
      <c r="A85" s="43"/>
      <c r="B85" s="43"/>
      <c r="C85" s="43"/>
      <c r="D85" s="43"/>
      <c r="E85" s="7"/>
      <c r="F85" s="7"/>
    </row>
    <row r="86" spans="1:6" x14ac:dyDescent="0.2">
      <c r="A86" s="42" t="s">
        <v>1465</v>
      </c>
      <c r="B86" s="43"/>
      <c r="C86" s="43"/>
      <c r="D86" s="43"/>
      <c r="E86" s="7"/>
      <c r="F86" s="7"/>
    </row>
    <row r="87" spans="1:6" x14ac:dyDescent="0.2">
      <c r="A87" s="43" t="s">
        <v>1926</v>
      </c>
      <c r="B87" s="43" t="s">
        <v>1927</v>
      </c>
      <c r="C87" s="43" t="s">
        <v>1468</v>
      </c>
      <c r="D87" s="43">
        <v>13323300</v>
      </c>
      <c r="E87" s="7">
        <v>13283.716475699999</v>
      </c>
      <c r="F87" s="7">
        <v>1.1154568019709099</v>
      </c>
    </row>
    <row r="88" spans="1:6" x14ac:dyDescent="0.2">
      <c r="A88" s="42" t="s">
        <v>40</v>
      </c>
      <c r="B88" s="43"/>
      <c r="C88" s="43"/>
      <c r="D88" s="43"/>
      <c r="E88" s="6">
        <f>SUM(E87:E87)</f>
        <v>13283.716475699999</v>
      </c>
      <c r="F88" s="6">
        <f>SUM(F87:F87)</f>
        <v>1.1154568019709099</v>
      </c>
    </row>
    <row r="89" spans="1:6" x14ac:dyDescent="0.2">
      <c r="A89" s="43"/>
      <c r="B89" s="43"/>
      <c r="C89" s="43"/>
      <c r="D89" s="43"/>
      <c r="E89" s="7"/>
      <c r="F89" s="7"/>
    </row>
    <row r="90" spans="1:6" x14ac:dyDescent="0.2">
      <c r="A90" s="42" t="s">
        <v>40</v>
      </c>
      <c r="B90" s="43"/>
      <c r="C90" s="43"/>
      <c r="D90" s="43"/>
      <c r="E90" s="6">
        <f>+E14+E24+E80+E84+E88</f>
        <v>1106275.3334593999</v>
      </c>
      <c r="F90" s="6">
        <f>+F14+F24+F80+F84+F88</f>
        <v>92.895865988806293</v>
      </c>
    </row>
    <row r="91" spans="1:6" x14ac:dyDescent="0.2">
      <c r="A91" s="43"/>
      <c r="B91" s="43"/>
      <c r="C91" s="43"/>
      <c r="D91" s="43"/>
      <c r="E91" s="7"/>
      <c r="F91" s="7"/>
    </row>
    <row r="92" spans="1:6" x14ac:dyDescent="0.2">
      <c r="A92" s="42" t="s">
        <v>103</v>
      </c>
      <c r="B92" s="43"/>
      <c r="C92" s="43"/>
      <c r="D92" s="43"/>
      <c r="E92" s="6">
        <v>84601.488557999997</v>
      </c>
      <c r="F92" s="6">
        <v>7.1</v>
      </c>
    </row>
    <row r="93" spans="1:6" x14ac:dyDescent="0.2">
      <c r="A93" s="43"/>
      <c r="B93" s="43"/>
      <c r="C93" s="43"/>
      <c r="D93" s="43"/>
      <c r="E93" s="7"/>
      <c r="F93" s="7"/>
    </row>
    <row r="94" spans="1:6" x14ac:dyDescent="0.2">
      <c r="A94" s="44" t="s">
        <v>104</v>
      </c>
      <c r="B94" s="41"/>
      <c r="C94" s="41"/>
      <c r="D94" s="41"/>
      <c r="E94" s="8">
        <f>E90+E92</f>
        <v>1190876.8220173998</v>
      </c>
      <c r="F94" s="8">
        <f>F90+F92</f>
        <v>99.995865988806287</v>
      </c>
    </row>
    <row r="95" spans="1:6" x14ac:dyDescent="0.2">
      <c r="A95" s="4" t="s">
        <v>718</v>
      </c>
    </row>
    <row r="97" spans="1:4" x14ac:dyDescent="0.2">
      <c r="A97" s="4" t="s">
        <v>105</v>
      </c>
    </row>
    <row r="98" spans="1:4" x14ac:dyDescent="0.2">
      <c r="A98" s="4" t="s">
        <v>687</v>
      </c>
    </row>
    <row r="99" spans="1:4" x14ac:dyDescent="0.2">
      <c r="A99" s="4" t="s">
        <v>106</v>
      </c>
    </row>
    <row r="100" spans="1:4" x14ac:dyDescent="0.2">
      <c r="A100" s="2" t="s">
        <v>1774</v>
      </c>
      <c r="D100" s="10">
        <v>2669.0801000000001</v>
      </c>
    </row>
    <row r="101" spans="1:4" x14ac:dyDescent="0.2">
      <c r="A101" s="2" t="s">
        <v>1782</v>
      </c>
      <c r="D101" s="10">
        <v>1000.7051</v>
      </c>
    </row>
    <row r="102" spans="1:4" x14ac:dyDescent="0.2">
      <c r="A102" s="2" t="s">
        <v>1776</v>
      </c>
      <c r="D102" s="10">
        <v>1022.1272</v>
      </c>
    </row>
    <row r="103" spans="1:4" x14ac:dyDescent="0.2">
      <c r="A103" s="2" t="s">
        <v>1928</v>
      </c>
      <c r="D103" s="10">
        <v>2678.1156000000001</v>
      </c>
    </row>
    <row r="104" spans="1:4" x14ac:dyDescent="0.2">
      <c r="A104" s="2" t="s">
        <v>1929</v>
      </c>
      <c r="D104" s="10">
        <v>1001.8422</v>
      </c>
    </row>
    <row r="105" spans="1:4" x14ac:dyDescent="0.2">
      <c r="A105" s="2" t="s">
        <v>1930</v>
      </c>
      <c r="D105" s="10">
        <v>1022.3993</v>
      </c>
    </row>
    <row r="106" spans="1:4" x14ac:dyDescent="0.2">
      <c r="A106" s="2" t="s">
        <v>1346</v>
      </c>
      <c r="D106" s="10">
        <v>2720.6088</v>
      </c>
    </row>
    <row r="107" spans="1:4" x14ac:dyDescent="0.2">
      <c r="A107" s="2" t="s">
        <v>1784</v>
      </c>
      <c r="D107" s="10">
        <v>1000.6505</v>
      </c>
    </row>
    <row r="108" spans="1:4" x14ac:dyDescent="0.2">
      <c r="A108" s="2" t="s">
        <v>1931</v>
      </c>
      <c r="D108" s="10">
        <v>1055.6864</v>
      </c>
    </row>
    <row r="109" spans="1:4" x14ac:dyDescent="0.2">
      <c r="A109" s="2" t="s">
        <v>1932</v>
      </c>
      <c r="D109" s="10">
        <v>4202.1017000000002</v>
      </c>
    </row>
    <row r="110" spans="1:4" x14ac:dyDescent="0.2">
      <c r="A110" s="2" t="s">
        <v>1933</v>
      </c>
      <c r="D110" s="10">
        <v>1512.2955999999999</v>
      </c>
    </row>
    <row r="111" spans="1:4" x14ac:dyDescent="0.2">
      <c r="A111" s="2" t="s">
        <v>1934</v>
      </c>
      <c r="D111" s="10">
        <v>1245.4282000000001</v>
      </c>
    </row>
    <row r="112" spans="1:4" x14ac:dyDescent="0.2">
      <c r="A112" s="2" t="s">
        <v>1935</v>
      </c>
      <c r="D112" s="10">
        <v>11.3507</v>
      </c>
    </row>
    <row r="113" spans="1:4" x14ac:dyDescent="0.2">
      <c r="A113" s="2" t="s">
        <v>1936</v>
      </c>
      <c r="D113" s="10">
        <v>11.3507</v>
      </c>
    </row>
    <row r="115" spans="1:4" x14ac:dyDescent="0.2">
      <c r="A115" s="4" t="s">
        <v>107</v>
      </c>
    </row>
    <row r="116" spans="1:4" x14ac:dyDescent="0.2">
      <c r="A116" s="2" t="s">
        <v>1774</v>
      </c>
      <c r="D116" s="10">
        <v>2769.4308000000001</v>
      </c>
    </row>
    <row r="117" spans="1:4" x14ac:dyDescent="0.2">
      <c r="A117" s="2" t="s">
        <v>1782</v>
      </c>
      <c r="D117" s="10">
        <v>1000.7051</v>
      </c>
    </row>
    <row r="118" spans="1:4" x14ac:dyDescent="0.2">
      <c r="A118" s="2" t="s">
        <v>1776</v>
      </c>
      <c r="D118" s="10">
        <v>1021.9031</v>
      </c>
    </row>
    <row r="119" spans="1:4" x14ac:dyDescent="0.2">
      <c r="A119" s="2" t="s">
        <v>1928</v>
      </c>
      <c r="D119" s="10">
        <v>2779.6037999999999</v>
      </c>
    </row>
    <row r="120" spans="1:4" x14ac:dyDescent="0.2">
      <c r="A120" s="2" t="s">
        <v>1929</v>
      </c>
      <c r="D120" s="10">
        <v>1001.8422</v>
      </c>
    </row>
    <row r="121" spans="1:4" x14ac:dyDescent="0.2">
      <c r="A121" s="2" t="s">
        <v>1930</v>
      </c>
      <c r="D121" s="10">
        <v>1022.1738</v>
      </c>
    </row>
    <row r="122" spans="1:4" x14ac:dyDescent="0.2">
      <c r="A122" s="2" t="s">
        <v>1346</v>
      </c>
      <c r="D122" s="10">
        <v>2816.7887000000001</v>
      </c>
    </row>
    <row r="123" spans="1:4" x14ac:dyDescent="0.2">
      <c r="A123" s="2" t="s">
        <v>1784</v>
      </c>
      <c r="D123" s="10">
        <v>1000.6505</v>
      </c>
    </row>
    <row r="124" spans="1:4" x14ac:dyDescent="0.2">
      <c r="A124" s="2" t="s">
        <v>1931</v>
      </c>
      <c r="D124" s="10">
        <v>1055.4812999999999</v>
      </c>
    </row>
    <row r="125" spans="1:4" x14ac:dyDescent="0.2">
      <c r="A125" s="2" t="s">
        <v>1932</v>
      </c>
      <c r="D125" s="10">
        <v>4345.2658000000001</v>
      </c>
    </row>
    <row r="126" spans="1:4" x14ac:dyDescent="0.2">
      <c r="A126" s="2" t="s">
        <v>1933</v>
      </c>
      <c r="D126" s="10">
        <v>1512.2955999999999</v>
      </c>
    </row>
    <row r="127" spans="1:4" x14ac:dyDescent="0.2">
      <c r="A127" s="2" t="s">
        <v>1934</v>
      </c>
      <c r="D127" s="10">
        <v>1245.1787999999999</v>
      </c>
    </row>
    <row r="128" spans="1:4" x14ac:dyDescent="0.2">
      <c r="A128" s="2" t="s">
        <v>1935</v>
      </c>
      <c r="D128" s="10">
        <v>11.7583</v>
      </c>
    </row>
    <row r="129" spans="1:5" x14ac:dyDescent="0.2">
      <c r="A129" s="2" t="s">
        <v>1936</v>
      </c>
      <c r="D129" s="10">
        <v>11.7583</v>
      </c>
    </row>
    <row r="131" spans="1:5" x14ac:dyDescent="0.2">
      <c r="A131" s="4" t="s">
        <v>108</v>
      </c>
      <c r="D131" s="21" t="s">
        <v>322</v>
      </c>
    </row>
    <row r="132" spans="1:5" x14ac:dyDescent="0.2">
      <c r="A132" s="59" t="s">
        <v>682</v>
      </c>
      <c r="B132" s="60"/>
      <c r="C132" s="73" t="s">
        <v>683</v>
      </c>
      <c r="D132" s="73"/>
    </row>
    <row r="133" spans="1:5" x14ac:dyDescent="0.2">
      <c r="A133" s="76"/>
      <c r="B133" s="76"/>
      <c r="C133" s="17" t="s">
        <v>684</v>
      </c>
      <c r="D133" s="17" t="s">
        <v>685</v>
      </c>
    </row>
    <row r="134" spans="1:5" x14ac:dyDescent="0.2">
      <c r="A134" s="18" t="s">
        <v>1782</v>
      </c>
      <c r="B134" s="19"/>
      <c r="C134" s="58">
        <v>26.608828394</v>
      </c>
      <c r="D134" s="58">
        <v>24.639907702999995</v>
      </c>
    </row>
    <row r="135" spans="1:5" x14ac:dyDescent="0.2">
      <c r="A135" s="18" t="s">
        <v>1776</v>
      </c>
      <c r="B135" s="19"/>
      <c r="C135" s="58">
        <v>27.328034895999995</v>
      </c>
      <c r="D135" s="58">
        <v>25.305896505000003</v>
      </c>
    </row>
    <row r="136" spans="1:5" x14ac:dyDescent="0.2">
      <c r="A136" s="18" t="s">
        <v>1937</v>
      </c>
      <c r="B136" s="19"/>
      <c r="C136" s="58">
        <v>26.829090332000007</v>
      </c>
      <c r="D136" s="58">
        <v>24.843871351000018</v>
      </c>
    </row>
    <row r="137" spans="1:5" x14ac:dyDescent="0.2">
      <c r="A137" s="18" t="s">
        <v>1779</v>
      </c>
      <c r="B137" s="19"/>
      <c r="C137" s="58">
        <v>27.531384859999992</v>
      </c>
      <c r="D137" s="58">
        <v>25.494199587000001</v>
      </c>
    </row>
    <row r="138" spans="1:5" x14ac:dyDescent="0.2">
      <c r="A138" s="18" t="s">
        <v>1784</v>
      </c>
      <c r="B138" s="19"/>
      <c r="C138" s="58">
        <v>25.044607975000012</v>
      </c>
      <c r="D138" s="58">
        <v>23.191431796999975</v>
      </c>
    </row>
    <row r="139" spans="1:5" x14ac:dyDescent="0.2">
      <c r="A139" s="18" t="s">
        <v>1931</v>
      </c>
      <c r="B139" s="19"/>
      <c r="C139" s="58">
        <v>26.469372325999998</v>
      </c>
      <c r="D139" s="58">
        <v>24.510770687999997</v>
      </c>
    </row>
    <row r="140" spans="1:5" x14ac:dyDescent="0.2">
      <c r="A140" s="18" t="s">
        <v>1938</v>
      </c>
      <c r="B140" s="19"/>
      <c r="C140" s="58">
        <v>36.499564174000007</v>
      </c>
      <c r="D140" s="58">
        <v>33.79877832599999</v>
      </c>
    </row>
    <row r="141" spans="1:5" x14ac:dyDescent="0.2">
      <c r="A141" s="18" t="s">
        <v>1934</v>
      </c>
      <c r="B141" s="19"/>
      <c r="C141" s="58">
        <v>30.227607181000003</v>
      </c>
      <c r="D141" s="58">
        <v>27.990914892000006</v>
      </c>
    </row>
    <row r="143" spans="1:5" x14ac:dyDescent="0.2">
      <c r="A143" s="4" t="s">
        <v>722</v>
      </c>
      <c r="D143" s="29">
        <v>8.9498574481007315E-2</v>
      </c>
      <c r="E143" s="1" t="s">
        <v>779</v>
      </c>
    </row>
  </sheetData>
  <mergeCells count="3">
    <mergeCell ref="A1:F1"/>
    <mergeCell ref="C132:D132"/>
    <mergeCell ref="A133:B1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0D0F-7301-470D-9D37-36B95CBDBA83}">
  <dimension ref="A1:F60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83.710937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1939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1672</v>
      </c>
      <c r="B8" s="43" t="s">
        <v>1673</v>
      </c>
      <c r="C8" s="43" t="s">
        <v>696</v>
      </c>
      <c r="D8" s="43">
        <v>200</v>
      </c>
      <c r="E8" s="7">
        <v>1954.5119999999999</v>
      </c>
      <c r="F8" s="7">
        <f>E8/$E$37*100</f>
        <v>8.3044937427093792</v>
      </c>
    </row>
    <row r="9" spans="1:6" x14ac:dyDescent="0.2">
      <c r="A9" s="43" t="s">
        <v>1610</v>
      </c>
      <c r="B9" s="43" t="s">
        <v>1611</v>
      </c>
      <c r="C9" s="43" t="s">
        <v>1030</v>
      </c>
      <c r="D9" s="43">
        <v>100</v>
      </c>
      <c r="E9" s="7">
        <v>1001.4589999999999</v>
      </c>
      <c r="F9" s="7">
        <f t="shared" ref="F9:F11" si="0">E9/$E$37*100</f>
        <v>4.2550825981523737</v>
      </c>
    </row>
    <row r="10" spans="1:6" x14ac:dyDescent="0.2">
      <c r="A10" s="43" t="s">
        <v>1608</v>
      </c>
      <c r="B10" s="43" t="s">
        <v>1609</v>
      </c>
      <c r="C10" s="43" t="s">
        <v>1008</v>
      </c>
      <c r="D10" s="43">
        <v>100</v>
      </c>
      <c r="E10" s="7">
        <v>1000.276</v>
      </c>
      <c r="F10" s="7">
        <f t="shared" si="0"/>
        <v>4.2500561689988938</v>
      </c>
    </row>
    <row r="11" spans="1:6" x14ac:dyDescent="0.2">
      <c r="A11" s="43" t="s">
        <v>1630</v>
      </c>
      <c r="B11" s="43" t="s">
        <v>1631</v>
      </c>
      <c r="C11" s="43" t="s">
        <v>1030</v>
      </c>
      <c r="D11" s="43">
        <v>60</v>
      </c>
      <c r="E11" s="7">
        <v>601.74480000000005</v>
      </c>
      <c r="F11" s="7">
        <f t="shared" si="0"/>
        <v>2.5567435381864669</v>
      </c>
    </row>
    <row r="12" spans="1:6" x14ac:dyDescent="0.2">
      <c r="A12" s="42" t="s">
        <v>40</v>
      </c>
      <c r="B12" s="43"/>
      <c r="C12" s="43"/>
      <c r="D12" s="43"/>
      <c r="E12" s="6">
        <f>SUM(E8:E11)</f>
        <v>4557.9917999999998</v>
      </c>
      <c r="F12" s="6">
        <f>SUM(F8:F11)</f>
        <v>19.366376048047115</v>
      </c>
    </row>
    <row r="13" spans="1:6" x14ac:dyDescent="0.2">
      <c r="A13" s="43"/>
      <c r="B13" s="43"/>
      <c r="C13" s="43"/>
      <c r="D13" s="43"/>
      <c r="E13" s="7"/>
      <c r="F13" s="7"/>
    </row>
    <row r="14" spans="1:6" x14ac:dyDescent="0.2">
      <c r="A14" s="42" t="s">
        <v>1417</v>
      </c>
      <c r="B14" s="43"/>
      <c r="C14" s="43"/>
      <c r="D14" s="43"/>
      <c r="E14" s="7"/>
      <c r="F14" s="7"/>
    </row>
    <row r="15" spans="1:6" x14ac:dyDescent="0.2">
      <c r="A15" s="42" t="s">
        <v>1418</v>
      </c>
      <c r="B15" s="43"/>
      <c r="C15" s="43"/>
      <c r="D15" s="43"/>
      <c r="E15" s="7"/>
      <c r="F15" s="7"/>
    </row>
    <row r="16" spans="1:6" x14ac:dyDescent="0.2">
      <c r="A16" s="43" t="s">
        <v>1741</v>
      </c>
      <c r="B16" s="43" t="s">
        <v>1742</v>
      </c>
      <c r="C16" s="43" t="s">
        <v>1421</v>
      </c>
      <c r="D16" s="43">
        <v>2200</v>
      </c>
      <c r="E16" s="7">
        <v>2193.3427999999999</v>
      </c>
      <c r="F16" s="7">
        <f t="shared" ref="F16:F20" si="1">E16/$E$37*100</f>
        <v>9.3192579826660911</v>
      </c>
    </row>
    <row r="17" spans="1:6" x14ac:dyDescent="0.2">
      <c r="A17" s="43" t="s">
        <v>1739</v>
      </c>
      <c r="B17" s="43" t="s">
        <v>1740</v>
      </c>
      <c r="C17" s="43" t="s">
        <v>1424</v>
      </c>
      <c r="D17" s="43">
        <v>2100</v>
      </c>
      <c r="E17" s="7">
        <v>2094.4706999999999</v>
      </c>
      <c r="F17" s="7">
        <f t="shared" si="1"/>
        <v>8.8991619506240607</v>
      </c>
    </row>
    <row r="18" spans="1:6" x14ac:dyDescent="0.2">
      <c r="A18" s="43" t="s">
        <v>1429</v>
      </c>
      <c r="B18" s="43" t="s">
        <v>1430</v>
      </c>
      <c r="C18" s="43" t="s">
        <v>1421</v>
      </c>
      <c r="D18" s="43">
        <v>1100</v>
      </c>
      <c r="E18" s="7">
        <v>1078.8415</v>
      </c>
      <c r="F18" s="7">
        <f t="shared" si="1"/>
        <v>4.5838718238236451</v>
      </c>
    </row>
    <row r="19" spans="1:6" x14ac:dyDescent="0.2">
      <c r="A19" s="43" t="s">
        <v>1427</v>
      </c>
      <c r="B19" s="43" t="s">
        <v>1428</v>
      </c>
      <c r="C19" s="43" t="s">
        <v>1421</v>
      </c>
      <c r="D19" s="43">
        <v>700</v>
      </c>
      <c r="E19" s="7">
        <v>698.57690000000002</v>
      </c>
      <c r="F19" s="7">
        <f t="shared" si="1"/>
        <v>2.9681718479350936</v>
      </c>
    </row>
    <row r="20" spans="1:6" x14ac:dyDescent="0.2">
      <c r="A20" s="43" t="s">
        <v>1507</v>
      </c>
      <c r="B20" s="43" t="s">
        <v>1508</v>
      </c>
      <c r="C20" s="43" t="s">
        <v>1421</v>
      </c>
      <c r="D20" s="43">
        <v>500</v>
      </c>
      <c r="E20" s="7">
        <v>495.971</v>
      </c>
      <c r="F20" s="7">
        <f t="shared" si="1"/>
        <v>2.1073229870501251</v>
      </c>
    </row>
    <row r="21" spans="1:6" x14ac:dyDescent="0.2">
      <c r="A21" s="42" t="s">
        <v>40</v>
      </c>
      <c r="B21" s="43"/>
      <c r="C21" s="43"/>
      <c r="D21" s="43"/>
      <c r="E21" s="6">
        <f>SUM(E16:E20)</f>
        <v>6561.2029000000002</v>
      </c>
      <c r="F21" s="6">
        <f>SUM(F16:F20)</f>
        <v>27.877786592099014</v>
      </c>
    </row>
    <row r="22" spans="1:6" x14ac:dyDescent="0.2">
      <c r="A22" s="43"/>
      <c r="B22" s="43"/>
      <c r="C22" s="43"/>
      <c r="D22" s="43"/>
      <c r="E22" s="7"/>
      <c r="F22" s="7"/>
    </row>
    <row r="23" spans="1:6" x14ac:dyDescent="0.2">
      <c r="A23" s="42" t="s">
        <v>1137</v>
      </c>
      <c r="B23" s="43"/>
      <c r="C23" s="43"/>
      <c r="D23" s="43"/>
      <c r="E23" s="7"/>
      <c r="F23" s="7"/>
    </row>
    <row r="24" spans="1:6" x14ac:dyDescent="0.2">
      <c r="A24" s="43" t="s">
        <v>1749</v>
      </c>
      <c r="B24" s="43" t="s">
        <v>1750</v>
      </c>
      <c r="C24" s="43" t="s">
        <v>1435</v>
      </c>
      <c r="D24" s="43">
        <v>200</v>
      </c>
      <c r="E24" s="7">
        <v>994.77599999999995</v>
      </c>
      <c r="F24" s="7">
        <f t="shared" ref="F24:F25" si="2">E24/$E$37*100</f>
        <v>4.226687309874519</v>
      </c>
    </row>
    <row r="25" spans="1:6" x14ac:dyDescent="0.2">
      <c r="A25" s="43" t="s">
        <v>1770</v>
      </c>
      <c r="B25" s="43" t="s">
        <v>1771</v>
      </c>
      <c r="C25" s="43" t="s">
        <v>1435</v>
      </c>
      <c r="D25" s="43">
        <v>100</v>
      </c>
      <c r="E25" s="7">
        <v>500</v>
      </c>
      <c r="F25" s="7">
        <f t="shared" si="2"/>
        <v>2.1244417385795993</v>
      </c>
    </row>
    <row r="26" spans="1:6" x14ac:dyDescent="0.2">
      <c r="A26" s="42" t="s">
        <v>40</v>
      </c>
      <c r="B26" s="43"/>
      <c r="C26" s="43"/>
      <c r="D26" s="43"/>
      <c r="E26" s="6">
        <f>SUM(E24:E25)</f>
        <v>1494.7759999999998</v>
      </c>
      <c r="F26" s="6">
        <f>SUM(F24:F25)</f>
        <v>6.3511290484541183</v>
      </c>
    </row>
    <row r="27" spans="1:6" x14ac:dyDescent="0.2">
      <c r="A27" s="42"/>
      <c r="B27" s="43"/>
      <c r="C27" s="43"/>
      <c r="D27" s="43"/>
      <c r="E27" s="6"/>
      <c r="F27" s="6"/>
    </row>
    <row r="28" spans="1:6" x14ac:dyDescent="0.2">
      <c r="A28" s="42" t="s">
        <v>1465</v>
      </c>
      <c r="B28" s="43"/>
      <c r="C28" s="43"/>
      <c r="D28" s="43"/>
      <c r="E28" s="7"/>
      <c r="F28" s="7"/>
    </row>
    <row r="29" spans="1:6" x14ac:dyDescent="0.2">
      <c r="A29" s="43" t="s">
        <v>1940</v>
      </c>
      <c r="B29" s="43" t="s">
        <v>1941</v>
      </c>
      <c r="C29" s="43" t="s">
        <v>1468</v>
      </c>
      <c r="D29" s="43">
        <v>8500000</v>
      </c>
      <c r="E29" s="7">
        <v>8458.4349999999995</v>
      </c>
      <c r="F29" s="7">
        <f t="shared" ref="F29" si="3">E29/$E$37*100</f>
        <v>35.938904714125066</v>
      </c>
    </row>
    <row r="30" spans="1:6" x14ac:dyDescent="0.2">
      <c r="A30" s="42" t="s">
        <v>40</v>
      </c>
      <c r="B30" s="43"/>
      <c r="C30" s="43"/>
      <c r="D30" s="43"/>
      <c r="E30" s="6">
        <f>SUM(E29:E29)</f>
        <v>8458.4349999999995</v>
      </c>
      <c r="F30" s="6">
        <f>SUM(F29:F29)</f>
        <v>35.938904714125066</v>
      </c>
    </row>
    <row r="31" spans="1:6" x14ac:dyDescent="0.2">
      <c r="A31" s="42"/>
      <c r="B31" s="43"/>
      <c r="C31" s="43"/>
      <c r="D31" s="43"/>
      <c r="E31" s="6"/>
      <c r="F31" s="6"/>
    </row>
    <row r="32" spans="1:6" x14ac:dyDescent="0.2">
      <c r="A32" s="43"/>
      <c r="B32" s="43"/>
      <c r="C32" s="43"/>
      <c r="D32" s="43"/>
      <c r="E32" s="7"/>
      <c r="F32" s="7"/>
    </row>
    <row r="33" spans="1:6" x14ac:dyDescent="0.2">
      <c r="A33" s="42" t="s">
        <v>40</v>
      </c>
      <c r="B33" s="43"/>
      <c r="C33" s="43"/>
      <c r="D33" s="43"/>
      <c r="E33" s="6">
        <f>E12+E21+E26+E30</f>
        <v>21072.405699999999</v>
      </c>
      <c r="F33" s="6">
        <f>F12+F21+F26+F30</f>
        <v>89.534196402725314</v>
      </c>
    </row>
    <row r="34" spans="1:6" x14ac:dyDescent="0.2">
      <c r="A34" s="43"/>
      <c r="B34" s="43"/>
      <c r="C34" s="43"/>
      <c r="D34" s="43"/>
      <c r="E34" s="7"/>
      <c r="F34" s="7"/>
    </row>
    <row r="35" spans="1:6" x14ac:dyDescent="0.2">
      <c r="A35" s="42" t="s">
        <v>103</v>
      </c>
      <c r="B35" s="43"/>
      <c r="C35" s="43"/>
      <c r="D35" s="43"/>
      <c r="E35" s="6">
        <v>2463.1891304000001</v>
      </c>
      <c r="F35" s="6">
        <f t="shared" ref="F35" si="4">E35/$E$37*100</f>
        <v>10.465803597274695</v>
      </c>
    </row>
    <row r="36" spans="1:6" x14ac:dyDescent="0.2">
      <c r="A36" s="43"/>
      <c r="B36" s="43"/>
      <c r="C36" s="43"/>
      <c r="D36" s="43"/>
      <c r="E36" s="7"/>
      <c r="F36" s="7"/>
    </row>
    <row r="37" spans="1:6" x14ac:dyDescent="0.2">
      <c r="A37" s="44" t="s">
        <v>104</v>
      </c>
      <c r="B37" s="41"/>
      <c r="C37" s="41"/>
      <c r="D37" s="41"/>
      <c r="E37" s="8">
        <f>E33+E35</f>
        <v>23535.594830399998</v>
      </c>
      <c r="F37" s="8">
        <f>F33+F35</f>
        <v>100.00000000000001</v>
      </c>
    </row>
    <row r="38" spans="1:6" x14ac:dyDescent="0.2">
      <c r="A38" s="4" t="s">
        <v>718</v>
      </c>
    </row>
    <row r="40" spans="1:6" x14ac:dyDescent="0.2">
      <c r="A40" s="4" t="s">
        <v>105</v>
      </c>
    </row>
    <row r="41" spans="1:6" x14ac:dyDescent="0.2">
      <c r="A41" s="4" t="s">
        <v>687</v>
      </c>
    </row>
    <row r="42" spans="1:6" x14ac:dyDescent="0.2">
      <c r="A42" s="4" t="s">
        <v>106</v>
      </c>
    </row>
    <row r="43" spans="1:6" x14ac:dyDescent="0.2">
      <c r="A43" s="2" t="s">
        <v>678</v>
      </c>
      <c r="D43" s="10">
        <v>26.7744</v>
      </c>
    </row>
    <row r="44" spans="1:6" x14ac:dyDescent="0.2">
      <c r="A44" s="2" t="s">
        <v>679</v>
      </c>
      <c r="D44" s="10">
        <v>10.007199999999999</v>
      </c>
    </row>
    <row r="45" spans="1:6" x14ac:dyDescent="0.2">
      <c r="A45" s="2" t="s">
        <v>680</v>
      </c>
      <c r="D45" s="10">
        <v>27.925999999999998</v>
      </c>
    </row>
    <row r="46" spans="1:6" x14ac:dyDescent="0.2">
      <c r="A46" s="2" t="s">
        <v>681</v>
      </c>
      <c r="D46" s="10">
        <v>10.0114</v>
      </c>
    </row>
    <row r="48" spans="1:6" x14ac:dyDescent="0.2">
      <c r="A48" s="4" t="s">
        <v>107</v>
      </c>
    </row>
    <row r="49" spans="1:5" x14ac:dyDescent="0.2">
      <c r="A49" s="2" t="s">
        <v>678</v>
      </c>
      <c r="D49" s="10">
        <v>27.685600000000001</v>
      </c>
    </row>
    <row r="50" spans="1:5" x14ac:dyDescent="0.2">
      <c r="A50" s="2" t="s">
        <v>679</v>
      </c>
      <c r="D50" s="10">
        <v>10</v>
      </c>
    </row>
    <row r="51" spans="1:5" x14ac:dyDescent="0.2">
      <c r="A51" s="2" t="s">
        <v>680</v>
      </c>
      <c r="D51" s="10">
        <v>28.9482</v>
      </c>
    </row>
    <row r="52" spans="1:5" x14ac:dyDescent="0.2">
      <c r="A52" s="2" t="s">
        <v>681</v>
      </c>
      <c r="D52" s="10">
        <v>10.002700000000001</v>
      </c>
    </row>
    <row r="54" spans="1:5" x14ac:dyDescent="0.2">
      <c r="A54" s="4" t="s">
        <v>108</v>
      </c>
      <c r="D54" s="21" t="s">
        <v>322</v>
      </c>
    </row>
    <row r="55" spans="1:5" x14ac:dyDescent="0.2">
      <c r="A55" s="59" t="s">
        <v>682</v>
      </c>
      <c r="B55" s="60"/>
      <c r="C55" s="73" t="s">
        <v>683</v>
      </c>
      <c r="D55" s="73"/>
    </row>
    <row r="56" spans="1:5" x14ac:dyDescent="0.2">
      <c r="A56" s="76"/>
      <c r="B56" s="76"/>
      <c r="C56" s="17" t="s">
        <v>684</v>
      </c>
      <c r="D56" s="17" t="s">
        <v>685</v>
      </c>
    </row>
    <row r="57" spans="1:5" x14ac:dyDescent="0.2">
      <c r="A57" s="18" t="s">
        <v>679</v>
      </c>
      <c r="B57" s="19"/>
      <c r="C57" s="58">
        <v>0.24630727090000001</v>
      </c>
      <c r="D57" s="58">
        <v>0.2280817606000001</v>
      </c>
    </row>
    <row r="58" spans="1:5" x14ac:dyDescent="0.2">
      <c r="A58" s="18" t="s">
        <v>681</v>
      </c>
      <c r="B58" s="19"/>
      <c r="C58" s="58">
        <v>0.2650669498999999</v>
      </c>
      <c r="D58" s="58">
        <v>0.24545331699999989</v>
      </c>
    </row>
    <row r="60" spans="1:5" x14ac:dyDescent="0.2">
      <c r="A60" s="4" t="s">
        <v>722</v>
      </c>
      <c r="D60" s="29">
        <v>0.99756318900938323</v>
      </c>
      <c r="E60" s="1" t="s">
        <v>779</v>
      </c>
    </row>
  </sheetData>
  <mergeCells count="3">
    <mergeCell ref="A1:F1"/>
    <mergeCell ref="C55:D55"/>
    <mergeCell ref="A56:B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5479-664E-4E38-B7B2-6B698D152B62}">
  <dimension ref="A1:F106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8.28515625" style="2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68" t="s">
        <v>1475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1476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7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3" t="s">
        <v>115</v>
      </c>
      <c r="B7" s="43" t="s">
        <v>116</v>
      </c>
      <c r="C7" s="43" t="s">
        <v>11</v>
      </c>
      <c r="D7" s="43">
        <v>95488</v>
      </c>
      <c r="E7" s="7">
        <v>677.53510400000005</v>
      </c>
      <c r="F7" s="7">
        <v>2.00622459880955</v>
      </c>
    </row>
    <row r="8" spans="1:6" x14ac:dyDescent="0.2">
      <c r="A8" s="43" t="s">
        <v>9</v>
      </c>
      <c r="B8" s="43" t="s">
        <v>10</v>
      </c>
      <c r="C8" s="43" t="s">
        <v>11</v>
      </c>
      <c r="D8" s="43">
        <v>29743</v>
      </c>
      <c r="E8" s="7">
        <v>617.92569649999996</v>
      </c>
      <c r="F8" s="7">
        <v>1.82971734635734</v>
      </c>
    </row>
    <row r="9" spans="1:6" x14ac:dyDescent="0.2">
      <c r="A9" s="43" t="s">
        <v>182</v>
      </c>
      <c r="B9" s="43" t="s">
        <v>183</v>
      </c>
      <c r="C9" s="43" t="s">
        <v>75</v>
      </c>
      <c r="D9" s="43">
        <v>63338</v>
      </c>
      <c r="E9" s="7">
        <v>465.090934</v>
      </c>
      <c r="F9" s="7">
        <v>1.3771638797243899</v>
      </c>
    </row>
    <row r="10" spans="1:6" x14ac:dyDescent="0.2">
      <c r="A10" s="43" t="s">
        <v>23</v>
      </c>
      <c r="B10" s="43" t="s">
        <v>24</v>
      </c>
      <c r="C10" s="43" t="s">
        <v>11</v>
      </c>
      <c r="D10" s="43">
        <v>30909</v>
      </c>
      <c r="E10" s="7">
        <v>374.95707900000002</v>
      </c>
      <c r="F10" s="7">
        <v>1.1102717939579601</v>
      </c>
    </row>
    <row r="11" spans="1:6" x14ac:dyDescent="0.2">
      <c r="A11" s="43" t="s">
        <v>120</v>
      </c>
      <c r="B11" s="43" t="s">
        <v>121</v>
      </c>
      <c r="C11" s="43" t="s">
        <v>36</v>
      </c>
      <c r="D11" s="43">
        <v>100000</v>
      </c>
      <c r="E11" s="7">
        <v>318.05</v>
      </c>
      <c r="F11" s="7">
        <v>0.94176630832013197</v>
      </c>
    </row>
    <row r="12" spans="1:6" x14ac:dyDescent="0.2">
      <c r="A12" s="43" t="s">
        <v>186</v>
      </c>
      <c r="B12" s="43" t="s">
        <v>187</v>
      </c>
      <c r="C12" s="43" t="s">
        <v>30</v>
      </c>
      <c r="D12" s="43">
        <v>47341</v>
      </c>
      <c r="E12" s="7">
        <v>305.77551899999997</v>
      </c>
      <c r="F12" s="7">
        <v>0.90542078825122596</v>
      </c>
    </row>
    <row r="13" spans="1:6" x14ac:dyDescent="0.2">
      <c r="A13" s="43" t="s">
        <v>225</v>
      </c>
      <c r="B13" s="43" t="s">
        <v>226</v>
      </c>
      <c r="C13" s="43" t="s">
        <v>64</v>
      </c>
      <c r="D13" s="43">
        <v>67697</v>
      </c>
      <c r="E13" s="7">
        <v>304.77189399999997</v>
      </c>
      <c r="F13" s="7">
        <v>0.902448990699936</v>
      </c>
    </row>
    <row r="14" spans="1:6" x14ac:dyDescent="0.2">
      <c r="A14" s="43" t="s">
        <v>201</v>
      </c>
      <c r="B14" s="43" t="s">
        <v>202</v>
      </c>
      <c r="C14" s="43" t="s">
        <v>200</v>
      </c>
      <c r="D14" s="43">
        <v>10300</v>
      </c>
      <c r="E14" s="7">
        <v>271.05995000000001</v>
      </c>
      <c r="F14" s="7">
        <v>0.80262577722037298</v>
      </c>
    </row>
    <row r="15" spans="1:6" x14ac:dyDescent="0.2">
      <c r="A15" s="43" t="s">
        <v>207</v>
      </c>
      <c r="B15" s="43" t="s">
        <v>208</v>
      </c>
      <c r="C15" s="43" t="s">
        <v>55</v>
      </c>
      <c r="D15" s="43">
        <v>34754</v>
      </c>
      <c r="E15" s="7">
        <v>270.05595699999998</v>
      </c>
      <c r="F15" s="7">
        <v>0.79965288999764295</v>
      </c>
    </row>
    <row r="16" spans="1:6" x14ac:dyDescent="0.2">
      <c r="A16" s="43" t="s">
        <v>239</v>
      </c>
      <c r="B16" s="43" t="s">
        <v>240</v>
      </c>
      <c r="C16" s="43" t="s">
        <v>131</v>
      </c>
      <c r="D16" s="43">
        <v>170586</v>
      </c>
      <c r="E16" s="7">
        <v>268.24648500000001</v>
      </c>
      <c r="F16" s="7">
        <v>0.79429492815061098</v>
      </c>
    </row>
    <row r="17" spans="1:6" x14ac:dyDescent="0.2">
      <c r="A17" s="43" t="s">
        <v>162</v>
      </c>
      <c r="B17" s="43" t="s">
        <v>163</v>
      </c>
      <c r="C17" s="43" t="s">
        <v>128</v>
      </c>
      <c r="D17" s="43">
        <v>138926</v>
      </c>
      <c r="E17" s="7">
        <v>254.02619100000001</v>
      </c>
      <c r="F17" s="7">
        <v>0.75218773184937804</v>
      </c>
    </row>
    <row r="18" spans="1:6" x14ac:dyDescent="0.2">
      <c r="A18" s="43" t="s">
        <v>429</v>
      </c>
      <c r="B18" s="43" t="s">
        <v>430</v>
      </c>
      <c r="C18" s="43" t="s">
        <v>64</v>
      </c>
      <c r="D18" s="43">
        <v>16810</v>
      </c>
      <c r="E18" s="7">
        <v>236.21412000000001</v>
      </c>
      <c r="F18" s="7">
        <v>0.69944505507149402</v>
      </c>
    </row>
    <row r="19" spans="1:6" x14ac:dyDescent="0.2">
      <c r="A19" s="43" t="s">
        <v>259</v>
      </c>
      <c r="B19" s="43" t="s">
        <v>260</v>
      </c>
      <c r="C19" s="43" t="s">
        <v>229</v>
      </c>
      <c r="D19" s="43">
        <v>26000</v>
      </c>
      <c r="E19" s="7">
        <v>230.28200000000001</v>
      </c>
      <c r="F19" s="7">
        <v>0.68187966990277205</v>
      </c>
    </row>
    <row r="20" spans="1:6" x14ac:dyDescent="0.2">
      <c r="A20" s="43" t="s">
        <v>215</v>
      </c>
      <c r="B20" s="43" t="s">
        <v>216</v>
      </c>
      <c r="C20" s="43" t="s">
        <v>170</v>
      </c>
      <c r="D20" s="43">
        <v>40000</v>
      </c>
      <c r="E20" s="7">
        <v>226.62</v>
      </c>
      <c r="F20" s="7">
        <v>0.67103625465023897</v>
      </c>
    </row>
    <row r="21" spans="1:6" x14ac:dyDescent="0.2">
      <c r="A21" s="43" t="s">
        <v>122</v>
      </c>
      <c r="B21" s="43" t="s">
        <v>123</v>
      </c>
      <c r="C21" s="43" t="s">
        <v>119</v>
      </c>
      <c r="D21" s="43">
        <v>60000</v>
      </c>
      <c r="E21" s="7">
        <v>202.53</v>
      </c>
      <c r="F21" s="7">
        <v>0.59970423022819197</v>
      </c>
    </row>
    <row r="22" spans="1:6" x14ac:dyDescent="0.2">
      <c r="A22" s="43" t="s">
        <v>20</v>
      </c>
      <c r="B22" s="43" t="s">
        <v>21</v>
      </c>
      <c r="C22" s="43" t="s">
        <v>22</v>
      </c>
      <c r="D22" s="43">
        <v>96457</v>
      </c>
      <c r="E22" s="7">
        <v>188.81457750000001</v>
      </c>
      <c r="F22" s="7">
        <v>0.55909199059644898</v>
      </c>
    </row>
    <row r="23" spans="1:6" x14ac:dyDescent="0.2">
      <c r="A23" s="43" t="s">
        <v>205</v>
      </c>
      <c r="B23" s="43" t="s">
        <v>206</v>
      </c>
      <c r="C23" s="43" t="s">
        <v>200</v>
      </c>
      <c r="D23" s="43">
        <v>45000</v>
      </c>
      <c r="E23" s="7">
        <v>143.41499999999999</v>
      </c>
      <c r="F23" s="7">
        <v>0.424660949874962</v>
      </c>
    </row>
    <row r="24" spans="1:6" x14ac:dyDescent="0.2">
      <c r="A24" s="43" t="s">
        <v>25</v>
      </c>
      <c r="B24" s="43" t="s">
        <v>26</v>
      </c>
      <c r="C24" s="43" t="s">
        <v>27</v>
      </c>
      <c r="D24" s="43">
        <v>20015</v>
      </c>
      <c r="E24" s="7">
        <v>140.06496999999999</v>
      </c>
      <c r="F24" s="7">
        <v>0.414741297663481</v>
      </c>
    </row>
    <row r="25" spans="1:6" x14ac:dyDescent="0.2">
      <c r="A25" s="43" t="s">
        <v>209</v>
      </c>
      <c r="B25" s="43" t="s">
        <v>210</v>
      </c>
      <c r="C25" s="43" t="s">
        <v>64</v>
      </c>
      <c r="D25" s="43">
        <v>10000</v>
      </c>
      <c r="E25" s="7">
        <v>134.37</v>
      </c>
      <c r="F25" s="7">
        <v>0.39787812875012202</v>
      </c>
    </row>
    <row r="26" spans="1:6" x14ac:dyDescent="0.2">
      <c r="A26" s="43" t="s">
        <v>271</v>
      </c>
      <c r="B26" s="43" t="s">
        <v>272</v>
      </c>
      <c r="C26" s="43" t="s">
        <v>229</v>
      </c>
      <c r="D26" s="43">
        <v>17000</v>
      </c>
      <c r="E26" s="7">
        <v>121.873</v>
      </c>
      <c r="F26" s="7">
        <v>0.36087371574878002</v>
      </c>
    </row>
    <row r="27" spans="1:6" x14ac:dyDescent="0.2">
      <c r="A27" s="43" t="s">
        <v>230</v>
      </c>
      <c r="B27" s="43" t="s">
        <v>231</v>
      </c>
      <c r="C27" s="43" t="s">
        <v>64</v>
      </c>
      <c r="D27" s="43">
        <v>9526</v>
      </c>
      <c r="E27" s="7">
        <v>119.68942699999999</v>
      </c>
      <c r="F27" s="7">
        <v>0.35440801701223701</v>
      </c>
    </row>
    <row r="28" spans="1:6" x14ac:dyDescent="0.2">
      <c r="A28" s="43" t="s">
        <v>296</v>
      </c>
      <c r="B28" s="43" t="s">
        <v>297</v>
      </c>
      <c r="C28" s="43" t="s">
        <v>30</v>
      </c>
      <c r="D28" s="43">
        <v>25761</v>
      </c>
      <c r="E28" s="7">
        <v>116.6844495</v>
      </c>
      <c r="F28" s="7">
        <v>0.34551008723151</v>
      </c>
    </row>
    <row r="29" spans="1:6" x14ac:dyDescent="0.2">
      <c r="A29" s="43" t="s">
        <v>111</v>
      </c>
      <c r="B29" s="43" t="s">
        <v>112</v>
      </c>
      <c r="C29" s="43" t="s">
        <v>11</v>
      </c>
      <c r="D29" s="43">
        <v>30374</v>
      </c>
      <c r="E29" s="7">
        <v>106.354561</v>
      </c>
      <c r="F29" s="7">
        <v>0.31492262941669003</v>
      </c>
    </row>
    <row r="30" spans="1:6" x14ac:dyDescent="0.2">
      <c r="A30" s="43" t="s">
        <v>265</v>
      </c>
      <c r="B30" s="43" t="s">
        <v>266</v>
      </c>
      <c r="C30" s="43" t="s">
        <v>67</v>
      </c>
      <c r="D30" s="43">
        <v>97694</v>
      </c>
      <c r="E30" s="7">
        <v>94.128169</v>
      </c>
      <c r="F30" s="7">
        <v>0.27871950393983203</v>
      </c>
    </row>
    <row r="31" spans="1:6" x14ac:dyDescent="0.2">
      <c r="A31" s="43" t="s">
        <v>113</v>
      </c>
      <c r="B31" s="43" t="s">
        <v>114</v>
      </c>
      <c r="C31" s="43" t="s">
        <v>11</v>
      </c>
      <c r="D31" s="43">
        <v>29755</v>
      </c>
      <c r="E31" s="7">
        <v>80.055827500000007</v>
      </c>
      <c r="F31" s="7">
        <v>0.23705040441499201</v>
      </c>
    </row>
    <row r="32" spans="1:6" x14ac:dyDescent="0.2">
      <c r="A32" s="43" t="s">
        <v>220</v>
      </c>
      <c r="B32" s="43" t="s">
        <v>221</v>
      </c>
      <c r="C32" s="43" t="s">
        <v>16</v>
      </c>
      <c r="D32" s="43">
        <v>35367</v>
      </c>
      <c r="E32" s="7">
        <v>79.681850999999995</v>
      </c>
      <c r="F32" s="7">
        <v>0.23594303617791201</v>
      </c>
    </row>
    <row r="33" spans="1:6" x14ac:dyDescent="0.2">
      <c r="A33" s="43" t="s">
        <v>28</v>
      </c>
      <c r="B33" s="43" t="s">
        <v>29</v>
      </c>
      <c r="C33" s="43" t="s">
        <v>30</v>
      </c>
      <c r="D33" s="43">
        <v>40000</v>
      </c>
      <c r="E33" s="7">
        <v>70.98</v>
      </c>
      <c r="F33" s="7">
        <v>0.210176301099082</v>
      </c>
    </row>
    <row r="34" spans="1:6" x14ac:dyDescent="0.2">
      <c r="A34" s="43" t="s">
        <v>305</v>
      </c>
      <c r="B34" s="43" t="s">
        <v>306</v>
      </c>
      <c r="C34" s="43" t="s">
        <v>11</v>
      </c>
      <c r="D34" s="43">
        <v>77000</v>
      </c>
      <c r="E34" s="7">
        <v>53.2455</v>
      </c>
      <c r="F34" s="7">
        <v>0.15766331699311301</v>
      </c>
    </row>
    <row r="35" spans="1:6" x14ac:dyDescent="0.2">
      <c r="A35" s="43" t="s">
        <v>338</v>
      </c>
      <c r="B35" s="43" t="s">
        <v>339</v>
      </c>
      <c r="C35" s="43" t="s">
        <v>340</v>
      </c>
      <c r="D35" s="43">
        <v>581</v>
      </c>
      <c r="E35" s="7">
        <v>1.3264229999999999</v>
      </c>
      <c r="F35" s="25" t="s">
        <v>632</v>
      </c>
    </row>
    <row r="36" spans="1:6" x14ac:dyDescent="0.2">
      <c r="A36" s="42" t="s">
        <v>40</v>
      </c>
      <c r="B36" s="43"/>
      <c r="C36" s="43"/>
      <c r="D36" s="43"/>
      <c r="E36" s="6">
        <f>SUM(E7:E35)</f>
        <v>6473.8246849999996</v>
      </c>
      <c r="F36" s="6">
        <f>SUM(F7:F35)</f>
        <v>19.165479622110396</v>
      </c>
    </row>
    <row r="37" spans="1:6" x14ac:dyDescent="0.2">
      <c r="A37" s="43"/>
      <c r="B37" s="43"/>
      <c r="C37" s="43"/>
      <c r="D37" s="43"/>
      <c r="E37" s="7"/>
      <c r="F37" s="7"/>
    </row>
    <row r="38" spans="1:6" x14ac:dyDescent="0.2">
      <c r="A38" s="42" t="s">
        <v>693</v>
      </c>
      <c r="B38" s="43"/>
      <c r="C38" s="43"/>
      <c r="D38" s="43"/>
      <c r="E38" s="7"/>
      <c r="F38" s="7"/>
    </row>
    <row r="39" spans="1:6" x14ac:dyDescent="0.2">
      <c r="A39" s="42" t="s">
        <v>8</v>
      </c>
      <c r="B39" s="43"/>
      <c r="C39" s="43"/>
      <c r="D39" s="43"/>
      <c r="E39" s="7"/>
      <c r="F39" s="7"/>
    </row>
    <row r="40" spans="1:6" x14ac:dyDescent="0.2">
      <c r="A40" s="42"/>
      <c r="B40" s="43"/>
      <c r="C40" s="43"/>
      <c r="D40" s="43"/>
      <c r="E40" s="7"/>
      <c r="F40" s="7"/>
    </row>
    <row r="41" spans="1:6" x14ac:dyDescent="0.2">
      <c r="A41" s="43" t="s">
        <v>1477</v>
      </c>
      <c r="B41" s="43" t="s">
        <v>1478</v>
      </c>
      <c r="C41" s="43" t="s">
        <v>1479</v>
      </c>
      <c r="D41" s="43">
        <v>250</v>
      </c>
      <c r="E41" s="7">
        <v>2462.2350000000001</v>
      </c>
      <c r="F41" s="7">
        <v>7.2908346680289897</v>
      </c>
    </row>
    <row r="42" spans="1:6" x14ac:dyDescent="0.2">
      <c r="A42" s="43" t="s">
        <v>1480</v>
      </c>
      <c r="B42" s="43" t="s">
        <v>1481</v>
      </c>
      <c r="C42" s="43" t="s">
        <v>810</v>
      </c>
      <c r="D42" s="43">
        <v>200</v>
      </c>
      <c r="E42" s="7">
        <v>1976.8879999999999</v>
      </c>
      <c r="F42" s="7">
        <v>5.8536912866604904</v>
      </c>
    </row>
    <row r="43" spans="1:6" x14ac:dyDescent="0.2">
      <c r="A43" s="43" t="s">
        <v>1207</v>
      </c>
      <c r="B43" s="43" t="s">
        <v>1208</v>
      </c>
      <c r="C43" s="43" t="s">
        <v>1000</v>
      </c>
      <c r="D43" s="43">
        <v>200</v>
      </c>
      <c r="E43" s="7">
        <v>1967.2539999999999</v>
      </c>
      <c r="F43" s="7">
        <v>5.8251643990190596</v>
      </c>
    </row>
    <row r="44" spans="1:6" x14ac:dyDescent="0.2">
      <c r="A44" s="43" t="s">
        <v>1482</v>
      </c>
      <c r="B44" s="43" t="s">
        <v>1483</v>
      </c>
      <c r="C44" s="43" t="s">
        <v>1166</v>
      </c>
      <c r="D44" s="43">
        <v>160</v>
      </c>
      <c r="E44" s="7">
        <v>1604.4287999999999</v>
      </c>
      <c r="F44" s="7">
        <v>4.75081587152492</v>
      </c>
    </row>
    <row r="45" spans="1:6" x14ac:dyDescent="0.2">
      <c r="A45" s="43" t="s">
        <v>1484</v>
      </c>
      <c r="B45" s="43" t="s">
        <v>1485</v>
      </c>
      <c r="C45" s="43" t="s">
        <v>696</v>
      </c>
      <c r="D45" s="43">
        <v>150</v>
      </c>
      <c r="E45" s="7">
        <v>1503.252</v>
      </c>
      <c r="F45" s="7">
        <v>4.4512249222287501</v>
      </c>
    </row>
    <row r="46" spans="1:6" x14ac:dyDescent="0.2">
      <c r="A46" s="43" t="s">
        <v>1486</v>
      </c>
      <c r="B46" s="43" t="s">
        <v>1487</v>
      </c>
      <c r="C46" s="43" t="s">
        <v>1000</v>
      </c>
      <c r="D46" s="43">
        <v>150</v>
      </c>
      <c r="E46" s="7">
        <v>1489.4280000000001</v>
      </c>
      <c r="F46" s="7">
        <v>4.4102911777036304</v>
      </c>
    </row>
    <row r="47" spans="1:6" x14ac:dyDescent="0.2">
      <c r="A47" s="43" t="s">
        <v>1067</v>
      </c>
      <c r="B47" s="43" t="s">
        <v>1068</v>
      </c>
      <c r="C47" s="43" t="s">
        <v>1000</v>
      </c>
      <c r="D47" s="43">
        <v>120</v>
      </c>
      <c r="E47" s="7">
        <v>1179.2460000000001</v>
      </c>
      <c r="F47" s="7">
        <v>3.4918225185388501</v>
      </c>
    </row>
    <row r="48" spans="1:6" x14ac:dyDescent="0.2">
      <c r="A48" s="43" t="s">
        <v>1488</v>
      </c>
      <c r="B48" s="43" t="s">
        <v>1489</v>
      </c>
      <c r="C48" s="43" t="s">
        <v>696</v>
      </c>
      <c r="D48" s="43">
        <v>100</v>
      </c>
      <c r="E48" s="7">
        <v>1001.178</v>
      </c>
      <c r="F48" s="7">
        <v>2.9645518284274002</v>
      </c>
    </row>
    <row r="49" spans="1:6" x14ac:dyDescent="0.2">
      <c r="A49" s="43" t="s">
        <v>1490</v>
      </c>
      <c r="B49" s="43" t="s">
        <v>1491</v>
      </c>
      <c r="C49" s="43" t="s">
        <v>1492</v>
      </c>
      <c r="D49" s="43">
        <v>100</v>
      </c>
      <c r="E49" s="7">
        <v>1000.323</v>
      </c>
      <c r="F49" s="7">
        <v>2.9620201189678301</v>
      </c>
    </row>
    <row r="50" spans="1:6" x14ac:dyDescent="0.2">
      <c r="A50" s="43" t="s">
        <v>1493</v>
      </c>
      <c r="B50" s="43" t="s">
        <v>1494</v>
      </c>
      <c r="C50" s="43" t="s">
        <v>696</v>
      </c>
      <c r="D50" s="43">
        <v>100</v>
      </c>
      <c r="E50" s="7">
        <v>996.96199999999999</v>
      </c>
      <c r="F50" s="7">
        <v>2.95206798388761</v>
      </c>
    </row>
    <row r="51" spans="1:6" x14ac:dyDescent="0.2">
      <c r="A51" s="43" t="s">
        <v>1495</v>
      </c>
      <c r="B51" s="43" t="s">
        <v>1496</v>
      </c>
      <c r="C51" s="43" t="s">
        <v>997</v>
      </c>
      <c r="D51" s="43">
        <v>100</v>
      </c>
      <c r="E51" s="7">
        <v>991.03300000000002</v>
      </c>
      <c r="F51" s="7">
        <v>2.9345118372376202</v>
      </c>
    </row>
    <row r="52" spans="1:6" x14ac:dyDescent="0.2">
      <c r="A52" s="43" t="s">
        <v>1497</v>
      </c>
      <c r="B52" s="43" t="s">
        <v>1498</v>
      </c>
      <c r="C52" s="43" t="s">
        <v>1011</v>
      </c>
      <c r="D52" s="43">
        <v>100</v>
      </c>
      <c r="E52" s="7">
        <v>989.67399999999998</v>
      </c>
      <c r="F52" s="7">
        <v>2.9304877516755798</v>
      </c>
    </row>
    <row r="53" spans="1:6" x14ac:dyDescent="0.2">
      <c r="A53" s="43" t="s">
        <v>1499</v>
      </c>
      <c r="B53" s="43" t="s">
        <v>1500</v>
      </c>
      <c r="C53" s="43" t="s">
        <v>696</v>
      </c>
      <c r="D53" s="43">
        <v>90</v>
      </c>
      <c r="E53" s="7">
        <v>833.57820000000004</v>
      </c>
      <c r="F53" s="7">
        <v>2.4682781452920599</v>
      </c>
    </row>
    <row r="54" spans="1:6" x14ac:dyDescent="0.2">
      <c r="A54" s="43" t="s">
        <v>1070</v>
      </c>
      <c r="B54" s="43" t="s">
        <v>1071</v>
      </c>
      <c r="C54" s="43" t="s">
        <v>813</v>
      </c>
      <c r="D54" s="43">
        <v>70</v>
      </c>
      <c r="E54" s="7">
        <v>708.25509999999997</v>
      </c>
      <c r="F54" s="7">
        <v>2.0971884636878002</v>
      </c>
    </row>
    <row r="55" spans="1:6" x14ac:dyDescent="0.2">
      <c r="A55" s="43" t="s">
        <v>1501</v>
      </c>
      <c r="B55" s="43" t="s">
        <v>1502</v>
      </c>
      <c r="C55" s="43" t="s">
        <v>1147</v>
      </c>
      <c r="D55" s="43">
        <v>50</v>
      </c>
      <c r="E55" s="7">
        <v>499.15550000000002</v>
      </c>
      <c r="F55" s="7">
        <v>1.47803122940635</v>
      </c>
    </row>
    <row r="56" spans="1:6" x14ac:dyDescent="0.2">
      <c r="A56" s="43" t="s">
        <v>1503</v>
      </c>
      <c r="B56" s="43" t="s">
        <v>1504</v>
      </c>
      <c r="C56" s="43" t="s">
        <v>1000</v>
      </c>
      <c r="D56" s="43">
        <v>50</v>
      </c>
      <c r="E56" s="7">
        <v>484.86799999999999</v>
      </c>
      <c r="F56" s="7">
        <v>1.4357250318584101</v>
      </c>
    </row>
    <row r="57" spans="1:6" x14ac:dyDescent="0.2">
      <c r="A57" s="43" t="s">
        <v>1505</v>
      </c>
      <c r="B57" s="43" t="s">
        <v>1506</v>
      </c>
      <c r="C57" s="43" t="s">
        <v>1123</v>
      </c>
      <c r="D57" s="43">
        <v>50</v>
      </c>
      <c r="E57" s="7">
        <v>483.64350000000002</v>
      </c>
      <c r="F57" s="7">
        <v>1.4320992093634</v>
      </c>
    </row>
    <row r="58" spans="1:6" x14ac:dyDescent="0.2">
      <c r="A58" s="42" t="s">
        <v>40</v>
      </c>
      <c r="B58" s="43"/>
      <c r="C58" s="43"/>
      <c r="D58" s="43"/>
      <c r="E58" s="6">
        <f>SUM(E41:E57)</f>
        <v>20171.402099999992</v>
      </c>
      <c r="F58" s="6">
        <f>SUM(F41:F57)</f>
        <v>59.728806443508752</v>
      </c>
    </row>
    <row r="59" spans="1:6" x14ac:dyDescent="0.2">
      <c r="A59" s="43"/>
      <c r="B59" s="43"/>
      <c r="C59" s="43"/>
      <c r="D59" s="43"/>
      <c r="E59" s="7"/>
      <c r="F59" s="7"/>
    </row>
    <row r="60" spans="1:6" x14ac:dyDescent="0.2">
      <c r="A60" s="42" t="s">
        <v>1417</v>
      </c>
      <c r="B60" s="43"/>
      <c r="C60" s="43"/>
      <c r="D60" s="43"/>
      <c r="E60" s="7"/>
      <c r="F60" s="7"/>
    </row>
    <row r="61" spans="1:6" x14ac:dyDescent="0.2">
      <c r="A61" s="42" t="s">
        <v>1418</v>
      </c>
      <c r="B61" s="43"/>
      <c r="C61" s="43"/>
      <c r="D61" s="43"/>
      <c r="E61" s="7"/>
      <c r="F61" s="7"/>
    </row>
    <row r="62" spans="1:6" x14ac:dyDescent="0.2">
      <c r="A62" s="43" t="s">
        <v>1507</v>
      </c>
      <c r="B62" s="43" t="s">
        <v>1508</v>
      </c>
      <c r="C62" s="43" t="s">
        <v>1421</v>
      </c>
      <c r="D62" s="43">
        <v>2500</v>
      </c>
      <c r="E62" s="7">
        <v>2479.855</v>
      </c>
      <c r="F62" s="7">
        <v>7.3430086103418404</v>
      </c>
    </row>
    <row r="63" spans="1:6" x14ac:dyDescent="0.2">
      <c r="A63" s="42" t="s">
        <v>40</v>
      </c>
      <c r="B63" s="43"/>
      <c r="C63" s="43"/>
      <c r="D63" s="43"/>
      <c r="E63" s="6">
        <f>SUM(E62:E62)</f>
        <v>2479.855</v>
      </c>
      <c r="F63" s="6">
        <f>SUM(F62:F62)</f>
        <v>7.3430086103418404</v>
      </c>
    </row>
    <row r="64" spans="1:6" x14ac:dyDescent="0.2">
      <c r="A64" s="43"/>
      <c r="B64" s="43"/>
      <c r="C64" s="43"/>
      <c r="D64" s="43"/>
      <c r="E64" s="7"/>
      <c r="F64" s="7"/>
    </row>
    <row r="65" spans="1:6" x14ac:dyDescent="0.2">
      <c r="A65" s="42" t="s">
        <v>1137</v>
      </c>
      <c r="B65" s="43"/>
      <c r="C65" s="43"/>
      <c r="D65" s="43"/>
      <c r="E65" s="7"/>
      <c r="F65" s="7"/>
    </row>
    <row r="66" spans="1:6" x14ac:dyDescent="0.2">
      <c r="A66" s="43" t="s">
        <v>1509</v>
      </c>
      <c r="B66" s="43" t="s">
        <v>1510</v>
      </c>
      <c r="C66" s="43" t="s">
        <v>1424</v>
      </c>
      <c r="D66" s="43">
        <v>500</v>
      </c>
      <c r="E66" s="7">
        <v>2340.7049999999999</v>
      </c>
      <c r="F66" s="7">
        <v>6.9309765971277297</v>
      </c>
    </row>
    <row r="67" spans="1:6" x14ac:dyDescent="0.2">
      <c r="A67" s="42" t="s">
        <v>40</v>
      </c>
      <c r="B67" s="43"/>
      <c r="C67" s="43"/>
      <c r="D67" s="43"/>
      <c r="E67" s="6">
        <f>SUM(E66:E66)</f>
        <v>2340.7049999999999</v>
      </c>
      <c r="F67" s="6">
        <f>SUM(F66:F66)</f>
        <v>6.9309765971277297</v>
      </c>
    </row>
    <row r="68" spans="1:6" x14ac:dyDescent="0.2">
      <c r="A68" s="43"/>
      <c r="B68" s="43"/>
      <c r="C68" s="43"/>
      <c r="D68" s="43"/>
      <c r="E68" s="7"/>
      <c r="F68" s="7"/>
    </row>
    <row r="69" spans="1:6" x14ac:dyDescent="0.2">
      <c r="A69" s="42" t="s">
        <v>1465</v>
      </c>
      <c r="B69" s="43"/>
      <c r="C69" s="43"/>
      <c r="D69" s="43"/>
      <c r="E69" s="7"/>
      <c r="F69" s="7"/>
    </row>
    <row r="70" spans="1:6" x14ac:dyDescent="0.2">
      <c r="A70" s="43" t="s">
        <v>1469</v>
      </c>
      <c r="B70" s="43" t="s">
        <v>1470</v>
      </c>
      <c r="C70" s="43" t="s">
        <v>1468</v>
      </c>
      <c r="D70" s="43">
        <v>800000</v>
      </c>
      <c r="E70" s="7">
        <v>810.4</v>
      </c>
      <c r="F70" s="7">
        <v>2.3996460187474802</v>
      </c>
    </row>
    <row r="71" spans="1:6" x14ac:dyDescent="0.2">
      <c r="A71" s="42" t="s">
        <v>40</v>
      </c>
      <c r="B71" s="43"/>
      <c r="C71" s="43"/>
      <c r="D71" s="43"/>
      <c r="E71" s="6">
        <f>SUM(E70:E70)</f>
        <v>810.4</v>
      </c>
      <c r="F71" s="6">
        <f>SUM(F70:F70)</f>
        <v>2.3996460187474802</v>
      </c>
    </row>
    <row r="72" spans="1:6" x14ac:dyDescent="0.2">
      <c r="A72" s="43"/>
      <c r="B72" s="43"/>
      <c r="C72" s="43"/>
      <c r="D72" s="43"/>
      <c r="E72" s="7"/>
      <c r="F72" s="7"/>
    </row>
    <row r="73" spans="1:6" x14ac:dyDescent="0.2">
      <c r="A73" s="42" t="s">
        <v>40</v>
      </c>
      <c r="B73" s="43"/>
      <c r="C73" s="43"/>
      <c r="D73" s="43"/>
      <c r="E73" s="6">
        <f>E36+E58+E63+E67+E71</f>
        <v>32276.186784999991</v>
      </c>
      <c r="F73" s="6">
        <f>F36+F58+F63+F67+F71</f>
        <v>95.567917291836196</v>
      </c>
    </row>
    <row r="74" spans="1:6" x14ac:dyDescent="0.2">
      <c r="A74" s="43"/>
      <c r="B74" s="43"/>
      <c r="C74" s="43"/>
      <c r="D74" s="43"/>
      <c r="E74" s="7"/>
      <c r="F74" s="7"/>
    </row>
    <row r="75" spans="1:6" x14ac:dyDescent="0.2">
      <c r="A75" s="42" t="s">
        <v>103</v>
      </c>
      <c r="B75" s="43"/>
      <c r="C75" s="43"/>
      <c r="D75" s="43"/>
      <c r="E75" s="6">
        <v>1495.4577208999999</v>
      </c>
      <c r="F75" s="6">
        <v>4.43</v>
      </c>
    </row>
    <row r="76" spans="1:6" x14ac:dyDescent="0.2">
      <c r="A76" s="43"/>
      <c r="B76" s="43"/>
      <c r="C76" s="43"/>
      <c r="D76" s="43"/>
      <c r="E76" s="7"/>
      <c r="F76" s="7"/>
    </row>
    <row r="77" spans="1:6" x14ac:dyDescent="0.2">
      <c r="A77" s="44" t="s">
        <v>104</v>
      </c>
      <c r="B77" s="41"/>
      <c r="C77" s="41"/>
      <c r="D77" s="41"/>
      <c r="E77" s="8">
        <f>E73+E75</f>
        <v>33771.644505899989</v>
      </c>
      <c r="F77" s="8">
        <f>F73+F75</f>
        <v>99.997917291836188</v>
      </c>
    </row>
    <row r="78" spans="1:6" x14ac:dyDescent="0.2">
      <c r="A78" s="4" t="s">
        <v>718</v>
      </c>
      <c r="F78" s="9" t="s">
        <v>1337</v>
      </c>
    </row>
    <row r="80" spans="1:6" x14ac:dyDescent="0.2">
      <c r="A80" s="4" t="s">
        <v>105</v>
      </c>
    </row>
    <row r="81" spans="1:4" x14ac:dyDescent="0.2">
      <c r="A81" s="4" t="s">
        <v>687</v>
      </c>
    </row>
    <row r="82" spans="1:4" x14ac:dyDescent="0.2">
      <c r="A82" s="4" t="s">
        <v>106</v>
      </c>
    </row>
    <row r="83" spans="1:4" x14ac:dyDescent="0.2">
      <c r="A83" s="2" t="s">
        <v>678</v>
      </c>
      <c r="D83" s="10">
        <v>54.096800000000002</v>
      </c>
    </row>
    <row r="84" spans="1:4" x14ac:dyDescent="0.2">
      <c r="A84" s="2" t="s">
        <v>1462</v>
      </c>
      <c r="D84" s="10">
        <v>13.5657</v>
      </c>
    </row>
    <row r="85" spans="1:4" x14ac:dyDescent="0.2">
      <c r="A85" s="2" t="s">
        <v>720</v>
      </c>
      <c r="D85" s="10">
        <v>13.216100000000001</v>
      </c>
    </row>
    <row r="86" spans="1:4" x14ac:dyDescent="0.2">
      <c r="A86" s="2" t="s">
        <v>680</v>
      </c>
      <c r="D86" s="10">
        <v>56.4392</v>
      </c>
    </row>
    <row r="87" spans="1:4" x14ac:dyDescent="0.2">
      <c r="A87" s="2" t="s">
        <v>1463</v>
      </c>
      <c r="D87" s="10">
        <v>14.2803</v>
      </c>
    </row>
    <row r="88" spans="1:4" x14ac:dyDescent="0.2">
      <c r="A88" s="2" t="s">
        <v>721</v>
      </c>
      <c r="D88" s="10">
        <v>13.9049</v>
      </c>
    </row>
    <row r="90" spans="1:4" x14ac:dyDescent="0.2">
      <c r="A90" s="4" t="s">
        <v>107</v>
      </c>
    </row>
    <row r="91" spans="1:4" x14ac:dyDescent="0.2">
      <c r="A91" s="2" t="s">
        <v>678</v>
      </c>
      <c r="D91" s="10">
        <v>54.113399999999999</v>
      </c>
    </row>
    <row r="92" spans="1:4" x14ac:dyDescent="0.2">
      <c r="A92" s="2" t="s">
        <v>1462</v>
      </c>
      <c r="D92" s="10">
        <v>13.054</v>
      </c>
    </row>
    <row r="93" spans="1:4" x14ac:dyDescent="0.2">
      <c r="A93" s="2" t="s">
        <v>720</v>
      </c>
      <c r="D93" s="10">
        <v>12.6944</v>
      </c>
    </row>
    <row r="94" spans="1:4" x14ac:dyDescent="0.2">
      <c r="A94" s="2" t="s">
        <v>680</v>
      </c>
      <c r="D94" s="10">
        <v>56.643900000000002</v>
      </c>
    </row>
    <row r="95" spans="1:4" x14ac:dyDescent="0.2">
      <c r="A95" s="2" t="s">
        <v>1463</v>
      </c>
      <c r="D95" s="10">
        <v>13.811400000000001</v>
      </c>
    </row>
    <row r="96" spans="1:4" x14ac:dyDescent="0.2">
      <c r="A96" s="2" t="s">
        <v>721</v>
      </c>
      <c r="D96" s="10">
        <v>13.4246</v>
      </c>
    </row>
    <row r="98" spans="1:5" x14ac:dyDescent="0.2">
      <c r="A98" s="4" t="s">
        <v>108</v>
      </c>
      <c r="D98" s="21" t="s">
        <v>322</v>
      </c>
    </row>
    <row r="99" spans="1:5" x14ac:dyDescent="0.2">
      <c r="A99" s="59" t="s">
        <v>682</v>
      </c>
      <c r="B99" s="60"/>
      <c r="C99" s="73" t="s">
        <v>683</v>
      </c>
      <c r="D99" s="73"/>
    </row>
    <row r="100" spans="1:5" x14ac:dyDescent="0.2">
      <c r="A100" s="76"/>
      <c r="B100" s="76"/>
      <c r="C100" s="17" t="s">
        <v>684</v>
      </c>
      <c r="D100" s="17" t="s">
        <v>685</v>
      </c>
    </row>
    <row r="101" spans="1:5" x14ac:dyDescent="0.2">
      <c r="A101" s="18" t="s">
        <v>1462</v>
      </c>
      <c r="B101" s="19"/>
      <c r="C101" s="58">
        <v>0.36736457699999997</v>
      </c>
      <c r="D101" s="58">
        <v>0.34018142940000001</v>
      </c>
    </row>
    <row r="102" spans="1:5" x14ac:dyDescent="0.2">
      <c r="A102" s="18" t="s">
        <v>720</v>
      </c>
      <c r="B102" s="19"/>
      <c r="C102" s="58">
        <v>0.374567804</v>
      </c>
      <c r="D102" s="58">
        <v>0.3468516532</v>
      </c>
    </row>
    <row r="103" spans="1:5" x14ac:dyDescent="0.2">
      <c r="A103" s="18" t="s">
        <v>1463</v>
      </c>
      <c r="B103" s="19"/>
      <c r="C103" s="58">
        <v>0.36736457699999997</v>
      </c>
      <c r="D103" s="58">
        <v>0.34018142940000001</v>
      </c>
    </row>
    <row r="104" spans="1:5" x14ac:dyDescent="0.2">
      <c r="A104" s="18" t="s">
        <v>721</v>
      </c>
      <c r="B104" s="19"/>
      <c r="C104" s="58">
        <v>0.374567804</v>
      </c>
      <c r="D104" s="58">
        <v>0.3468516532</v>
      </c>
    </row>
    <row r="105" spans="1:5" x14ac:dyDescent="0.2">
      <c r="A105" s="4"/>
      <c r="D105" s="21"/>
    </row>
    <row r="106" spans="1:5" x14ac:dyDescent="0.2">
      <c r="A106" s="4" t="s">
        <v>722</v>
      </c>
      <c r="D106" s="29">
        <v>1.7687449773760744</v>
      </c>
      <c r="E106" s="1" t="s">
        <v>779</v>
      </c>
    </row>
  </sheetData>
  <mergeCells count="3">
    <mergeCell ref="A1:F1"/>
    <mergeCell ref="C99:D99"/>
    <mergeCell ref="A100:B10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5F69-45B2-4220-B550-FCC6805C1BD4}">
  <dimension ref="A1:F108"/>
  <sheetViews>
    <sheetView showGridLines="0" workbookViewId="0">
      <selection sqref="A1:G1"/>
    </sheetView>
  </sheetViews>
  <sheetFormatPr defaultRowHeight="11.25" x14ac:dyDescent="0.2"/>
  <cols>
    <col min="1" max="1" width="38" style="2" customWidth="1"/>
    <col min="2" max="2" width="83.7109375" style="2" bestFit="1" customWidth="1"/>
    <col min="3" max="3" width="24.28515625" style="2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68" t="s">
        <v>1942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1476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7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3" t="s">
        <v>9</v>
      </c>
      <c r="B7" s="43" t="s">
        <v>10</v>
      </c>
      <c r="C7" s="43" t="s">
        <v>11</v>
      </c>
      <c r="D7" s="43">
        <v>79000</v>
      </c>
      <c r="E7" s="7">
        <v>1641.2645</v>
      </c>
      <c r="F7" s="7">
        <v>3.8277739374408601</v>
      </c>
    </row>
    <row r="8" spans="1:6" x14ac:dyDescent="0.2">
      <c r="A8" s="43" t="s">
        <v>115</v>
      </c>
      <c r="B8" s="43" t="s">
        <v>116</v>
      </c>
      <c r="C8" s="43" t="s">
        <v>11</v>
      </c>
      <c r="D8" s="43">
        <v>206475</v>
      </c>
      <c r="E8" s="7">
        <v>1465.0433625000001</v>
      </c>
      <c r="F8" s="7">
        <v>3.4167891891880999</v>
      </c>
    </row>
    <row r="9" spans="1:6" x14ac:dyDescent="0.2">
      <c r="A9" s="43" t="s">
        <v>182</v>
      </c>
      <c r="B9" s="43" t="s">
        <v>183</v>
      </c>
      <c r="C9" s="43" t="s">
        <v>75</v>
      </c>
      <c r="D9" s="43">
        <v>109904</v>
      </c>
      <c r="E9" s="7">
        <v>807.02507200000002</v>
      </c>
      <c r="F9" s="7">
        <v>1.88215216832079</v>
      </c>
    </row>
    <row r="10" spans="1:6" x14ac:dyDescent="0.2">
      <c r="A10" s="43" t="s">
        <v>201</v>
      </c>
      <c r="B10" s="43" t="s">
        <v>202</v>
      </c>
      <c r="C10" s="43" t="s">
        <v>200</v>
      </c>
      <c r="D10" s="43">
        <v>25367</v>
      </c>
      <c r="E10" s="7">
        <v>667.57065550000004</v>
      </c>
      <c r="F10" s="7">
        <v>1.55691514470898</v>
      </c>
    </row>
    <row r="11" spans="1:6" x14ac:dyDescent="0.2">
      <c r="A11" s="43" t="s">
        <v>23</v>
      </c>
      <c r="B11" s="43" t="s">
        <v>24</v>
      </c>
      <c r="C11" s="43" t="s">
        <v>11</v>
      </c>
      <c r="D11" s="43">
        <v>53853</v>
      </c>
      <c r="E11" s="7">
        <v>653.29074300000002</v>
      </c>
      <c r="F11" s="7">
        <v>1.52361138599341</v>
      </c>
    </row>
    <row r="12" spans="1:6" x14ac:dyDescent="0.2">
      <c r="A12" s="43" t="s">
        <v>207</v>
      </c>
      <c r="B12" s="43" t="s">
        <v>208</v>
      </c>
      <c r="C12" s="43" t="s">
        <v>55</v>
      </c>
      <c r="D12" s="43">
        <v>79950</v>
      </c>
      <c r="E12" s="7">
        <v>621.25147500000003</v>
      </c>
      <c r="F12" s="7">
        <v>1.4488890758324999</v>
      </c>
    </row>
    <row r="13" spans="1:6" x14ac:dyDescent="0.2">
      <c r="A13" s="43" t="s">
        <v>120</v>
      </c>
      <c r="B13" s="43" t="s">
        <v>121</v>
      </c>
      <c r="C13" s="43" t="s">
        <v>36</v>
      </c>
      <c r="D13" s="43">
        <v>160000</v>
      </c>
      <c r="E13" s="7">
        <v>508.88</v>
      </c>
      <c r="F13" s="7">
        <v>1.1868151667722699</v>
      </c>
    </row>
    <row r="14" spans="1:6" x14ac:dyDescent="0.2">
      <c r="A14" s="43" t="s">
        <v>20</v>
      </c>
      <c r="B14" s="43" t="s">
        <v>21</v>
      </c>
      <c r="C14" s="43" t="s">
        <v>22</v>
      </c>
      <c r="D14" s="43">
        <v>254936</v>
      </c>
      <c r="E14" s="7">
        <v>499.03721999999999</v>
      </c>
      <c r="F14" s="7">
        <v>1.1638597340824299</v>
      </c>
    </row>
    <row r="15" spans="1:6" x14ac:dyDescent="0.2">
      <c r="A15" s="43" t="s">
        <v>429</v>
      </c>
      <c r="B15" s="43" t="s">
        <v>430</v>
      </c>
      <c r="C15" s="43" t="s">
        <v>64</v>
      </c>
      <c r="D15" s="43">
        <v>34000</v>
      </c>
      <c r="E15" s="7">
        <v>477.76799999999997</v>
      </c>
      <c r="F15" s="7">
        <v>1.1142554405723399</v>
      </c>
    </row>
    <row r="16" spans="1:6" x14ac:dyDescent="0.2">
      <c r="A16" s="43" t="s">
        <v>257</v>
      </c>
      <c r="B16" s="43" t="s">
        <v>258</v>
      </c>
      <c r="C16" s="43" t="s">
        <v>119</v>
      </c>
      <c r="D16" s="43">
        <v>203475</v>
      </c>
      <c r="E16" s="7">
        <v>454.46141249999999</v>
      </c>
      <c r="F16" s="7">
        <v>1.05989957763667</v>
      </c>
    </row>
    <row r="17" spans="1:6" x14ac:dyDescent="0.2">
      <c r="A17" s="43" t="s">
        <v>186</v>
      </c>
      <c r="B17" s="43" t="s">
        <v>187</v>
      </c>
      <c r="C17" s="43" t="s">
        <v>30</v>
      </c>
      <c r="D17" s="43">
        <v>66526</v>
      </c>
      <c r="E17" s="7">
        <v>429.69143400000002</v>
      </c>
      <c r="F17" s="7">
        <v>1.00213077916862</v>
      </c>
    </row>
    <row r="18" spans="1:6" x14ac:dyDescent="0.2">
      <c r="A18" s="43" t="s">
        <v>132</v>
      </c>
      <c r="B18" s="43" t="s">
        <v>133</v>
      </c>
      <c r="C18" s="43" t="s">
        <v>131</v>
      </c>
      <c r="D18" s="43">
        <v>190244</v>
      </c>
      <c r="E18" s="7">
        <v>425.38558399999999</v>
      </c>
      <c r="F18" s="7">
        <v>0.99208863153882798</v>
      </c>
    </row>
    <row r="19" spans="1:6" x14ac:dyDescent="0.2">
      <c r="A19" s="43" t="s">
        <v>111</v>
      </c>
      <c r="B19" s="43" t="s">
        <v>112</v>
      </c>
      <c r="C19" s="43" t="s">
        <v>11</v>
      </c>
      <c r="D19" s="43">
        <v>106474</v>
      </c>
      <c r="E19" s="7">
        <v>372.81871100000001</v>
      </c>
      <c r="F19" s="7">
        <v>0.86949162999388296</v>
      </c>
    </row>
    <row r="20" spans="1:6" x14ac:dyDescent="0.2">
      <c r="A20" s="43" t="s">
        <v>217</v>
      </c>
      <c r="B20" s="43" t="s">
        <v>218</v>
      </c>
      <c r="C20" s="43" t="s">
        <v>219</v>
      </c>
      <c r="D20" s="43">
        <v>74355</v>
      </c>
      <c r="E20" s="7">
        <v>372.10959750000001</v>
      </c>
      <c r="F20" s="7">
        <v>0.86783782820021305</v>
      </c>
    </row>
    <row r="21" spans="1:6" x14ac:dyDescent="0.2">
      <c r="A21" s="43" t="s">
        <v>259</v>
      </c>
      <c r="B21" s="43" t="s">
        <v>260</v>
      </c>
      <c r="C21" s="43" t="s">
        <v>229</v>
      </c>
      <c r="D21" s="43">
        <v>40000</v>
      </c>
      <c r="E21" s="7">
        <v>354.28</v>
      </c>
      <c r="F21" s="7">
        <v>0.82625545764046404</v>
      </c>
    </row>
    <row r="22" spans="1:6" x14ac:dyDescent="0.2">
      <c r="A22" s="43" t="s">
        <v>215</v>
      </c>
      <c r="B22" s="43" t="s">
        <v>216</v>
      </c>
      <c r="C22" s="43" t="s">
        <v>170</v>
      </c>
      <c r="D22" s="43">
        <v>60000</v>
      </c>
      <c r="E22" s="7">
        <v>339.93</v>
      </c>
      <c r="F22" s="7">
        <v>0.79278824013696203</v>
      </c>
    </row>
    <row r="23" spans="1:6" x14ac:dyDescent="0.2">
      <c r="A23" s="43" t="s">
        <v>230</v>
      </c>
      <c r="B23" s="43" t="s">
        <v>231</v>
      </c>
      <c r="C23" s="43" t="s">
        <v>64</v>
      </c>
      <c r="D23" s="43">
        <v>26468</v>
      </c>
      <c r="E23" s="7">
        <v>332.557186</v>
      </c>
      <c r="F23" s="7">
        <v>0.77559328754108303</v>
      </c>
    </row>
    <row r="24" spans="1:6" x14ac:dyDescent="0.2">
      <c r="A24" s="43" t="s">
        <v>122</v>
      </c>
      <c r="B24" s="43" t="s">
        <v>123</v>
      </c>
      <c r="C24" s="43" t="s">
        <v>119</v>
      </c>
      <c r="D24" s="43">
        <v>93000</v>
      </c>
      <c r="E24" s="7">
        <v>313.92149999999998</v>
      </c>
      <c r="F24" s="7">
        <v>0.73213094909585896</v>
      </c>
    </row>
    <row r="25" spans="1:6" x14ac:dyDescent="0.2">
      <c r="A25" s="43" t="s">
        <v>239</v>
      </c>
      <c r="B25" s="43" t="s">
        <v>240</v>
      </c>
      <c r="C25" s="43" t="s">
        <v>131</v>
      </c>
      <c r="D25" s="43">
        <v>168573</v>
      </c>
      <c r="E25" s="7">
        <v>265.08104250000002</v>
      </c>
      <c r="F25" s="7">
        <v>0.61822473208380002</v>
      </c>
    </row>
    <row r="26" spans="1:6" x14ac:dyDescent="0.2">
      <c r="A26" s="43" t="s">
        <v>126</v>
      </c>
      <c r="B26" s="43" t="s">
        <v>127</v>
      </c>
      <c r="C26" s="43" t="s">
        <v>128</v>
      </c>
      <c r="D26" s="43">
        <v>184376</v>
      </c>
      <c r="E26" s="7">
        <v>260.43110000000001</v>
      </c>
      <c r="F26" s="7">
        <v>0.60738008838858903</v>
      </c>
    </row>
    <row r="27" spans="1:6" x14ac:dyDescent="0.2">
      <c r="A27" s="43" t="s">
        <v>225</v>
      </c>
      <c r="B27" s="43" t="s">
        <v>226</v>
      </c>
      <c r="C27" s="43" t="s">
        <v>64</v>
      </c>
      <c r="D27" s="43">
        <v>57182</v>
      </c>
      <c r="E27" s="7">
        <v>257.43336399999998</v>
      </c>
      <c r="F27" s="7">
        <v>0.60038873767569201</v>
      </c>
    </row>
    <row r="28" spans="1:6" x14ac:dyDescent="0.2">
      <c r="A28" s="43" t="s">
        <v>162</v>
      </c>
      <c r="B28" s="43" t="s">
        <v>163</v>
      </c>
      <c r="C28" s="43" t="s">
        <v>128</v>
      </c>
      <c r="D28" s="43">
        <v>130625</v>
      </c>
      <c r="E28" s="7">
        <v>238.8478125</v>
      </c>
      <c r="F28" s="7">
        <v>0.55704332342670004</v>
      </c>
    </row>
    <row r="29" spans="1:6" x14ac:dyDescent="0.2">
      <c r="A29" s="43" t="s">
        <v>113</v>
      </c>
      <c r="B29" s="43" t="s">
        <v>114</v>
      </c>
      <c r="C29" s="43" t="s">
        <v>11</v>
      </c>
      <c r="D29" s="43">
        <v>88509</v>
      </c>
      <c r="E29" s="7">
        <v>238.1334645</v>
      </c>
      <c r="F29" s="7">
        <v>0.55537731367832399</v>
      </c>
    </row>
    <row r="30" spans="1:6" x14ac:dyDescent="0.2">
      <c r="A30" s="43" t="s">
        <v>205</v>
      </c>
      <c r="B30" s="43" t="s">
        <v>206</v>
      </c>
      <c r="C30" s="43" t="s">
        <v>200</v>
      </c>
      <c r="D30" s="43">
        <v>72000</v>
      </c>
      <c r="E30" s="7">
        <v>229.464</v>
      </c>
      <c r="F30" s="7">
        <v>0.53515829945808802</v>
      </c>
    </row>
    <row r="31" spans="1:6" x14ac:dyDescent="0.2">
      <c r="A31" s="43" t="s">
        <v>25</v>
      </c>
      <c r="B31" s="43" t="s">
        <v>26</v>
      </c>
      <c r="C31" s="43" t="s">
        <v>27</v>
      </c>
      <c r="D31" s="43">
        <v>32100</v>
      </c>
      <c r="E31" s="7">
        <v>224.63579999999999</v>
      </c>
      <c r="F31" s="7">
        <v>0.52389792178907002</v>
      </c>
    </row>
    <row r="32" spans="1:6" x14ac:dyDescent="0.2">
      <c r="A32" s="43" t="s">
        <v>269</v>
      </c>
      <c r="B32" s="43" t="s">
        <v>270</v>
      </c>
      <c r="C32" s="43" t="s">
        <v>30</v>
      </c>
      <c r="D32" s="43">
        <v>7423</v>
      </c>
      <c r="E32" s="7">
        <v>215.31153800000001</v>
      </c>
      <c r="F32" s="7">
        <v>0.50215178210867695</v>
      </c>
    </row>
    <row r="33" spans="1:6" x14ac:dyDescent="0.2">
      <c r="A33" s="43" t="s">
        <v>305</v>
      </c>
      <c r="B33" s="43" t="s">
        <v>306</v>
      </c>
      <c r="C33" s="43" t="s">
        <v>11</v>
      </c>
      <c r="D33" s="43">
        <v>301582</v>
      </c>
      <c r="E33" s="7">
        <v>208.54395299999999</v>
      </c>
      <c r="F33" s="7">
        <v>0.48636835080774099</v>
      </c>
    </row>
    <row r="34" spans="1:6" x14ac:dyDescent="0.2">
      <c r="A34" s="43" t="s">
        <v>209</v>
      </c>
      <c r="B34" s="43" t="s">
        <v>210</v>
      </c>
      <c r="C34" s="43" t="s">
        <v>64</v>
      </c>
      <c r="D34" s="43">
        <v>15000</v>
      </c>
      <c r="E34" s="7">
        <v>201.55500000000001</v>
      </c>
      <c r="F34" s="7">
        <v>0.47006864278176502</v>
      </c>
    </row>
    <row r="35" spans="1:6" x14ac:dyDescent="0.2">
      <c r="A35" s="43" t="s">
        <v>271</v>
      </c>
      <c r="B35" s="43" t="s">
        <v>272</v>
      </c>
      <c r="C35" s="43" t="s">
        <v>229</v>
      </c>
      <c r="D35" s="43">
        <v>27000</v>
      </c>
      <c r="E35" s="7">
        <v>193.56299999999999</v>
      </c>
      <c r="F35" s="7">
        <v>0.45142961823208</v>
      </c>
    </row>
    <row r="36" spans="1:6" x14ac:dyDescent="0.2">
      <c r="A36" s="43" t="s">
        <v>220</v>
      </c>
      <c r="B36" s="43" t="s">
        <v>221</v>
      </c>
      <c r="C36" s="43" t="s">
        <v>16</v>
      </c>
      <c r="D36" s="43">
        <v>65910</v>
      </c>
      <c r="E36" s="7">
        <v>148.49522999999999</v>
      </c>
      <c r="F36" s="7">
        <v>0.34632210178693701</v>
      </c>
    </row>
    <row r="37" spans="1:6" x14ac:dyDescent="0.2">
      <c r="A37" s="43" t="s">
        <v>265</v>
      </c>
      <c r="B37" s="43" t="s">
        <v>266</v>
      </c>
      <c r="C37" s="43" t="s">
        <v>67</v>
      </c>
      <c r="D37" s="43">
        <v>153047</v>
      </c>
      <c r="E37" s="7">
        <v>147.46078449999999</v>
      </c>
      <c r="F37" s="7">
        <v>0.34390955735878198</v>
      </c>
    </row>
    <row r="38" spans="1:6" x14ac:dyDescent="0.2">
      <c r="A38" s="43" t="s">
        <v>28</v>
      </c>
      <c r="B38" s="43" t="s">
        <v>29</v>
      </c>
      <c r="C38" s="43" t="s">
        <v>30</v>
      </c>
      <c r="D38" s="43">
        <v>74940</v>
      </c>
      <c r="E38" s="7">
        <v>132.98103</v>
      </c>
      <c r="F38" s="7">
        <v>0.31013972507663501</v>
      </c>
    </row>
    <row r="39" spans="1:6" x14ac:dyDescent="0.2">
      <c r="A39" s="43" t="s">
        <v>491</v>
      </c>
      <c r="B39" s="43" t="s">
        <v>492</v>
      </c>
      <c r="C39" s="43" t="s">
        <v>200</v>
      </c>
      <c r="D39" s="43">
        <v>7072</v>
      </c>
      <c r="E39" s="7">
        <v>127.433904</v>
      </c>
      <c r="F39" s="7">
        <v>0.297202660800584</v>
      </c>
    </row>
    <row r="40" spans="1:6" x14ac:dyDescent="0.2">
      <c r="A40" s="43" t="s">
        <v>296</v>
      </c>
      <c r="B40" s="43" t="s">
        <v>297</v>
      </c>
      <c r="C40" s="43" t="s">
        <v>30</v>
      </c>
      <c r="D40" s="43">
        <v>23121</v>
      </c>
      <c r="E40" s="7">
        <v>104.7265695</v>
      </c>
      <c r="F40" s="7">
        <v>0.24424438187122699</v>
      </c>
    </row>
    <row r="41" spans="1:6" x14ac:dyDescent="0.2">
      <c r="A41" s="43" t="s">
        <v>338</v>
      </c>
      <c r="B41" s="43" t="s">
        <v>339</v>
      </c>
      <c r="C41" s="43" t="s">
        <v>340</v>
      </c>
      <c r="D41" s="43">
        <v>984</v>
      </c>
      <c r="E41" s="7">
        <v>2.2464719999999998</v>
      </c>
      <c r="F41" s="25" t="s">
        <v>632</v>
      </c>
    </row>
    <row r="42" spans="1:6" x14ac:dyDescent="0.2">
      <c r="A42" s="42" t="s">
        <v>40</v>
      </c>
      <c r="B42" s="43"/>
      <c r="C42" s="43"/>
      <c r="D42" s="43"/>
      <c r="E42" s="6">
        <f>SUM(E7:E41)</f>
        <v>13932.630517500003</v>
      </c>
      <c r="F42" s="6">
        <f>SUM(F7:F41)</f>
        <v>32.488584861188954</v>
      </c>
    </row>
    <row r="43" spans="1:6" x14ac:dyDescent="0.2">
      <c r="A43" s="43"/>
      <c r="B43" s="43"/>
      <c r="C43" s="43"/>
      <c r="D43" s="43"/>
      <c r="E43" s="7"/>
      <c r="F43" s="7"/>
    </row>
    <row r="44" spans="1:6" x14ac:dyDescent="0.2">
      <c r="A44" s="42" t="s">
        <v>693</v>
      </c>
      <c r="B44" s="43"/>
      <c r="C44" s="43"/>
      <c r="D44" s="43"/>
      <c r="E44" s="7"/>
      <c r="F44" s="7"/>
    </row>
    <row r="45" spans="1:6" x14ac:dyDescent="0.2">
      <c r="A45" s="42" t="s">
        <v>8</v>
      </c>
      <c r="B45" s="43"/>
      <c r="C45" s="43"/>
      <c r="D45" s="43"/>
      <c r="E45" s="7"/>
      <c r="F45" s="7"/>
    </row>
    <row r="46" spans="1:6" x14ac:dyDescent="0.2">
      <c r="A46" s="42"/>
      <c r="B46" s="43"/>
      <c r="C46" s="43"/>
      <c r="D46" s="43"/>
      <c r="E46" s="7"/>
      <c r="F46" s="7"/>
    </row>
    <row r="47" spans="1:6" x14ac:dyDescent="0.2">
      <c r="A47" s="43" t="s">
        <v>1484</v>
      </c>
      <c r="B47" s="43" t="s">
        <v>1485</v>
      </c>
      <c r="C47" s="43" t="s">
        <v>696</v>
      </c>
      <c r="D47" s="43">
        <v>400</v>
      </c>
      <c r="E47" s="7">
        <v>4008.672</v>
      </c>
      <c r="F47" s="7">
        <v>9.3490660434981194</v>
      </c>
    </row>
    <row r="48" spans="1:6" x14ac:dyDescent="0.2">
      <c r="A48" s="43" t="s">
        <v>1480</v>
      </c>
      <c r="B48" s="43" t="s">
        <v>1481</v>
      </c>
      <c r="C48" s="43" t="s">
        <v>810</v>
      </c>
      <c r="D48" s="43">
        <v>250</v>
      </c>
      <c r="E48" s="7">
        <v>2471.11</v>
      </c>
      <c r="F48" s="7">
        <v>5.7631481425141899</v>
      </c>
    </row>
    <row r="49" spans="1:6" x14ac:dyDescent="0.2">
      <c r="A49" s="43" t="s">
        <v>1943</v>
      </c>
      <c r="B49" s="43" t="s">
        <v>1944</v>
      </c>
      <c r="C49" s="43" t="s">
        <v>1235</v>
      </c>
      <c r="D49" s="43">
        <v>200</v>
      </c>
      <c r="E49" s="7">
        <v>2031.1020000000001</v>
      </c>
      <c r="F49" s="7">
        <v>4.7369569620765004</v>
      </c>
    </row>
    <row r="50" spans="1:6" x14ac:dyDescent="0.2">
      <c r="A50" s="43" t="s">
        <v>1207</v>
      </c>
      <c r="B50" s="43" t="s">
        <v>1208</v>
      </c>
      <c r="C50" s="43" t="s">
        <v>1000</v>
      </c>
      <c r="D50" s="43">
        <v>200</v>
      </c>
      <c r="E50" s="7">
        <v>1967.2539999999999</v>
      </c>
      <c r="F50" s="7">
        <v>4.5880500001835696</v>
      </c>
    </row>
    <row r="51" spans="1:6" x14ac:dyDescent="0.2">
      <c r="A51" s="43" t="s">
        <v>1503</v>
      </c>
      <c r="B51" s="43" t="s">
        <v>1504</v>
      </c>
      <c r="C51" s="43" t="s">
        <v>1000</v>
      </c>
      <c r="D51" s="43">
        <v>200</v>
      </c>
      <c r="E51" s="7">
        <v>1939.472</v>
      </c>
      <c r="F51" s="7">
        <v>4.5232565342126696</v>
      </c>
    </row>
    <row r="52" spans="1:6" x14ac:dyDescent="0.2">
      <c r="A52" s="43" t="s">
        <v>1490</v>
      </c>
      <c r="B52" s="43" t="s">
        <v>1491</v>
      </c>
      <c r="C52" s="43" t="s">
        <v>1492</v>
      </c>
      <c r="D52" s="43">
        <v>150</v>
      </c>
      <c r="E52" s="7">
        <v>1500.4845</v>
      </c>
      <c r="F52" s="7">
        <v>3.4994453743646901</v>
      </c>
    </row>
    <row r="53" spans="1:6" x14ac:dyDescent="0.2">
      <c r="A53" s="43" t="s">
        <v>1486</v>
      </c>
      <c r="B53" s="43" t="s">
        <v>1487</v>
      </c>
      <c r="C53" s="43" t="s">
        <v>1000</v>
      </c>
      <c r="D53" s="43">
        <v>150</v>
      </c>
      <c r="E53" s="7">
        <v>1489.4280000000001</v>
      </c>
      <c r="F53" s="7">
        <v>3.4736592914150402</v>
      </c>
    </row>
    <row r="54" spans="1:6" x14ac:dyDescent="0.2">
      <c r="A54" s="43" t="s">
        <v>1477</v>
      </c>
      <c r="B54" s="43" t="s">
        <v>1478</v>
      </c>
      <c r="C54" s="43" t="s">
        <v>1479</v>
      </c>
      <c r="D54" s="43">
        <v>150</v>
      </c>
      <c r="E54" s="7">
        <v>1477.3409999999999</v>
      </c>
      <c r="F54" s="7">
        <v>3.4454698657728899</v>
      </c>
    </row>
    <row r="55" spans="1:6" x14ac:dyDescent="0.2">
      <c r="A55" s="43" t="s">
        <v>1495</v>
      </c>
      <c r="B55" s="43" t="s">
        <v>1496</v>
      </c>
      <c r="C55" s="43" t="s">
        <v>997</v>
      </c>
      <c r="D55" s="43">
        <v>100</v>
      </c>
      <c r="E55" s="7">
        <v>991.03300000000002</v>
      </c>
      <c r="F55" s="7">
        <v>2.31129734941798</v>
      </c>
    </row>
    <row r="56" spans="1:6" x14ac:dyDescent="0.2">
      <c r="A56" s="43" t="s">
        <v>1499</v>
      </c>
      <c r="B56" s="43" t="s">
        <v>1500</v>
      </c>
      <c r="C56" s="43" t="s">
        <v>696</v>
      </c>
      <c r="D56" s="43">
        <v>100</v>
      </c>
      <c r="E56" s="7">
        <v>926.19799999999998</v>
      </c>
      <c r="F56" s="7">
        <v>2.16008849597968</v>
      </c>
    </row>
    <row r="57" spans="1:6" x14ac:dyDescent="0.2">
      <c r="A57" s="43" t="s">
        <v>1482</v>
      </c>
      <c r="B57" s="43" t="s">
        <v>1483</v>
      </c>
      <c r="C57" s="43" t="s">
        <v>1166</v>
      </c>
      <c r="D57" s="43">
        <v>90</v>
      </c>
      <c r="E57" s="7">
        <v>902.49120000000005</v>
      </c>
      <c r="F57" s="7">
        <v>2.1047992533377302</v>
      </c>
    </row>
    <row r="58" spans="1:6" x14ac:dyDescent="0.2">
      <c r="A58" s="43" t="s">
        <v>1608</v>
      </c>
      <c r="B58" s="43" t="s">
        <v>1609</v>
      </c>
      <c r="C58" s="43" t="s">
        <v>1008</v>
      </c>
      <c r="D58" s="43">
        <v>50</v>
      </c>
      <c r="E58" s="7">
        <v>500.13799999999998</v>
      </c>
      <c r="F58" s="7">
        <v>1.1664269845133399</v>
      </c>
    </row>
    <row r="59" spans="1:6" x14ac:dyDescent="0.2">
      <c r="A59" s="43" t="s">
        <v>1505</v>
      </c>
      <c r="B59" s="43" t="s">
        <v>1506</v>
      </c>
      <c r="C59" s="43" t="s">
        <v>1123</v>
      </c>
      <c r="D59" s="43">
        <v>50</v>
      </c>
      <c r="E59" s="7">
        <v>483.64350000000002</v>
      </c>
      <c r="F59" s="7">
        <v>1.12795834206655</v>
      </c>
    </row>
    <row r="60" spans="1:6" x14ac:dyDescent="0.2">
      <c r="A60" s="43" t="s">
        <v>1650</v>
      </c>
      <c r="B60" s="43" t="s">
        <v>1651</v>
      </c>
      <c r="C60" s="43" t="s">
        <v>1066</v>
      </c>
      <c r="D60" s="43">
        <v>44</v>
      </c>
      <c r="E60" s="7">
        <v>443.34971999999999</v>
      </c>
      <c r="F60" s="7">
        <v>1.0339847741712</v>
      </c>
    </row>
    <row r="61" spans="1:6" x14ac:dyDescent="0.2">
      <c r="A61" s="43" t="s">
        <v>1488</v>
      </c>
      <c r="B61" s="43" t="s">
        <v>1489</v>
      </c>
      <c r="C61" s="43" t="s">
        <v>696</v>
      </c>
      <c r="D61" s="43">
        <v>40</v>
      </c>
      <c r="E61" s="7">
        <v>400.47120000000001</v>
      </c>
      <c r="F61" s="7">
        <v>0.93398304907933205</v>
      </c>
    </row>
    <row r="62" spans="1:6" x14ac:dyDescent="0.2">
      <c r="A62" s="42" t="s">
        <v>40</v>
      </c>
      <c r="B62" s="43"/>
      <c r="C62" s="43"/>
      <c r="D62" s="43"/>
      <c r="E62" s="6">
        <f>SUM(E47:E61)</f>
        <v>21532.188119999995</v>
      </c>
      <c r="F62" s="6">
        <f>SUM(F47:F61)</f>
        <v>50.217590462603482</v>
      </c>
    </row>
    <row r="63" spans="1:6" x14ac:dyDescent="0.2">
      <c r="A63" s="42"/>
      <c r="B63" s="43"/>
      <c r="C63" s="43"/>
      <c r="D63" s="43"/>
      <c r="E63" s="6"/>
      <c r="F63" s="6"/>
    </row>
    <row r="64" spans="1:6" x14ac:dyDescent="0.2">
      <c r="A64" s="42" t="s">
        <v>768</v>
      </c>
      <c r="B64" s="43"/>
      <c r="C64" s="43"/>
      <c r="D64" s="43"/>
      <c r="E64" s="6"/>
      <c r="F64" s="6"/>
    </row>
    <row r="65" spans="1:6" x14ac:dyDescent="0.2">
      <c r="A65" s="43" t="s">
        <v>1315</v>
      </c>
      <c r="B65" s="43" t="s">
        <v>1316</v>
      </c>
      <c r="C65" s="43" t="s">
        <v>810</v>
      </c>
      <c r="D65" s="43">
        <v>14</v>
      </c>
      <c r="E65" s="7">
        <v>1646.4014</v>
      </c>
      <c r="F65" s="7">
        <v>3.8397542684229999</v>
      </c>
    </row>
    <row r="66" spans="1:6" x14ac:dyDescent="0.2">
      <c r="A66" s="42" t="s">
        <v>40</v>
      </c>
      <c r="B66" s="43"/>
      <c r="C66" s="43"/>
      <c r="D66" s="43"/>
      <c r="E66" s="6">
        <f>SUM(E65)</f>
        <v>1646.4014</v>
      </c>
      <c r="F66" s="6">
        <f>SUM(F65)</f>
        <v>3.8397542684229999</v>
      </c>
    </row>
    <row r="67" spans="1:6" x14ac:dyDescent="0.2">
      <c r="A67" s="43"/>
      <c r="B67" s="43"/>
      <c r="C67" s="43"/>
      <c r="D67" s="43"/>
      <c r="E67" s="7"/>
      <c r="F67" s="7"/>
    </row>
    <row r="68" spans="1:6" x14ac:dyDescent="0.2">
      <c r="A68" s="42" t="s">
        <v>1417</v>
      </c>
      <c r="B68" s="43"/>
      <c r="C68" s="43"/>
      <c r="D68" s="43"/>
      <c r="E68" s="7"/>
      <c r="F68" s="7"/>
    </row>
    <row r="69" spans="1:6" x14ac:dyDescent="0.2">
      <c r="A69" s="42" t="s">
        <v>1418</v>
      </c>
      <c r="B69" s="43"/>
      <c r="C69" s="43"/>
      <c r="D69" s="43"/>
      <c r="E69" s="7"/>
      <c r="F69" s="7"/>
    </row>
    <row r="70" spans="1:6" x14ac:dyDescent="0.2">
      <c r="A70" s="43" t="s">
        <v>1507</v>
      </c>
      <c r="B70" s="43" t="s">
        <v>1508</v>
      </c>
      <c r="C70" s="43" t="s">
        <v>1421</v>
      </c>
      <c r="D70" s="43">
        <v>2000</v>
      </c>
      <c r="E70" s="7">
        <v>1983.884</v>
      </c>
      <c r="F70" s="7">
        <v>4.62683465712316</v>
      </c>
    </row>
    <row r="71" spans="1:6" x14ac:dyDescent="0.2">
      <c r="A71" s="42" t="s">
        <v>40</v>
      </c>
      <c r="B71" s="43"/>
      <c r="C71" s="43"/>
      <c r="D71" s="43"/>
      <c r="E71" s="6">
        <f>SUM(E70:E70)</f>
        <v>1983.884</v>
      </c>
      <c r="F71" s="6">
        <f>SUM(F70:F70)</f>
        <v>4.62683465712316</v>
      </c>
    </row>
    <row r="72" spans="1:6" x14ac:dyDescent="0.2">
      <c r="A72" s="43"/>
      <c r="B72" s="43"/>
      <c r="C72" s="43"/>
      <c r="D72" s="43"/>
      <c r="E72" s="7"/>
      <c r="F72" s="7"/>
    </row>
    <row r="73" spans="1:6" x14ac:dyDescent="0.2">
      <c r="A73" s="42" t="s">
        <v>1137</v>
      </c>
      <c r="B73" s="43"/>
      <c r="C73" s="43"/>
      <c r="D73" s="43"/>
      <c r="E73" s="7"/>
      <c r="F73" s="7"/>
    </row>
    <row r="74" spans="1:6" x14ac:dyDescent="0.2">
      <c r="A74" s="43" t="s">
        <v>1509</v>
      </c>
      <c r="B74" s="43" t="s">
        <v>1510</v>
      </c>
      <c r="C74" s="43" t="s">
        <v>1424</v>
      </c>
      <c r="D74" s="43">
        <v>300</v>
      </c>
      <c r="E74" s="7">
        <v>1404.423</v>
      </c>
      <c r="F74" s="7">
        <v>3.2754097566495202</v>
      </c>
    </row>
    <row r="75" spans="1:6" x14ac:dyDescent="0.2">
      <c r="A75" s="42" t="s">
        <v>40</v>
      </c>
      <c r="B75" s="43"/>
      <c r="C75" s="43"/>
      <c r="D75" s="43"/>
      <c r="E75" s="6">
        <f>SUM(E74:E74)</f>
        <v>1404.423</v>
      </c>
      <c r="F75" s="6">
        <f>SUM(F74:F74)</f>
        <v>3.2754097566495202</v>
      </c>
    </row>
    <row r="76" spans="1:6" x14ac:dyDescent="0.2">
      <c r="A76" s="43"/>
      <c r="B76" s="43"/>
      <c r="C76" s="43"/>
      <c r="D76" s="43"/>
      <c r="E76" s="7"/>
      <c r="F76" s="7"/>
    </row>
    <row r="77" spans="1:6" x14ac:dyDescent="0.2">
      <c r="A77" s="42" t="s">
        <v>1465</v>
      </c>
      <c r="B77" s="43"/>
      <c r="C77" s="43"/>
      <c r="D77" s="43"/>
      <c r="E77" s="7"/>
      <c r="F77" s="7"/>
    </row>
    <row r="78" spans="1:6" x14ac:dyDescent="0.2">
      <c r="A78" s="43" t="s">
        <v>1469</v>
      </c>
      <c r="B78" s="43" t="s">
        <v>1470</v>
      </c>
      <c r="C78" s="43" t="s">
        <v>1468</v>
      </c>
      <c r="D78" s="43">
        <v>1100000</v>
      </c>
      <c r="E78" s="7">
        <v>1114.3</v>
      </c>
      <c r="F78" s="7">
        <v>2.5987819138782</v>
      </c>
    </row>
    <row r="79" spans="1:6" x14ac:dyDescent="0.2">
      <c r="A79" s="42" t="s">
        <v>40</v>
      </c>
      <c r="B79" s="43"/>
      <c r="C79" s="43"/>
      <c r="D79" s="43"/>
      <c r="E79" s="6">
        <f>SUM(E78:E78)</f>
        <v>1114.3</v>
      </c>
      <c r="F79" s="6">
        <f>SUM(F78:F78)</f>
        <v>2.5987819138782</v>
      </c>
    </row>
    <row r="80" spans="1:6" x14ac:dyDescent="0.2">
      <c r="A80" s="43"/>
      <c r="B80" s="43"/>
      <c r="C80" s="43"/>
      <c r="D80" s="43"/>
      <c r="E80" s="7"/>
      <c r="F80" s="7"/>
    </row>
    <row r="81" spans="1:6" x14ac:dyDescent="0.2">
      <c r="A81" s="42" t="s">
        <v>40</v>
      </c>
      <c r="B81" s="43"/>
      <c r="C81" s="43"/>
      <c r="D81" s="43"/>
      <c r="E81" s="6">
        <f>E42+E62+E71+E75+E79+E66</f>
        <v>41613.827037500007</v>
      </c>
      <c r="F81" s="6">
        <f>F42+F62+F71+F75+F79+F66</f>
        <v>97.046955919866306</v>
      </c>
    </row>
    <row r="82" spans="1:6" x14ac:dyDescent="0.2">
      <c r="A82" s="43"/>
      <c r="B82" s="43"/>
      <c r="C82" s="43"/>
      <c r="D82" s="43"/>
      <c r="E82" s="7"/>
      <c r="F82" s="7"/>
    </row>
    <row r="83" spans="1:6" x14ac:dyDescent="0.2">
      <c r="A83" s="42" t="s">
        <v>103</v>
      </c>
      <c r="B83" s="43"/>
      <c r="C83" s="43"/>
      <c r="D83" s="43"/>
      <c r="E83" s="6">
        <v>1263.9503189</v>
      </c>
      <c r="F83" s="6">
        <v>2.95</v>
      </c>
    </row>
    <row r="84" spans="1:6" x14ac:dyDescent="0.2">
      <c r="A84" s="43"/>
      <c r="B84" s="43"/>
      <c r="C84" s="43"/>
      <c r="D84" s="43"/>
      <c r="E84" s="7"/>
      <c r="F84" s="7"/>
    </row>
    <row r="85" spans="1:6" x14ac:dyDescent="0.2">
      <c r="A85" s="44" t="s">
        <v>104</v>
      </c>
      <c r="B85" s="41"/>
      <c r="C85" s="41"/>
      <c r="D85" s="41"/>
      <c r="E85" s="8">
        <f>E81+E83</f>
        <v>42877.777356400009</v>
      </c>
      <c r="F85" s="8">
        <f>F81+F83</f>
        <v>99.996955919866309</v>
      </c>
    </row>
    <row r="86" spans="1:6" x14ac:dyDescent="0.2">
      <c r="A86" s="4" t="s">
        <v>718</v>
      </c>
      <c r="F86" s="9" t="s">
        <v>1337</v>
      </c>
    </row>
    <row r="87" spans="1:6" x14ac:dyDescent="0.2">
      <c r="A87" s="4"/>
    </row>
    <row r="88" spans="1:6" x14ac:dyDescent="0.2">
      <c r="A88" s="4" t="s">
        <v>105</v>
      </c>
    </row>
    <row r="89" spans="1:6" x14ac:dyDescent="0.2">
      <c r="A89" s="4" t="s">
        <v>687</v>
      </c>
    </row>
    <row r="90" spans="1:6" x14ac:dyDescent="0.2">
      <c r="A90" s="4" t="s">
        <v>106</v>
      </c>
    </row>
    <row r="91" spans="1:6" x14ac:dyDescent="0.2">
      <c r="A91" s="2" t="s">
        <v>678</v>
      </c>
      <c r="D91" s="10">
        <v>124.9687</v>
      </c>
    </row>
    <row r="92" spans="1:6" x14ac:dyDescent="0.2">
      <c r="A92" s="2" t="s">
        <v>679</v>
      </c>
      <c r="D92" s="10">
        <v>18.334599999999998</v>
      </c>
    </row>
    <row r="93" spans="1:6" x14ac:dyDescent="0.2">
      <c r="A93" s="2" t="s">
        <v>680</v>
      </c>
      <c r="D93" s="10">
        <v>129.97579999999999</v>
      </c>
    </row>
    <row r="94" spans="1:6" x14ac:dyDescent="0.2">
      <c r="A94" s="2" t="s">
        <v>681</v>
      </c>
      <c r="D94" s="10">
        <v>19.161300000000001</v>
      </c>
    </row>
    <row r="95" spans="1:6" x14ac:dyDescent="0.2">
      <c r="D95" s="10"/>
    </row>
    <row r="96" spans="1:6" x14ac:dyDescent="0.2">
      <c r="A96" s="4" t="s">
        <v>107</v>
      </c>
    </row>
    <row r="97" spans="1:5" x14ac:dyDescent="0.2">
      <c r="A97" s="2" t="s">
        <v>678</v>
      </c>
      <c r="D97" s="10">
        <v>122.6917</v>
      </c>
    </row>
    <row r="98" spans="1:5" x14ac:dyDescent="0.2">
      <c r="A98" s="2" t="s">
        <v>679</v>
      </c>
      <c r="D98" s="10">
        <v>16.5078</v>
      </c>
    </row>
    <row r="99" spans="1:5" x14ac:dyDescent="0.2">
      <c r="A99" s="2" t="s">
        <v>680</v>
      </c>
      <c r="D99" s="10">
        <v>128.0463</v>
      </c>
    </row>
    <row r="100" spans="1:5" x14ac:dyDescent="0.2">
      <c r="A100" s="2" t="s">
        <v>681</v>
      </c>
      <c r="D100" s="10">
        <v>17.378499999999999</v>
      </c>
    </row>
    <row r="102" spans="1:5" x14ac:dyDescent="0.2">
      <c r="A102" s="4" t="s">
        <v>108</v>
      </c>
      <c r="D102" s="21" t="s">
        <v>322</v>
      </c>
    </row>
    <row r="103" spans="1:5" x14ac:dyDescent="0.2">
      <c r="A103" s="59" t="s">
        <v>682</v>
      </c>
      <c r="B103" s="60"/>
      <c r="C103" s="73" t="s">
        <v>683</v>
      </c>
      <c r="D103" s="73"/>
    </row>
    <row r="104" spans="1:5" x14ac:dyDescent="0.2">
      <c r="A104" s="76"/>
      <c r="B104" s="76"/>
      <c r="C104" s="17" t="s">
        <v>684</v>
      </c>
      <c r="D104" s="17" t="s">
        <v>685</v>
      </c>
    </row>
    <row r="105" spans="1:5" x14ac:dyDescent="0.2">
      <c r="A105" s="18" t="s">
        <v>679</v>
      </c>
      <c r="B105" s="19"/>
      <c r="C105" s="58">
        <v>1.0804840500000001</v>
      </c>
      <c r="D105" s="58">
        <v>1.0005336149999999</v>
      </c>
    </row>
    <row r="106" spans="1:5" x14ac:dyDescent="0.2">
      <c r="A106" s="18" t="s">
        <v>681</v>
      </c>
      <c r="B106" s="19"/>
      <c r="C106" s="58">
        <v>1.0804840500000001</v>
      </c>
      <c r="D106" s="58">
        <v>1.0005336149999999</v>
      </c>
    </row>
    <row r="108" spans="1:5" x14ac:dyDescent="0.2">
      <c r="A108" s="4" t="s">
        <v>722</v>
      </c>
      <c r="D108" s="29">
        <v>1.7225253303327699</v>
      </c>
      <c r="E108" s="1" t="s">
        <v>779</v>
      </c>
    </row>
  </sheetData>
  <mergeCells count="3">
    <mergeCell ref="A1:F1"/>
    <mergeCell ref="C103:D103"/>
    <mergeCell ref="A104:B10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EE72-C875-4F82-A31E-3C6802588F09}">
  <dimension ref="A1:F112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83.7109375" style="2" bestFit="1" customWidth="1"/>
    <col min="3" max="3" width="32.8554687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68" t="s">
        <v>1945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1476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7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3" t="s">
        <v>115</v>
      </c>
      <c r="B7" s="43" t="s">
        <v>116</v>
      </c>
      <c r="C7" s="43" t="s">
        <v>11</v>
      </c>
      <c r="D7" s="43">
        <v>2000862</v>
      </c>
      <c r="E7" s="7">
        <v>14197.116321</v>
      </c>
      <c r="F7" s="7">
        <v>7.4157766149740798</v>
      </c>
    </row>
    <row r="8" spans="1:6" x14ac:dyDescent="0.2">
      <c r="A8" s="43" t="s">
        <v>9</v>
      </c>
      <c r="B8" s="43" t="s">
        <v>10</v>
      </c>
      <c r="C8" s="43" t="s">
        <v>11</v>
      </c>
      <c r="D8" s="43">
        <v>494434</v>
      </c>
      <c r="E8" s="7">
        <v>10272.113567</v>
      </c>
      <c r="F8" s="7">
        <v>5.3655755052059</v>
      </c>
    </row>
    <row r="9" spans="1:6" x14ac:dyDescent="0.2">
      <c r="A9" s="43" t="s">
        <v>20</v>
      </c>
      <c r="B9" s="43" t="s">
        <v>21</v>
      </c>
      <c r="C9" s="43" t="s">
        <v>22</v>
      </c>
      <c r="D9" s="43">
        <v>3044188</v>
      </c>
      <c r="E9" s="7">
        <v>5958.9980100000002</v>
      </c>
      <c r="F9" s="7">
        <v>3.1126460537531502</v>
      </c>
    </row>
    <row r="10" spans="1:6" x14ac:dyDescent="0.2">
      <c r="A10" s="43" t="s">
        <v>182</v>
      </c>
      <c r="B10" s="43" t="s">
        <v>183</v>
      </c>
      <c r="C10" s="43" t="s">
        <v>75</v>
      </c>
      <c r="D10" s="43">
        <v>763784</v>
      </c>
      <c r="E10" s="7">
        <v>5608.4659119999997</v>
      </c>
      <c r="F10" s="7">
        <v>2.9295477627783</v>
      </c>
    </row>
    <row r="11" spans="1:6" x14ac:dyDescent="0.2">
      <c r="A11" s="43" t="s">
        <v>23</v>
      </c>
      <c r="B11" s="43" t="s">
        <v>24</v>
      </c>
      <c r="C11" s="43" t="s">
        <v>11</v>
      </c>
      <c r="D11" s="43">
        <v>459760</v>
      </c>
      <c r="E11" s="7">
        <v>5577.3485600000004</v>
      </c>
      <c r="F11" s="7">
        <v>2.9132938048572701</v>
      </c>
    </row>
    <row r="12" spans="1:6" x14ac:dyDescent="0.2">
      <c r="A12" s="43" t="s">
        <v>186</v>
      </c>
      <c r="B12" s="43" t="s">
        <v>187</v>
      </c>
      <c r="C12" s="43" t="s">
        <v>30</v>
      </c>
      <c r="D12" s="43">
        <v>821320</v>
      </c>
      <c r="E12" s="7">
        <v>5304.9058800000003</v>
      </c>
      <c r="F12" s="7">
        <v>2.7709850423181899</v>
      </c>
    </row>
    <row r="13" spans="1:6" x14ac:dyDescent="0.2">
      <c r="A13" s="43" t="s">
        <v>111</v>
      </c>
      <c r="B13" s="43" t="s">
        <v>112</v>
      </c>
      <c r="C13" s="43" t="s">
        <v>11</v>
      </c>
      <c r="D13" s="43">
        <v>1506302</v>
      </c>
      <c r="E13" s="7">
        <v>5274.3164530000004</v>
      </c>
      <c r="F13" s="7">
        <v>2.7550068427822398</v>
      </c>
    </row>
    <row r="14" spans="1:6" x14ac:dyDescent="0.2">
      <c r="A14" s="43" t="s">
        <v>207</v>
      </c>
      <c r="B14" s="43" t="s">
        <v>208</v>
      </c>
      <c r="C14" s="43" t="s">
        <v>55</v>
      </c>
      <c r="D14" s="43">
        <v>600350</v>
      </c>
      <c r="E14" s="7">
        <v>4665.0196749999996</v>
      </c>
      <c r="F14" s="7">
        <v>2.43674440865765</v>
      </c>
    </row>
    <row r="15" spans="1:6" x14ac:dyDescent="0.2">
      <c r="A15" s="43" t="s">
        <v>162</v>
      </c>
      <c r="B15" s="43" t="s">
        <v>163</v>
      </c>
      <c r="C15" s="43" t="s">
        <v>128</v>
      </c>
      <c r="D15" s="43">
        <v>2508769</v>
      </c>
      <c r="E15" s="7">
        <v>4587.2841165</v>
      </c>
      <c r="F15" s="7">
        <v>2.3961397165608802</v>
      </c>
    </row>
    <row r="16" spans="1:6" x14ac:dyDescent="0.2">
      <c r="A16" s="43" t="s">
        <v>201</v>
      </c>
      <c r="B16" s="43" t="s">
        <v>202</v>
      </c>
      <c r="C16" s="43" t="s">
        <v>200</v>
      </c>
      <c r="D16" s="43">
        <v>154688</v>
      </c>
      <c r="E16" s="7">
        <v>4070.8467519999999</v>
      </c>
      <c r="F16" s="7">
        <v>2.1263818274117199</v>
      </c>
    </row>
    <row r="17" spans="1:6" x14ac:dyDescent="0.2">
      <c r="A17" s="43" t="s">
        <v>117</v>
      </c>
      <c r="B17" s="43" t="s">
        <v>118</v>
      </c>
      <c r="C17" s="43" t="s">
        <v>119</v>
      </c>
      <c r="D17" s="43">
        <v>2568360</v>
      </c>
      <c r="E17" s="7">
        <v>3713.8485599999999</v>
      </c>
      <c r="F17" s="7">
        <v>1.93990601190364</v>
      </c>
    </row>
    <row r="18" spans="1:6" x14ac:dyDescent="0.2">
      <c r="A18" s="43" t="s">
        <v>192</v>
      </c>
      <c r="B18" s="43" t="s">
        <v>193</v>
      </c>
      <c r="C18" s="43" t="s">
        <v>75</v>
      </c>
      <c r="D18" s="43">
        <v>437745</v>
      </c>
      <c r="E18" s="7">
        <v>3633.9401174999998</v>
      </c>
      <c r="F18" s="7">
        <v>1.8981663271795</v>
      </c>
    </row>
    <row r="19" spans="1:6" x14ac:dyDescent="0.2">
      <c r="A19" s="43" t="s">
        <v>230</v>
      </c>
      <c r="B19" s="43" t="s">
        <v>231</v>
      </c>
      <c r="C19" s="43" t="s">
        <v>64</v>
      </c>
      <c r="D19" s="43">
        <v>276850</v>
      </c>
      <c r="E19" s="7">
        <v>3478.4818249999998</v>
      </c>
      <c r="F19" s="7">
        <v>1.81696364178485</v>
      </c>
    </row>
    <row r="20" spans="1:6" x14ac:dyDescent="0.2">
      <c r="A20" s="43" t="s">
        <v>132</v>
      </c>
      <c r="B20" s="43" t="s">
        <v>133</v>
      </c>
      <c r="C20" s="43" t="s">
        <v>131</v>
      </c>
      <c r="D20" s="43">
        <v>1446976</v>
      </c>
      <c r="E20" s="7">
        <v>3235.4383360000002</v>
      </c>
      <c r="F20" s="7">
        <v>1.69001136630889</v>
      </c>
    </row>
    <row r="21" spans="1:6" x14ac:dyDescent="0.2">
      <c r="A21" s="43" t="s">
        <v>120</v>
      </c>
      <c r="B21" s="43" t="s">
        <v>121</v>
      </c>
      <c r="C21" s="43" t="s">
        <v>36</v>
      </c>
      <c r="D21" s="43">
        <v>985150</v>
      </c>
      <c r="E21" s="7">
        <v>3133.2695749999998</v>
      </c>
      <c r="F21" s="7">
        <v>1.63664414077704</v>
      </c>
    </row>
    <row r="22" spans="1:6" x14ac:dyDescent="0.2">
      <c r="A22" s="43" t="s">
        <v>243</v>
      </c>
      <c r="B22" s="43" t="s">
        <v>244</v>
      </c>
      <c r="C22" s="43" t="s">
        <v>64</v>
      </c>
      <c r="D22" s="43">
        <v>28764</v>
      </c>
      <c r="E22" s="7">
        <v>3060.4176900000002</v>
      </c>
      <c r="F22" s="7">
        <v>1.59859040557304</v>
      </c>
    </row>
    <row r="23" spans="1:6" x14ac:dyDescent="0.2">
      <c r="A23" s="43" t="s">
        <v>126</v>
      </c>
      <c r="B23" s="43" t="s">
        <v>127</v>
      </c>
      <c r="C23" s="43" t="s">
        <v>128</v>
      </c>
      <c r="D23" s="43">
        <v>2093346</v>
      </c>
      <c r="E23" s="7">
        <v>2956.8512249999999</v>
      </c>
      <c r="F23" s="7">
        <v>1.5444930979313101</v>
      </c>
    </row>
    <row r="24" spans="1:6" x14ac:dyDescent="0.2">
      <c r="A24" s="43" t="s">
        <v>217</v>
      </c>
      <c r="B24" s="43" t="s">
        <v>218</v>
      </c>
      <c r="C24" s="43" t="s">
        <v>219</v>
      </c>
      <c r="D24" s="43">
        <v>535077</v>
      </c>
      <c r="E24" s="7">
        <v>2677.7928465</v>
      </c>
      <c r="F24" s="7">
        <v>1.3987286658661999</v>
      </c>
    </row>
    <row r="25" spans="1:6" x14ac:dyDescent="0.2">
      <c r="A25" s="43" t="s">
        <v>209</v>
      </c>
      <c r="B25" s="43" t="s">
        <v>210</v>
      </c>
      <c r="C25" s="43" t="s">
        <v>64</v>
      </c>
      <c r="D25" s="43">
        <v>178251</v>
      </c>
      <c r="E25" s="7">
        <v>2395.1586870000001</v>
      </c>
      <c r="F25" s="7">
        <v>1.2510964465321399</v>
      </c>
    </row>
    <row r="26" spans="1:6" x14ac:dyDescent="0.2">
      <c r="A26" s="43" t="s">
        <v>239</v>
      </c>
      <c r="B26" s="43" t="s">
        <v>240</v>
      </c>
      <c r="C26" s="43" t="s">
        <v>131</v>
      </c>
      <c r="D26" s="43">
        <v>1516102</v>
      </c>
      <c r="E26" s="7">
        <v>2384.0703950000002</v>
      </c>
      <c r="F26" s="7">
        <v>1.24530454522949</v>
      </c>
    </row>
    <row r="27" spans="1:6" x14ac:dyDescent="0.2">
      <c r="A27" s="43" t="s">
        <v>257</v>
      </c>
      <c r="B27" s="43" t="s">
        <v>258</v>
      </c>
      <c r="C27" s="43" t="s">
        <v>119</v>
      </c>
      <c r="D27" s="43">
        <v>998372</v>
      </c>
      <c r="E27" s="7">
        <v>2229.8638620000002</v>
      </c>
      <c r="F27" s="7">
        <v>1.1647557087304801</v>
      </c>
    </row>
    <row r="28" spans="1:6" x14ac:dyDescent="0.2">
      <c r="A28" s="43" t="s">
        <v>12</v>
      </c>
      <c r="B28" s="43" t="s">
        <v>13</v>
      </c>
      <c r="C28" s="43" t="s">
        <v>1946</v>
      </c>
      <c r="D28" s="43">
        <v>1583382</v>
      </c>
      <c r="E28" s="7">
        <v>2196.150834</v>
      </c>
      <c r="F28" s="7">
        <v>1.14714591537459</v>
      </c>
    </row>
    <row r="29" spans="1:6" x14ac:dyDescent="0.2">
      <c r="A29" s="43" t="s">
        <v>28</v>
      </c>
      <c r="B29" s="43" t="s">
        <v>29</v>
      </c>
      <c r="C29" s="43" t="s">
        <v>30</v>
      </c>
      <c r="D29" s="43">
        <v>1081483</v>
      </c>
      <c r="E29" s="7">
        <v>1919.0915835000001</v>
      </c>
      <c r="F29" s="7">
        <v>1.00242571555619</v>
      </c>
    </row>
    <row r="30" spans="1:6" x14ac:dyDescent="0.2">
      <c r="A30" s="43" t="s">
        <v>215</v>
      </c>
      <c r="B30" s="43" t="s">
        <v>216</v>
      </c>
      <c r="C30" s="43" t="s">
        <v>170</v>
      </c>
      <c r="D30" s="43">
        <v>324626</v>
      </c>
      <c r="E30" s="7">
        <v>1839.1686030000001</v>
      </c>
      <c r="F30" s="7">
        <v>0.960678436996934</v>
      </c>
    </row>
    <row r="31" spans="1:6" x14ac:dyDescent="0.2">
      <c r="A31" s="43" t="s">
        <v>259</v>
      </c>
      <c r="B31" s="43" t="s">
        <v>260</v>
      </c>
      <c r="C31" s="43" t="s">
        <v>229</v>
      </c>
      <c r="D31" s="43">
        <v>205000</v>
      </c>
      <c r="E31" s="7">
        <v>1815.6849999999999</v>
      </c>
      <c r="F31" s="7">
        <v>0.94841192103515803</v>
      </c>
    </row>
    <row r="32" spans="1:6" x14ac:dyDescent="0.2">
      <c r="A32" s="43" t="s">
        <v>237</v>
      </c>
      <c r="B32" s="43" t="s">
        <v>238</v>
      </c>
      <c r="C32" s="43" t="s">
        <v>33</v>
      </c>
      <c r="D32" s="43">
        <v>196933</v>
      </c>
      <c r="E32" s="7">
        <v>1764.5196800000001</v>
      </c>
      <c r="F32" s="7">
        <v>0.92168603001795102</v>
      </c>
    </row>
    <row r="33" spans="1:6" x14ac:dyDescent="0.2">
      <c r="A33" s="43" t="s">
        <v>113</v>
      </c>
      <c r="B33" s="43" t="s">
        <v>114</v>
      </c>
      <c r="C33" s="43" t="s">
        <v>11</v>
      </c>
      <c r="D33" s="43">
        <v>615662</v>
      </c>
      <c r="E33" s="7">
        <v>1656.438611</v>
      </c>
      <c r="F33" s="7">
        <v>0.86523054667264399</v>
      </c>
    </row>
    <row r="34" spans="1:6" x14ac:dyDescent="0.2">
      <c r="A34" s="43" t="s">
        <v>271</v>
      </c>
      <c r="B34" s="43" t="s">
        <v>272</v>
      </c>
      <c r="C34" s="43" t="s">
        <v>229</v>
      </c>
      <c r="D34" s="43">
        <v>219383</v>
      </c>
      <c r="E34" s="7">
        <v>1572.756727</v>
      </c>
      <c r="F34" s="7">
        <v>0.82151982792997502</v>
      </c>
    </row>
    <row r="35" spans="1:6" x14ac:dyDescent="0.2">
      <c r="A35" s="43" t="s">
        <v>275</v>
      </c>
      <c r="B35" s="43" t="s">
        <v>276</v>
      </c>
      <c r="C35" s="43" t="s">
        <v>277</v>
      </c>
      <c r="D35" s="43">
        <v>921918</v>
      </c>
      <c r="E35" s="7">
        <v>1542.3688139999999</v>
      </c>
      <c r="F35" s="7">
        <v>0.80564688799569195</v>
      </c>
    </row>
    <row r="36" spans="1:6" x14ac:dyDescent="0.2">
      <c r="A36" s="43" t="s">
        <v>392</v>
      </c>
      <c r="B36" s="43" t="s">
        <v>393</v>
      </c>
      <c r="C36" s="43" t="s">
        <v>95</v>
      </c>
      <c r="D36" s="43">
        <v>147561</v>
      </c>
      <c r="E36" s="7">
        <v>1512.795372</v>
      </c>
      <c r="F36" s="7">
        <v>0.79019938199170903</v>
      </c>
    </row>
    <row r="37" spans="1:6" x14ac:dyDescent="0.2">
      <c r="A37" s="43" t="s">
        <v>269</v>
      </c>
      <c r="B37" s="43" t="s">
        <v>270</v>
      </c>
      <c r="C37" s="43" t="s">
        <v>30</v>
      </c>
      <c r="D37" s="43">
        <v>51783</v>
      </c>
      <c r="E37" s="7">
        <v>1502.0176980000001</v>
      </c>
      <c r="F37" s="7">
        <v>0.784569730095796</v>
      </c>
    </row>
    <row r="38" spans="1:6" x14ac:dyDescent="0.2">
      <c r="A38" s="43" t="s">
        <v>220</v>
      </c>
      <c r="B38" s="43" t="s">
        <v>221</v>
      </c>
      <c r="C38" s="43" t="s">
        <v>16</v>
      </c>
      <c r="D38" s="43">
        <v>649104</v>
      </c>
      <c r="E38" s="7">
        <v>1462.4313119999999</v>
      </c>
      <c r="F38" s="7">
        <v>0.76389202421999802</v>
      </c>
    </row>
    <row r="39" spans="1:6" x14ac:dyDescent="0.2">
      <c r="A39" s="43" t="s">
        <v>429</v>
      </c>
      <c r="B39" s="43" t="s">
        <v>430</v>
      </c>
      <c r="C39" s="43" t="s">
        <v>64</v>
      </c>
      <c r="D39" s="43">
        <v>100000</v>
      </c>
      <c r="E39" s="7">
        <v>1405.2</v>
      </c>
      <c r="F39" s="7">
        <v>0.73399759949473897</v>
      </c>
    </row>
    <row r="40" spans="1:6" x14ac:dyDescent="0.2">
      <c r="A40" s="43" t="s">
        <v>122</v>
      </c>
      <c r="B40" s="43" t="s">
        <v>123</v>
      </c>
      <c r="C40" s="43" t="s">
        <v>119</v>
      </c>
      <c r="D40" s="43">
        <v>398568</v>
      </c>
      <c r="E40" s="7">
        <v>1345.366284</v>
      </c>
      <c r="F40" s="7">
        <v>0.70274382500509303</v>
      </c>
    </row>
    <row r="41" spans="1:6" x14ac:dyDescent="0.2">
      <c r="A41" s="43" t="s">
        <v>265</v>
      </c>
      <c r="B41" s="43" t="s">
        <v>266</v>
      </c>
      <c r="C41" s="43" t="s">
        <v>67</v>
      </c>
      <c r="D41" s="43">
        <v>1265151</v>
      </c>
      <c r="E41" s="7">
        <v>1218.9729884999999</v>
      </c>
      <c r="F41" s="7">
        <v>0.63672306248785004</v>
      </c>
    </row>
    <row r="42" spans="1:6" x14ac:dyDescent="0.2">
      <c r="A42" s="43" t="s">
        <v>205</v>
      </c>
      <c r="B42" s="43" t="s">
        <v>206</v>
      </c>
      <c r="C42" s="43" t="s">
        <v>200</v>
      </c>
      <c r="D42" s="43">
        <v>374001</v>
      </c>
      <c r="E42" s="7">
        <v>1191.9411869999999</v>
      </c>
      <c r="F42" s="7">
        <v>0.62260316680679595</v>
      </c>
    </row>
    <row r="43" spans="1:6" x14ac:dyDescent="0.2">
      <c r="A43" s="43" t="s">
        <v>245</v>
      </c>
      <c r="B43" s="43" t="s">
        <v>246</v>
      </c>
      <c r="C43" s="43" t="s">
        <v>229</v>
      </c>
      <c r="D43" s="43">
        <v>414842</v>
      </c>
      <c r="E43" s="7">
        <v>902.07392900000002</v>
      </c>
      <c r="F43" s="7">
        <v>0.47119278284428301</v>
      </c>
    </row>
    <row r="44" spans="1:6" x14ac:dyDescent="0.2">
      <c r="A44" s="43" t="s">
        <v>241</v>
      </c>
      <c r="B44" s="43" t="s">
        <v>242</v>
      </c>
      <c r="C44" s="43" t="s">
        <v>27</v>
      </c>
      <c r="D44" s="43">
        <v>377910</v>
      </c>
      <c r="E44" s="7">
        <v>880.53030000000001</v>
      </c>
      <c r="F44" s="7">
        <v>0.45993960040021498</v>
      </c>
    </row>
    <row r="45" spans="1:6" x14ac:dyDescent="0.2">
      <c r="A45" s="43" t="s">
        <v>253</v>
      </c>
      <c r="B45" s="43" t="s">
        <v>254</v>
      </c>
      <c r="C45" s="43" t="s">
        <v>11</v>
      </c>
      <c r="D45" s="43">
        <v>389628</v>
      </c>
      <c r="E45" s="7">
        <v>875.10448799999995</v>
      </c>
      <c r="F45" s="7">
        <v>0.45710546078783998</v>
      </c>
    </row>
    <row r="46" spans="1:6" x14ac:dyDescent="0.2">
      <c r="A46" s="43" t="s">
        <v>227</v>
      </c>
      <c r="B46" s="43" t="s">
        <v>228</v>
      </c>
      <c r="C46" s="43" t="s">
        <v>33</v>
      </c>
      <c r="D46" s="43">
        <v>195421</v>
      </c>
      <c r="E46" s="7">
        <v>856.13940100000002</v>
      </c>
      <c r="F46" s="7">
        <v>0.44719916393884401</v>
      </c>
    </row>
    <row r="47" spans="1:6" x14ac:dyDescent="0.2">
      <c r="A47" s="42" t="s">
        <v>40</v>
      </c>
      <c r="B47" s="43"/>
      <c r="C47" s="43"/>
      <c r="D47" s="43"/>
      <c r="E47" s="6">
        <f>SUM(E7:E46)</f>
        <v>125874.30117749999</v>
      </c>
      <c r="F47" s="6">
        <f>SUM(F7:F46)</f>
        <v>65.74966901676828</v>
      </c>
    </row>
    <row r="48" spans="1:6" x14ac:dyDescent="0.2">
      <c r="A48" s="43"/>
      <c r="B48" s="43"/>
      <c r="C48" s="43"/>
      <c r="D48" s="43"/>
      <c r="E48" s="7"/>
      <c r="F48" s="7"/>
    </row>
    <row r="49" spans="1:6" x14ac:dyDescent="0.2">
      <c r="A49" s="42" t="s">
        <v>317</v>
      </c>
      <c r="B49" s="43"/>
      <c r="C49" s="43"/>
      <c r="D49" s="43"/>
      <c r="E49" s="7"/>
      <c r="F49" s="7"/>
    </row>
    <row r="50" spans="1:6" x14ac:dyDescent="0.2">
      <c r="A50" s="43" t="s">
        <v>605</v>
      </c>
      <c r="B50" s="43" t="s">
        <v>606</v>
      </c>
      <c r="C50" s="43" t="s">
        <v>1947</v>
      </c>
      <c r="D50" s="43">
        <v>270000</v>
      </c>
      <c r="E50" s="7">
        <v>2.7E-2</v>
      </c>
      <c r="F50" s="25" t="s">
        <v>632</v>
      </c>
    </row>
    <row r="51" spans="1:6" x14ac:dyDescent="0.2">
      <c r="A51" s="43" t="s">
        <v>322</v>
      </c>
      <c r="B51" s="43" t="s">
        <v>323</v>
      </c>
      <c r="C51" s="43" t="s">
        <v>1947</v>
      </c>
      <c r="D51" s="43">
        <v>27500</v>
      </c>
      <c r="E51" s="7">
        <v>2.7499999999999998E-3</v>
      </c>
      <c r="F51" s="25" t="s">
        <v>632</v>
      </c>
    </row>
    <row r="52" spans="1:6" x14ac:dyDescent="0.2">
      <c r="A52" s="42" t="s">
        <v>40</v>
      </c>
      <c r="B52" s="43"/>
      <c r="C52" s="43"/>
      <c r="D52" s="43"/>
      <c r="E52" s="6">
        <f>SUM(E50:E51)</f>
        <v>2.9749999999999999E-2</v>
      </c>
      <c r="F52" s="6">
        <f>SUM(F50:F51)</f>
        <v>0</v>
      </c>
    </row>
    <row r="53" spans="1:6" x14ac:dyDescent="0.2">
      <c r="A53" s="43"/>
      <c r="B53" s="43"/>
      <c r="C53" s="43"/>
      <c r="D53" s="43"/>
      <c r="E53" s="7"/>
      <c r="F53" s="7"/>
    </row>
    <row r="54" spans="1:6" x14ac:dyDescent="0.2">
      <c r="A54" s="42" t="s">
        <v>693</v>
      </c>
      <c r="B54" s="43"/>
      <c r="C54" s="43"/>
      <c r="D54" s="43"/>
      <c r="E54" s="7"/>
      <c r="F54" s="7"/>
    </row>
    <row r="55" spans="1:6" x14ac:dyDescent="0.2">
      <c r="A55" s="42" t="s">
        <v>8</v>
      </c>
      <c r="B55" s="43"/>
      <c r="C55" s="43"/>
      <c r="D55" s="43"/>
      <c r="E55" s="7"/>
      <c r="F55" s="7"/>
    </row>
    <row r="56" spans="1:6" x14ac:dyDescent="0.2">
      <c r="A56" s="42"/>
      <c r="B56" s="43"/>
      <c r="C56" s="43"/>
      <c r="D56" s="43"/>
      <c r="E56" s="7"/>
      <c r="F56" s="7"/>
    </row>
    <row r="57" spans="1:6" x14ac:dyDescent="0.2">
      <c r="A57" s="43" t="s">
        <v>1943</v>
      </c>
      <c r="B57" s="43" t="s">
        <v>1944</v>
      </c>
      <c r="C57" s="43" t="s">
        <v>1235</v>
      </c>
      <c r="D57" s="43">
        <v>900</v>
      </c>
      <c r="E57" s="7">
        <v>9139.9590000000007</v>
      </c>
      <c r="F57" s="7">
        <v>4.7742015125820698</v>
      </c>
    </row>
    <row r="58" spans="1:6" x14ac:dyDescent="0.2">
      <c r="A58" s="43" t="s">
        <v>1477</v>
      </c>
      <c r="B58" s="43" t="s">
        <v>1478</v>
      </c>
      <c r="C58" s="43" t="s">
        <v>1479</v>
      </c>
      <c r="D58" s="43">
        <v>900</v>
      </c>
      <c r="E58" s="7">
        <v>8864.0460000000003</v>
      </c>
      <c r="F58" s="7">
        <v>4.63008004968043</v>
      </c>
    </row>
    <row r="59" spans="1:6" x14ac:dyDescent="0.2">
      <c r="A59" s="43" t="s">
        <v>1495</v>
      </c>
      <c r="B59" s="43" t="s">
        <v>1496</v>
      </c>
      <c r="C59" s="43" t="s">
        <v>997</v>
      </c>
      <c r="D59" s="43">
        <v>800</v>
      </c>
      <c r="E59" s="7">
        <v>7928.2640000000001</v>
      </c>
      <c r="F59" s="7">
        <v>4.1412800627387902</v>
      </c>
    </row>
    <row r="60" spans="1:6" x14ac:dyDescent="0.2">
      <c r="A60" s="43" t="s">
        <v>1486</v>
      </c>
      <c r="B60" s="43" t="s">
        <v>1487</v>
      </c>
      <c r="C60" s="43" t="s">
        <v>1000</v>
      </c>
      <c r="D60" s="43">
        <v>500</v>
      </c>
      <c r="E60" s="7">
        <v>4964.76</v>
      </c>
      <c r="F60" s="7">
        <v>2.59331192859913</v>
      </c>
    </row>
    <row r="61" spans="1:6" x14ac:dyDescent="0.2">
      <c r="A61" s="43" t="s">
        <v>1608</v>
      </c>
      <c r="B61" s="43" t="s">
        <v>1609</v>
      </c>
      <c r="C61" s="43" t="s">
        <v>1008</v>
      </c>
      <c r="D61" s="43">
        <v>450</v>
      </c>
      <c r="E61" s="7">
        <v>4501.2420000000002</v>
      </c>
      <c r="F61" s="7">
        <v>2.35119614485119</v>
      </c>
    </row>
    <row r="62" spans="1:6" x14ac:dyDescent="0.2">
      <c r="A62" s="43" t="s">
        <v>1480</v>
      </c>
      <c r="B62" s="43" t="s">
        <v>1481</v>
      </c>
      <c r="C62" s="43" t="s">
        <v>810</v>
      </c>
      <c r="D62" s="43">
        <v>350</v>
      </c>
      <c r="E62" s="7">
        <v>3459.5540000000001</v>
      </c>
      <c r="F62" s="7">
        <v>1.80707680851297</v>
      </c>
    </row>
    <row r="63" spans="1:6" x14ac:dyDescent="0.2">
      <c r="A63" s="43" t="s">
        <v>1484</v>
      </c>
      <c r="B63" s="43" t="s">
        <v>1485</v>
      </c>
      <c r="C63" s="43" t="s">
        <v>696</v>
      </c>
      <c r="D63" s="43">
        <v>250</v>
      </c>
      <c r="E63" s="7">
        <v>2505.42</v>
      </c>
      <c r="F63" s="7">
        <v>1.30869076695567</v>
      </c>
    </row>
    <row r="64" spans="1:6" x14ac:dyDescent="0.2">
      <c r="A64" s="43" t="s">
        <v>1948</v>
      </c>
      <c r="B64" s="43" t="s">
        <v>1949</v>
      </c>
      <c r="C64" s="43" t="s">
        <v>1166</v>
      </c>
      <c r="D64" s="43">
        <v>250</v>
      </c>
      <c r="E64" s="7">
        <v>2424.11</v>
      </c>
      <c r="F64" s="7">
        <v>1.2662189872695599</v>
      </c>
    </row>
    <row r="65" spans="1:6" x14ac:dyDescent="0.2">
      <c r="A65" s="43" t="s">
        <v>1499</v>
      </c>
      <c r="B65" s="43" t="s">
        <v>1500</v>
      </c>
      <c r="C65" s="43" t="s">
        <v>696</v>
      </c>
      <c r="D65" s="43">
        <v>210</v>
      </c>
      <c r="E65" s="7">
        <v>1945.0157999999999</v>
      </c>
      <c r="F65" s="7">
        <v>1.01596707100721</v>
      </c>
    </row>
    <row r="66" spans="1:6" x14ac:dyDescent="0.2">
      <c r="A66" s="43" t="s">
        <v>1503</v>
      </c>
      <c r="B66" s="43" t="s">
        <v>1504</v>
      </c>
      <c r="C66" s="43" t="s">
        <v>1000</v>
      </c>
      <c r="D66" s="43">
        <v>150</v>
      </c>
      <c r="E66" s="7">
        <v>1454.604</v>
      </c>
      <c r="F66" s="7">
        <v>0.75980347581514696</v>
      </c>
    </row>
    <row r="67" spans="1:6" x14ac:dyDescent="0.2">
      <c r="A67" s="43" t="s">
        <v>1497</v>
      </c>
      <c r="B67" s="43" t="s">
        <v>1498</v>
      </c>
      <c r="C67" s="43" t="s">
        <v>1011</v>
      </c>
      <c r="D67" s="43">
        <v>141</v>
      </c>
      <c r="E67" s="7">
        <v>1395.4403400000001</v>
      </c>
      <c r="F67" s="7">
        <v>0.72889970096649703</v>
      </c>
    </row>
    <row r="68" spans="1:6" x14ac:dyDescent="0.2">
      <c r="A68" s="43" t="s">
        <v>1488</v>
      </c>
      <c r="B68" s="43" t="s">
        <v>1489</v>
      </c>
      <c r="C68" s="43" t="s">
        <v>696</v>
      </c>
      <c r="D68" s="43">
        <v>110</v>
      </c>
      <c r="E68" s="7">
        <v>1101.2958000000001</v>
      </c>
      <c r="F68" s="7">
        <v>0.57525510499120203</v>
      </c>
    </row>
    <row r="69" spans="1:6" x14ac:dyDescent="0.2">
      <c r="A69" s="43" t="s">
        <v>1505</v>
      </c>
      <c r="B69" s="43" t="s">
        <v>1506</v>
      </c>
      <c r="C69" s="43" t="s">
        <v>1123</v>
      </c>
      <c r="D69" s="43">
        <v>20</v>
      </c>
      <c r="E69" s="7">
        <v>193.45740000000001</v>
      </c>
      <c r="F69" s="7">
        <v>0.101051286083471</v>
      </c>
    </row>
    <row r="70" spans="1:6" x14ac:dyDescent="0.2">
      <c r="A70" s="43" t="s">
        <v>1214</v>
      </c>
      <c r="B70" s="43" t="s">
        <v>1215</v>
      </c>
      <c r="C70" s="43" t="s">
        <v>1011</v>
      </c>
      <c r="D70" s="43">
        <v>8</v>
      </c>
      <c r="E70" s="7">
        <v>79.220560000000006</v>
      </c>
      <c r="F70" s="7">
        <v>4.1380373520231203E-2</v>
      </c>
    </row>
    <row r="71" spans="1:6" x14ac:dyDescent="0.2">
      <c r="A71" s="42" t="s">
        <v>40</v>
      </c>
      <c r="B71" s="43"/>
      <c r="C71" s="43"/>
      <c r="D71" s="43"/>
      <c r="E71" s="6">
        <f>SUM(E57:E70)</f>
        <v>49956.388899999998</v>
      </c>
      <c r="F71" s="6">
        <f>SUM(F57:F70)</f>
        <v>26.094413273573572</v>
      </c>
    </row>
    <row r="72" spans="1:6" x14ac:dyDescent="0.2">
      <c r="A72" s="43"/>
      <c r="B72" s="43"/>
      <c r="C72" s="43"/>
      <c r="D72" s="43"/>
      <c r="E72" s="7"/>
      <c r="F72" s="7"/>
    </row>
    <row r="73" spans="1:6" x14ac:dyDescent="0.2">
      <c r="A73" s="42" t="s">
        <v>768</v>
      </c>
      <c r="B73" s="43"/>
      <c r="C73" s="43"/>
      <c r="D73" s="43"/>
      <c r="E73" s="7"/>
      <c r="F73" s="7"/>
    </row>
    <row r="74" spans="1:6" x14ac:dyDescent="0.2">
      <c r="A74" s="43" t="s">
        <v>1398</v>
      </c>
      <c r="B74" s="43" t="s">
        <v>1399</v>
      </c>
      <c r="C74" s="43" t="s">
        <v>1008</v>
      </c>
      <c r="D74" s="43">
        <v>250</v>
      </c>
      <c r="E74" s="7">
        <v>2504.3575000000001</v>
      </c>
      <c r="F74" s="7">
        <v>1.30813577659881</v>
      </c>
    </row>
    <row r="75" spans="1:6" x14ac:dyDescent="0.2">
      <c r="A75" s="43" t="s">
        <v>1255</v>
      </c>
      <c r="B75" s="43" t="s">
        <v>1256</v>
      </c>
      <c r="C75" s="43" t="s">
        <v>1088</v>
      </c>
      <c r="D75" s="43">
        <v>200</v>
      </c>
      <c r="E75" s="7">
        <v>2007.462</v>
      </c>
      <c r="F75" s="7">
        <v>1.0485854604874101</v>
      </c>
    </row>
    <row r="76" spans="1:6" x14ac:dyDescent="0.2">
      <c r="A76" s="43" t="s">
        <v>1315</v>
      </c>
      <c r="B76" s="43" t="s">
        <v>1316</v>
      </c>
      <c r="C76" s="43" t="s">
        <v>810</v>
      </c>
      <c r="D76" s="43">
        <v>14</v>
      </c>
      <c r="E76" s="7">
        <v>1646.4014</v>
      </c>
      <c r="F76" s="7">
        <v>0.85998767108224905</v>
      </c>
    </row>
    <row r="77" spans="1:6" x14ac:dyDescent="0.2">
      <c r="A77" s="42" t="s">
        <v>40</v>
      </c>
      <c r="B77" s="43"/>
      <c r="C77" s="43"/>
      <c r="D77" s="43"/>
      <c r="E77" s="6">
        <f>SUM(E74:E76)</f>
        <v>6158.2208999999993</v>
      </c>
      <c r="F77" s="6">
        <f>SUM(F74:F76)</f>
        <v>3.2167089081684694</v>
      </c>
    </row>
    <row r="78" spans="1:6" x14ac:dyDescent="0.2">
      <c r="A78" s="43"/>
      <c r="B78" s="43"/>
      <c r="C78" s="43"/>
      <c r="D78" s="43"/>
      <c r="E78" s="7"/>
      <c r="F78" s="7"/>
    </row>
    <row r="79" spans="1:6" x14ac:dyDescent="0.2">
      <c r="A79" s="42" t="s">
        <v>1137</v>
      </c>
      <c r="B79" s="43"/>
      <c r="C79" s="43"/>
      <c r="D79" s="43"/>
      <c r="E79" s="7"/>
      <c r="F79" s="7"/>
    </row>
    <row r="80" spans="1:6" x14ac:dyDescent="0.2">
      <c r="A80" s="43" t="s">
        <v>1804</v>
      </c>
      <c r="B80" s="43" t="s">
        <v>1805</v>
      </c>
      <c r="C80" s="43" t="s">
        <v>1424</v>
      </c>
      <c r="D80" s="43">
        <v>520</v>
      </c>
      <c r="E80" s="7">
        <v>2385.864</v>
      </c>
      <c r="F80" s="7">
        <v>1.24624142379798</v>
      </c>
    </row>
    <row r="81" spans="1:6" x14ac:dyDescent="0.2">
      <c r="A81" s="42" t="s">
        <v>40</v>
      </c>
      <c r="B81" s="43"/>
      <c r="C81" s="43"/>
      <c r="D81" s="43"/>
      <c r="E81" s="6">
        <f>SUM(E80:E80)</f>
        <v>2385.864</v>
      </c>
      <c r="F81" s="6">
        <f>SUM(F80:F80)</f>
        <v>1.24624142379798</v>
      </c>
    </row>
    <row r="82" spans="1:6" x14ac:dyDescent="0.2">
      <c r="A82" s="43"/>
      <c r="B82" s="43"/>
      <c r="C82" s="43"/>
      <c r="D82" s="43"/>
      <c r="E82" s="7"/>
      <c r="F82" s="7"/>
    </row>
    <row r="83" spans="1:6" x14ac:dyDescent="0.2">
      <c r="A83" s="42" t="s">
        <v>1465</v>
      </c>
      <c r="B83" s="43"/>
      <c r="C83" s="43"/>
      <c r="D83" s="43"/>
      <c r="E83" s="7"/>
      <c r="F83" s="7"/>
    </row>
    <row r="84" spans="1:6" x14ac:dyDescent="0.2">
      <c r="A84" s="43" t="s">
        <v>1469</v>
      </c>
      <c r="B84" s="43" t="s">
        <v>1470</v>
      </c>
      <c r="C84" s="43" t="s">
        <v>1468</v>
      </c>
      <c r="D84" s="43">
        <v>3300000</v>
      </c>
      <c r="E84" s="7">
        <v>3342.9</v>
      </c>
      <c r="F84" s="7">
        <v>1.74614330725232</v>
      </c>
    </row>
    <row r="85" spans="1:6" x14ac:dyDescent="0.2">
      <c r="A85" s="42" t="s">
        <v>40</v>
      </c>
      <c r="B85" s="43"/>
      <c r="C85" s="43"/>
      <c r="D85" s="43"/>
      <c r="E85" s="6">
        <f>SUM(E84:E84)</f>
        <v>3342.9</v>
      </c>
      <c r="F85" s="6">
        <f>SUM(F84:F84)</f>
        <v>1.74614330725232</v>
      </c>
    </row>
    <row r="86" spans="1:6" x14ac:dyDescent="0.2">
      <c r="A86" s="43"/>
      <c r="B86" s="43"/>
      <c r="C86" s="43"/>
      <c r="D86" s="43"/>
      <c r="E86" s="7"/>
      <c r="F86" s="7"/>
    </row>
    <row r="87" spans="1:6" x14ac:dyDescent="0.2">
      <c r="A87" s="42" t="s">
        <v>40</v>
      </c>
      <c r="B87" s="43"/>
      <c r="C87" s="43"/>
      <c r="D87" s="43"/>
      <c r="E87" s="6">
        <f>E52+E71+E77+E81+E85+E47</f>
        <v>187717.70472749998</v>
      </c>
      <c r="F87" s="6">
        <f>F52+F71+F77+F81+F85+F47</f>
        <v>98.053175929560624</v>
      </c>
    </row>
    <row r="88" spans="1:6" x14ac:dyDescent="0.2">
      <c r="A88" s="43"/>
      <c r="B88" s="43"/>
      <c r="C88" s="43"/>
      <c r="D88" s="43"/>
      <c r="E88" s="7"/>
      <c r="F88" s="7"/>
    </row>
    <row r="89" spans="1:6" x14ac:dyDescent="0.2">
      <c r="A89" s="42" t="s">
        <v>103</v>
      </c>
      <c r="B89" s="43"/>
      <c r="C89" s="43"/>
      <c r="D89" s="43"/>
      <c r="E89" s="6">
        <v>3727.0677986000001</v>
      </c>
      <c r="F89" s="6">
        <v>1.95</v>
      </c>
    </row>
    <row r="90" spans="1:6" x14ac:dyDescent="0.2">
      <c r="A90" s="43"/>
      <c r="B90" s="43"/>
      <c r="C90" s="43"/>
      <c r="D90" s="43"/>
      <c r="E90" s="7"/>
      <c r="F90" s="7"/>
    </row>
    <row r="91" spans="1:6" x14ac:dyDescent="0.2">
      <c r="A91" s="44" t="s">
        <v>104</v>
      </c>
      <c r="B91" s="41"/>
      <c r="C91" s="41"/>
      <c r="D91" s="41"/>
      <c r="E91" s="8">
        <f>E87+E89</f>
        <v>191444.77252609999</v>
      </c>
      <c r="F91" s="8">
        <f>F87+F89</f>
        <v>100.00317592956063</v>
      </c>
    </row>
    <row r="92" spans="1:6" x14ac:dyDescent="0.2">
      <c r="A92" s="4" t="s">
        <v>718</v>
      </c>
      <c r="F92" s="9" t="s">
        <v>1337</v>
      </c>
    </row>
    <row r="94" spans="1:6" x14ac:dyDescent="0.2">
      <c r="A94" s="4" t="s">
        <v>105</v>
      </c>
    </row>
    <row r="95" spans="1:6" x14ac:dyDescent="0.2">
      <c r="A95" s="4" t="s">
        <v>687</v>
      </c>
    </row>
    <row r="96" spans="1:6" x14ac:dyDescent="0.2">
      <c r="A96" s="4" t="s">
        <v>106</v>
      </c>
    </row>
    <row r="97" spans="1:5" x14ac:dyDescent="0.2">
      <c r="A97" s="2" t="s">
        <v>678</v>
      </c>
      <c r="D97" s="10">
        <v>120.8425</v>
      </c>
    </row>
    <row r="98" spans="1:5" x14ac:dyDescent="0.2">
      <c r="A98" s="2" t="s">
        <v>679</v>
      </c>
      <c r="D98" s="10">
        <v>22.411799999999999</v>
      </c>
    </row>
    <row r="99" spans="1:5" x14ac:dyDescent="0.2">
      <c r="A99" s="2" t="s">
        <v>680</v>
      </c>
      <c r="D99" s="10">
        <v>128.5257</v>
      </c>
    </row>
    <row r="100" spans="1:5" x14ac:dyDescent="0.2">
      <c r="A100" s="2" t="s">
        <v>681</v>
      </c>
      <c r="D100" s="10">
        <v>24.191800000000001</v>
      </c>
    </row>
    <row r="102" spans="1:5" x14ac:dyDescent="0.2">
      <c r="A102" s="4" t="s">
        <v>1966</v>
      </c>
    </row>
    <row r="103" spans="1:5" x14ac:dyDescent="0.2">
      <c r="A103" s="2" t="s">
        <v>678</v>
      </c>
      <c r="D103" s="10">
        <v>113.99550000000001</v>
      </c>
    </row>
    <row r="104" spans="1:5" x14ac:dyDescent="0.2">
      <c r="A104" s="2" t="s">
        <v>679</v>
      </c>
      <c r="D104" s="10">
        <v>21.142099999999999</v>
      </c>
    </row>
    <row r="105" spans="1:5" x14ac:dyDescent="0.2">
      <c r="A105" s="2" t="s">
        <v>680</v>
      </c>
      <c r="D105" s="10">
        <v>121.91840000000001</v>
      </c>
    </row>
    <row r="106" spans="1:5" x14ac:dyDescent="0.2">
      <c r="A106" s="2" t="s">
        <v>681</v>
      </c>
      <c r="D106" s="10">
        <v>22.947700000000001</v>
      </c>
    </row>
    <row r="108" spans="1:5" x14ac:dyDescent="0.2">
      <c r="A108" s="4" t="s">
        <v>1967</v>
      </c>
      <c r="D108" s="21" t="s">
        <v>109</v>
      </c>
    </row>
    <row r="109" spans="1:5" x14ac:dyDescent="0.2">
      <c r="A109" s="47"/>
      <c r="B109" s="47"/>
      <c r="C109" s="48"/>
      <c r="D109" s="48"/>
    </row>
    <row r="110" spans="1:5" x14ac:dyDescent="0.2">
      <c r="A110" s="4" t="s">
        <v>1968</v>
      </c>
      <c r="D110" s="29">
        <v>2.130770606609298</v>
      </c>
      <c r="E110" s="1" t="s">
        <v>779</v>
      </c>
    </row>
    <row r="112" spans="1:5" x14ac:dyDescent="0.2">
      <c r="A112" s="81" t="s">
        <v>1969</v>
      </c>
      <c r="D112" s="61">
        <v>0.52462063104551793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493F-5596-464C-B971-F894B6F73503}">
  <dimension ref="A1:G106"/>
  <sheetViews>
    <sheetView showGridLines="0" workbookViewId="0">
      <selection sqref="A1:G1"/>
    </sheetView>
  </sheetViews>
  <sheetFormatPr defaultRowHeight="11.25" x14ac:dyDescent="0.2"/>
  <cols>
    <col min="1" max="1" width="58.85546875" style="1" bestFit="1" customWidth="1"/>
    <col min="2" max="2" width="44.42578125" style="1" bestFit="1" customWidth="1"/>
    <col min="3" max="3" width="32.7109375" style="1" bestFit="1" customWidth="1"/>
    <col min="4" max="4" width="9.85546875" style="67" bestFit="1" customWidth="1"/>
    <col min="5" max="5" width="24" style="1" bestFit="1" customWidth="1"/>
    <col min="6" max="6" width="14.140625" style="1" bestFit="1" customWidth="1"/>
    <col min="7" max="7" width="13.85546875" style="2" customWidth="1"/>
    <col min="8" max="16384" width="9.140625" style="2"/>
  </cols>
  <sheetData>
    <row r="1" spans="1:7" x14ac:dyDescent="0.2">
      <c r="A1" s="77" t="s">
        <v>1950</v>
      </c>
      <c r="B1" s="77"/>
      <c r="C1" s="77"/>
      <c r="D1" s="77"/>
      <c r="E1" s="77"/>
      <c r="F1" s="77"/>
      <c r="G1" s="77"/>
    </row>
    <row r="3" spans="1:7" s="4" customFormat="1" x14ac:dyDescent="0.2">
      <c r="A3" s="3" t="s">
        <v>1</v>
      </c>
      <c r="B3" s="3" t="s">
        <v>2</v>
      </c>
      <c r="C3" s="3" t="s">
        <v>3</v>
      </c>
      <c r="D3" s="62" t="s">
        <v>4</v>
      </c>
      <c r="E3" s="3" t="s">
        <v>5</v>
      </c>
      <c r="F3" s="3" t="s">
        <v>6</v>
      </c>
      <c r="G3" s="78" t="s">
        <v>1951</v>
      </c>
    </row>
    <row r="4" spans="1:7" x14ac:dyDescent="0.2">
      <c r="A4" s="5"/>
      <c r="B4" s="5"/>
      <c r="C4" s="5"/>
      <c r="D4" s="63"/>
      <c r="E4" s="5"/>
      <c r="F4" s="5"/>
      <c r="G4" s="79"/>
    </row>
    <row r="5" spans="1:7" x14ac:dyDescent="0.2">
      <c r="A5" s="6" t="s">
        <v>7</v>
      </c>
      <c r="B5" s="7"/>
      <c r="C5" s="7"/>
      <c r="D5" s="64"/>
      <c r="E5" s="7"/>
      <c r="F5" s="7"/>
      <c r="G5" s="43"/>
    </row>
    <row r="6" spans="1:7" x14ac:dyDescent="0.2">
      <c r="A6" s="6" t="s">
        <v>8</v>
      </c>
      <c r="B6" s="7"/>
      <c r="C6" s="7"/>
      <c r="D6" s="64"/>
      <c r="E6" s="7"/>
      <c r="F6" s="7"/>
      <c r="G6" s="43"/>
    </row>
    <row r="7" spans="1:7" x14ac:dyDescent="0.2">
      <c r="A7" s="6"/>
      <c r="B7" s="7"/>
      <c r="C7" s="7"/>
      <c r="D7" s="64"/>
      <c r="E7" s="7"/>
      <c r="F7" s="7"/>
      <c r="G7" s="43"/>
    </row>
    <row r="8" spans="1:7" x14ac:dyDescent="0.2">
      <c r="A8" s="7" t="s">
        <v>334</v>
      </c>
      <c r="B8" s="7" t="s">
        <v>335</v>
      </c>
      <c r="C8" s="7" t="s">
        <v>119</v>
      </c>
      <c r="D8" s="64">
        <v>157500</v>
      </c>
      <c r="E8" s="7">
        <v>1938.9037499999999</v>
      </c>
      <c r="F8" s="7">
        <f>E8/$E$84*100</f>
        <v>7.143606462739875</v>
      </c>
      <c r="G8" s="65">
        <v>-7.194381456890377</v>
      </c>
    </row>
    <row r="9" spans="1:7" x14ac:dyDescent="0.2">
      <c r="A9" s="7" t="s">
        <v>115</v>
      </c>
      <c r="B9" s="7" t="s">
        <v>116</v>
      </c>
      <c r="C9" s="7" t="s">
        <v>11</v>
      </c>
      <c r="D9" s="64">
        <v>208200</v>
      </c>
      <c r="E9" s="7">
        <v>1477.2831000000001</v>
      </c>
      <c r="F9" s="7">
        <f t="shared" ref="F9:F58" si="0">E9/$E$84*100</f>
        <v>5.442832889696767</v>
      </c>
      <c r="G9" s="65">
        <v>-2.2422370053580529</v>
      </c>
    </row>
    <row r="10" spans="1:7" x14ac:dyDescent="0.2">
      <c r="A10" s="7" t="s">
        <v>190</v>
      </c>
      <c r="B10" s="7" t="s">
        <v>191</v>
      </c>
      <c r="C10" s="7" t="s">
        <v>11</v>
      </c>
      <c r="D10" s="64">
        <v>542500</v>
      </c>
      <c r="E10" s="7">
        <v>1253.98875</v>
      </c>
      <c r="F10" s="7">
        <f t="shared" si="0"/>
        <v>4.6201376105972765</v>
      </c>
      <c r="G10" s="65">
        <v>-4.6541165590637066</v>
      </c>
    </row>
    <row r="11" spans="1:7" x14ac:dyDescent="0.2">
      <c r="A11" s="7" t="s">
        <v>9</v>
      </c>
      <c r="B11" s="7" t="s">
        <v>10</v>
      </c>
      <c r="C11" s="7" t="s">
        <v>11</v>
      </c>
      <c r="D11" s="64">
        <v>35799</v>
      </c>
      <c r="E11" s="7">
        <v>743.74212450000005</v>
      </c>
      <c r="F11" s="7">
        <f t="shared" si="0"/>
        <v>2.7402087634262844</v>
      </c>
      <c r="G11" s="65"/>
    </row>
    <row r="12" spans="1:7" x14ac:dyDescent="0.2">
      <c r="A12" s="7" t="s">
        <v>390</v>
      </c>
      <c r="B12" s="7" t="s">
        <v>391</v>
      </c>
      <c r="C12" s="7" t="s">
        <v>64</v>
      </c>
      <c r="D12" s="64">
        <v>42600</v>
      </c>
      <c r="E12" s="7">
        <v>738.10889999999995</v>
      </c>
      <c r="F12" s="7">
        <f t="shared" si="0"/>
        <v>2.7194539740540602</v>
      </c>
      <c r="G12" s="65">
        <v>-2.7385238183877441</v>
      </c>
    </row>
    <row r="13" spans="1:7" x14ac:dyDescent="0.2">
      <c r="A13" s="7" t="s">
        <v>392</v>
      </c>
      <c r="B13" s="7" t="s">
        <v>393</v>
      </c>
      <c r="C13" s="7" t="s">
        <v>95</v>
      </c>
      <c r="D13" s="64">
        <v>58500</v>
      </c>
      <c r="E13" s="7">
        <v>599.74199999999996</v>
      </c>
      <c r="F13" s="7">
        <f t="shared" si="0"/>
        <v>2.2096614270700843</v>
      </c>
      <c r="G13" s="65">
        <v>-2.2257187599140882</v>
      </c>
    </row>
    <row r="14" spans="1:7" x14ac:dyDescent="0.2">
      <c r="A14" s="7" t="s">
        <v>23</v>
      </c>
      <c r="B14" s="7" t="s">
        <v>24</v>
      </c>
      <c r="C14" s="7" t="s">
        <v>11</v>
      </c>
      <c r="D14" s="64">
        <v>42087</v>
      </c>
      <c r="E14" s="7">
        <v>510.55739699999998</v>
      </c>
      <c r="F14" s="7">
        <f t="shared" si="0"/>
        <v>1.8810738391778592</v>
      </c>
      <c r="G14" s="65"/>
    </row>
    <row r="15" spans="1:7" x14ac:dyDescent="0.2">
      <c r="A15" s="7" t="s">
        <v>1952</v>
      </c>
      <c r="B15" s="7" t="s">
        <v>1953</v>
      </c>
      <c r="C15" s="7" t="s">
        <v>75</v>
      </c>
      <c r="D15" s="64">
        <v>139500</v>
      </c>
      <c r="E15" s="7">
        <v>494.80650000000003</v>
      </c>
      <c r="F15" s="7">
        <f t="shared" si="0"/>
        <v>1.8230419695695048</v>
      </c>
      <c r="G15" s="65">
        <v>-1.8335782989679184</v>
      </c>
    </row>
    <row r="16" spans="1:7" x14ac:dyDescent="0.2">
      <c r="A16" s="7" t="s">
        <v>205</v>
      </c>
      <c r="B16" s="7" t="s">
        <v>206</v>
      </c>
      <c r="C16" s="7" t="s">
        <v>200</v>
      </c>
      <c r="D16" s="64">
        <v>148800</v>
      </c>
      <c r="E16" s="7">
        <v>474.22559999999999</v>
      </c>
      <c r="F16" s="7">
        <f t="shared" si="0"/>
        <v>1.7472146623867715</v>
      </c>
      <c r="G16" s="65">
        <v>-1.7579051819715037</v>
      </c>
    </row>
    <row r="17" spans="1:7" x14ac:dyDescent="0.2">
      <c r="A17" s="7" t="s">
        <v>313</v>
      </c>
      <c r="B17" s="7" t="s">
        <v>314</v>
      </c>
      <c r="C17" s="7" t="s">
        <v>30</v>
      </c>
      <c r="D17" s="64">
        <v>520000</v>
      </c>
      <c r="E17" s="7">
        <v>449.8</v>
      </c>
      <c r="F17" s="7">
        <f t="shared" si="0"/>
        <v>1.6572221220060028</v>
      </c>
      <c r="G17" s="65">
        <v>-1.6648855769054522</v>
      </c>
    </row>
    <row r="18" spans="1:7" x14ac:dyDescent="0.2">
      <c r="A18" s="7" t="s">
        <v>394</v>
      </c>
      <c r="B18" s="7" t="s">
        <v>395</v>
      </c>
      <c r="C18" s="7" t="s">
        <v>33</v>
      </c>
      <c r="D18" s="64">
        <v>15750</v>
      </c>
      <c r="E18" s="7">
        <v>417.21749999999997</v>
      </c>
      <c r="F18" s="7">
        <f t="shared" si="0"/>
        <v>1.5371766800534445</v>
      </c>
      <c r="G18" s="65">
        <v>-1.5449525077290642</v>
      </c>
    </row>
    <row r="19" spans="1:7" x14ac:dyDescent="0.2">
      <c r="A19" s="7" t="s">
        <v>182</v>
      </c>
      <c r="B19" s="7" t="s">
        <v>183</v>
      </c>
      <c r="C19" s="7" t="s">
        <v>75</v>
      </c>
      <c r="D19" s="64">
        <v>52195</v>
      </c>
      <c r="E19" s="7">
        <v>383.26788499999998</v>
      </c>
      <c r="F19" s="7">
        <f t="shared" si="0"/>
        <v>1.4120943034158573</v>
      </c>
      <c r="G19" s="65"/>
    </row>
    <row r="20" spans="1:7" x14ac:dyDescent="0.2">
      <c r="A20" s="7" t="s">
        <v>207</v>
      </c>
      <c r="B20" s="7" t="s">
        <v>208</v>
      </c>
      <c r="C20" s="7" t="s">
        <v>55</v>
      </c>
      <c r="D20" s="64">
        <v>48712</v>
      </c>
      <c r="E20" s="7">
        <v>378.51659599999999</v>
      </c>
      <c r="F20" s="7">
        <f t="shared" si="0"/>
        <v>1.3945888760284766</v>
      </c>
      <c r="G20" s="65"/>
    </row>
    <row r="21" spans="1:7" x14ac:dyDescent="0.2">
      <c r="A21" s="7" t="s">
        <v>227</v>
      </c>
      <c r="B21" s="7" t="s">
        <v>228</v>
      </c>
      <c r="C21" s="7" t="s">
        <v>33</v>
      </c>
      <c r="D21" s="64">
        <v>86040</v>
      </c>
      <c r="E21" s="7">
        <v>376.94123999999999</v>
      </c>
      <c r="F21" s="7">
        <f t="shared" si="0"/>
        <v>1.3887847079243529</v>
      </c>
      <c r="G21" s="65"/>
    </row>
    <row r="22" spans="1:7" x14ac:dyDescent="0.2">
      <c r="A22" s="7" t="s">
        <v>171</v>
      </c>
      <c r="B22" s="7" t="s">
        <v>172</v>
      </c>
      <c r="C22" s="7" t="s">
        <v>11</v>
      </c>
      <c r="D22" s="64">
        <v>511000</v>
      </c>
      <c r="E22" s="7">
        <v>369.45299999999997</v>
      </c>
      <c r="F22" s="7">
        <f t="shared" si="0"/>
        <v>1.3611953860415378</v>
      </c>
      <c r="G22" s="65">
        <v>-1.3715502610390875</v>
      </c>
    </row>
    <row r="23" spans="1:7" x14ac:dyDescent="0.2">
      <c r="A23" s="7" t="s">
        <v>111</v>
      </c>
      <c r="B23" s="7" t="s">
        <v>112</v>
      </c>
      <c r="C23" s="7" t="s">
        <v>11</v>
      </c>
      <c r="D23" s="64">
        <v>95061</v>
      </c>
      <c r="E23" s="7">
        <v>332.85609149999999</v>
      </c>
      <c r="F23" s="7">
        <f t="shared" si="0"/>
        <v>1.2263594448160386</v>
      </c>
      <c r="G23" s="65"/>
    </row>
    <row r="24" spans="1:7" x14ac:dyDescent="0.2">
      <c r="A24" s="7" t="s">
        <v>230</v>
      </c>
      <c r="B24" s="7" t="s">
        <v>231</v>
      </c>
      <c r="C24" s="7" t="s">
        <v>64</v>
      </c>
      <c r="D24" s="64">
        <v>25287</v>
      </c>
      <c r="E24" s="7">
        <v>317.71851149999998</v>
      </c>
      <c r="F24" s="7">
        <f t="shared" si="0"/>
        <v>1.1705872517310327</v>
      </c>
      <c r="G24" s="65"/>
    </row>
    <row r="25" spans="1:7" x14ac:dyDescent="0.2">
      <c r="A25" s="7" t="s">
        <v>273</v>
      </c>
      <c r="B25" s="7" t="s">
        <v>274</v>
      </c>
      <c r="C25" s="7" t="s">
        <v>30</v>
      </c>
      <c r="D25" s="64">
        <v>4425</v>
      </c>
      <c r="E25" s="7">
        <v>302.214225</v>
      </c>
      <c r="F25" s="7">
        <f t="shared" si="0"/>
        <v>1.1134639823363708</v>
      </c>
      <c r="G25" s="65">
        <v>-1.1213221553086261</v>
      </c>
    </row>
    <row r="26" spans="1:7" x14ac:dyDescent="0.2">
      <c r="A26" s="7" t="s">
        <v>20</v>
      </c>
      <c r="B26" s="7" t="s">
        <v>21</v>
      </c>
      <c r="C26" s="7" t="s">
        <v>22</v>
      </c>
      <c r="D26" s="64">
        <v>150335</v>
      </c>
      <c r="E26" s="7">
        <v>294.28076249999998</v>
      </c>
      <c r="F26" s="7">
        <f t="shared" si="0"/>
        <v>1.0842343034588582</v>
      </c>
      <c r="G26" s="65"/>
    </row>
    <row r="27" spans="1:7" x14ac:dyDescent="0.2">
      <c r="A27" s="7" t="s">
        <v>1954</v>
      </c>
      <c r="B27" s="7" t="s">
        <v>1955</v>
      </c>
      <c r="C27" s="7" t="s">
        <v>200</v>
      </c>
      <c r="D27" s="64">
        <v>40000</v>
      </c>
      <c r="E27" s="7">
        <v>284.82</v>
      </c>
      <c r="F27" s="7">
        <f t="shared" si="0"/>
        <v>1.049377511760226</v>
      </c>
      <c r="G27" s="65">
        <v>-1.05483035466945</v>
      </c>
    </row>
    <row r="28" spans="1:7" x14ac:dyDescent="0.2">
      <c r="A28" s="7" t="s">
        <v>132</v>
      </c>
      <c r="B28" s="7" t="s">
        <v>133</v>
      </c>
      <c r="C28" s="7" t="s">
        <v>131</v>
      </c>
      <c r="D28" s="64">
        <v>123156</v>
      </c>
      <c r="E28" s="7">
        <v>275.37681600000002</v>
      </c>
      <c r="F28" s="7">
        <f t="shared" si="0"/>
        <v>1.0145854854663774</v>
      </c>
      <c r="G28" s="65"/>
    </row>
    <row r="29" spans="1:7" x14ac:dyDescent="0.2">
      <c r="A29" s="7" t="s">
        <v>120</v>
      </c>
      <c r="B29" s="7" t="s">
        <v>121</v>
      </c>
      <c r="C29" s="7" t="s">
        <v>36</v>
      </c>
      <c r="D29" s="64">
        <v>84499</v>
      </c>
      <c r="E29" s="7">
        <v>268.74906950000002</v>
      </c>
      <c r="F29" s="7">
        <f t="shared" si="0"/>
        <v>0.99016652566458141</v>
      </c>
      <c r="G29" s="65">
        <v>-0.20058540546312092</v>
      </c>
    </row>
    <row r="30" spans="1:7" x14ac:dyDescent="0.2">
      <c r="A30" s="7" t="s">
        <v>162</v>
      </c>
      <c r="B30" s="7" t="s">
        <v>163</v>
      </c>
      <c r="C30" s="7" t="s">
        <v>128</v>
      </c>
      <c r="D30" s="64">
        <v>145523</v>
      </c>
      <c r="E30" s="7">
        <v>266.08880549999998</v>
      </c>
      <c r="F30" s="7">
        <f t="shared" si="0"/>
        <v>0.98036517317197069</v>
      </c>
      <c r="G30" s="65"/>
    </row>
    <row r="31" spans="1:7" x14ac:dyDescent="0.2">
      <c r="A31" s="7" t="s">
        <v>113</v>
      </c>
      <c r="B31" s="7" t="s">
        <v>114</v>
      </c>
      <c r="C31" s="7" t="s">
        <v>11</v>
      </c>
      <c r="D31" s="64">
        <v>97218</v>
      </c>
      <c r="E31" s="7">
        <v>261.56502899999998</v>
      </c>
      <c r="F31" s="7">
        <f t="shared" si="0"/>
        <v>0.96369798221863401</v>
      </c>
      <c r="G31" s="65"/>
    </row>
    <row r="32" spans="1:7" x14ac:dyDescent="0.2">
      <c r="A32" s="7" t="s">
        <v>186</v>
      </c>
      <c r="B32" s="7" t="s">
        <v>187</v>
      </c>
      <c r="C32" s="7" t="s">
        <v>30</v>
      </c>
      <c r="D32" s="64">
        <v>40438</v>
      </c>
      <c r="E32" s="7">
        <v>261.18904199999997</v>
      </c>
      <c r="F32" s="7">
        <f t="shared" si="0"/>
        <v>0.96231271326801882</v>
      </c>
      <c r="G32" s="65"/>
    </row>
    <row r="33" spans="1:7" x14ac:dyDescent="0.2">
      <c r="A33" s="7" t="s">
        <v>192</v>
      </c>
      <c r="B33" s="7" t="s">
        <v>193</v>
      </c>
      <c r="C33" s="7" t="s">
        <v>75</v>
      </c>
      <c r="D33" s="64">
        <v>30288</v>
      </c>
      <c r="E33" s="7">
        <v>251.435832</v>
      </c>
      <c r="F33" s="7">
        <f t="shared" si="0"/>
        <v>0.92637844165270078</v>
      </c>
      <c r="G33" s="65"/>
    </row>
    <row r="34" spans="1:7" x14ac:dyDescent="0.2">
      <c r="A34" s="7" t="s">
        <v>209</v>
      </c>
      <c r="B34" s="7" t="s">
        <v>210</v>
      </c>
      <c r="C34" s="7" t="s">
        <v>64</v>
      </c>
      <c r="D34" s="64">
        <v>18456</v>
      </c>
      <c r="E34" s="7">
        <v>247.99327199999999</v>
      </c>
      <c r="F34" s="7">
        <f t="shared" si="0"/>
        <v>0.91369483429758058</v>
      </c>
      <c r="G34" s="65"/>
    </row>
    <row r="35" spans="1:7" x14ac:dyDescent="0.2">
      <c r="A35" s="7" t="s">
        <v>257</v>
      </c>
      <c r="B35" s="7" t="s">
        <v>258</v>
      </c>
      <c r="C35" s="7" t="s">
        <v>119</v>
      </c>
      <c r="D35" s="64">
        <v>110000</v>
      </c>
      <c r="E35" s="7">
        <v>245.685</v>
      </c>
      <c r="F35" s="7">
        <f t="shared" si="0"/>
        <v>0.90519034469774295</v>
      </c>
      <c r="G35" s="65"/>
    </row>
    <row r="36" spans="1:7" x14ac:dyDescent="0.2">
      <c r="A36" s="7" t="s">
        <v>253</v>
      </c>
      <c r="B36" s="7" t="s">
        <v>254</v>
      </c>
      <c r="C36" s="7" t="s">
        <v>11</v>
      </c>
      <c r="D36" s="64">
        <v>100633</v>
      </c>
      <c r="E36" s="7">
        <v>226.02171799999999</v>
      </c>
      <c r="F36" s="7">
        <f t="shared" si="0"/>
        <v>0.8327438664370882</v>
      </c>
      <c r="G36" s="65"/>
    </row>
    <row r="37" spans="1:7" x14ac:dyDescent="0.2">
      <c r="A37" s="7" t="s">
        <v>126</v>
      </c>
      <c r="B37" s="7" t="s">
        <v>127</v>
      </c>
      <c r="C37" s="7" t="s">
        <v>128</v>
      </c>
      <c r="D37" s="64">
        <v>152948</v>
      </c>
      <c r="E37" s="7">
        <v>216.03905</v>
      </c>
      <c r="F37" s="7">
        <f t="shared" si="0"/>
        <v>0.79596419047834788</v>
      </c>
      <c r="G37" s="65"/>
    </row>
    <row r="38" spans="1:7" x14ac:dyDescent="0.2">
      <c r="A38" s="7" t="s">
        <v>203</v>
      </c>
      <c r="B38" s="7" t="s">
        <v>204</v>
      </c>
      <c r="C38" s="7" t="s">
        <v>64</v>
      </c>
      <c r="D38" s="64">
        <v>76800</v>
      </c>
      <c r="E38" s="7">
        <v>212.00640000000001</v>
      </c>
      <c r="F38" s="7">
        <f t="shared" si="0"/>
        <v>0.78110648307437403</v>
      </c>
      <c r="G38" s="65">
        <v>-0.78676564976935204</v>
      </c>
    </row>
    <row r="39" spans="1:7" x14ac:dyDescent="0.2">
      <c r="A39" s="7" t="s">
        <v>239</v>
      </c>
      <c r="B39" s="7" t="s">
        <v>240</v>
      </c>
      <c r="C39" s="7" t="s">
        <v>131</v>
      </c>
      <c r="D39" s="64">
        <v>132933</v>
      </c>
      <c r="E39" s="7">
        <v>209.03714249999999</v>
      </c>
      <c r="F39" s="7">
        <f t="shared" si="0"/>
        <v>0.77016668935509369</v>
      </c>
      <c r="G39" s="65"/>
    </row>
    <row r="40" spans="1:7" x14ac:dyDescent="0.2">
      <c r="A40" s="7" t="s">
        <v>201</v>
      </c>
      <c r="B40" s="7" t="s">
        <v>202</v>
      </c>
      <c r="C40" s="7" t="s">
        <v>200</v>
      </c>
      <c r="D40" s="64">
        <v>7942</v>
      </c>
      <c r="E40" s="7">
        <v>209.00564299999999</v>
      </c>
      <c r="F40" s="7">
        <f t="shared" si="0"/>
        <v>0.77005063406778351</v>
      </c>
      <c r="G40" s="65"/>
    </row>
    <row r="41" spans="1:7" x14ac:dyDescent="0.2">
      <c r="A41" s="7" t="s">
        <v>232</v>
      </c>
      <c r="B41" s="7" t="s">
        <v>233</v>
      </c>
      <c r="C41" s="7" t="s">
        <v>128</v>
      </c>
      <c r="D41" s="64">
        <v>317938</v>
      </c>
      <c r="E41" s="7">
        <v>208.09042099999999</v>
      </c>
      <c r="F41" s="7">
        <f t="shared" si="0"/>
        <v>0.7666786328562526</v>
      </c>
      <c r="G41" s="65"/>
    </row>
    <row r="42" spans="1:7" x14ac:dyDescent="0.2">
      <c r="A42" s="7" t="s">
        <v>269</v>
      </c>
      <c r="B42" s="7" t="s">
        <v>270</v>
      </c>
      <c r="C42" s="7" t="s">
        <v>30</v>
      </c>
      <c r="D42" s="64">
        <v>7091</v>
      </c>
      <c r="E42" s="7">
        <v>205.681546</v>
      </c>
      <c r="F42" s="7">
        <f t="shared" si="0"/>
        <v>0.75780348625966032</v>
      </c>
      <c r="G42" s="65"/>
    </row>
    <row r="43" spans="1:7" x14ac:dyDescent="0.2">
      <c r="A43" s="7" t="s">
        <v>243</v>
      </c>
      <c r="B43" s="7" t="s">
        <v>244</v>
      </c>
      <c r="C43" s="7" t="s">
        <v>64</v>
      </c>
      <c r="D43" s="64">
        <v>1902</v>
      </c>
      <c r="E43" s="7">
        <v>202.368045</v>
      </c>
      <c r="F43" s="7">
        <f t="shared" si="0"/>
        <v>0.74559537785928465</v>
      </c>
      <c r="G43" s="65"/>
    </row>
    <row r="44" spans="1:7" x14ac:dyDescent="0.2">
      <c r="A44" s="7" t="s">
        <v>245</v>
      </c>
      <c r="B44" s="7" t="s">
        <v>246</v>
      </c>
      <c r="C44" s="7" t="s">
        <v>229</v>
      </c>
      <c r="D44" s="64">
        <v>92685</v>
      </c>
      <c r="E44" s="7">
        <v>201.5435325</v>
      </c>
      <c r="F44" s="7">
        <f t="shared" si="0"/>
        <v>0.74255758249496606</v>
      </c>
      <c r="G44" s="65"/>
    </row>
    <row r="45" spans="1:7" x14ac:dyDescent="0.2">
      <c r="A45" s="7" t="s">
        <v>237</v>
      </c>
      <c r="B45" s="7" t="s">
        <v>238</v>
      </c>
      <c r="C45" s="7" t="s">
        <v>33</v>
      </c>
      <c r="D45" s="64">
        <v>21957</v>
      </c>
      <c r="E45" s="7">
        <v>196.73472000000001</v>
      </c>
      <c r="F45" s="7">
        <f t="shared" si="0"/>
        <v>0.72484021820955258</v>
      </c>
      <c r="G45" s="65"/>
    </row>
    <row r="46" spans="1:7" x14ac:dyDescent="0.2">
      <c r="A46" s="7" t="s">
        <v>217</v>
      </c>
      <c r="B46" s="7" t="s">
        <v>218</v>
      </c>
      <c r="C46" s="7" t="s">
        <v>219</v>
      </c>
      <c r="D46" s="64">
        <v>38144</v>
      </c>
      <c r="E46" s="7">
        <v>190.891648</v>
      </c>
      <c r="F46" s="7">
        <f t="shared" si="0"/>
        <v>0.7033122765046308</v>
      </c>
      <c r="G46" s="65"/>
    </row>
    <row r="47" spans="1:7" x14ac:dyDescent="0.2">
      <c r="A47" s="7" t="s">
        <v>117</v>
      </c>
      <c r="B47" s="7" t="s">
        <v>118</v>
      </c>
      <c r="C47" s="7" t="s">
        <v>119</v>
      </c>
      <c r="D47" s="64">
        <v>121901</v>
      </c>
      <c r="E47" s="7">
        <v>176.268846</v>
      </c>
      <c r="F47" s="7">
        <f t="shared" si="0"/>
        <v>0.64943670745146576</v>
      </c>
      <c r="G47" s="65"/>
    </row>
    <row r="48" spans="1:7" x14ac:dyDescent="0.2">
      <c r="A48" s="7" t="s">
        <v>28</v>
      </c>
      <c r="B48" s="7" t="s">
        <v>29</v>
      </c>
      <c r="C48" s="7" t="s">
        <v>30</v>
      </c>
      <c r="D48" s="64">
        <v>96169</v>
      </c>
      <c r="E48" s="7">
        <v>170.65189050000001</v>
      </c>
      <c r="F48" s="7">
        <f t="shared" si="0"/>
        <v>0.62874185882335709</v>
      </c>
      <c r="G48" s="65"/>
    </row>
    <row r="49" spans="1:7" x14ac:dyDescent="0.2">
      <c r="A49" s="7" t="s">
        <v>12</v>
      </c>
      <c r="B49" s="7" t="s">
        <v>13</v>
      </c>
      <c r="C49" s="7" t="s">
        <v>1946</v>
      </c>
      <c r="D49" s="64">
        <v>122059</v>
      </c>
      <c r="E49" s="7">
        <v>169.29583299999999</v>
      </c>
      <c r="F49" s="7">
        <f t="shared" si="0"/>
        <v>0.62374566387513075</v>
      </c>
      <c r="G49" s="65"/>
    </row>
    <row r="50" spans="1:7" x14ac:dyDescent="0.2">
      <c r="A50" s="7" t="s">
        <v>396</v>
      </c>
      <c r="B50" s="7" t="s">
        <v>397</v>
      </c>
      <c r="C50" s="7" t="s">
        <v>155</v>
      </c>
      <c r="D50" s="64">
        <v>50000</v>
      </c>
      <c r="E50" s="7">
        <v>162.92500000000001</v>
      </c>
      <c r="F50" s="7">
        <f t="shared" si="0"/>
        <v>0.60027326417925297</v>
      </c>
      <c r="G50" s="65">
        <v>-0.60478659699263082</v>
      </c>
    </row>
    <row r="51" spans="1:7" x14ac:dyDescent="0.2">
      <c r="A51" s="7" t="s">
        <v>241</v>
      </c>
      <c r="B51" s="7" t="s">
        <v>242</v>
      </c>
      <c r="C51" s="7" t="s">
        <v>27</v>
      </c>
      <c r="D51" s="64">
        <v>64953</v>
      </c>
      <c r="E51" s="7">
        <v>151.34048999999999</v>
      </c>
      <c r="F51" s="7">
        <f t="shared" si="0"/>
        <v>0.55759183633443354</v>
      </c>
      <c r="G51" s="65"/>
    </row>
    <row r="52" spans="1:7" x14ac:dyDescent="0.2">
      <c r="A52" s="7" t="s">
        <v>398</v>
      </c>
      <c r="B52" s="7" t="s">
        <v>399</v>
      </c>
      <c r="C52" s="7" t="s">
        <v>33</v>
      </c>
      <c r="D52" s="64">
        <v>8000</v>
      </c>
      <c r="E52" s="7">
        <v>147.29599999999999</v>
      </c>
      <c r="F52" s="7">
        <f t="shared" si="0"/>
        <v>0.54269050618718573</v>
      </c>
      <c r="G52" s="65">
        <v>-0.54498954265702071</v>
      </c>
    </row>
    <row r="53" spans="1:7" x14ac:dyDescent="0.2">
      <c r="A53" s="7" t="s">
        <v>1956</v>
      </c>
      <c r="B53" s="7" t="s">
        <v>1957</v>
      </c>
      <c r="C53" s="7" t="s">
        <v>11</v>
      </c>
      <c r="D53" s="64">
        <v>136000</v>
      </c>
      <c r="E53" s="7">
        <v>137.36000000000001</v>
      </c>
      <c r="F53" s="7">
        <f t="shared" si="0"/>
        <v>0.50608277162904514</v>
      </c>
      <c r="G53" s="65">
        <v>-0.51034188406354708</v>
      </c>
    </row>
    <row r="54" spans="1:7" x14ac:dyDescent="0.2">
      <c r="A54" s="7" t="s">
        <v>275</v>
      </c>
      <c r="B54" s="7" t="s">
        <v>276</v>
      </c>
      <c r="C54" s="7" t="s">
        <v>277</v>
      </c>
      <c r="D54" s="64">
        <v>76471</v>
      </c>
      <c r="E54" s="7">
        <v>127.93598299999999</v>
      </c>
      <c r="F54" s="7">
        <f t="shared" si="0"/>
        <v>0.47136136333522421</v>
      </c>
      <c r="G54" s="65"/>
    </row>
    <row r="55" spans="1:7" x14ac:dyDescent="0.2">
      <c r="A55" s="7" t="s">
        <v>129</v>
      </c>
      <c r="B55" s="7" t="s">
        <v>130</v>
      </c>
      <c r="C55" s="7" t="s">
        <v>131</v>
      </c>
      <c r="D55" s="64">
        <v>23686</v>
      </c>
      <c r="E55" s="7">
        <v>81.006119999999996</v>
      </c>
      <c r="F55" s="7">
        <f t="shared" si="0"/>
        <v>0.29845516692279433</v>
      </c>
      <c r="G55" s="65"/>
    </row>
    <row r="56" spans="1:7" x14ac:dyDescent="0.2">
      <c r="A56" s="7" t="s">
        <v>211</v>
      </c>
      <c r="B56" s="7" t="s">
        <v>212</v>
      </c>
      <c r="C56" s="7" t="s">
        <v>64</v>
      </c>
      <c r="D56" s="64">
        <v>12500</v>
      </c>
      <c r="E56" s="7">
        <v>54.756250000000001</v>
      </c>
      <c r="F56" s="7">
        <f t="shared" si="0"/>
        <v>0.20174137131634323</v>
      </c>
      <c r="G56" s="65">
        <v>-0.20309997660200285</v>
      </c>
    </row>
    <row r="57" spans="1:7" x14ac:dyDescent="0.2">
      <c r="A57" s="7" t="s">
        <v>213</v>
      </c>
      <c r="B57" s="7" t="s">
        <v>214</v>
      </c>
      <c r="C57" s="7" t="s">
        <v>55</v>
      </c>
      <c r="D57" s="64">
        <v>20000</v>
      </c>
      <c r="E57" s="7">
        <v>42.41</v>
      </c>
      <c r="F57" s="7">
        <f t="shared" si="0"/>
        <v>0.15625342417579938</v>
      </c>
      <c r="G57" s="65">
        <v>-0.15735873017091234</v>
      </c>
    </row>
    <row r="58" spans="1:7" x14ac:dyDescent="0.2">
      <c r="A58" s="7" t="s">
        <v>1958</v>
      </c>
      <c r="B58" s="7" t="s">
        <v>1959</v>
      </c>
      <c r="C58" s="7" t="s">
        <v>33</v>
      </c>
      <c r="D58" s="64">
        <v>2500</v>
      </c>
      <c r="E58" s="7">
        <v>9.9087499999999995</v>
      </c>
      <c r="F58" s="7">
        <f t="shared" si="0"/>
        <v>3.650733593025117E-2</v>
      </c>
      <c r="G58" s="65">
        <v>-3.6746818895858978E-2</v>
      </c>
    </row>
    <row r="59" spans="1:7" x14ac:dyDescent="0.2">
      <c r="A59" s="6" t="s">
        <v>40</v>
      </c>
      <c r="B59" s="7"/>
      <c r="C59" s="7"/>
      <c r="D59" s="64"/>
      <c r="E59" s="6">
        <f xml:space="preserve"> SUM(E8:E58)</f>
        <v>17925.101827499988</v>
      </c>
      <c r="F59" s="6">
        <f>SUM(F8:F58)</f>
        <v>66.042408376485611</v>
      </c>
      <c r="G59" s="66">
        <f>SUM(G8:G58)</f>
        <v>-32.448676540819513</v>
      </c>
    </row>
    <row r="60" spans="1:7" x14ac:dyDescent="0.2">
      <c r="A60" s="7"/>
      <c r="B60" s="7"/>
      <c r="C60" s="7"/>
      <c r="D60" s="64"/>
      <c r="E60" s="7"/>
      <c r="F60" s="7"/>
      <c r="G60" s="43"/>
    </row>
    <row r="61" spans="1:7" x14ac:dyDescent="0.2">
      <c r="A61" s="6" t="s">
        <v>693</v>
      </c>
      <c r="B61" s="7"/>
      <c r="C61" s="7"/>
      <c r="D61" s="64"/>
      <c r="E61" s="7"/>
      <c r="F61" s="7"/>
      <c r="G61" s="43"/>
    </row>
    <row r="62" spans="1:7" x14ac:dyDescent="0.2">
      <c r="A62" s="6" t="s">
        <v>8</v>
      </c>
      <c r="B62" s="7"/>
      <c r="C62" s="7"/>
      <c r="D62" s="64"/>
      <c r="E62" s="7"/>
      <c r="F62" s="7"/>
      <c r="G62" s="43"/>
    </row>
    <row r="63" spans="1:7" x14ac:dyDescent="0.2">
      <c r="A63" s="6"/>
      <c r="B63" s="7"/>
      <c r="C63" s="7"/>
      <c r="D63" s="64"/>
      <c r="E63" s="7"/>
      <c r="F63" s="7"/>
      <c r="G63" s="43"/>
    </row>
    <row r="64" spans="1:7" x14ac:dyDescent="0.2">
      <c r="A64" s="7" t="s">
        <v>1245</v>
      </c>
      <c r="B64" s="43" t="s">
        <v>1246</v>
      </c>
      <c r="C64" s="7" t="s">
        <v>696</v>
      </c>
      <c r="D64" s="64">
        <v>100</v>
      </c>
      <c r="E64" s="7">
        <v>986.31299999999999</v>
      </c>
      <c r="F64" s="7">
        <f t="shared" ref="F64:F68" si="1">E64/$E$84*100</f>
        <v>3.6339255731927667</v>
      </c>
      <c r="G64" s="43"/>
    </row>
    <row r="65" spans="1:7" x14ac:dyDescent="0.2">
      <c r="A65" s="7" t="s">
        <v>1601</v>
      </c>
      <c r="B65" s="43" t="s">
        <v>1602</v>
      </c>
      <c r="C65" s="7" t="s">
        <v>696</v>
      </c>
      <c r="D65" s="64">
        <v>100</v>
      </c>
      <c r="E65" s="7">
        <v>981.46400000000006</v>
      </c>
      <c r="F65" s="7">
        <f t="shared" si="1"/>
        <v>3.6160601439584243</v>
      </c>
      <c r="G65" s="43"/>
    </row>
    <row r="66" spans="1:7" x14ac:dyDescent="0.2">
      <c r="A66" s="7" t="s">
        <v>1505</v>
      </c>
      <c r="B66" s="43" t="s">
        <v>1506</v>
      </c>
      <c r="C66" s="7" t="s">
        <v>1123</v>
      </c>
      <c r="D66" s="64">
        <v>80</v>
      </c>
      <c r="E66" s="7">
        <v>773.82960000000003</v>
      </c>
      <c r="F66" s="7">
        <f t="shared" si="1"/>
        <v>2.851061653586163</v>
      </c>
      <c r="G66" s="43"/>
    </row>
    <row r="67" spans="1:7" x14ac:dyDescent="0.2">
      <c r="A67" s="7" t="s">
        <v>1612</v>
      </c>
      <c r="B67" s="43" t="s">
        <v>1613</v>
      </c>
      <c r="C67" s="7" t="s">
        <v>1000</v>
      </c>
      <c r="D67" s="64">
        <v>50</v>
      </c>
      <c r="E67" s="7">
        <v>498.27749999999997</v>
      </c>
      <c r="F67" s="7">
        <f t="shared" si="1"/>
        <v>1.8358303599329613</v>
      </c>
      <c r="G67" s="43"/>
    </row>
    <row r="68" spans="1:7" x14ac:dyDescent="0.2">
      <c r="A68" s="7" t="s">
        <v>1067</v>
      </c>
      <c r="B68" s="43" t="s">
        <v>1068</v>
      </c>
      <c r="C68" s="7" t="s">
        <v>1000</v>
      </c>
      <c r="D68" s="64">
        <v>30</v>
      </c>
      <c r="E68" s="7">
        <v>294.81150000000002</v>
      </c>
      <c r="F68" s="7">
        <f t="shared" si="1"/>
        <v>1.0861897279274626</v>
      </c>
      <c r="G68" s="43"/>
    </row>
    <row r="69" spans="1:7" x14ac:dyDescent="0.2">
      <c r="A69" s="6" t="s">
        <v>40</v>
      </c>
      <c r="B69" s="7"/>
      <c r="C69" s="7"/>
      <c r="D69" s="64"/>
      <c r="E69" s="6">
        <f>SUM(E64:E68)</f>
        <v>3534.6956</v>
      </c>
      <c r="F69" s="6">
        <f>SUM(F64:F68)</f>
        <v>13.023067458597778</v>
      </c>
      <c r="G69" s="43"/>
    </row>
    <row r="70" spans="1:7" x14ac:dyDescent="0.2">
      <c r="A70" s="6"/>
      <c r="B70" s="7"/>
      <c r="C70" s="7"/>
      <c r="D70" s="64"/>
      <c r="E70" s="6"/>
      <c r="F70" s="6"/>
      <c r="G70" s="43"/>
    </row>
    <row r="71" spans="1:7" x14ac:dyDescent="0.2">
      <c r="A71" s="6" t="s">
        <v>1137</v>
      </c>
      <c r="B71" s="7"/>
      <c r="C71" s="7"/>
      <c r="D71" s="64"/>
      <c r="E71" s="6"/>
      <c r="F71" s="6"/>
      <c r="G71" s="43"/>
    </row>
    <row r="72" spans="1:7" x14ac:dyDescent="0.2">
      <c r="A72" s="7" t="s">
        <v>1509</v>
      </c>
      <c r="B72" s="43" t="s">
        <v>1510</v>
      </c>
      <c r="C72" s="7" t="s">
        <v>1424</v>
      </c>
      <c r="D72" s="64">
        <v>400</v>
      </c>
      <c r="E72" s="7">
        <f>18.72564*100</f>
        <v>1872.5639999999999</v>
      </c>
      <c r="F72" s="7">
        <f t="shared" ref="F72" si="2">E72/$E$84*100</f>
        <v>6.899187384775562</v>
      </c>
      <c r="G72" s="43"/>
    </row>
    <row r="73" spans="1:7" x14ac:dyDescent="0.2">
      <c r="A73" s="6" t="s">
        <v>40</v>
      </c>
      <c r="B73" s="7"/>
      <c r="C73" s="7"/>
      <c r="D73" s="64"/>
      <c r="E73" s="6">
        <f>SUM(E72)</f>
        <v>1872.5639999999999</v>
      </c>
      <c r="F73" s="6">
        <f>SUM(F72)</f>
        <v>6.899187384775562</v>
      </c>
      <c r="G73" s="43"/>
    </row>
    <row r="74" spans="1:7" x14ac:dyDescent="0.2">
      <c r="A74" s="6"/>
      <c r="B74" s="7"/>
      <c r="C74" s="7"/>
      <c r="D74" s="64"/>
      <c r="E74" s="6"/>
      <c r="F74" s="6"/>
      <c r="G74" s="43"/>
    </row>
    <row r="75" spans="1:7" x14ac:dyDescent="0.2">
      <c r="A75" s="42" t="s">
        <v>1465</v>
      </c>
      <c r="B75" s="7"/>
      <c r="C75" s="7"/>
      <c r="D75" s="64"/>
      <c r="E75" s="6"/>
      <c r="F75" s="6"/>
      <c r="G75" s="43"/>
    </row>
    <row r="76" spans="1:7" x14ac:dyDescent="0.2">
      <c r="A76" s="7" t="s">
        <v>1469</v>
      </c>
      <c r="B76" s="43" t="s">
        <v>1470</v>
      </c>
      <c r="C76" s="7" t="s">
        <v>1468</v>
      </c>
      <c r="D76" s="64">
        <v>900000</v>
      </c>
      <c r="E76" s="7">
        <f>9.117*100</f>
        <v>911.7</v>
      </c>
      <c r="F76" s="7">
        <f t="shared" ref="F76" si="3">E76/$E$84*100</f>
        <v>3.3590249191482271</v>
      </c>
      <c r="G76" s="43"/>
    </row>
    <row r="77" spans="1:7" x14ac:dyDescent="0.2">
      <c r="A77" s="6" t="s">
        <v>40</v>
      </c>
      <c r="B77" s="7"/>
      <c r="C77" s="7"/>
      <c r="D77" s="64"/>
      <c r="E77" s="6">
        <f>SUM(E76)</f>
        <v>911.7</v>
      </c>
      <c r="F77" s="6">
        <f>SUM(F76)</f>
        <v>3.3590249191482271</v>
      </c>
      <c r="G77" s="43"/>
    </row>
    <row r="78" spans="1:7" x14ac:dyDescent="0.2">
      <c r="A78" s="7"/>
      <c r="B78" s="7"/>
      <c r="C78" s="7"/>
      <c r="D78" s="64"/>
      <c r="E78" s="7"/>
      <c r="F78" s="7"/>
      <c r="G78" s="43"/>
    </row>
    <row r="79" spans="1:7" x14ac:dyDescent="0.2">
      <c r="A79" s="6" t="s">
        <v>40</v>
      </c>
      <c r="B79" s="7"/>
      <c r="C79" s="7"/>
      <c r="D79" s="64"/>
      <c r="E79" s="6">
        <f>E59+E69+E73+E77</f>
        <v>24244.061427499986</v>
      </c>
      <c r="F79" s="6">
        <f>F59+F69+F73+F77</f>
        <v>89.323688139007174</v>
      </c>
      <c r="G79" s="43"/>
    </row>
    <row r="80" spans="1:7" x14ac:dyDescent="0.2">
      <c r="A80" s="7"/>
      <c r="B80" s="7"/>
      <c r="C80" s="7"/>
      <c r="D80" s="64"/>
      <c r="E80" s="7"/>
      <c r="F80" s="7"/>
      <c r="G80" s="43"/>
    </row>
    <row r="81" spans="1:7" x14ac:dyDescent="0.2">
      <c r="A81" s="6" t="s">
        <v>1960</v>
      </c>
      <c r="B81" s="7"/>
      <c r="C81" s="7"/>
      <c r="D81" s="64"/>
      <c r="E81" s="6">
        <v>2320.7511488999999</v>
      </c>
      <c r="F81" s="6">
        <f t="shared" ref="F81:F82" si="4">E81/$E$84*100</f>
        <v>8.550467193481385</v>
      </c>
      <c r="G81" s="43"/>
    </row>
    <row r="82" spans="1:7" x14ac:dyDescent="0.2">
      <c r="A82" s="6" t="s">
        <v>103</v>
      </c>
      <c r="B82" s="7"/>
      <c r="C82" s="7"/>
      <c r="D82" s="64"/>
      <c r="E82" s="6">
        <v>576.99261840001327</v>
      </c>
      <c r="F82" s="6">
        <f t="shared" si="4"/>
        <v>2.1258446675114935</v>
      </c>
      <c r="G82" s="43"/>
    </row>
    <row r="83" spans="1:7" x14ac:dyDescent="0.2">
      <c r="A83" s="7"/>
      <c r="B83" s="7"/>
      <c r="C83" s="7"/>
      <c r="D83" s="64"/>
      <c r="E83" s="7"/>
      <c r="F83" s="7"/>
      <c r="G83" s="43"/>
    </row>
    <row r="84" spans="1:7" x14ac:dyDescent="0.2">
      <c r="A84" s="8" t="s">
        <v>104</v>
      </c>
      <c r="B84" s="5"/>
      <c r="C84" s="5"/>
      <c r="D84" s="63"/>
      <c r="E84" s="8">
        <f>E79+E81+E82</f>
        <v>27141.805194799999</v>
      </c>
      <c r="F84" s="8">
        <f xml:space="preserve"> ROUND(SUM(F79:F83),2)</f>
        <v>100</v>
      </c>
      <c r="G84" s="41"/>
    </row>
    <row r="85" spans="1:7" x14ac:dyDescent="0.2">
      <c r="A85" s="4" t="s">
        <v>718</v>
      </c>
    </row>
    <row r="86" spans="1:7" x14ac:dyDescent="0.2">
      <c r="A86" s="4"/>
    </row>
    <row r="87" spans="1:7" x14ac:dyDescent="0.2">
      <c r="A87" s="9" t="s">
        <v>105</v>
      </c>
    </row>
    <row r="88" spans="1:7" x14ac:dyDescent="0.2">
      <c r="A88" s="9" t="s">
        <v>687</v>
      </c>
    </row>
    <row r="89" spans="1:7" x14ac:dyDescent="0.2">
      <c r="A89" s="9" t="s">
        <v>106</v>
      </c>
      <c r="B89" s="46" t="s">
        <v>719</v>
      </c>
    </row>
    <row r="91" spans="1:7" x14ac:dyDescent="0.2">
      <c r="A91" s="9" t="s">
        <v>107</v>
      </c>
    </row>
    <row r="92" spans="1:7" x14ac:dyDescent="0.2">
      <c r="A92" s="1" t="s">
        <v>1961</v>
      </c>
      <c r="B92" s="10">
        <v>9.9579176999999994</v>
      </c>
    </row>
    <row r="93" spans="1:7" x14ac:dyDescent="0.2">
      <c r="A93" s="1" t="s">
        <v>821</v>
      </c>
      <c r="B93" s="10">
        <v>9.9579424000000003</v>
      </c>
    </row>
    <row r="94" spans="1:7" x14ac:dyDescent="0.2">
      <c r="A94" s="1" t="s">
        <v>1962</v>
      </c>
      <c r="B94" s="10">
        <v>9.9579073000000005</v>
      </c>
    </row>
    <row r="95" spans="1:7" x14ac:dyDescent="0.2">
      <c r="A95" s="1" t="s">
        <v>832</v>
      </c>
      <c r="B95" s="10">
        <v>9.9579011000000008</v>
      </c>
    </row>
    <row r="96" spans="1:7" x14ac:dyDescent="0.2">
      <c r="A96" s="1" t="s">
        <v>819</v>
      </c>
      <c r="B96" s="10">
        <v>9.8664748000000007</v>
      </c>
    </row>
    <row r="97" spans="1:2" x14ac:dyDescent="0.2">
      <c r="A97" s="1" t="s">
        <v>818</v>
      </c>
      <c r="B97" s="10">
        <v>9.8664649999999998</v>
      </c>
    </row>
    <row r="98" spans="1:2" x14ac:dyDescent="0.2">
      <c r="A98" s="1" t="s">
        <v>1963</v>
      </c>
      <c r="B98" s="10">
        <v>9.8665491000000003</v>
      </c>
    </row>
    <row r="99" spans="1:2" x14ac:dyDescent="0.2">
      <c r="A99" s="1" t="s">
        <v>820</v>
      </c>
      <c r="B99" s="10">
        <v>9.8665368000000004</v>
      </c>
    </row>
    <row r="101" spans="1:2" x14ac:dyDescent="0.2">
      <c r="A101" s="9" t="s">
        <v>108</v>
      </c>
      <c r="B101" s="46" t="s">
        <v>109</v>
      </c>
    </row>
    <row r="102" spans="1:2" x14ac:dyDescent="0.2">
      <c r="A102" s="9"/>
      <c r="B102" s="46"/>
    </row>
    <row r="103" spans="1:2" x14ac:dyDescent="0.2">
      <c r="A103" s="9" t="s">
        <v>1964</v>
      </c>
      <c r="B103" s="61">
        <v>2.801112032912366</v>
      </c>
    </row>
    <row r="106" spans="1:2" x14ac:dyDescent="0.2">
      <c r="A106" s="9" t="s">
        <v>1965</v>
      </c>
    </row>
  </sheetData>
  <mergeCells count="2">
    <mergeCell ref="A1:G1"/>
    <mergeCell ref="G3:G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C735-C898-432A-AC4C-05BF8B1FFF11}">
  <dimension ref="A1:F43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5.8554687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691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694</v>
      </c>
      <c r="B8" s="43" t="s">
        <v>695</v>
      </c>
      <c r="C8" s="43" t="s">
        <v>696</v>
      </c>
      <c r="D8" s="43">
        <v>39</v>
      </c>
      <c r="E8" s="7">
        <v>392.42307</v>
      </c>
      <c r="F8" s="7">
        <v>11.8684759377829</v>
      </c>
    </row>
    <row r="9" spans="1:6" x14ac:dyDescent="0.2">
      <c r="A9" s="43" t="s">
        <v>697</v>
      </c>
      <c r="B9" s="43" t="s">
        <v>698</v>
      </c>
      <c r="C9" s="43" t="s">
        <v>696</v>
      </c>
      <c r="D9" s="43">
        <v>39</v>
      </c>
      <c r="E9" s="7">
        <v>390.59982000000002</v>
      </c>
      <c r="F9" s="7">
        <v>11.8133334132785</v>
      </c>
    </row>
    <row r="10" spans="1:6" x14ac:dyDescent="0.2">
      <c r="A10" s="43" t="s">
        <v>699</v>
      </c>
      <c r="B10" s="43" t="s">
        <v>700</v>
      </c>
      <c r="C10" s="43" t="s">
        <v>696</v>
      </c>
      <c r="D10" s="43">
        <v>39</v>
      </c>
      <c r="E10" s="7">
        <v>389.90913</v>
      </c>
      <c r="F10" s="7">
        <v>11.7924441275251</v>
      </c>
    </row>
    <row r="11" spans="1:6" x14ac:dyDescent="0.2">
      <c r="A11" s="43" t="s">
        <v>701</v>
      </c>
      <c r="B11" s="43" t="s">
        <v>702</v>
      </c>
      <c r="C11" s="43" t="s">
        <v>696</v>
      </c>
      <c r="D11" s="43">
        <v>38</v>
      </c>
      <c r="E11" s="7">
        <v>387.74743999999998</v>
      </c>
      <c r="F11" s="7">
        <v>11.727065795537801</v>
      </c>
    </row>
    <row r="12" spans="1:6" x14ac:dyDescent="0.2">
      <c r="A12" s="43" t="s">
        <v>703</v>
      </c>
      <c r="B12" s="43" t="s">
        <v>704</v>
      </c>
      <c r="C12" s="43" t="s">
        <v>705</v>
      </c>
      <c r="D12" s="43">
        <v>37</v>
      </c>
      <c r="E12" s="7">
        <v>371.12184000000002</v>
      </c>
      <c r="F12" s="7">
        <v>11.224239767620499</v>
      </c>
    </row>
    <row r="13" spans="1:6" x14ac:dyDescent="0.2">
      <c r="A13" s="43" t="s">
        <v>706</v>
      </c>
      <c r="B13" s="43" t="s">
        <v>707</v>
      </c>
      <c r="C13" s="43" t="s">
        <v>708</v>
      </c>
      <c r="D13" s="43">
        <v>32</v>
      </c>
      <c r="E13" s="7">
        <v>318.13312000000002</v>
      </c>
      <c r="F13" s="7">
        <v>9.6216445168012292</v>
      </c>
    </row>
    <row r="14" spans="1:6" x14ac:dyDescent="0.2">
      <c r="A14" s="43" t="s">
        <v>709</v>
      </c>
      <c r="B14" s="43" t="s">
        <v>710</v>
      </c>
      <c r="C14" s="43" t="s">
        <v>711</v>
      </c>
      <c r="D14" s="43">
        <v>29</v>
      </c>
      <c r="E14" s="7">
        <v>298.03764000000001</v>
      </c>
      <c r="F14" s="7">
        <v>9.0138751498315504</v>
      </c>
    </row>
    <row r="15" spans="1:6" x14ac:dyDescent="0.2">
      <c r="A15" s="43" t="s">
        <v>712</v>
      </c>
      <c r="B15" s="43" t="s">
        <v>713</v>
      </c>
      <c r="C15" s="43" t="s">
        <v>696</v>
      </c>
      <c r="D15" s="43">
        <v>27</v>
      </c>
      <c r="E15" s="7">
        <v>281.68776000000003</v>
      </c>
      <c r="F15" s="7">
        <v>8.5193880205054402</v>
      </c>
    </row>
    <row r="16" spans="1:6" x14ac:dyDescent="0.2">
      <c r="A16" s="43" t="s">
        <v>714</v>
      </c>
      <c r="B16" s="43" t="s">
        <v>715</v>
      </c>
      <c r="C16" s="43" t="s">
        <v>696</v>
      </c>
      <c r="D16" s="43">
        <v>24</v>
      </c>
      <c r="E16" s="7">
        <v>241.61063999999999</v>
      </c>
      <c r="F16" s="7">
        <v>7.3072922729857099</v>
      </c>
    </row>
    <row r="17" spans="1:6" x14ac:dyDescent="0.2">
      <c r="A17" s="43" t="s">
        <v>716</v>
      </c>
      <c r="B17" s="43" t="s">
        <v>717</v>
      </c>
      <c r="C17" s="43" t="s">
        <v>696</v>
      </c>
      <c r="D17" s="43">
        <v>13</v>
      </c>
      <c r="E17" s="7">
        <v>131.71664999999999</v>
      </c>
      <c r="F17" s="7">
        <v>3.9836493076983799</v>
      </c>
    </row>
    <row r="18" spans="1:6" x14ac:dyDescent="0.2">
      <c r="A18" s="42" t="s">
        <v>40</v>
      </c>
      <c r="B18" s="43"/>
      <c r="C18" s="43"/>
      <c r="D18" s="43"/>
      <c r="E18" s="6">
        <f>SUM(E8:E17)</f>
        <v>3202.9871099999996</v>
      </c>
      <c r="F18" s="6">
        <f>SUM(F8:F17)</f>
        <v>96.871408309567116</v>
      </c>
    </row>
    <row r="19" spans="1:6" x14ac:dyDescent="0.2">
      <c r="A19" s="43"/>
      <c r="B19" s="43"/>
      <c r="C19" s="43"/>
      <c r="D19" s="43"/>
      <c r="E19" s="7"/>
      <c r="F19" s="7"/>
    </row>
    <row r="20" spans="1:6" x14ac:dyDescent="0.2">
      <c r="A20" s="42" t="s">
        <v>40</v>
      </c>
      <c r="B20" s="43"/>
      <c r="C20" s="43"/>
      <c r="D20" s="43"/>
      <c r="E20" s="6">
        <f>E18</f>
        <v>3202.9871099999996</v>
      </c>
      <c r="F20" s="6">
        <f>F18</f>
        <v>96.871408309567116</v>
      </c>
    </row>
    <row r="21" spans="1:6" x14ac:dyDescent="0.2">
      <c r="A21" s="43"/>
      <c r="B21" s="43"/>
      <c r="C21" s="43"/>
      <c r="D21" s="43"/>
      <c r="E21" s="7"/>
      <c r="F21" s="7"/>
    </row>
    <row r="22" spans="1:6" x14ac:dyDescent="0.2">
      <c r="A22" s="42" t="s">
        <v>103</v>
      </c>
      <c r="B22" s="43"/>
      <c r="C22" s="43"/>
      <c r="D22" s="43"/>
      <c r="E22" s="6">
        <v>103.4418625</v>
      </c>
      <c r="F22" s="6">
        <v>3.13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4" t="s">
        <v>104</v>
      </c>
      <c r="B24" s="41"/>
      <c r="C24" s="41"/>
      <c r="D24" s="41"/>
      <c r="E24" s="8">
        <f>E20+E22</f>
        <v>3306.4289724999994</v>
      </c>
      <c r="F24" s="8">
        <f xml:space="preserve"> ROUND(SUM(F20:F23),2)</f>
        <v>100</v>
      </c>
    </row>
    <row r="25" spans="1:6" x14ac:dyDescent="0.2">
      <c r="A25" s="45" t="s">
        <v>718</v>
      </c>
    </row>
    <row r="26" spans="1:6" x14ac:dyDescent="0.2">
      <c r="A26" s="45"/>
    </row>
    <row r="27" spans="1:6" x14ac:dyDescent="0.2">
      <c r="A27" s="4" t="s">
        <v>105</v>
      </c>
    </row>
    <row r="28" spans="1:6" x14ac:dyDescent="0.2">
      <c r="A28" s="4" t="s">
        <v>687</v>
      </c>
    </row>
    <row r="29" spans="1:6" x14ac:dyDescent="0.2">
      <c r="A29" s="4" t="s">
        <v>106</v>
      </c>
      <c r="D29" s="46" t="s">
        <v>719</v>
      </c>
    </row>
    <row r="31" spans="1:6" x14ac:dyDescent="0.2">
      <c r="A31" s="4" t="s">
        <v>107</v>
      </c>
    </row>
    <row r="32" spans="1:6" x14ac:dyDescent="0.2">
      <c r="A32" s="2" t="s">
        <v>678</v>
      </c>
      <c r="D32" s="10">
        <v>9.9979999999999993</v>
      </c>
    </row>
    <row r="33" spans="1:5" x14ac:dyDescent="0.2">
      <c r="A33" s="2" t="s">
        <v>679</v>
      </c>
      <c r="D33" s="10">
        <v>9.9979999999999993</v>
      </c>
    </row>
    <row r="34" spans="1:5" x14ac:dyDescent="0.2">
      <c r="A34" s="2" t="s">
        <v>720</v>
      </c>
      <c r="D34" s="10">
        <v>9.9979999999999993</v>
      </c>
    </row>
    <row r="35" spans="1:5" x14ac:dyDescent="0.2">
      <c r="A35" s="2" t="s">
        <v>680</v>
      </c>
      <c r="D35" s="10">
        <v>9.9987999999999992</v>
      </c>
    </row>
    <row r="36" spans="1:5" x14ac:dyDescent="0.2">
      <c r="A36" s="2" t="s">
        <v>681</v>
      </c>
      <c r="D36" s="10">
        <v>9.9987999999999992</v>
      </c>
    </row>
    <row r="37" spans="1:5" x14ac:dyDescent="0.2">
      <c r="A37" s="2" t="s">
        <v>721</v>
      </c>
      <c r="D37" s="10">
        <v>9.9987999999999992</v>
      </c>
    </row>
    <row r="39" spans="1:5" x14ac:dyDescent="0.2">
      <c r="A39" s="4" t="s">
        <v>108</v>
      </c>
      <c r="D39" s="21" t="s">
        <v>109</v>
      </c>
    </row>
    <row r="41" spans="1:5" x14ac:dyDescent="0.2">
      <c r="A41" s="4" t="s">
        <v>722</v>
      </c>
      <c r="D41" s="29">
        <v>2.8512593418404677</v>
      </c>
      <c r="E41" s="1" t="s">
        <v>723</v>
      </c>
    </row>
    <row r="43" spans="1:5" x14ac:dyDescent="0.2">
      <c r="A43" s="9" t="s">
        <v>724</v>
      </c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874B-81C8-43C3-8F38-87B3D4161F10}">
  <dimension ref="A1:F44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5.8554687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725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703</v>
      </c>
      <c r="B8" s="43" t="s">
        <v>704</v>
      </c>
      <c r="C8" s="43" t="s">
        <v>705</v>
      </c>
      <c r="D8" s="43">
        <v>24</v>
      </c>
      <c r="E8" s="7">
        <v>240.72767999999999</v>
      </c>
      <c r="F8" s="7">
        <v>11.8261191545889</v>
      </c>
    </row>
    <row r="9" spans="1:6" x14ac:dyDescent="0.2">
      <c r="A9" s="43" t="s">
        <v>699</v>
      </c>
      <c r="B9" s="43" t="s">
        <v>700</v>
      </c>
      <c r="C9" s="43" t="s">
        <v>696</v>
      </c>
      <c r="D9" s="43">
        <v>24</v>
      </c>
      <c r="E9" s="7">
        <v>239.94408000000001</v>
      </c>
      <c r="F9" s="7">
        <v>11.7876235940886</v>
      </c>
    </row>
    <row r="10" spans="1:6" x14ac:dyDescent="0.2">
      <c r="A10" s="43" t="s">
        <v>726</v>
      </c>
      <c r="B10" s="43" t="s">
        <v>727</v>
      </c>
      <c r="C10" s="43" t="s">
        <v>696</v>
      </c>
      <c r="D10" s="43">
        <v>23</v>
      </c>
      <c r="E10" s="7">
        <v>237.81816000000001</v>
      </c>
      <c r="F10" s="7">
        <v>11.683184489980899</v>
      </c>
    </row>
    <row r="11" spans="1:6" x14ac:dyDescent="0.2">
      <c r="A11" s="43" t="s">
        <v>728</v>
      </c>
      <c r="B11" s="43" t="s">
        <v>729</v>
      </c>
      <c r="C11" s="43" t="s">
        <v>696</v>
      </c>
      <c r="D11" s="43">
        <v>23</v>
      </c>
      <c r="E11" s="7">
        <v>236.76912999999999</v>
      </c>
      <c r="F11" s="7">
        <v>11.631649270696</v>
      </c>
    </row>
    <row r="12" spans="1:6" x14ac:dyDescent="0.2">
      <c r="A12" s="43" t="s">
        <v>701</v>
      </c>
      <c r="B12" s="43" t="s">
        <v>702</v>
      </c>
      <c r="C12" s="43" t="s">
        <v>696</v>
      </c>
      <c r="D12" s="43">
        <v>23</v>
      </c>
      <c r="E12" s="7">
        <v>234.68924000000001</v>
      </c>
      <c r="F12" s="7">
        <v>11.529471461445199</v>
      </c>
    </row>
    <row r="13" spans="1:6" x14ac:dyDescent="0.2">
      <c r="A13" s="43" t="s">
        <v>694</v>
      </c>
      <c r="B13" s="43" t="s">
        <v>695</v>
      </c>
      <c r="C13" s="43" t="s">
        <v>696</v>
      </c>
      <c r="D13" s="43">
        <v>23</v>
      </c>
      <c r="E13" s="7">
        <v>231.42899</v>
      </c>
      <c r="F13" s="7">
        <v>11.3693066437817</v>
      </c>
    </row>
    <row r="14" spans="1:6" x14ac:dyDescent="0.2">
      <c r="A14" s="43" t="s">
        <v>706</v>
      </c>
      <c r="B14" s="43" t="s">
        <v>707</v>
      </c>
      <c r="C14" s="43" t="s">
        <v>708</v>
      </c>
      <c r="D14" s="43">
        <v>20</v>
      </c>
      <c r="E14" s="7">
        <v>198.83320000000001</v>
      </c>
      <c r="F14" s="7">
        <v>9.7679881062626794</v>
      </c>
    </row>
    <row r="15" spans="1:6" x14ac:dyDescent="0.2">
      <c r="A15" s="43" t="s">
        <v>730</v>
      </c>
      <c r="B15" s="43" t="s">
        <v>731</v>
      </c>
      <c r="C15" s="43" t="s">
        <v>711</v>
      </c>
      <c r="D15" s="43">
        <v>18</v>
      </c>
      <c r="E15" s="7">
        <v>183.98231999999999</v>
      </c>
      <c r="F15" s="7">
        <v>9.0384156847177106</v>
      </c>
    </row>
    <row r="16" spans="1:6" x14ac:dyDescent="0.2">
      <c r="A16" s="43" t="s">
        <v>714</v>
      </c>
      <c r="B16" s="43" t="s">
        <v>715</v>
      </c>
      <c r="C16" s="43" t="s">
        <v>696</v>
      </c>
      <c r="D16" s="43">
        <v>14</v>
      </c>
      <c r="E16" s="7">
        <v>140.93953999999999</v>
      </c>
      <c r="F16" s="7">
        <v>6.9238726250049396</v>
      </c>
    </row>
    <row r="17" spans="1:6" x14ac:dyDescent="0.2">
      <c r="A17" s="43" t="s">
        <v>716</v>
      </c>
      <c r="B17" s="43" t="s">
        <v>717</v>
      </c>
      <c r="C17" s="43" t="s">
        <v>696</v>
      </c>
      <c r="D17" s="43">
        <v>3</v>
      </c>
      <c r="E17" s="7">
        <v>30.396149999999999</v>
      </c>
      <c r="F17" s="7">
        <v>1.4932578245291801</v>
      </c>
    </row>
    <row r="18" spans="1:6" x14ac:dyDescent="0.2">
      <c r="A18" s="43" t="s">
        <v>732</v>
      </c>
      <c r="B18" s="43" t="s">
        <v>733</v>
      </c>
      <c r="C18" s="43" t="s">
        <v>705</v>
      </c>
      <c r="D18" s="43">
        <v>1</v>
      </c>
      <c r="E18" s="7">
        <v>10.12358</v>
      </c>
      <c r="F18" s="7">
        <v>0.497336506341993</v>
      </c>
    </row>
    <row r="19" spans="1:6" x14ac:dyDescent="0.2">
      <c r="A19" s="42" t="s">
        <v>40</v>
      </c>
      <c r="B19" s="43"/>
      <c r="C19" s="43"/>
      <c r="D19" s="43"/>
      <c r="E19" s="6">
        <f>SUM(E8:E18)</f>
        <v>1985.6520700000003</v>
      </c>
      <c r="F19" s="6">
        <f>SUM(F8:F18)</f>
        <v>97.548225361437801</v>
      </c>
    </row>
    <row r="20" spans="1:6" x14ac:dyDescent="0.2">
      <c r="A20" s="43"/>
      <c r="B20" s="43"/>
      <c r="C20" s="43"/>
      <c r="D20" s="43"/>
      <c r="E20" s="7"/>
      <c r="F20" s="7"/>
    </row>
    <row r="21" spans="1:6" x14ac:dyDescent="0.2">
      <c r="A21" s="42" t="s">
        <v>40</v>
      </c>
      <c r="B21" s="43"/>
      <c r="C21" s="43"/>
      <c r="D21" s="43"/>
      <c r="E21" s="6">
        <f>E19</f>
        <v>1985.6520700000003</v>
      </c>
      <c r="F21" s="6">
        <f>F19</f>
        <v>97.548225361437801</v>
      </c>
    </row>
    <row r="22" spans="1:6" x14ac:dyDescent="0.2">
      <c r="A22" s="43"/>
      <c r="B22" s="43"/>
      <c r="C22" s="43"/>
      <c r="D22" s="43"/>
      <c r="E22" s="7"/>
      <c r="F22" s="7"/>
    </row>
    <row r="23" spans="1:6" x14ac:dyDescent="0.2">
      <c r="A23" s="42" t="s">
        <v>103</v>
      </c>
      <c r="B23" s="43"/>
      <c r="C23" s="43"/>
      <c r="D23" s="43"/>
      <c r="E23" s="6">
        <v>49.909399100000002</v>
      </c>
      <c r="F23" s="6">
        <v>2.4500000000000002</v>
      </c>
    </row>
    <row r="24" spans="1:6" x14ac:dyDescent="0.2">
      <c r="A24" s="43"/>
      <c r="B24" s="43"/>
      <c r="C24" s="43"/>
      <c r="D24" s="43"/>
      <c r="E24" s="7"/>
      <c r="F24" s="7"/>
    </row>
    <row r="25" spans="1:6" x14ac:dyDescent="0.2">
      <c r="A25" s="44" t="s">
        <v>104</v>
      </c>
      <c r="B25" s="41"/>
      <c r="C25" s="41"/>
      <c r="D25" s="41"/>
      <c r="E25" s="8">
        <f>E21+E23</f>
        <v>2035.5614691000003</v>
      </c>
      <c r="F25" s="8">
        <f>F21+F23</f>
        <v>99.998225361437804</v>
      </c>
    </row>
    <row r="26" spans="1:6" x14ac:dyDescent="0.2">
      <c r="A26" s="45" t="s">
        <v>718</v>
      </c>
    </row>
    <row r="27" spans="1:6" x14ac:dyDescent="0.2">
      <c r="A27" s="45"/>
    </row>
    <row r="28" spans="1:6" x14ac:dyDescent="0.2">
      <c r="A28" s="4" t="s">
        <v>105</v>
      </c>
    </row>
    <row r="29" spans="1:6" x14ac:dyDescent="0.2">
      <c r="A29" s="4" t="s">
        <v>687</v>
      </c>
    </row>
    <row r="30" spans="1:6" x14ac:dyDescent="0.2">
      <c r="A30" s="4" t="s">
        <v>106</v>
      </c>
      <c r="D30" s="46" t="s">
        <v>719</v>
      </c>
    </row>
    <row r="32" spans="1:6" x14ac:dyDescent="0.2">
      <c r="A32" s="4" t="s">
        <v>107</v>
      </c>
    </row>
    <row r="33" spans="1:5" x14ac:dyDescent="0.2">
      <c r="A33" s="2" t="s">
        <v>678</v>
      </c>
      <c r="D33" s="10">
        <v>10.049899999999999</v>
      </c>
    </row>
    <row r="34" spans="1:5" x14ac:dyDescent="0.2">
      <c r="A34" s="2" t="s">
        <v>679</v>
      </c>
      <c r="D34" s="10">
        <v>10.049899999999999</v>
      </c>
    </row>
    <row r="35" spans="1:5" x14ac:dyDescent="0.2">
      <c r="A35" s="2" t="s">
        <v>720</v>
      </c>
      <c r="D35" s="10">
        <v>10.049899999999999</v>
      </c>
    </row>
    <row r="36" spans="1:5" x14ac:dyDescent="0.2">
      <c r="A36" s="2" t="s">
        <v>680</v>
      </c>
      <c r="D36" s="10">
        <v>10.0524</v>
      </c>
    </row>
    <row r="37" spans="1:5" x14ac:dyDescent="0.2">
      <c r="A37" s="2" t="s">
        <v>681</v>
      </c>
      <c r="D37" s="10">
        <v>10.0524</v>
      </c>
    </row>
    <row r="38" spans="1:5" x14ac:dyDescent="0.2">
      <c r="A38" s="2" t="s">
        <v>721</v>
      </c>
      <c r="D38" s="10">
        <v>10.0524</v>
      </c>
    </row>
    <row r="40" spans="1:5" x14ac:dyDescent="0.2">
      <c r="A40" s="4" t="s">
        <v>108</v>
      </c>
      <c r="D40" s="21" t="s">
        <v>109</v>
      </c>
    </row>
    <row r="42" spans="1:5" x14ac:dyDescent="0.2">
      <c r="A42" s="4" t="s">
        <v>722</v>
      </c>
      <c r="D42" s="29">
        <v>2.9188679124081638</v>
      </c>
      <c r="E42" s="1" t="s">
        <v>723</v>
      </c>
    </row>
    <row r="44" spans="1:5" x14ac:dyDescent="0.2">
      <c r="A44" s="9" t="s">
        <v>734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C7FD-3C70-4013-811F-1E3A102981C3}">
  <dimension ref="A1:F43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5.8554687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735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694</v>
      </c>
      <c r="B8" s="43" t="s">
        <v>695</v>
      </c>
      <c r="C8" s="43" t="s">
        <v>696</v>
      </c>
      <c r="D8" s="43">
        <v>70</v>
      </c>
      <c r="E8" s="7">
        <v>704.34910000000002</v>
      </c>
      <c r="F8" s="7">
        <v>11.671077534447001</v>
      </c>
    </row>
    <row r="9" spans="1:6" x14ac:dyDescent="0.2">
      <c r="A9" s="43" t="s">
        <v>701</v>
      </c>
      <c r="B9" s="43" t="s">
        <v>702</v>
      </c>
      <c r="C9" s="43" t="s">
        <v>696</v>
      </c>
      <c r="D9" s="43">
        <v>69</v>
      </c>
      <c r="E9" s="7">
        <v>704.06772000000001</v>
      </c>
      <c r="F9" s="7">
        <v>11.6664150626746</v>
      </c>
    </row>
    <row r="10" spans="1:6" x14ac:dyDescent="0.2">
      <c r="A10" s="43" t="s">
        <v>726</v>
      </c>
      <c r="B10" s="43" t="s">
        <v>727</v>
      </c>
      <c r="C10" s="43" t="s">
        <v>696</v>
      </c>
      <c r="D10" s="43">
        <v>68</v>
      </c>
      <c r="E10" s="7">
        <v>703.11455999999998</v>
      </c>
      <c r="F10" s="7">
        <v>11.650621183953501</v>
      </c>
    </row>
    <row r="11" spans="1:6" x14ac:dyDescent="0.2">
      <c r="A11" s="43" t="s">
        <v>703</v>
      </c>
      <c r="B11" s="43" t="s">
        <v>704</v>
      </c>
      <c r="C11" s="43" t="s">
        <v>705</v>
      </c>
      <c r="D11" s="43">
        <v>70</v>
      </c>
      <c r="E11" s="7">
        <v>702.12239999999997</v>
      </c>
      <c r="F11" s="7">
        <v>11.634181074515499</v>
      </c>
    </row>
    <row r="12" spans="1:6" x14ac:dyDescent="0.2">
      <c r="A12" s="43" t="s">
        <v>699</v>
      </c>
      <c r="B12" s="43" t="s">
        <v>700</v>
      </c>
      <c r="C12" s="43" t="s">
        <v>696</v>
      </c>
      <c r="D12" s="43">
        <v>70</v>
      </c>
      <c r="E12" s="7">
        <v>699.83690000000001</v>
      </c>
      <c r="F12" s="7">
        <v>11.5963102975031</v>
      </c>
    </row>
    <row r="13" spans="1:6" x14ac:dyDescent="0.2">
      <c r="A13" s="43" t="s">
        <v>736</v>
      </c>
      <c r="B13" s="43" t="s">
        <v>737</v>
      </c>
      <c r="C13" s="43" t="s">
        <v>738</v>
      </c>
      <c r="D13" s="43">
        <v>70000</v>
      </c>
      <c r="E13" s="7">
        <v>699.78930000000003</v>
      </c>
      <c r="F13" s="7">
        <v>11.5955215646281</v>
      </c>
    </row>
    <row r="14" spans="1:6" x14ac:dyDescent="0.2">
      <c r="A14" s="43" t="s">
        <v>706</v>
      </c>
      <c r="B14" s="43" t="s">
        <v>707</v>
      </c>
      <c r="C14" s="43" t="s">
        <v>708</v>
      </c>
      <c r="D14" s="43">
        <v>70</v>
      </c>
      <c r="E14" s="7">
        <v>695.9162</v>
      </c>
      <c r="F14" s="7">
        <v>11.5313442264322</v>
      </c>
    </row>
    <row r="15" spans="1:6" x14ac:dyDescent="0.2">
      <c r="A15" s="43" t="s">
        <v>739</v>
      </c>
      <c r="B15" s="43" t="s">
        <v>740</v>
      </c>
      <c r="C15" s="43" t="s">
        <v>705</v>
      </c>
      <c r="D15" s="43">
        <v>47</v>
      </c>
      <c r="E15" s="7">
        <v>489.01949000000002</v>
      </c>
      <c r="F15" s="7">
        <v>8.1030619385269702</v>
      </c>
    </row>
    <row r="16" spans="1:6" x14ac:dyDescent="0.2">
      <c r="A16" s="43" t="s">
        <v>732</v>
      </c>
      <c r="B16" s="43" t="s">
        <v>733</v>
      </c>
      <c r="C16" s="43" t="s">
        <v>705</v>
      </c>
      <c r="D16" s="43">
        <v>30</v>
      </c>
      <c r="E16" s="7">
        <v>303.70740000000001</v>
      </c>
      <c r="F16" s="7">
        <v>5.03243720079334</v>
      </c>
    </row>
    <row r="17" spans="1:6" x14ac:dyDescent="0.2">
      <c r="A17" s="43" t="s">
        <v>730</v>
      </c>
      <c r="B17" s="43" t="s">
        <v>731</v>
      </c>
      <c r="C17" s="43" t="s">
        <v>711</v>
      </c>
      <c r="D17" s="43">
        <v>20</v>
      </c>
      <c r="E17" s="7">
        <v>204.4248</v>
      </c>
      <c r="F17" s="7">
        <v>3.38732269376623</v>
      </c>
    </row>
    <row r="18" spans="1:6" x14ac:dyDescent="0.2">
      <c r="A18" s="43" t="s">
        <v>716</v>
      </c>
      <c r="B18" s="43" t="s">
        <v>717</v>
      </c>
      <c r="C18" s="43" t="s">
        <v>696</v>
      </c>
      <c r="D18" s="43">
        <v>1</v>
      </c>
      <c r="E18" s="7">
        <v>10.13205</v>
      </c>
      <c r="F18" s="7">
        <v>0.167888254748808</v>
      </c>
    </row>
    <row r="19" spans="1:6" x14ac:dyDescent="0.2">
      <c r="A19" s="42" t="s">
        <v>40</v>
      </c>
      <c r="B19" s="43"/>
      <c r="C19" s="43"/>
      <c r="D19" s="43"/>
      <c r="E19" s="6">
        <f>SUM(E8:E18)</f>
        <v>5916.4799199999998</v>
      </c>
      <c r="F19" s="6">
        <f>SUM(F8:F18)</f>
        <v>98.036181031989329</v>
      </c>
    </row>
    <row r="20" spans="1:6" x14ac:dyDescent="0.2">
      <c r="A20" s="43"/>
      <c r="B20" s="43"/>
      <c r="C20" s="43"/>
      <c r="D20" s="43"/>
      <c r="E20" s="7"/>
      <c r="F20" s="7"/>
    </row>
    <row r="21" spans="1:6" x14ac:dyDescent="0.2">
      <c r="A21" s="42" t="s">
        <v>40</v>
      </c>
      <c r="B21" s="43"/>
      <c r="C21" s="43"/>
      <c r="D21" s="43"/>
      <c r="E21" s="6">
        <f>E19</f>
        <v>5916.4799199999998</v>
      </c>
      <c r="F21" s="6">
        <f>F19</f>
        <v>98.036181031989329</v>
      </c>
    </row>
    <row r="22" spans="1:6" x14ac:dyDescent="0.2">
      <c r="A22" s="43"/>
      <c r="B22" s="43"/>
      <c r="C22" s="43"/>
      <c r="D22" s="43"/>
      <c r="E22" s="7"/>
      <c r="F22" s="7"/>
    </row>
    <row r="23" spans="1:6" x14ac:dyDescent="0.2">
      <c r="A23" s="42" t="s">
        <v>103</v>
      </c>
      <c r="B23" s="43"/>
      <c r="C23" s="43"/>
      <c r="D23" s="43"/>
      <c r="E23" s="6">
        <v>118.5163225</v>
      </c>
      <c r="F23" s="6">
        <v>1.96</v>
      </c>
    </row>
    <row r="24" spans="1:6" x14ac:dyDescent="0.2">
      <c r="A24" s="43"/>
      <c r="B24" s="43"/>
      <c r="C24" s="43"/>
      <c r="D24" s="43"/>
      <c r="E24" s="7"/>
      <c r="F24" s="7"/>
    </row>
    <row r="25" spans="1:6" x14ac:dyDescent="0.2">
      <c r="A25" s="44" t="s">
        <v>104</v>
      </c>
      <c r="B25" s="41"/>
      <c r="C25" s="41"/>
      <c r="D25" s="41"/>
      <c r="E25" s="8">
        <f>E21+E23</f>
        <v>6034.9962424999994</v>
      </c>
      <c r="F25" s="8">
        <f>F21+F23</f>
        <v>99.996181031989323</v>
      </c>
    </row>
    <row r="26" spans="1:6" x14ac:dyDescent="0.2">
      <c r="A26" s="45" t="s">
        <v>718</v>
      </c>
    </row>
    <row r="27" spans="1:6" x14ac:dyDescent="0.2">
      <c r="A27" s="45"/>
    </row>
    <row r="28" spans="1:6" x14ac:dyDescent="0.2">
      <c r="A28" s="4" t="s">
        <v>105</v>
      </c>
    </row>
    <row r="29" spans="1:6" x14ac:dyDescent="0.2">
      <c r="A29" s="4" t="s">
        <v>687</v>
      </c>
    </row>
    <row r="30" spans="1:6" x14ac:dyDescent="0.2">
      <c r="A30" s="4" t="s">
        <v>106</v>
      </c>
      <c r="D30" s="46" t="s">
        <v>719</v>
      </c>
    </row>
    <row r="32" spans="1:6" x14ac:dyDescent="0.2">
      <c r="A32" s="4" t="s">
        <v>107</v>
      </c>
    </row>
    <row r="33" spans="1:5" x14ac:dyDescent="0.2">
      <c r="A33" s="2" t="s">
        <v>678</v>
      </c>
      <c r="D33" s="10">
        <v>10.085000000000001</v>
      </c>
    </row>
    <row r="34" spans="1:5" x14ac:dyDescent="0.2">
      <c r="A34" s="2" t="s">
        <v>679</v>
      </c>
      <c r="D34" s="10">
        <v>10.085000000000001</v>
      </c>
    </row>
    <row r="35" spans="1:5" x14ac:dyDescent="0.2">
      <c r="A35" s="2" t="s">
        <v>720</v>
      </c>
      <c r="D35" s="10">
        <v>10.085000000000001</v>
      </c>
    </row>
    <row r="36" spans="1:5" x14ac:dyDescent="0.2">
      <c r="A36" s="2" t="s">
        <v>680</v>
      </c>
      <c r="D36" s="10">
        <v>10.0884</v>
      </c>
    </row>
    <row r="37" spans="1:5" x14ac:dyDescent="0.2">
      <c r="A37" s="2" t="s">
        <v>681</v>
      </c>
      <c r="D37" s="10">
        <v>10.0884</v>
      </c>
    </row>
    <row r="39" spans="1:5" x14ac:dyDescent="0.2">
      <c r="A39" s="4" t="s">
        <v>108</v>
      </c>
      <c r="D39" s="21" t="s">
        <v>109</v>
      </c>
    </row>
    <row r="41" spans="1:5" x14ac:dyDescent="0.2">
      <c r="A41" s="4" t="s">
        <v>722</v>
      </c>
      <c r="D41" s="29">
        <v>2.9371031234648211</v>
      </c>
      <c r="E41" s="1" t="s">
        <v>723</v>
      </c>
    </row>
    <row r="43" spans="1:5" x14ac:dyDescent="0.2">
      <c r="A43" s="9" t="s">
        <v>741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E42D-1C31-440D-ACA7-6DDD8867B14D}">
  <dimension ref="A1:F206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81.5703125" style="2" bestFit="1" customWidth="1"/>
    <col min="3" max="3" width="11.85546875" style="2" bestFit="1" customWidth="1"/>
    <col min="4" max="4" width="8.285156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68" t="s">
        <v>1144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1026</v>
      </c>
      <c r="B8" s="43" t="s">
        <v>1027</v>
      </c>
      <c r="C8" s="43" t="s">
        <v>810</v>
      </c>
      <c r="D8" s="43">
        <v>7200</v>
      </c>
      <c r="E8" s="7">
        <v>70720.343999999997</v>
      </c>
      <c r="F8" s="7">
        <v>5.6499210490737886</v>
      </c>
    </row>
    <row r="9" spans="1:6" x14ac:dyDescent="0.2">
      <c r="A9" s="43" t="s">
        <v>1006</v>
      </c>
      <c r="B9" s="43" t="s">
        <v>1007</v>
      </c>
      <c r="C9" s="43" t="s">
        <v>1008</v>
      </c>
      <c r="D9" s="43">
        <v>5230</v>
      </c>
      <c r="E9" s="7">
        <v>51451.327899999997</v>
      </c>
      <c r="F9" s="7">
        <v>4.1104995262043333</v>
      </c>
    </row>
    <row r="10" spans="1:6" x14ac:dyDescent="0.2">
      <c r="A10" s="43" t="s">
        <v>1053</v>
      </c>
      <c r="B10" s="43" t="s">
        <v>1054</v>
      </c>
      <c r="C10" s="43" t="s">
        <v>813</v>
      </c>
      <c r="D10" s="43">
        <v>4813</v>
      </c>
      <c r="E10" s="7">
        <v>38247.948400000001</v>
      </c>
      <c r="F10" s="7">
        <v>3.0556679524784003</v>
      </c>
    </row>
    <row r="11" spans="1:6" x14ac:dyDescent="0.2">
      <c r="A11" s="43" t="s">
        <v>1145</v>
      </c>
      <c r="B11" s="43" t="s">
        <v>1146</v>
      </c>
      <c r="C11" s="43" t="s">
        <v>1147</v>
      </c>
      <c r="D11" s="43">
        <v>3523</v>
      </c>
      <c r="E11" s="7">
        <v>33139.945019999999</v>
      </c>
      <c r="F11" s="7">
        <v>2.6475843066267615</v>
      </c>
    </row>
    <row r="12" spans="1:6" x14ac:dyDescent="0.2">
      <c r="A12" s="43" t="s">
        <v>1148</v>
      </c>
      <c r="B12" s="43" t="s">
        <v>1149</v>
      </c>
      <c r="C12" s="43" t="s">
        <v>1123</v>
      </c>
      <c r="D12" s="43">
        <v>3100</v>
      </c>
      <c r="E12" s="7">
        <v>30047.06</v>
      </c>
      <c r="F12" s="7">
        <v>2.4004905399892156</v>
      </c>
    </row>
    <row r="13" spans="1:6" x14ac:dyDescent="0.2">
      <c r="A13" s="43" t="s">
        <v>998</v>
      </c>
      <c r="B13" s="43" t="s">
        <v>999</v>
      </c>
      <c r="C13" s="43" t="s">
        <v>1000</v>
      </c>
      <c r="D13" s="43">
        <v>2800</v>
      </c>
      <c r="E13" s="7">
        <v>28019.2826676</v>
      </c>
      <c r="F13" s="7">
        <v>2.2384893224447779</v>
      </c>
    </row>
    <row r="14" spans="1:6" x14ac:dyDescent="0.2">
      <c r="A14" s="43" t="s">
        <v>1150</v>
      </c>
      <c r="B14" s="43" t="s">
        <v>1151</v>
      </c>
      <c r="C14" s="43" t="s">
        <v>1000</v>
      </c>
      <c r="D14" s="43">
        <v>2770</v>
      </c>
      <c r="E14" s="7">
        <v>27448.373200000002</v>
      </c>
      <c r="F14" s="7">
        <v>2.1928787776472474</v>
      </c>
    </row>
    <row r="15" spans="1:6" x14ac:dyDescent="0.2">
      <c r="A15" s="43" t="s">
        <v>1152</v>
      </c>
      <c r="B15" s="43" t="s">
        <v>1153</v>
      </c>
      <c r="C15" s="43" t="s">
        <v>1123</v>
      </c>
      <c r="D15" s="43">
        <v>2700</v>
      </c>
      <c r="E15" s="7">
        <v>27008.4375</v>
      </c>
      <c r="F15" s="7">
        <v>2.1577318619072869</v>
      </c>
    </row>
    <row r="16" spans="1:6" x14ac:dyDescent="0.2">
      <c r="A16" s="43" t="s">
        <v>1154</v>
      </c>
      <c r="B16" s="43" t="s">
        <v>1155</v>
      </c>
      <c r="C16" s="43" t="s">
        <v>1123</v>
      </c>
      <c r="D16" s="43">
        <v>2500</v>
      </c>
      <c r="E16" s="7">
        <v>25007.8125</v>
      </c>
      <c r="F16" s="7">
        <v>1.9978998721363768</v>
      </c>
    </row>
    <row r="17" spans="1:6" x14ac:dyDescent="0.2">
      <c r="A17" s="43" t="s">
        <v>1156</v>
      </c>
      <c r="B17" s="43" t="s">
        <v>1157</v>
      </c>
      <c r="C17" s="43" t="s">
        <v>1003</v>
      </c>
      <c r="D17" s="43">
        <v>11325</v>
      </c>
      <c r="E17" s="7">
        <v>22788.7539</v>
      </c>
      <c r="F17" s="7">
        <v>1.8206169973066362</v>
      </c>
    </row>
    <row r="18" spans="1:6" x14ac:dyDescent="0.2">
      <c r="A18" s="43" t="s">
        <v>1158</v>
      </c>
      <c r="B18" s="43" t="s">
        <v>1159</v>
      </c>
      <c r="C18" s="43" t="s">
        <v>1003</v>
      </c>
      <c r="D18" s="43">
        <v>11080</v>
      </c>
      <c r="E18" s="7">
        <v>22343.418320000001</v>
      </c>
      <c r="F18" s="7">
        <v>1.7850386795973294</v>
      </c>
    </row>
    <row r="19" spans="1:6" x14ac:dyDescent="0.2">
      <c r="A19" s="43" t="s">
        <v>1019</v>
      </c>
      <c r="B19" s="43" t="s">
        <v>1020</v>
      </c>
      <c r="C19" s="43" t="s">
        <v>1011</v>
      </c>
      <c r="D19" s="43">
        <v>2250</v>
      </c>
      <c r="E19" s="7">
        <v>21036.87</v>
      </c>
      <c r="F19" s="7">
        <v>1.6806571899541225</v>
      </c>
    </row>
    <row r="20" spans="1:6" x14ac:dyDescent="0.2">
      <c r="A20" s="43" t="s">
        <v>1047</v>
      </c>
      <c r="B20" s="43" t="s">
        <v>1048</v>
      </c>
      <c r="C20" s="43" t="s">
        <v>1018</v>
      </c>
      <c r="D20" s="43">
        <v>178</v>
      </c>
      <c r="E20" s="7">
        <v>21002.1132</v>
      </c>
      <c r="F20" s="7">
        <v>1.6778804334394988</v>
      </c>
    </row>
    <row r="21" spans="1:6" x14ac:dyDescent="0.2">
      <c r="A21" s="43" t="s">
        <v>1160</v>
      </c>
      <c r="B21" s="43" t="s">
        <v>1161</v>
      </c>
      <c r="C21" s="43" t="s">
        <v>1088</v>
      </c>
      <c r="D21" s="43">
        <v>1615</v>
      </c>
      <c r="E21" s="7">
        <v>15578.128500000001</v>
      </c>
      <c r="F21" s="7">
        <v>1.2445527148075846</v>
      </c>
    </row>
    <row r="22" spans="1:6" x14ac:dyDescent="0.2">
      <c r="A22" s="43" t="s">
        <v>1162</v>
      </c>
      <c r="B22" s="43" t="s">
        <v>1163</v>
      </c>
      <c r="C22" s="43" t="s">
        <v>1123</v>
      </c>
      <c r="D22" s="43">
        <v>1330</v>
      </c>
      <c r="E22" s="7">
        <v>13738.5542</v>
      </c>
      <c r="F22" s="7">
        <v>1.0975872311710064</v>
      </c>
    </row>
    <row r="23" spans="1:6" x14ac:dyDescent="0.2">
      <c r="A23" s="43" t="s">
        <v>1049</v>
      </c>
      <c r="B23" s="43" t="s">
        <v>1050</v>
      </c>
      <c r="C23" s="43" t="s">
        <v>1003</v>
      </c>
      <c r="D23" s="43">
        <v>1349</v>
      </c>
      <c r="E23" s="7">
        <v>13479.24847</v>
      </c>
      <c r="F23" s="7">
        <v>1.0768710295915509</v>
      </c>
    </row>
    <row r="24" spans="1:6" x14ac:dyDescent="0.2">
      <c r="A24" s="43" t="s">
        <v>1004</v>
      </c>
      <c r="B24" s="43" t="s">
        <v>1005</v>
      </c>
      <c r="C24" s="43" t="s">
        <v>810</v>
      </c>
      <c r="D24" s="43">
        <v>1300</v>
      </c>
      <c r="E24" s="7">
        <v>12556.141</v>
      </c>
      <c r="F24" s="7">
        <v>1.0031230239920552</v>
      </c>
    </row>
    <row r="25" spans="1:6" x14ac:dyDescent="0.2">
      <c r="A25" s="43" t="s">
        <v>1164</v>
      </c>
      <c r="B25" s="43" t="s">
        <v>1165</v>
      </c>
      <c r="C25" s="43" t="s">
        <v>1166</v>
      </c>
      <c r="D25" s="43">
        <v>1250</v>
      </c>
      <c r="E25" s="7">
        <v>12543.987499999999</v>
      </c>
      <c r="F25" s="7">
        <v>1.0021520683718461</v>
      </c>
    </row>
    <row r="26" spans="1:6" x14ac:dyDescent="0.2">
      <c r="A26" s="43" t="s">
        <v>1167</v>
      </c>
      <c r="B26" s="43" t="s">
        <v>1168</v>
      </c>
      <c r="C26" s="43" t="s">
        <v>1037</v>
      </c>
      <c r="D26" s="43">
        <v>12500</v>
      </c>
      <c r="E26" s="7">
        <v>12379.1625</v>
      </c>
      <c r="F26" s="7">
        <v>0.98898402952699005</v>
      </c>
    </row>
    <row r="27" spans="1:6" x14ac:dyDescent="0.2">
      <c r="A27" s="43" t="s">
        <v>1169</v>
      </c>
      <c r="B27" s="43" t="s">
        <v>1170</v>
      </c>
      <c r="C27" s="43" t="s">
        <v>1147</v>
      </c>
      <c r="D27" s="43">
        <v>1048</v>
      </c>
      <c r="E27" s="7">
        <v>10023.795120000001</v>
      </c>
      <c r="F27" s="7">
        <v>0.80081130600964168</v>
      </c>
    </row>
    <row r="28" spans="1:6" x14ac:dyDescent="0.2">
      <c r="A28" s="43" t="s">
        <v>1171</v>
      </c>
      <c r="B28" s="43" t="s">
        <v>1172</v>
      </c>
      <c r="C28" s="43" t="s">
        <v>1123</v>
      </c>
      <c r="D28" s="43">
        <v>1000</v>
      </c>
      <c r="E28" s="7">
        <v>9707</v>
      </c>
      <c r="F28" s="7">
        <v>0.77550221791001561</v>
      </c>
    </row>
    <row r="29" spans="1:6" x14ac:dyDescent="0.2">
      <c r="A29" s="43" t="s">
        <v>1033</v>
      </c>
      <c r="B29" s="43" t="s">
        <v>1034</v>
      </c>
      <c r="C29" s="43" t="s">
        <v>1003</v>
      </c>
      <c r="D29" s="43">
        <v>879</v>
      </c>
      <c r="E29" s="7">
        <v>8752.4139599999999</v>
      </c>
      <c r="F29" s="7">
        <v>0.69923935696369444</v>
      </c>
    </row>
    <row r="30" spans="1:6" x14ac:dyDescent="0.2">
      <c r="A30" s="43" t="s">
        <v>1040</v>
      </c>
      <c r="B30" s="43" t="s">
        <v>1041</v>
      </c>
      <c r="C30" s="43" t="s">
        <v>1037</v>
      </c>
      <c r="D30" s="43">
        <v>8500</v>
      </c>
      <c r="E30" s="7">
        <v>8419.0460000000003</v>
      </c>
      <c r="F30" s="7">
        <v>0.67260624762402854</v>
      </c>
    </row>
    <row r="31" spans="1:6" x14ac:dyDescent="0.2">
      <c r="A31" s="43" t="s">
        <v>1173</v>
      </c>
      <c r="B31" s="43" t="s">
        <v>1174</v>
      </c>
      <c r="C31" s="43" t="s">
        <v>1003</v>
      </c>
      <c r="D31" s="43">
        <v>822</v>
      </c>
      <c r="E31" s="7">
        <v>8145.6747599999999</v>
      </c>
      <c r="F31" s="7">
        <v>0.65076633797812233</v>
      </c>
    </row>
    <row r="32" spans="1:6" x14ac:dyDescent="0.2">
      <c r="A32" s="43" t="s">
        <v>1175</v>
      </c>
      <c r="B32" s="43" t="s">
        <v>1176</v>
      </c>
      <c r="C32" s="43" t="s">
        <v>1003</v>
      </c>
      <c r="D32" s="43">
        <v>822</v>
      </c>
      <c r="E32" s="7">
        <v>8081.5998600000003</v>
      </c>
      <c r="F32" s="7">
        <v>0.64564732828796445</v>
      </c>
    </row>
    <row r="33" spans="1:6" x14ac:dyDescent="0.2">
      <c r="A33" s="43" t="s">
        <v>1177</v>
      </c>
      <c r="B33" s="43" t="s">
        <v>1178</v>
      </c>
      <c r="C33" s="43" t="s">
        <v>1003</v>
      </c>
      <c r="D33" s="43">
        <v>754</v>
      </c>
      <c r="E33" s="7">
        <v>7394.0029800000002</v>
      </c>
      <c r="F33" s="7">
        <v>0.59071450604957909</v>
      </c>
    </row>
    <row r="34" spans="1:6" x14ac:dyDescent="0.2">
      <c r="A34" s="43" t="s">
        <v>1179</v>
      </c>
      <c r="B34" s="43" t="s">
        <v>1180</v>
      </c>
      <c r="C34" s="43" t="s">
        <v>1114</v>
      </c>
      <c r="D34" s="43">
        <v>690</v>
      </c>
      <c r="E34" s="7">
        <v>6780.1677</v>
      </c>
      <c r="F34" s="7">
        <v>0.54167457393137419</v>
      </c>
    </row>
    <row r="35" spans="1:6" x14ac:dyDescent="0.2">
      <c r="A35" s="43" t="s">
        <v>1181</v>
      </c>
      <c r="B35" s="43" t="s">
        <v>1182</v>
      </c>
      <c r="C35" s="43" t="s">
        <v>1003</v>
      </c>
      <c r="D35" s="43">
        <v>650</v>
      </c>
      <c r="E35" s="7">
        <v>6494.1109999999999</v>
      </c>
      <c r="F35" s="7">
        <v>0.51882120983350455</v>
      </c>
    </row>
    <row r="36" spans="1:6" x14ac:dyDescent="0.2">
      <c r="A36" s="43" t="s">
        <v>1062</v>
      </c>
      <c r="B36" s="43" t="s">
        <v>1063</v>
      </c>
      <c r="C36" s="43" t="s">
        <v>1008</v>
      </c>
      <c r="D36" s="43">
        <v>600</v>
      </c>
      <c r="E36" s="7">
        <v>6246.0839999999998</v>
      </c>
      <c r="F36" s="7">
        <v>0.49900607759887317</v>
      </c>
    </row>
    <row r="37" spans="1:6" x14ac:dyDescent="0.2">
      <c r="A37" s="43" t="s">
        <v>1183</v>
      </c>
      <c r="B37" s="43" t="s">
        <v>1184</v>
      </c>
      <c r="C37" s="43" t="s">
        <v>1037</v>
      </c>
      <c r="D37" s="43">
        <v>6000</v>
      </c>
      <c r="E37" s="7">
        <v>5952.8760000000002</v>
      </c>
      <c r="F37" s="7">
        <v>0.47558138878575273</v>
      </c>
    </row>
    <row r="38" spans="1:6" x14ac:dyDescent="0.2">
      <c r="A38" s="43" t="s">
        <v>1016</v>
      </c>
      <c r="B38" s="43" t="s">
        <v>1017</v>
      </c>
      <c r="C38" s="43" t="s">
        <v>1018</v>
      </c>
      <c r="D38" s="43">
        <v>50</v>
      </c>
      <c r="E38" s="7">
        <v>5938.5050000000001</v>
      </c>
      <c r="F38" s="7">
        <v>0.47443327480887165</v>
      </c>
    </row>
    <row r="39" spans="1:6" x14ac:dyDescent="0.2">
      <c r="A39" s="43" t="s">
        <v>1185</v>
      </c>
      <c r="B39" s="43" t="s">
        <v>1186</v>
      </c>
      <c r="C39" s="43" t="s">
        <v>1008</v>
      </c>
      <c r="D39" s="43">
        <v>500</v>
      </c>
      <c r="E39" s="7">
        <v>5113.2700000000004</v>
      </c>
      <c r="F39" s="7">
        <v>0.40850440154246886</v>
      </c>
    </row>
    <row r="40" spans="1:6" x14ac:dyDescent="0.2">
      <c r="A40" s="43" t="s">
        <v>1187</v>
      </c>
      <c r="B40" s="43" t="s">
        <v>1188</v>
      </c>
      <c r="C40" s="43" t="s">
        <v>1030</v>
      </c>
      <c r="D40" s="43">
        <v>10</v>
      </c>
      <c r="E40" s="7">
        <v>5055.0349999999999</v>
      </c>
      <c r="F40" s="7">
        <v>0.40385194747221131</v>
      </c>
    </row>
    <row r="41" spans="1:6" x14ac:dyDescent="0.2">
      <c r="A41" s="43" t="s">
        <v>1031</v>
      </c>
      <c r="B41" s="43" t="s">
        <v>1032</v>
      </c>
      <c r="C41" s="43" t="s">
        <v>1011</v>
      </c>
      <c r="D41" s="43">
        <v>490</v>
      </c>
      <c r="E41" s="7">
        <v>5045.4614000000001</v>
      </c>
      <c r="F41" s="7">
        <v>0.40308710271756176</v>
      </c>
    </row>
    <row r="42" spans="1:6" x14ac:dyDescent="0.2">
      <c r="A42" s="43" t="s">
        <v>1189</v>
      </c>
      <c r="B42" s="43" t="s">
        <v>1190</v>
      </c>
      <c r="C42" s="43" t="s">
        <v>1044</v>
      </c>
      <c r="D42" s="43">
        <v>500</v>
      </c>
      <c r="E42" s="7">
        <v>4980.88</v>
      </c>
      <c r="F42" s="7">
        <v>0.39792762822124639</v>
      </c>
    </row>
    <row r="43" spans="1:6" x14ac:dyDescent="0.2">
      <c r="A43" s="43" t="s">
        <v>1191</v>
      </c>
      <c r="B43" s="43" t="s">
        <v>1192</v>
      </c>
      <c r="C43" s="43" t="s">
        <v>1044</v>
      </c>
      <c r="D43" s="43">
        <v>500</v>
      </c>
      <c r="E43" s="7">
        <v>4975.5150000000003</v>
      </c>
      <c r="F43" s="7">
        <v>0.39749901285098915</v>
      </c>
    </row>
    <row r="44" spans="1:6" x14ac:dyDescent="0.2">
      <c r="A44" s="43" t="s">
        <v>1193</v>
      </c>
      <c r="B44" s="43" t="s">
        <v>1194</v>
      </c>
      <c r="C44" s="43" t="s">
        <v>1044</v>
      </c>
      <c r="D44" s="43">
        <v>500</v>
      </c>
      <c r="E44" s="7">
        <v>4953.1149999999998</v>
      </c>
      <c r="F44" s="7">
        <v>0.3957094538027574</v>
      </c>
    </row>
    <row r="45" spans="1:6" x14ac:dyDescent="0.2">
      <c r="A45" s="43" t="s">
        <v>1195</v>
      </c>
      <c r="B45" s="43" t="s">
        <v>1190</v>
      </c>
      <c r="C45" s="43" t="s">
        <v>1044</v>
      </c>
      <c r="D45" s="43">
        <v>500</v>
      </c>
      <c r="E45" s="7">
        <v>4949.585</v>
      </c>
      <c r="F45" s="7">
        <v>0.39542743847060313</v>
      </c>
    </row>
    <row r="46" spans="1:6" x14ac:dyDescent="0.2">
      <c r="A46" s="43" t="s">
        <v>1196</v>
      </c>
      <c r="B46" s="43" t="s">
        <v>1197</v>
      </c>
      <c r="C46" s="43" t="s">
        <v>1030</v>
      </c>
      <c r="D46" s="43">
        <v>500</v>
      </c>
      <c r="E46" s="7">
        <v>4935.58</v>
      </c>
      <c r="F46" s="7">
        <v>0.39430856461031361</v>
      </c>
    </row>
    <row r="47" spans="1:6" x14ac:dyDescent="0.2">
      <c r="A47" s="43" t="s">
        <v>1198</v>
      </c>
      <c r="B47" s="43" t="s">
        <v>1043</v>
      </c>
      <c r="C47" s="43" t="s">
        <v>1044</v>
      </c>
      <c r="D47" s="43">
        <v>500</v>
      </c>
      <c r="E47" s="7">
        <v>4905.5</v>
      </c>
      <c r="F47" s="7">
        <v>0.39190544245983122</v>
      </c>
    </row>
    <row r="48" spans="1:6" x14ac:dyDescent="0.2">
      <c r="A48" s="43" t="s">
        <v>1199</v>
      </c>
      <c r="B48" s="43" t="s">
        <v>1200</v>
      </c>
      <c r="C48" s="43" t="s">
        <v>1003</v>
      </c>
      <c r="D48" s="43">
        <v>2150</v>
      </c>
      <c r="E48" s="7">
        <v>4327.4641000000001</v>
      </c>
      <c r="F48" s="7">
        <v>0.34572555964520135</v>
      </c>
    </row>
    <row r="49" spans="1:6" x14ac:dyDescent="0.2">
      <c r="A49" s="43" t="s">
        <v>995</v>
      </c>
      <c r="B49" s="43" t="s">
        <v>996</v>
      </c>
      <c r="C49" s="43" t="s">
        <v>997</v>
      </c>
      <c r="D49" s="43">
        <v>390</v>
      </c>
      <c r="E49" s="7">
        <v>3817.3238999999999</v>
      </c>
      <c r="F49" s="7">
        <v>0.30496993416409912</v>
      </c>
    </row>
    <row r="50" spans="1:6" x14ac:dyDescent="0.2">
      <c r="A50" s="43" t="s">
        <v>1201</v>
      </c>
      <c r="B50" s="43" t="s">
        <v>1202</v>
      </c>
      <c r="C50" s="43" t="s">
        <v>1166</v>
      </c>
      <c r="D50" s="43">
        <v>370</v>
      </c>
      <c r="E50" s="7">
        <v>3761.8380999999999</v>
      </c>
      <c r="F50" s="7">
        <v>0.3005371165106005</v>
      </c>
    </row>
    <row r="51" spans="1:6" x14ac:dyDescent="0.2">
      <c r="A51" s="43" t="s">
        <v>1203</v>
      </c>
      <c r="B51" s="43" t="s">
        <v>1204</v>
      </c>
      <c r="C51" s="43" t="s">
        <v>1003</v>
      </c>
      <c r="D51" s="43">
        <v>350</v>
      </c>
      <c r="E51" s="7">
        <v>3467.87</v>
      </c>
      <c r="F51" s="7">
        <v>0.27705170252638356</v>
      </c>
    </row>
    <row r="52" spans="1:6" x14ac:dyDescent="0.2">
      <c r="A52" s="43" t="s">
        <v>1059</v>
      </c>
      <c r="B52" s="43" t="s">
        <v>1043</v>
      </c>
      <c r="C52" s="43" t="s">
        <v>1044</v>
      </c>
      <c r="D52" s="43">
        <v>350</v>
      </c>
      <c r="E52" s="7">
        <v>3433.85</v>
      </c>
      <c r="F52" s="7">
        <v>0.27433380972188182</v>
      </c>
    </row>
    <row r="53" spans="1:6" x14ac:dyDescent="0.2">
      <c r="A53" s="43" t="s">
        <v>1205</v>
      </c>
      <c r="B53" s="43" t="s">
        <v>1206</v>
      </c>
      <c r="C53" s="43" t="s">
        <v>1147</v>
      </c>
      <c r="D53" s="43">
        <v>340</v>
      </c>
      <c r="E53" s="7">
        <v>3405.1237999999998</v>
      </c>
      <c r="F53" s="7">
        <v>0.27203884404637685</v>
      </c>
    </row>
    <row r="54" spans="1:6" x14ac:dyDescent="0.2">
      <c r="A54" s="43" t="s">
        <v>1207</v>
      </c>
      <c r="B54" s="43" t="s">
        <v>1208</v>
      </c>
      <c r="C54" s="43" t="s">
        <v>1000</v>
      </c>
      <c r="D54" s="43">
        <v>300</v>
      </c>
      <c r="E54" s="7">
        <v>2950.8809999999999</v>
      </c>
      <c r="F54" s="7">
        <v>0.23574891936628461</v>
      </c>
    </row>
    <row r="55" spans="1:6" x14ac:dyDescent="0.2">
      <c r="A55" s="43" t="s">
        <v>1067</v>
      </c>
      <c r="B55" s="43" t="s">
        <v>1068</v>
      </c>
      <c r="C55" s="43" t="s">
        <v>1000</v>
      </c>
      <c r="D55" s="43">
        <v>300</v>
      </c>
      <c r="E55" s="7">
        <v>2948.1149999999998</v>
      </c>
      <c r="F55" s="7">
        <v>0.23552794078023956</v>
      </c>
    </row>
    <row r="56" spans="1:6" x14ac:dyDescent="0.2">
      <c r="A56" s="43" t="s">
        <v>1209</v>
      </c>
      <c r="B56" s="43" t="s">
        <v>1210</v>
      </c>
      <c r="C56" s="43" t="s">
        <v>1211</v>
      </c>
      <c r="D56" s="43">
        <v>300</v>
      </c>
      <c r="E56" s="7">
        <v>2856.2849999999999</v>
      </c>
      <c r="F56" s="7">
        <v>0.22819154759277932</v>
      </c>
    </row>
    <row r="57" spans="1:6" x14ac:dyDescent="0.2">
      <c r="A57" s="43" t="s">
        <v>1212</v>
      </c>
      <c r="B57" s="43" t="s">
        <v>1213</v>
      </c>
      <c r="C57" s="43" t="s">
        <v>1088</v>
      </c>
      <c r="D57" s="43">
        <v>272</v>
      </c>
      <c r="E57" s="7">
        <v>2707.9150399999999</v>
      </c>
      <c r="F57" s="7">
        <v>0.21633811882475415</v>
      </c>
    </row>
    <row r="58" spans="1:6" x14ac:dyDescent="0.2">
      <c r="A58" s="43" t="s">
        <v>1214</v>
      </c>
      <c r="B58" s="43" t="s">
        <v>1215</v>
      </c>
      <c r="C58" s="43" t="s">
        <v>1011</v>
      </c>
      <c r="D58" s="43">
        <v>272</v>
      </c>
      <c r="E58" s="7">
        <v>2693.4990400000002</v>
      </c>
      <c r="F58" s="7">
        <v>0.2151864097515708</v>
      </c>
    </row>
    <row r="59" spans="1:6" x14ac:dyDescent="0.2">
      <c r="A59" s="43" t="s">
        <v>1038</v>
      </c>
      <c r="B59" s="43" t="s">
        <v>1039</v>
      </c>
      <c r="C59" s="43" t="s">
        <v>1030</v>
      </c>
      <c r="D59" s="43">
        <v>5</v>
      </c>
      <c r="E59" s="7">
        <v>2560.0300000000002</v>
      </c>
      <c r="F59" s="7">
        <v>0.20452343081448204</v>
      </c>
    </row>
    <row r="60" spans="1:6" x14ac:dyDescent="0.2">
      <c r="A60" s="43" t="s">
        <v>1216</v>
      </c>
      <c r="B60" s="43" t="s">
        <v>1217</v>
      </c>
      <c r="C60" s="43" t="s">
        <v>1037</v>
      </c>
      <c r="D60" s="43">
        <v>2500</v>
      </c>
      <c r="E60" s="7">
        <v>2483.9299999999998</v>
      </c>
      <c r="F60" s="7">
        <v>0.19844372351223086</v>
      </c>
    </row>
    <row r="61" spans="1:6" x14ac:dyDescent="0.2">
      <c r="A61" s="43" t="s">
        <v>1218</v>
      </c>
      <c r="B61" s="43" t="s">
        <v>1219</v>
      </c>
      <c r="C61" s="43" t="s">
        <v>1123</v>
      </c>
      <c r="D61" s="43">
        <v>250</v>
      </c>
      <c r="E61" s="7">
        <v>2411.7550000000001</v>
      </c>
      <c r="F61" s="7">
        <v>0.19267758849856492</v>
      </c>
    </row>
    <row r="62" spans="1:6" x14ac:dyDescent="0.2">
      <c r="A62" s="43" t="s">
        <v>1220</v>
      </c>
      <c r="B62" s="43" t="s">
        <v>1221</v>
      </c>
      <c r="C62" s="43" t="s">
        <v>1222</v>
      </c>
      <c r="D62" s="43">
        <v>240</v>
      </c>
      <c r="E62" s="7">
        <v>2359.1904</v>
      </c>
      <c r="F62" s="7">
        <v>0.1884781485188026</v>
      </c>
    </row>
    <row r="63" spans="1:6" x14ac:dyDescent="0.2">
      <c r="A63" s="43" t="s">
        <v>1055</v>
      </c>
      <c r="B63" s="43" t="s">
        <v>1056</v>
      </c>
      <c r="C63" s="43" t="s">
        <v>1037</v>
      </c>
      <c r="D63" s="43">
        <v>2000</v>
      </c>
      <c r="E63" s="7">
        <v>1983.9960000000001</v>
      </c>
      <c r="F63" s="7">
        <v>0.15850348185068502</v>
      </c>
    </row>
    <row r="64" spans="1:6" x14ac:dyDescent="0.2">
      <c r="A64" s="43" t="s">
        <v>1223</v>
      </c>
      <c r="B64" s="43" t="s">
        <v>1224</v>
      </c>
      <c r="C64" s="43" t="s">
        <v>1008</v>
      </c>
      <c r="D64" s="43">
        <v>200</v>
      </c>
      <c r="E64" s="7">
        <v>1872.5440000000001</v>
      </c>
      <c r="F64" s="7">
        <v>0.14959946689338541</v>
      </c>
    </row>
    <row r="65" spans="1:6" x14ac:dyDescent="0.2">
      <c r="A65" s="43" t="s">
        <v>1225</v>
      </c>
      <c r="B65" s="43" t="s">
        <v>1226</v>
      </c>
      <c r="C65" s="43" t="s">
        <v>1030</v>
      </c>
      <c r="D65" s="43">
        <v>3</v>
      </c>
      <c r="E65" s="7">
        <v>1516.5105000000001</v>
      </c>
      <c r="F65" s="7">
        <v>0.12115558424166341</v>
      </c>
    </row>
    <row r="66" spans="1:6" x14ac:dyDescent="0.2">
      <c r="A66" s="43" t="s">
        <v>1051</v>
      </c>
      <c r="B66" s="43" t="s">
        <v>1052</v>
      </c>
      <c r="C66" s="43" t="s">
        <v>1008</v>
      </c>
      <c r="D66" s="43">
        <v>150</v>
      </c>
      <c r="E66" s="7">
        <v>1515.7455</v>
      </c>
      <c r="F66" s="7">
        <v>0.12109446760452514</v>
      </c>
    </row>
    <row r="67" spans="1:6" x14ac:dyDescent="0.2">
      <c r="A67" s="43" t="s">
        <v>1227</v>
      </c>
      <c r="B67" s="43" t="s">
        <v>1228</v>
      </c>
      <c r="C67" s="43" t="s">
        <v>1088</v>
      </c>
      <c r="D67" s="43">
        <v>140</v>
      </c>
      <c r="E67" s="7">
        <v>1406.0116</v>
      </c>
      <c r="F67" s="7">
        <v>0.11232771342404552</v>
      </c>
    </row>
    <row r="68" spans="1:6" x14ac:dyDescent="0.2">
      <c r="A68" s="43" t="s">
        <v>1229</v>
      </c>
      <c r="B68" s="43" t="s">
        <v>1230</v>
      </c>
      <c r="C68" s="43" t="s">
        <v>1030</v>
      </c>
      <c r="D68" s="43">
        <v>1400</v>
      </c>
      <c r="E68" s="7">
        <v>1335.0554</v>
      </c>
      <c r="F68" s="7">
        <v>0.10665894959645029</v>
      </c>
    </row>
    <row r="69" spans="1:6" x14ac:dyDescent="0.2">
      <c r="A69" s="43" t="s">
        <v>1231</v>
      </c>
      <c r="B69" s="43" t="s">
        <v>1232</v>
      </c>
      <c r="C69" s="43" t="s">
        <v>1147</v>
      </c>
      <c r="D69" s="43">
        <v>115</v>
      </c>
      <c r="E69" s="7">
        <v>1104.39445</v>
      </c>
      <c r="F69" s="7">
        <v>8.8231208964923438E-2</v>
      </c>
    </row>
    <row r="70" spans="1:6" x14ac:dyDescent="0.2">
      <c r="A70" s="43" t="s">
        <v>1233</v>
      </c>
      <c r="B70" s="43" t="s">
        <v>1234</v>
      </c>
      <c r="C70" s="43" t="s">
        <v>1235</v>
      </c>
      <c r="D70" s="43">
        <v>100</v>
      </c>
      <c r="E70" s="7">
        <v>1024.067</v>
      </c>
      <c r="F70" s="7">
        <v>8.1813766332384449E-2</v>
      </c>
    </row>
    <row r="71" spans="1:6" x14ac:dyDescent="0.2">
      <c r="A71" s="43" t="s">
        <v>1236</v>
      </c>
      <c r="B71" s="43" t="s">
        <v>1237</v>
      </c>
      <c r="C71" s="43" t="s">
        <v>1147</v>
      </c>
      <c r="D71" s="43">
        <v>100</v>
      </c>
      <c r="E71" s="7">
        <v>1002.006</v>
      </c>
      <c r="F71" s="7">
        <v>8.0051290342963127E-2</v>
      </c>
    </row>
    <row r="72" spans="1:6" x14ac:dyDescent="0.2">
      <c r="A72" s="43" t="s">
        <v>1064</v>
      </c>
      <c r="B72" s="43" t="s">
        <v>1065</v>
      </c>
      <c r="C72" s="43" t="s">
        <v>1066</v>
      </c>
      <c r="D72" s="43">
        <v>100</v>
      </c>
      <c r="E72" s="7">
        <v>993.39200000000005</v>
      </c>
      <c r="F72" s="7">
        <v>7.9363109019683339E-2</v>
      </c>
    </row>
    <row r="73" spans="1:6" x14ac:dyDescent="0.2">
      <c r="A73" s="43" t="s">
        <v>1238</v>
      </c>
      <c r="B73" s="43" t="s">
        <v>1239</v>
      </c>
      <c r="C73" s="43" t="s">
        <v>1166</v>
      </c>
      <c r="D73" s="43">
        <v>97</v>
      </c>
      <c r="E73" s="7">
        <v>968.80592999999999</v>
      </c>
      <c r="F73" s="7">
        <v>7.7398902589819227E-2</v>
      </c>
    </row>
    <row r="74" spans="1:6" x14ac:dyDescent="0.2">
      <c r="A74" s="43" t="s">
        <v>790</v>
      </c>
      <c r="B74" s="43" t="s">
        <v>791</v>
      </c>
      <c r="C74" s="43" t="s">
        <v>696</v>
      </c>
      <c r="D74" s="43">
        <v>90</v>
      </c>
      <c r="E74" s="7">
        <v>889.5258</v>
      </c>
      <c r="F74" s="7">
        <v>7.106513142970855E-2</v>
      </c>
    </row>
    <row r="75" spans="1:6" x14ac:dyDescent="0.2">
      <c r="A75" s="43" t="s">
        <v>1240</v>
      </c>
      <c r="B75" s="43" t="s">
        <v>1241</v>
      </c>
      <c r="C75" s="43" t="s">
        <v>1003</v>
      </c>
      <c r="D75" s="43">
        <v>76</v>
      </c>
      <c r="E75" s="7">
        <v>755.88459999999998</v>
      </c>
      <c r="F75" s="7">
        <v>6.0388398453077669E-2</v>
      </c>
    </row>
    <row r="76" spans="1:6" x14ac:dyDescent="0.2">
      <c r="A76" s="43" t="s">
        <v>1045</v>
      </c>
      <c r="B76" s="43" t="s">
        <v>1046</v>
      </c>
      <c r="C76" s="43" t="s">
        <v>1003</v>
      </c>
      <c r="D76" s="43">
        <v>62</v>
      </c>
      <c r="E76" s="7">
        <v>606.33954000000006</v>
      </c>
      <c r="F76" s="7">
        <v>4.8441089736946392E-2</v>
      </c>
    </row>
    <row r="77" spans="1:6" x14ac:dyDescent="0.2">
      <c r="A77" s="43" t="s">
        <v>1024</v>
      </c>
      <c r="B77" s="43" t="s">
        <v>1025</v>
      </c>
      <c r="C77" s="43" t="s">
        <v>1003</v>
      </c>
      <c r="D77" s="43">
        <v>62</v>
      </c>
      <c r="E77" s="7">
        <v>605.05056000000002</v>
      </c>
      <c r="F77" s="7">
        <v>4.8338111798464714E-2</v>
      </c>
    </row>
    <row r="78" spans="1:6" x14ac:dyDescent="0.2">
      <c r="A78" s="43" t="s">
        <v>835</v>
      </c>
      <c r="B78" s="43" t="s">
        <v>836</v>
      </c>
      <c r="C78" s="43" t="s">
        <v>696</v>
      </c>
      <c r="D78" s="43">
        <v>60</v>
      </c>
      <c r="E78" s="7">
        <v>603.11159999999995</v>
      </c>
      <c r="F78" s="7">
        <v>4.8183206288993315E-2</v>
      </c>
    </row>
    <row r="79" spans="1:6" x14ac:dyDescent="0.2">
      <c r="A79" s="43" t="s">
        <v>885</v>
      </c>
      <c r="B79" s="43" t="s">
        <v>886</v>
      </c>
      <c r="C79" s="43" t="s">
        <v>696</v>
      </c>
      <c r="D79" s="43">
        <v>58</v>
      </c>
      <c r="E79" s="7">
        <v>574.42388000000005</v>
      </c>
      <c r="F79" s="7">
        <v>4.5891314820281928E-2</v>
      </c>
    </row>
    <row r="80" spans="1:6" x14ac:dyDescent="0.2">
      <c r="A80" s="43" t="s">
        <v>1242</v>
      </c>
      <c r="B80" s="43" t="s">
        <v>1243</v>
      </c>
      <c r="C80" s="43" t="s">
        <v>1166</v>
      </c>
      <c r="D80" s="43">
        <v>50</v>
      </c>
      <c r="E80" s="7">
        <v>507.07</v>
      </c>
      <c r="F80" s="7">
        <v>4.0510344044053938E-2</v>
      </c>
    </row>
    <row r="81" spans="1:6" x14ac:dyDescent="0.2">
      <c r="A81" s="43" t="s">
        <v>1244</v>
      </c>
      <c r="B81" s="43" t="s">
        <v>1221</v>
      </c>
      <c r="C81" s="43" t="s">
        <v>1222</v>
      </c>
      <c r="D81" s="43">
        <v>50</v>
      </c>
      <c r="E81" s="7">
        <v>491.50049999999999</v>
      </c>
      <c r="F81" s="7">
        <v>3.9266480668989551E-2</v>
      </c>
    </row>
    <row r="82" spans="1:6" x14ac:dyDescent="0.2">
      <c r="A82" s="43" t="s">
        <v>972</v>
      </c>
      <c r="B82" s="43" t="s">
        <v>973</v>
      </c>
      <c r="C82" s="43" t="s">
        <v>705</v>
      </c>
      <c r="D82" s="43">
        <v>45</v>
      </c>
      <c r="E82" s="7">
        <v>452.48399999999998</v>
      </c>
      <c r="F82" s="7">
        <v>3.6149412338394506E-2</v>
      </c>
    </row>
    <row r="83" spans="1:6" x14ac:dyDescent="0.2">
      <c r="A83" s="43" t="s">
        <v>855</v>
      </c>
      <c r="B83" s="43" t="s">
        <v>856</v>
      </c>
      <c r="C83" s="43" t="s">
        <v>711</v>
      </c>
      <c r="D83" s="43">
        <v>35</v>
      </c>
      <c r="E83" s="7">
        <v>370.13900000000001</v>
      </c>
      <c r="F83" s="7">
        <v>2.9570785560419824E-2</v>
      </c>
    </row>
    <row r="84" spans="1:6" x14ac:dyDescent="0.2">
      <c r="A84" s="43" t="s">
        <v>1245</v>
      </c>
      <c r="B84" s="43" t="s">
        <v>1246</v>
      </c>
      <c r="C84" s="43" t="s">
        <v>696</v>
      </c>
      <c r="D84" s="43">
        <v>30</v>
      </c>
      <c r="E84" s="7">
        <v>295.89389999999997</v>
      </c>
      <c r="F84" s="7">
        <v>2.3639268127747432E-2</v>
      </c>
    </row>
    <row r="85" spans="1:6" x14ac:dyDescent="0.2">
      <c r="A85" s="43" t="s">
        <v>811</v>
      </c>
      <c r="B85" s="43" t="s">
        <v>812</v>
      </c>
      <c r="C85" s="43" t="s">
        <v>813</v>
      </c>
      <c r="D85" s="43">
        <v>24000</v>
      </c>
      <c r="E85" s="7">
        <v>219.29303999999999</v>
      </c>
      <c r="F85" s="7">
        <v>1.7519546604741913E-2</v>
      </c>
    </row>
    <row r="86" spans="1:6" x14ac:dyDescent="0.2">
      <c r="A86" s="43" t="s">
        <v>982</v>
      </c>
      <c r="B86" s="43" t="s">
        <v>983</v>
      </c>
      <c r="C86" s="43" t="s">
        <v>696</v>
      </c>
      <c r="D86" s="43">
        <v>1</v>
      </c>
      <c r="E86" s="7">
        <v>99.3018</v>
      </c>
      <c r="F86" s="7">
        <v>7.9333229774860188E-3</v>
      </c>
    </row>
    <row r="87" spans="1:6" x14ac:dyDescent="0.2">
      <c r="A87" s="43" t="s">
        <v>808</v>
      </c>
      <c r="B87" s="43" t="s">
        <v>809</v>
      </c>
      <c r="C87" s="43" t="s">
        <v>810</v>
      </c>
      <c r="D87" s="43">
        <v>4000</v>
      </c>
      <c r="E87" s="7">
        <v>38.866840000000003</v>
      </c>
      <c r="F87" s="25" t="s">
        <v>632</v>
      </c>
    </row>
    <row r="88" spans="1:6" x14ac:dyDescent="0.2">
      <c r="A88" s="43" t="s">
        <v>967</v>
      </c>
      <c r="B88" s="43" t="s">
        <v>968</v>
      </c>
      <c r="C88" s="43" t="s">
        <v>696</v>
      </c>
      <c r="D88" s="43">
        <v>1</v>
      </c>
      <c r="E88" s="7">
        <v>9.9338099999999994</v>
      </c>
      <c r="F88" s="25" t="s">
        <v>632</v>
      </c>
    </row>
    <row r="89" spans="1:6" x14ac:dyDescent="0.2">
      <c r="A89" s="42" t="s">
        <v>40</v>
      </c>
      <c r="B89" s="43"/>
      <c r="C89" s="43"/>
      <c r="D89" s="43"/>
      <c r="E89" s="6">
        <f>SUM(E8:E88)</f>
        <v>702812.54418759991</v>
      </c>
      <c r="F89" s="6">
        <f>SUM(F8:F88)</f>
        <v>56.144518572180289</v>
      </c>
    </row>
    <row r="90" spans="1:6" x14ac:dyDescent="0.2">
      <c r="A90" s="43"/>
      <c r="B90" s="43"/>
      <c r="C90" s="43"/>
      <c r="D90" s="43"/>
      <c r="E90" s="7"/>
      <c r="F90" s="7"/>
    </row>
    <row r="91" spans="1:6" x14ac:dyDescent="0.2">
      <c r="A91" s="42" t="s">
        <v>768</v>
      </c>
      <c r="B91" s="43"/>
      <c r="C91" s="43"/>
      <c r="D91" s="43"/>
      <c r="E91" s="7"/>
      <c r="F91" s="7"/>
    </row>
    <row r="92" spans="1:6" x14ac:dyDescent="0.2">
      <c r="A92" s="43" t="s">
        <v>1084</v>
      </c>
      <c r="B92" s="43" t="s">
        <v>1085</v>
      </c>
      <c r="C92" s="43" t="s">
        <v>1074</v>
      </c>
      <c r="D92" s="43">
        <v>500</v>
      </c>
      <c r="E92" s="7">
        <v>52392.7</v>
      </c>
      <c r="F92" s="7">
        <f t="shared" ref="F92:F154" si="0">E92/$E$168*100</f>
        <v>4.1857067118877174</v>
      </c>
    </row>
    <row r="93" spans="1:6" x14ac:dyDescent="0.2">
      <c r="A93" s="43" t="s">
        <v>1247</v>
      </c>
      <c r="B93" s="43" t="s">
        <v>1248</v>
      </c>
      <c r="C93" s="43" t="s">
        <v>1101</v>
      </c>
      <c r="D93" s="43">
        <v>2380</v>
      </c>
      <c r="E93" s="7">
        <v>40204.0072</v>
      </c>
      <c r="F93" s="7">
        <f t="shared" si="0"/>
        <v>3.2119395026754129</v>
      </c>
    </row>
    <row r="94" spans="1:6" x14ac:dyDescent="0.2">
      <c r="A94" s="43" t="s">
        <v>1126</v>
      </c>
      <c r="B94" s="43" t="s">
        <v>1127</v>
      </c>
      <c r="C94" s="43" t="s">
        <v>1109</v>
      </c>
      <c r="D94" s="43">
        <v>350</v>
      </c>
      <c r="E94" s="7">
        <v>35144.480000000003</v>
      </c>
      <c r="F94" s="7">
        <f t="shared" si="0"/>
        <v>2.8077286687230028</v>
      </c>
    </row>
    <row r="95" spans="1:6" x14ac:dyDescent="0.2">
      <c r="A95" s="43" t="s">
        <v>1097</v>
      </c>
      <c r="B95" s="43" t="s">
        <v>1098</v>
      </c>
      <c r="C95" s="43" t="s">
        <v>1091</v>
      </c>
      <c r="D95" s="43">
        <v>30000</v>
      </c>
      <c r="E95" s="7">
        <v>30654.75</v>
      </c>
      <c r="F95" s="7">
        <f t="shared" si="0"/>
        <v>2.4490395193651024</v>
      </c>
    </row>
    <row r="96" spans="1:6" x14ac:dyDescent="0.2">
      <c r="A96" s="43" t="s">
        <v>1135</v>
      </c>
      <c r="B96" s="43" t="s">
        <v>1136</v>
      </c>
      <c r="C96" s="43" t="s">
        <v>1088</v>
      </c>
      <c r="D96" s="43">
        <v>2560</v>
      </c>
      <c r="E96" s="7">
        <v>25009.919999999998</v>
      </c>
      <c r="F96" s="7">
        <f t="shared" si="0"/>
        <v>1.9980682424798657</v>
      </c>
    </row>
    <row r="97" spans="1:6" x14ac:dyDescent="0.2">
      <c r="A97" s="43" t="s">
        <v>1249</v>
      </c>
      <c r="B97" s="43" t="s">
        <v>1250</v>
      </c>
      <c r="C97" s="43" t="s">
        <v>1101</v>
      </c>
      <c r="D97" s="43">
        <v>1883</v>
      </c>
      <c r="E97" s="7">
        <v>16476.25</v>
      </c>
      <c r="F97" s="7">
        <f t="shared" si="0"/>
        <v>1.3163045655547434</v>
      </c>
    </row>
    <row r="98" spans="1:6" x14ac:dyDescent="0.2">
      <c r="A98" s="43" t="s">
        <v>1251</v>
      </c>
      <c r="B98" s="43" t="s">
        <v>1252</v>
      </c>
      <c r="C98" s="43" t="s">
        <v>1091</v>
      </c>
      <c r="D98" s="43">
        <v>1660</v>
      </c>
      <c r="E98" s="7">
        <v>15537.6996</v>
      </c>
      <c r="F98" s="7">
        <f t="shared" si="0"/>
        <v>1.2413228083877161</v>
      </c>
    </row>
    <row r="99" spans="1:6" x14ac:dyDescent="0.2">
      <c r="A99" s="43" t="s">
        <v>1253</v>
      </c>
      <c r="B99" s="43" t="s">
        <v>1254</v>
      </c>
      <c r="C99" s="43" t="s">
        <v>1101</v>
      </c>
      <c r="D99" s="43">
        <v>98</v>
      </c>
      <c r="E99" s="7">
        <v>14342.8488</v>
      </c>
      <c r="F99" s="7">
        <f t="shared" si="0"/>
        <v>1.1458649485472345</v>
      </c>
    </row>
    <row r="100" spans="1:6" x14ac:dyDescent="0.2">
      <c r="A100" s="43" t="s">
        <v>1107</v>
      </c>
      <c r="B100" s="43" t="s">
        <v>1108</v>
      </c>
      <c r="C100" s="43" t="s">
        <v>1109</v>
      </c>
      <c r="D100" s="43">
        <v>1480</v>
      </c>
      <c r="E100" s="7">
        <v>14249.0404</v>
      </c>
      <c r="F100" s="7">
        <f t="shared" si="0"/>
        <v>1.1383704989481216</v>
      </c>
    </row>
    <row r="101" spans="1:6" x14ac:dyDescent="0.2">
      <c r="A101" s="43" t="s">
        <v>1112</v>
      </c>
      <c r="B101" s="43" t="s">
        <v>1113</v>
      </c>
      <c r="C101" s="43" t="s">
        <v>1114</v>
      </c>
      <c r="D101" s="43">
        <v>1300</v>
      </c>
      <c r="E101" s="7">
        <v>12687.116</v>
      </c>
      <c r="F101" s="7">
        <f t="shared" si="0"/>
        <v>1.0135867515073294</v>
      </c>
    </row>
    <row r="102" spans="1:6" x14ac:dyDescent="0.2">
      <c r="A102" s="43" t="s">
        <v>1089</v>
      </c>
      <c r="B102" s="43" t="s">
        <v>1090</v>
      </c>
      <c r="C102" s="43" t="s">
        <v>1091</v>
      </c>
      <c r="D102" s="43">
        <v>1280</v>
      </c>
      <c r="E102" s="7">
        <v>12028.300800000001</v>
      </c>
      <c r="F102" s="7">
        <f t="shared" si="0"/>
        <v>0.96095332729873451</v>
      </c>
    </row>
    <row r="103" spans="1:6" x14ac:dyDescent="0.2">
      <c r="A103" s="43" t="s">
        <v>1255</v>
      </c>
      <c r="B103" s="43" t="s">
        <v>1256</v>
      </c>
      <c r="C103" s="43" t="s">
        <v>1088</v>
      </c>
      <c r="D103" s="43">
        <v>1150</v>
      </c>
      <c r="E103" s="7">
        <v>11542.906499999999</v>
      </c>
      <c r="F103" s="7">
        <f t="shared" si="0"/>
        <v>0.9221746772306515</v>
      </c>
    </row>
    <row r="104" spans="1:6" x14ac:dyDescent="0.2">
      <c r="A104" s="43" t="s">
        <v>1257</v>
      </c>
      <c r="B104" s="43" t="s">
        <v>1258</v>
      </c>
      <c r="C104" s="43" t="s">
        <v>1080</v>
      </c>
      <c r="D104" s="43">
        <v>75</v>
      </c>
      <c r="E104" s="7">
        <v>11176.0725</v>
      </c>
      <c r="F104" s="7">
        <f t="shared" si="0"/>
        <v>0.89286793152087496</v>
      </c>
    </row>
    <row r="105" spans="1:6" x14ac:dyDescent="0.2">
      <c r="A105" s="43" t="s">
        <v>1078</v>
      </c>
      <c r="B105" s="43" t="s">
        <v>1079</v>
      </c>
      <c r="C105" s="43" t="s">
        <v>1080</v>
      </c>
      <c r="D105" s="43">
        <v>10977</v>
      </c>
      <c r="E105" s="7">
        <v>10595.252871000001</v>
      </c>
      <c r="F105" s="7">
        <f t="shared" si="0"/>
        <v>0.84646565373214799</v>
      </c>
    </row>
    <row r="106" spans="1:6" x14ac:dyDescent="0.2">
      <c r="A106" s="43" t="s">
        <v>1259</v>
      </c>
      <c r="B106" s="43" t="s">
        <v>1260</v>
      </c>
      <c r="C106" s="43" t="s">
        <v>1114</v>
      </c>
      <c r="D106" s="43">
        <v>1112</v>
      </c>
      <c r="E106" s="7">
        <v>10455.179679999999</v>
      </c>
      <c r="F106" s="7">
        <f t="shared" si="0"/>
        <v>0.83527506237640115</v>
      </c>
    </row>
    <row r="107" spans="1:6" x14ac:dyDescent="0.2">
      <c r="A107" s="43" t="s">
        <v>1261</v>
      </c>
      <c r="B107" s="43" t="s">
        <v>1262</v>
      </c>
      <c r="C107" s="43" t="s">
        <v>1074</v>
      </c>
      <c r="D107" s="43">
        <v>1000</v>
      </c>
      <c r="E107" s="7">
        <v>10047.76</v>
      </c>
      <c r="F107" s="7">
        <f t="shared" si="0"/>
        <v>0.8027258849312392</v>
      </c>
    </row>
    <row r="108" spans="1:6" x14ac:dyDescent="0.2">
      <c r="A108" s="43" t="s">
        <v>1075</v>
      </c>
      <c r="B108" s="43" t="s">
        <v>1076</v>
      </c>
      <c r="C108" s="43" t="s">
        <v>1077</v>
      </c>
      <c r="D108" s="43">
        <v>940</v>
      </c>
      <c r="E108" s="7">
        <v>9895.3423999999995</v>
      </c>
      <c r="F108" s="7">
        <f t="shared" si="0"/>
        <v>0.79054908603883955</v>
      </c>
    </row>
    <row r="109" spans="1:6" x14ac:dyDescent="0.2">
      <c r="A109" s="43" t="s">
        <v>1263</v>
      </c>
      <c r="B109" s="43" t="s">
        <v>1264</v>
      </c>
      <c r="C109" s="43" t="s">
        <v>1037</v>
      </c>
      <c r="D109" s="43">
        <v>740</v>
      </c>
      <c r="E109" s="7">
        <v>9647.6908000000003</v>
      </c>
      <c r="F109" s="7">
        <f t="shared" si="0"/>
        <v>0.77076394489647193</v>
      </c>
    </row>
    <row r="110" spans="1:6" x14ac:dyDescent="0.2">
      <c r="A110" s="43" t="s">
        <v>1102</v>
      </c>
      <c r="B110" s="43" t="s">
        <v>1103</v>
      </c>
      <c r="C110" s="43" t="s">
        <v>1104</v>
      </c>
      <c r="D110" s="43">
        <v>850</v>
      </c>
      <c r="E110" s="7">
        <v>8173.5829999999996</v>
      </c>
      <c r="F110" s="7">
        <f t="shared" si="0"/>
        <v>0.65299595598759641</v>
      </c>
    </row>
    <row r="111" spans="1:6" x14ac:dyDescent="0.2">
      <c r="A111" s="43" t="s">
        <v>1265</v>
      </c>
      <c r="B111" s="43" t="s">
        <v>1266</v>
      </c>
      <c r="C111" s="43" t="s">
        <v>1074</v>
      </c>
      <c r="D111" s="43">
        <v>800</v>
      </c>
      <c r="E111" s="7">
        <v>7904.9759999999997</v>
      </c>
      <c r="F111" s="7">
        <f t="shared" si="0"/>
        <v>0.63153666637740224</v>
      </c>
    </row>
    <row r="112" spans="1:6" x14ac:dyDescent="0.2">
      <c r="A112" s="43" t="s">
        <v>1267</v>
      </c>
      <c r="B112" s="43" t="s">
        <v>1268</v>
      </c>
      <c r="C112" s="43" t="s">
        <v>1101</v>
      </c>
      <c r="D112" s="43">
        <v>881</v>
      </c>
      <c r="E112" s="7">
        <v>7708.75</v>
      </c>
      <c r="F112" s="7">
        <f t="shared" si="0"/>
        <v>0.61585996933283527</v>
      </c>
    </row>
    <row r="113" spans="1:6" x14ac:dyDescent="0.2">
      <c r="A113" s="43" t="s">
        <v>1269</v>
      </c>
      <c r="B113" s="43" t="s">
        <v>1270</v>
      </c>
      <c r="C113" s="43" t="s">
        <v>1088</v>
      </c>
      <c r="D113" s="43">
        <v>750</v>
      </c>
      <c r="E113" s="7">
        <v>7652.0325000000003</v>
      </c>
      <c r="F113" s="7">
        <f t="shared" si="0"/>
        <v>0.61132874989899255</v>
      </c>
    </row>
    <row r="114" spans="1:6" x14ac:dyDescent="0.2">
      <c r="A114" s="43" t="s">
        <v>1271</v>
      </c>
      <c r="B114" s="43" t="s">
        <v>1272</v>
      </c>
      <c r="C114" s="43" t="s">
        <v>997</v>
      </c>
      <c r="D114" s="43">
        <v>666</v>
      </c>
      <c r="E114" s="7">
        <v>7037.9150399999999</v>
      </c>
      <c r="F114" s="7">
        <f t="shared" si="0"/>
        <v>0.56226627413024166</v>
      </c>
    </row>
    <row r="115" spans="1:6" x14ac:dyDescent="0.2">
      <c r="A115" s="43" t="s">
        <v>1273</v>
      </c>
      <c r="B115" s="43" t="s">
        <v>1274</v>
      </c>
      <c r="C115" s="43" t="s">
        <v>1101</v>
      </c>
      <c r="D115" s="43">
        <v>700</v>
      </c>
      <c r="E115" s="7">
        <v>6820.2470000000003</v>
      </c>
      <c r="F115" s="7">
        <f t="shared" si="0"/>
        <v>0.54487655044752559</v>
      </c>
    </row>
    <row r="116" spans="1:6" x14ac:dyDescent="0.2">
      <c r="A116" s="43" t="s">
        <v>1095</v>
      </c>
      <c r="B116" s="43" t="s">
        <v>1096</v>
      </c>
      <c r="C116" s="43" t="s">
        <v>1080</v>
      </c>
      <c r="D116" s="43">
        <v>44</v>
      </c>
      <c r="E116" s="7">
        <v>6307.5056000000004</v>
      </c>
      <c r="F116" s="7">
        <f t="shared" si="0"/>
        <v>0.50391311242194747</v>
      </c>
    </row>
    <row r="117" spans="1:6" x14ac:dyDescent="0.2">
      <c r="A117" s="43" t="s">
        <v>1275</v>
      </c>
      <c r="B117" s="43" t="s">
        <v>1276</v>
      </c>
      <c r="C117" s="43" t="s">
        <v>1074</v>
      </c>
      <c r="D117" s="43">
        <v>600</v>
      </c>
      <c r="E117" s="7">
        <v>5943.8159999999998</v>
      </c>
      <c r="F117" s="7">
        <f t="shared" si="0"/>
        <v>0.47485757606356616</v>
      </c>
    </row>
    <row r="118" spans="1:6" x14ac:dyDescent="0.2">
      <c r="A118" s="43" t="s">
        <v>1277</v>
      </c>
      <c r="B118" s="43" t="s">
        <v>1278</v>
      </c>
      <c r="C118" s="43" t="s">
        <v>1101</v>
      </c>
      <c r="D118" s="43">
        <v>38</v>
      </c>
      <c r="E118" s="7">
        <v>5714.1283999999996</v>
      </c>
      <c r="F118" s="7">
        <f t="shared" si="0"/>
        <v>0.45650759736505697</v>
      </c>
    </row>
    <row r="119" spans="1:6" x14ac:dyDescent="0.2">
      <c r="A119" s="43" t="s">
        <v>1279</v>
      </c>
      <c r="B119" s="43" t="s">
        <v>1280</v>
      </c>
      <c r="C119" s="43" t="s">
        <v>1088</v>
      </c>
      <c r="D119" s="43">
        <v>500</v>
      </c>
      <c r="E119" s="7">
        <v>5083.5703844999998</v>
      </c>
      <c r="F119" s="7">
        <f t="shared" si="0"/>
        <v>0.40613166870108375</v>
      </c>
    </row>
    <row r="120" spans="1:6" x14ac:dyDescent="0.2">
      <c r="A120" s="43" t="s">
        <v>1281</v>
      </c>
      <c r="B120" s="43" t="s">
        <v>1282</v>
      </c>
      <c r="C120" s="43" t="s">
        <v>1094</v>
      </c>
      <c r="D120" s="43">
        <v>500</v>
      </c>
      <c r="E120" s="7">
        <v>5027.55</v>
      </c>
      <c r="F120" s="7">
        <f t="shared" si="0"/>
        <v>0.40165614254182536</v>
      </c>
    </row>
    <row r="121" spans="1:6" x14ac:dyDescent="0.2">
      <c r="A121" s="43" t="s">
        <v>1121</v>
      </c>
      <c r="B121" s="43" t="s">
        <v>1122</v>
      </c>
      <c r="C121" s="43" t="s">
        <v>1123</v>
      </c>
      <c r="D121" s="43">
        <v>500</v>
      </c>
      <c r="E121" s="7">
        <v>4932.4849999999997</v>
      </c>
      <c r="F121" s="7">
        <f t="shared" si="0"/>
        <v>0.39406130187574773</v>
      </c>
    </row>
    <row r="122" spans="1:6" x14ac:dyDescent="0.2">
      <c r="A122" s="43" t="s">
        <v>1283</v>
      </c>
      <c r="B122" s="43" t="s">
        <v>1284</v>
      </c>
      <c r="C122" s="43" t="s">
        <v>997</v>
      </c>
      <c r="D122" s="43">
        <v>468</v>
      </c>
      <c r="E122" s="7">
        <v>4932.1162800000002</v>
      </c>
      <c r="F122" s="7">
        <f t="shared" si="0"/>
        <v>0.39403184445555739</v>
      </c>
    </row>
    <row r="123" spans="1:6" x14ac:dyDescent="0.2">
      <c r="A123" s="43" t="s">
        <v>1285</v>
      </c>
      <c r="B123" s="43" t="s">
        <v>1286</v>
      </c>
      <c r="C123" s="43" t="s">
        <v>1080</v>
      </c>
      <c r="D123" s="43">
        <v>34</v>
      </c>
      <c r="E123" s="7">
        <v>4873.9816000000001</v>
      </c>
      <c r="F123" s="7">
        <f t="shared" si="0"/>
        <v>0.38938740505332303</v>
      </c>
    </row>
    <row r="124" spans="1:6" x14ac:dyDescent="0.2">
      <c r="A124" s="43" t="s">
        <v>1287</v>
      </c>
      <c r="B124" s="43" t="s">
        <v>1288</v>
      </c>
      <c r="C124" s="43" t="s">
        <v>1094</v>
      </c>
      <c r="D124" s="43">
        <v>500</v>
      </c>
      <c r="E124" s="7">
        <v>4850.8050000000003</v>
      </c>
      <c r="F124" s="7">
        <f t="shared" si="0"/>
        <v>0.38753580263201748</v>
      </c>
    </row>
    <row r="125" spans="1:6" x14ac:dyDescent="0.2">
      <c r="A125" s="43" t="s">
        <v>1081</v>
      </c>
      <c r="B125" s="43" t="s">
        <v>1082</v>
      </c>
      <c r="C125" s="43" t="s">
        <v>1083</v>
      </c>
      <c r="D125" s="43">
        <v>400</v>
      </c>
      <c r="E125" s="7">
        <v>4252.9160000000002</v>
      </c>
      <c r="F125" s="7">
        <f t="shared" si="0"/>
        <v>0.33976983523076049</v>
      </c>
    </row>
    <row r="126" spans="1:6" x14ac:dyDescent="0.2">
      <c r="A126" s="43" t="s">
        <v>1289</v>
      </c>
      <c r="B126" s="43" t="s">
        <v>1290</v>
      </c>
      <c r="C126" s="43" t="s">
        <v>1074</v>
      </c>
      <c r="D126" s="43">
        <v>400</v>
      </c>
      <c r="E126" s="7">
        <v>3979.88</v>
      </c>
      <c r="F126" s="7">
        <f t="shared" si="0"/>
        <v>0.31795670825339578</v>
      </c>
    </row>
    <row r="127" spans="1:6" x14ac:dyDescent="0.2">
      <c r="A127" s="43" t="s">
        <v>1291</v>
      </c>
      <c r="B127" s="43" t="s">
        <v>1292</v>
      </c>
      <c r="C127" s="43" t="s">
        <v>1094</v>
      </c>
      <c r="D127" s="43">
        <v>394</v>
      </c>
      <c r="E127" s="7">
        <v>3932.7385800000002</v>
      </c>
      <c r="F127" s="7">
        <f t="shared" si="0"/>
        <v>0.31419053170395439</v>
      </c>
    </row>
    <row r="128" spans="1:6" x14ac:dyDescent="0.2">
      <c r="A128" s="43" t="s">
        <v>1293</v>
      </c>
      <c r="B128" s="43" t="s">
        <v>1294</v>
      </c>
      <c r="C128" s="43" t="s">
        <v>1074</v>
      </c>
      <c r="D128" s="43">
        <v>375</v>
      </c>
      <c r="E128" s="7">
        <v>3769.3387499999999</v>
      </c>
      <c r="F128" s="7">
        <f t="shared" si="0"/>
        <v>0.30113635115681114</v>
      </c>
    </row>
    <row r="129" spans="1:6" x14ac:dyDescent="0.2">
      <c r="A129" s="43" t="s">
        <v>1124</v>
      </c>
      <c r="B129" s="43" t="s">
        <v>1125</v>
      </c>
      <c r="C129" s="43" t="s">
        <v>1091</v>
      </c>
      <c r="D129" s="43">
        <v>385</v>
      </c>
      <c r="E129" s="7">
        <v>3743.2240999999999</v>
      </c>
      <c r="F129" s="7">
        <f t="shared" si="0"/>
        <v>0.29905002489793159</v>
      </c>
    </row>
    <row r="130" spans="1:6" x14ac:dyDescent="0.2">
      <c r="A130" s="43" t="s">
        <v>1295</v>
      </c>
      <c r="B130" s="43" t="s">
        <v>1296</v>
      </c>
      <c r="C130" s="43" t="s">
        <v>1074</v>
      </c>
      <c r="D130" s="43">
        <v>350</v>
      </c>
      <c r="E130" s="7">
        <v>3521.5250000000001</v>
      </c>
      <c r="F130" s="7">
        <f t="shared" si="0"/>
        <v>0.28133825568410092</v>
      </c>
    </row>
    <row r="131" spans="1:6" x14ac:dyDescent="0.2">
      <c r="A131" s="43" t="s">
        <v>1297</v>
      </c>
      <c r="B131" s="43" t="s">
        <v>1298</v>
      </c>
      <c r="C131" s="43" t="s">
        <v>1037</v>
      </c>
      <c r="D131" s="43">
        <v>310</v>
      </c>
      <c r="E131" s="7">
        <v>3020.4353999999998</v>
      </c>
      <c r="F131" s="7">
        <f t="shared" si="0"/>
        <v>0.24130569194951321</v>
      </c>
    </row>
    <row r="132" spans="1:6" x14ac:dyDescent="0.2">
      <c r="A132" s="43" t="s">
        <v>1299</v>
      </c>
      <c r="B132" s="43" t="s">
        <v>1300</v>
      </c>
      <c r="C132" s="43" t="s">
        <v>1094</v>
      </c>
      <c r="D132" s="43">
        <v>300</v>
      </c>
      <c r="E132" s="7">
        <v>3020.1149999999998</v>
      </c>
      <c r="F132" s="7">
        <f t="shared" si="0"/>
        <v>0.24128009486384119</v>
      </c>
    </row>
    <row r="133" spans="1:6" x14ac:dyDescent="0.2">
      <c r="A133" s="43" t="s">
        <v>1117</v>
      </c>
      <c r="B133" s="43" t="s">
        <v>1118</v>
      </c>
      <c r="C133" s="43" t="s">
        <v>1114</v>
      </c>
      <c r="D133" s="43">
        <v>300</v>
      </c>
      <c r="E133" s="7">
        <v>2969.82</v>
      </c>
      <c r="F133" s="7">
        <f t="shared" si="0"/>
        <v>0.23726197556335868</v>
      </c>
    </row>
    <row r="134" spans="1:6" x14ac:dyDescent="0.2">
      <c r="A134" s="43" t="s">
        <v>1301</v>
      </c>
      <c r="B134" s="43" t="s">
        <v>1302</v>
      </c>
      <c r="C134" s="43" t="s">
        <v>1094</v>
      </c>
      <c r="D134" s="43">
        <v>250</v>
      </c>
      <c r="E134" s="7">
        <v>2509.2024999999999</v>
      </c>
      <c r="F134" s="7">
        <f t="shared" si="0"/>
        <v>0.20046276954108949</v>
      </c>
    </row>
    <row r="135" spans="1:6" x14ac:dyDescent="0.2">
      <c r="A135" s="43" t="s">
        <v>1303</v>
      </c>
      <c r="B135" s="43" t="s">
        <v>1304</v>
      </c>
      <c r="C135" s="43" t="s">
        <v>1074</v>
      </c>
      <c r="D135" s="43">
        <v>250</v>
      </c>
      <c r="E135" s="7">
        <v>2509.04</v>
      </c>
      <c r="F135" s="7">
        <f t="shared" si="0"/>
        <v>0.20044978724888693</v>
      </c>
    </row>
    <row r="136" spans="1:6" x14ac:dyDescent="0.2">
      <c r="A136" s="43" t="s">
        <v>1305</v>
      </c>
      <c r="B136" s="43" t="s">
        <v>1306</v>
      </c>
      <c r="C136" s="43" t="s">
        <v>1094</v>
      </c>
      <c r="D136" s="43">
        <v>600</v>
      </c>
      <c r="E136" s="7">
        <v>2254.8780000000002</v>
      </c>
      <c r="F136" s="7">
        <f t="shared" si="0"/>
        <v>0.18014452355171526</v>
      </c>
    </row>
    <row r="137" spans="1:6" x14ac:dyDescent="0.2">
      <c r="A137" s="43" t="s">
        <v>1307</v>
      </c>
      <c r="B137" s="43" t="s">
        <v>1308</v>
      </c>
      <c r="C137" s="43" t="s">
        <v>1094</v>
      </c>
      <c r="D137" s="43">
        <v>200</v>
      </c>
      <c r="E137" s="7">
        <v>2012.5139999999999</v>
      </c>
      <c r="F137" s="7">
        <f t="shared" si="0"/>
        <v>0.16078181421396487</v>
      </c>
    </row>
    <row r="138" spans="1:6" x14ac:dyDescent="0.2">
      <c r="A138" s="43" t="s">
        <v>1309</v>
      </c>
      <c r="B138" s="43" t="s">
        <v>1310</v>
      </c>
      <c r="C138" s="43" t="s">
        <v>1074</v>
      </c>
      <c r="D138" s="43">
        <v>200</v>
      </c>
      <c r="E138" s="7">
        <v>2000.7443334</v>
      </c>
      <c r="F138" s="7">
        <f t="shared" si="0"/>
        <v>0.15984152343902294</v>
      </c>
    </row>
    <row r="139" spans="1:6" x14ac:dyDescent="0.2">
      <c r="A139" s="43" t="s">
        <v>1311</v>
      </c>
      <c r="B139" s="43" t="s">
        <v>1312</v>
      </c>
      <c r="C139" s="43" t="s">
        <v>1094</v>
      </c>
      <c r="D139" s="43">
        <v>200</v>
      </c>
      <c r="E139" s="7">
        <v>1994.7439999999999</v>
      </c>
      <c r="F139" s="7">
        <f t="shared" si="0"/>
        <v>0.15936215062972042</v>
      </c>
    </row>
    <row r="140" spans="1:6" x14ac:dyDescent="0.2">
      <c r="A140" s="43" t="s">
        <v>1313</v>
      </c>
      <c r="B140" s="43" t="s">
        <v>1314</v>
      </c>
      <c r="C140" s="43" t="s">
        <v>1094</v>
      </c>
      <c r="D140" s="43">
        <v>227</v>
      </c>
      <c r="E140" s="7">
        <v>1986.25</v>
      </c>
      <c r="F140" s="7">
        <f t="shared" si="0"/>
        <v>0.15868355622991331</v>
      </c>
    </row>
    <row r="141" spans="1:6" x14ac:dyDescent="0.2">
      <c r="A141" s="43" t="s">
        <v>1115</v>
      </c>
      <c r="B141" s="43" t="s">
        <v>1116</v>
      </c>
      <c r="C141" s="43" t="s">
        <v>1088</v>
      </c>
      <c r="D141" s="43">
        <v>180</v>
      </c>
      <c r="E141" s="7">
        <v>1830.0853384</v>
      </c>
      <c r="F141" s="7">
        <f t="shared" si="0"/>
        <v>0.14620740073079233</v>
      </c>
    </row>
    <row r="142" spans="1:6" x14ac:dyDescent="0.2">
      <c r="A142" s="43" t="s">
        <v>1315</v>
      </c>
      <c r="B142" s="43" t="s">
        <v>1316</v>
      </c>
      <c r="C142" s="43" t="s">
        <v>810</v>
      </c>
      <c r="D142" s="43">
        <v>15</v>
      </c>
      <c r="E142" s="7">
        <v>1764.0015000000001</v>
      </c>
      <c r="F142" s="7">
        <f t="shared" si="0"/>
        <v>0.14092789488478361</v>
      </c>
    </row>
    <row r="143" spans="1:6" x14ac:dyDescent="0.2">
      <c r="A143" s="43" t="s">
        <v>1119</v>
      </c>
      <c r="B143" s="43" t="s">
        <v>1120</v>
      </c>
      <c r="C143" s="43" t="s">
        <v>1091</v>
      </c>
      <c r="D143" s="43">
        <v>150</v>
      </c>
      <c r="E143" s="7">
        <v>1441.6559999999999</v>
      </c>
      <c r="F143" s="7">
        <f t="shared" si="0"/>
        <v>0.11517538121595564</v>
      </c>
    </row>
    <row r="144" spans="1:6" x14ac:dyDescent="0.2">
      <c r="A144" s="43" t="s">
        <v>1317</v>
      </c>
      <c r="B144" s="43" t="s">
        <v>1318</v>
      </c>
      <c r="C144" s="43" t="s">
        <v>1074</v>
      </c>
      <c r="D144" s="43">
        <v>125</v>
      </c>
      <c r="E144" s="7">
        <v>1255.7762499999999</v>
      </c>
      <c r="F144" s="7">
        <f t="shared" si="0"/>
        <v>0.10032525672954798</v>
      </c>
    </row>
    <row r="145" spans="1:6" x14ac:dyDescent="0.2">
      <c r="A145" s="43" t="s">
        <v>1128</v>
      </c>
      <c r="B145" s="43" t="s">
        <v>1129</v>
      </c>
      <c r="C145" s="43" t="s">
        <v>1091</v>
      </c>
      <c r="D145" s="43">
        <v>102</v>
      </c>
      <c r="E145" s="7">
        <v>1020.63546</v>
      </c>
      <c r="F145" s="7">
        <f t="shared" si="0"/>
        <v>8.153961707093943E-2</v>
      </c>
    </row>
    <row r="146" spans="1:6" x14ac:dyDescent="0.2">
      <c r="A146" s="43" t="s">
        <v>1319</v>
      </c>
      <c r="B146" s="43" t="s">
        <v>1320</v>
      </c>
      <c r="C146" s="43" t="s">
        <v>1094</v>
      </c>
      <c r="D146" s="43">
        <v>100</v>
      </c>
      <c r="E146" s="7">
        <v>1003.644</v>
      </c>
      <c r="F146" s="7">
        <f t="shared" si="0"/>
        <v>8.0182151848365066E-2</v>
      </c>
    </row>
    <row r="147" spans="1:6" x14ac:dyDescent="0.2">
      <c r="A147" s="43" t="s">
        <v>1321</v>
      </c>
      <c r="B147" s="43" t="s">
        <v>1322</v>
      </c>
      <c r="C147" s="43" t="s">
        <v>1008</v>
      </c>
      <c r="D147" s="43">
        <v>100</v>
      </c>
      <c r="E147" s="7">
        <v>1003.514</v>
      </c>
      <c r="F147" s="7">
        <f t="shared" si="0"/>
        <v>8.0171766014603005E-2</v>
      </c>
    </row>
    <row r="148" spans="1:6" x14ac:dyDescent="0.2">
      <c r="A148" s="43" t="s">
        <v>1130</v>
      </c>
      <c r="B148" s="43" t="s">
        <v>1131</v>
      </c>
      <c r="C148" s="43" t="s">
        <v>1132</v>
      </c>
      <c r="D148" s="43">
        <v>100</v>
      </c>
      <c r="E148" s="7">
        <v>988.52</v>
      </c>
      <c r="F148" s="7">
        <f t="shared" si="0"/>
        <v>7.8973879926692969E-2</v>
      </c>
    </row>
    <row r="149" spans="1:6" x14ac:dyDescent="0.2">
      <c r="A149" s="43" t="s">
        <v>1323</v>
      </c>
      <c r="B149" s="43" t="s">
        <v>1324</v>
      </c>
      <c r="C149" s="43" t="s">
        <v>810</v>
      </c>
      <c r="D149" s="43">
        <v>5</v>
      </c>
      <c r="E149" s="7">
        <v>678.18349999999998</v>
      </c>
      <c r="F149" s="7">
        <f t="shared" si="0"/>
        <v>5.4180777624392398E-2</v>
      </c>
    </row>
    <row r="150" spans="1:6" x14ac:dyDescent="0.2">
      <c r="A150" s="43" t="s">
        <v>1325</v>
      </c>
      <c r="B150" s="43" t="s">
        <v>1326</v>
      </c>
      <c r="C150" s="43" t="s">
        <v>1094</v>
      </c>
      <c r="D150" s="43">
        <v>62</v>
      </c>
      <c r="E150" s="7">
        <v>622.11854000000005</v>
      </c>
      <c r="F150" s="7">
        <f t="shared" si="0"/>
        <v>4.9701690282573485E-2</v>
      </c>
    </row>
    <row r="151" spans="1:6" x14ac:dyDescent="0.2">
      <c r="A151" s="43" t="s">
        <v>1327</v>
      </c>
      <c r="B151" s="43" t="s">
        <v>1328</v>
      </c>
      <c r="C151" s="43" t="s">
        <v>1037</v>
      </c>
      <c r="D151" s="43">
        <v>50</v>
      </c>
      <c r="E151" s="7">
        <v>614.94000000000005</v>
      </c>
      <c r="F151" s="7">
        <f t="shared" si="0"/>
        <v>4.9128189335694343E-2</v>
      </c>
    </row>
    <row r="152" spans="1:6" x14ac:dyDescent="0.2">
      <c r="A152" s="43" t="s">
        <v>1329</v>
      </c>
      <c r="B152" s="43" t="s">
        <v>1330</v>
      </c>
      <c r="C152" s="43" t="s">
        <v>1101</v>
      </c>
      <c r="D152" s="43">
        <v>32</v>
      </c>
      <c r="E152" s="7">
        <v>280</v>
      </c>
      <c r="F152" s="7">
        <f t="shared" si="0"/>
        <v>2.2369488102895269E-2</v>
      </c>
    </row>
    <row r="153" spans="1:6" x14ac:dyDescent="0.2">
      <c r="A153" s="43" t="s">
        <v>816</v>
      </c>
      <c r="B153" s="43" t="s">
        <v>817</v>
      </c>
      <c r="C153" s="43" t="s">
        <v>696</v>
      </c>
      <c r="D153" s="43">
        <v>16</v>
      </c>
      <c r="E153" s="7">
        <v>156.31536</v>
      </c>
      <c r="F153" s="7">
        <f t="shared" si="0"/>
        <v>1.2488194949356397E-2</v>
      </c>
    </row>
    <row r="154" spans="1:6" x14ac:dyDescent="0.2">
      <c r="A154" s="43" t="s">
        <v>988</v>
      </c>
      <c r="B154" s="43" t="s">
        <v>989</v>
      </c>
      <c r="C154" s="43" t="s">
        <v>696</v>
      </c>
      <c r="D154" s="43">
        <v>9</v>
      </c>
      <c r="E154" s="7">
        <v>89.200980000000001</v>
      </c>
      <c r="F154" s="7">
        <f t="shared" si="0"/>
        <v>7.1263580745592808E-3</v>
      </c>
    </row>
    <row r="155" spans="1:6" x14ac:dyDescent="0.2">
      <c r="A155" s="42" t="s">
        <v>40</v>
      </c>
      <c r="B155" s="43"/>
      <c r="C155" s="43"/>
      <c r="D155" s="43"/>
      <c r="E155" s="6">
        <f>SUM(E92:E154)</f>
        <v>495276.7359473001</v>
      </c>
      <c r="F155" s="6">
        <f>SUM(F92:F154)</f>
        <v>39.568168044335437</v>
      </c>
    </row>
    <row r="156" spans="1:6" x14ac:dyDescent="0.2">
      <c r="A156" s="43"/>
      <c r="B156" s="43"/>
      <c r="C156" s="43"/>
      <c r="D156" s="43"/>
      <c r="E156" s="7"/>
      <c r="F156" s="7"/>
    </row>
    <row r="157" spans="1:6" x14ac:dyDescent="0.2">
      <c r="A157" s="42" t="s">
        <v>1137</v>
      </c>
      <c r="B157" s="43"/>
      <c r="C157" s="43"/>
      <c r="D157" s="43"/>
      <c r="E157" s="7"/>
      <c r="F157" s="7"/>
    </row>
    <row r="158" spans="1:6" x14ac:dyDescent="0.2">
      <c r="A158" s="43" t="s">
        <v>1331</v>
      </c>
      <c r="B158" s="43" t="s">
        <v>1332</v>
      </c>
      <c r="C158" s="43" t="s">
        <v>1140</v>
      </c>
      <c r="D158" s="43">
        <v>1000</v>
      </c>
      <c r="E158" s="7">
        <v>4546.0600000000004</v>
      </c>
      <c r="F158" s="7">
        <f t="shared" ref="F158:F161" si="1">E158/$E$168*100</f>
        <v>0.36318941101802882</v>
      </c>
    </row>
    <row r="159" spans="1:6" x14ac:dyDescent="0.2">
      <c r="A159" s="43" t="s">
        <v>1333</v>
      </c>
      <c r="B159" s="43" t="s">
        <v>1334</v>
      </c>
      <c r="C159" s="43" t="s">
        <v>1140</v>
      </c>
      <c r="D159" s="43">
        <v>1000</v>
      </c>
      <c r="E159" s="7">
        <v>4542.34</v>
      </c>
      <c r="F159" s="7">
        <f t="shared" si="1"/>
        <v>0.36289221639037605</v>
      </c>
    </row>
    <row r="160" spans="1:6" x14ac:dyDescent="0.2">
      <c r="A160" s="43" t="s">
        <v>1141</v>
      </c>
      <c r="B160" s="43" t="s">
        <v>1142</v>
      </c>
      <c r="C160" s="43" t="s">
        <v>1140</v>
      </c>
      <c r="D160" s="43">
        <v>700</v>
      </c>
      <c r="E160" s="7">
        <v>3185.7139999999999</v>
      </c>
      <c r="F160" s="7">
        <f t="shared" si="1"/>
        <v>0.25450996936509601</v>
      </c>
    </row>
    <row r="161" spans="1:6" x14ac:dyDescent="0.2">
      <c r="A161" s="43" t="s">
        <v>1335</v>
      </c>
      <c r="B161" s="43" t="s">
        <v>1336</v>
      </c>
      <c r="C161" s="43" t="s">
        <v>1140</v>
      </c>
      <c r="D161" s="43">
        <v>300</v>
      </c>
      <c r="E161" s="7">
        <v>1369.0425</v>
      </c>
      <c r="F161" s="7">
        <f t="shared" si="1"/>
        <v>0.10937421398609998</v>
      </c>
    </row>
    <row r="162" spans="1:6" x14ac:dyDescent="0.2">
      <c r="A162" s="42" t="s">
        <v>40</v>
      </c>
      <c r="B162" s="43"/>
      <c r="C162" s="43"/>
      <c r="D162" s="43"/>
      <c r="E162" s="6">
        <f>SUM(E158:E161)</f>
        <v>13643.156500000001</v>
      </c>
      <c r="F162" s="6">
        <f>SUM(F158:F161)</f>
        <v>1.0899658107596009</v>
      </c>
    </row>
    <row r="163" spans="1:6" x14ac:dyDescent="0.2">
      <c r="A163" s="43"/>
      <c r="B163" s="43"/>
      <c r="C163" s="43"/>
      <c r="D163" s="43"/>
      <c r="E163" s="7"/>
      <c r="F163" s="7"/>
    </row>
    <row r="164" spans="1:6" x14ac:dyDescent="0.2">
      <c r="A164" s="42" t="s">
        <v>40</v>
      </c>
      <c r="B164" s="43"/>
      <c r="C164" s="43"/>
      <c r="D164" s="43"/>
      <c r="E164" s="6">
        <f>E89+E155+E162</f>
        <v>1211732.4366349</v>
      </c>
      <c r="F164" s="6">
        <f>F89+F155+F162</f>
        <v>96.802652427275319</v>
      </c>
    </row>
    <row r="165" spans="1:6" x14ac:dyDescent="0.2">
      <c r="A165" s="43"/>
      <c r="B165" s="43"/>
      <c r="C165" s="43"/>
      <c r="D165" s="43"/>
      <c r="E165" s="7"/>
      <c r="F165" s="7"/>
    </row>
    <row r="166" spans="1:6" x14ac:dyDescent="0.2">
      <c r="A166" s="42" t="s">
        <v>103</v>
      </c>
      <c r="B166" s="43"/>
      <c r="C166" s="43"/>
      <c r="D166" s="43"/>
      <c r="E166" s="6">
        <v>39972.5586339</v>
      </c>
      <c r="F166" s="6">
        <f t="shared" ref="F166" si="2">E166/$E$168*100</f>
        <v>3.1934488385832482</v>
      </c>
    </row>
    <row r="167" spans="1:6" x14ac:dyDescent="0.2">
      <c r="A167" s="43"/>
      <c r="B167" s="43"/>
      <c r="C167" s="43"/>
      <c r="D167" s="43"/>
      <c r="E167" s="7"/>
      <c r="F167" s="7"/>
    </row>
    <row r="168" spans="1:6" x14ac:dyDescent="0.2">
      <c r="A168" s="44" t="s">
        <v>104</v>
      </c>
      <c r="B168" s="41"/>
      <c r="C168" s="41"/>
      <c r="D168" s="41"/>
      <c r="E168" s="8">
        <f>E164+E166</f>
        <v>1251704.9952688001</v>
      </c>
      <c r="F168" s="8">
        <f xml:space="preserve"> ROUND(SUM(F164:F167),2)</f>
        <v>100</v>
      </c>
    </row>
    <row r="169" spans="1:6" x14ac:dyDescent="0.2">
      <c r="A169" s="4" t="s">
        <v>718</v>
      </c>
      <c r="F169" s="9" t="s">
        <v>1337</v>
      </c>
    </row>
    <row r="171" spans="1:6" x14ac:dyDescent="0.2">
      <c r="A171" s="4" t="s">
        <v>105</v>
      </c>
    </row>
    <row r="172" spans="1:6" x14ac:dyDescent="0.2">
      <c r="A172" s="4" t="s">
        <v>687</v>
      </c>
    </row>
    <row r="173" spans="1:6" x14ac:dyDescent="0.2">
      <c r="A173" s="4" t="s">
        <v>106</v>
      </c>
    </row>
    <row r="174" spans="1:6" x14ac:dyDescent="0.2">
      <c r="A174" s="2" t="s">
        <v>1338</v>
      </c>
      <c r="D174" s="10">
        <v>3768.4830999999999</v>
      </c>
    </row>
    <row r="175" spans="1:6" x14ac:dyDescent="0.2">
      <c r="A175" s="2" t="s">
        <v>1339</v>
      </c>
      <c r="D175" s="10">
        <v>1086.0497</v>
      </c>
    </row>
    <row r="176" spans="1:6" x14ac:dyDescent="0.2">
      <c r="A176" s="2" t="s">
        <v>1340</v>
      </c>
      <c r="D176" s="10">
        <v>1204.3287</v>
      </c>
    </row>
    <row r="177" spans="1:4" x14ac:dyDescent="0.2">
      <c r="A177" s="2" t="s">
        <v>1341</v>
      </c>
      <c r="D177" s="10">
        <v>1258.8164999999999</v>
      </c>
    </row>
    <row r="178" spans="1:4" x14ac:dyDescent="0.2">
      <c r="A178" s="2" t="s">
        <v>1342</v>
      </c>
      <c r="D178" s="10">
        <v>3937.8134</v>
      </c>
    </row>
    <row r="179" spans="1:4" x14ac:dyDescent="0.2">
      <c r="A179" s="2" t="s">
        <v>1343</v>
      </c>
      <c r="D179" s="10">
        <v>1090.2583999999999</v>
      </c>
    </row>
    <row r="180" spans="1:4" x14ac:dyDescent="0.2">
      <c r="A180" s="2" t="s">
        <v>1344</v>
      </c>
      <c r="D180" s="10">
        <v>1268.2628999999999</v>
      </c>
    </row>
    <row r="181" spans="1:4" x14ac:dyDescent="0.2">
      <c r="A181" s="2" t="s">
        <v>1345</v>
      </c>
      <c r="D181" s="10">
        <v>1326.8042</v>
      </c>
    </row>
    <row r="182" spans="1:4" x14ac:dyDescent="0.2">
      <c r="A182" s="2" t="s">
        <v>1346</v>
      </c>
      <c r="D182" s="10">
        <v>3104.4452999999999</v>
      </c>
    </row>
    <row r="184" spans="1:4" x14ac:dyDescent="0.2">
      <c r="A184" s="4" t="s">
        <v>107</v>
      </c>
    </row>
    <row r="185" spans="1:4" x14ac:dyDescent="0.2">
      <c r="A185" s="2" t="s">
        <v>1338</v>
      </c>
      <c r="D185" s="10">
        <v>3945.6972000000001</v>
      </c>
    </row>
    <row r="186" spans="1:4" x14ac:dyDescent="0.2">
      <c r="A186" s="2" t="s">
        <v>1339</v>
      </c>
      <c r="D186" s="10">
        <v>1081.3827000000001</v>
      </c>
    </row>
    <row r="187" spans="1:4" x14ac:dyDescent="0.2">
      <c r="A187" s="2" t="s">
        <v>1340</v>
      </c>
      <c r="D187" s="10">
        <v>1210.3271</v>
      </c>
    </row>
    <row r="188" spans="1:4" x14ac:dyDescent="0.2">
      <c r="A188" s="2" t="s">
        <v>1341</v>
      </c>
      <c r="D188" s="10">
        <v>1266.4785999999999</v>
      </c>
    </row>
    <row r="189" spans="1:4" x14ac:dyDescent="0.2">
      <c r="A189" s="2" t="s">
        <v>1342</v>
      </c>
      <c r="D189" s="10">
        <v>4138.9844999999996</v>
      </c>
    </row>
    <row r="190" spans="1:4" x14ac:dyDescent="0.2">
      <c r="A190" s="2" t="s">
        <v>1343</v>
      </c>
      <c r="D190" s="10">
        <v>1083.4336000000001</v>
      </c>
    </row>
    <row r="191" spans="1:4" x14ac:dyDescent="0.2">
      <c r="A191" s="2" t="s">
        <v>1344</v>
      </c>
      <c r="D191" s="10">
        <v>1282.3879999999999</v>
      </c>
    </row>
    <row r="192" spans="1:4" x14ac:dyDescent="0.2">
      <c r="A192" s="2" t="s">
        <v>1345</v>
      </c>
      <c r="D192" s="10">
        <v>1343.0569</v>
      </c>
    </row>
    <row r="193" spans="1:5" x14ac:dyDescent="0.2">
      <c r="A193" s="2" t="s">
        <v>1346</v>
      </c>
      <c r="D193" s="10">
        <v>3256.6943999999999</v>
      </c>
    </row>
    <row r="196" spans="1:5" x14ac:dyDescent="0.2">
      <c r="A196" s="4" t="s">
        <v>108</v>
      </c>
      <c r="D196" s="21" t="s">
        <v>322</v>
      </c>
    </row>
    <row r="197" spans="1:5" x14ac:dyDescent="0.2">
      <c r="A197" s="56" t="s">
        <v>682</v>
      </c>
      <c r="B197" s="57"/>
      <c r="C197" s="73" t="s">
        <v>683</v>
      </c>
      <c r="D197" s="73"/>
    </row>
    <row r="198" spans="1:5" x14ac:dyDescent="0.2">
      <c r="A198" s="74"/>
      <c r="B198" s="75"/>
      <c r="C198" s="17" t="s">
        <v>684</v>
      </c>
      <c r="D198" s="17" t="s">
        <v>685</v>
      </c>
    </row>
    <row r="199" spans="1:5" x14ac:dyDescent="0.2">
      <c r="A199" s="18" t="s">
        <v>1339</v>
      </c>
      <c r="B199" s="19"/>
      <c r="C199" s="58">
        <v>39.260828604000004</v>
      </c>
      <c r="D199" s="58">
        <v>36.355722944999997</v>
      </c>
    </row>
    <row r="200" spans="1:5" x14ac:dyDescent="0.2">
      <c r="A200" s="18" t="s">
        <v>1340</v>
      </c>
      <c r="B200" s="19"/>
      <c r="C200" s="58">
        <v>35.65597365</v>
      </c>
      <c r="D200" s="58">
        <v>33.017609298000004</v>
      </c>
    </row>
    <row r="201" spans="1:5" x14ac:dyDescent="0.2">
      <c r="A201" s="18" t="s">
        <v>1341</v>
      </c>
      <c r="B201" s="19"/>
      <c r="C201" s="58">
        <v>36.016134999999998</v>
      </c>
      <c r="D201" s="58">
        <v>33.3511205</v>
      </c>
    </row>
    <row r="202" spans="1:5" x14ac:dyDescent="0.2">
      <c r="A202" s="18" t="s">
        <v>1343</v>
      </c>
      <c r="B202" s="19"/>
      <c r="C202" s="58">
        <v>44.123511053999998</v>
      </c>
      <c r="D202" s="58">
        <v>40.858591130000001</v>
      </c>
    </row>
    <row r="203" spans="1:5" x14ac:dyDescent="0.2">
      <c r="A203" s="18" t="s">
        <v>1344</v>
      </c>
      <c r="B203" s="19"/>
      <c r="C203" s="58">
        <v>35.65597365</v>
      </c>
      <c r="D203" s="58">
        <v>33.017609298000004</v>
      </c>
    </row>
    <row r="204" spans="1:5" x14ac:dyDescent="0.2">
      <c r="A204" s="18" t="s">
        <v>1345</v>
      </c>
      <c r="B204" s="19"/>
      <c r="C204" s="58">
        <v>36.016134999999998</v>
      </c>
      <c r="D204" s="58">
        <v>33.3511205</v>
      </c>
    </row>
    <row r="205" spans="1:5" x14ac:dyDescent="0.2">
      <c r="A205" s="47"/>
      <c r="B205" s="47"/>
      <c r="C205" s="48"/>
      <c r="D205" s="48"/>
    </row>
    <row r="206" spans="1:5" x14ac:dyDescent="0.2">
      <c r="A206" s="4" t="s">
        <v>722</v>
      </c>
      <c r="D206" s="29">
        <v>2.5346143938427761</v>
      </c>
      <c r="E206" s="1" t="s">
        <v>779</v>
      </c>
    </row>
  </sheetData>
  <mergeCells count="3">
    <mergeCell ref="A1:F1"/>
    <mergeCell ref="C197:D197"/>
    <mergeCell ref="A198:B19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8577-9E7A-49BB-A157-CE626B37F077}">
  <dimension ref="A1:F47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5.8554687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742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743</v>
      </c>
      <c r="B8" s="43" t="s">
        <v>744</v>
      </c>
      <c r="C8" s="43" t="s">
        <v>696</v>
      </c>
      <c r="D8" s="43">
        <v>37</v>
      </c>
      <c r="E8" s="7">
        <v>382.80311</v>
      </c>
      <c r="F8" s="7">
        <v>11.868966590559401</v>
      </c>
    </row>
    <row r="9" spans="1:6" x14ac:dyDescent="0.2">
      <c r="A9" s="43" t="s">
        <v>701</v>
      </c>
      <c r="B9" s="43" t="s">
        <v>702</v>
      </c>
      <c r="C9" s="43" t="s">
        <v>696</v>
      </c>
      <c r="D9" s="43">
        <v>36</v>
      </c>
      <c r="E9" s="7">
        <v>367.33967999999999</v>
      </c>
      <c r="F9" s="7">
        <v>11.3895166350837</v>
      </c>
    </row>
    <row r="10" spans="1:6" x14ac:dyDescent="0.2">
      <c r="A10" s="43" t="s">
        <v>745</v>
      </c>
      <c r="B10" s="43" t="s">
        <v>746</v>
      </c>
      <c r="C10" s="43" t="s">
        <v>696</v>
      </c>
      <c r="D10" s="43">
        <v>37</v>
      </c>
      <c r="E10" s="7">
        <v>366.72365000000002</v>
      </c>
      <c r="F10" s="7">
        <v>11.370416373623501</v>
      </c>
    </row>
    <row r="11" spans="1:6" x14ac:dyDescent="0.2">
      <c r="A11" s="43" t="s">
        <v>732</v>
      </c>
      <c r="B11" s="43" t="s">
        <v>733</v>
      </c>
      <c r="C11" s="43" t="s">
        <v>705</v>
      </c>
      <c r="D11" s="43">
        <v>36</v>
      </c>
      <c r="E11" s="7">
        <v>364.44887999999997</v>
      </c>
      <c r="F11" s="7">
        <v>11.2998862017783</v>
      </c>
    </row>
    <row r="12" spans="1:6" x14ac:dyDescent="0.2">
      <c r="A12" s="43" t="s">
        <v>747</v>
      </c>
      <c r="B12" s="43" t="s">
        <v>748</v>
      </c>
      <c r="C12" s="43" t="s">
        <v>696</v>
      </c>
      <c r="D12" s="43">
        <v>37</v>
      </c>
      <c r="E12" s="7">
        <v>361.02157999999997</v>
      </c>
      <c r="F12" s="7">
        <v>11.1936213671069</v>
      </c>
    </row>
    <row r="13" spans="1:6" x14ac:dyDescent="0.2">
      <c r="A13" s="43" t="s">
        <v>706</v>
      </c>
      <c r="B13" s="43" t="s">
        <v>707</v>
      </c>
      <c r="C13" s="43" t="s">
        <v>708</v>
      </c>
      <c r="D13" s="43">
        <v>31</v>
      </c>
      <c r="E13" s="7">
        <v>308.19146000000001</v>
      </c>
      <c r="F13" s="7">
        <v>9.5556019443931195</v>
      </c>
    </row>
    <row r="14" spans="1:6" x14ac:dyDescent="0.2">
      <c r="A14" s="43" t="s">
        <v>716</v>
      </c>
      <c r="B14" s="43" t="s">
        <v>717</v>
      </c>
      <c r="C14" s="43" t="s">
        <v>696</v>
      </c>
      <c r="D14" s="43">
        <v>27</v>
      </c>
      <c r="E14" s="7">
        <v>273.56535000000002</v>
      </c>
      <c r="F14" s="7">
        <v>8.4820052780780699</v>
      </c>
    </row>
    <row r="15" spans="1:6" x14ac:dyDescent="0.2">
      <c r="A15" s="43" t="s">
        <v>749</v>
      </c>
      <c r="B15" s="43" t="s">
        <v>750</v>
      </c>
      <c r="C15" s="43" t="s">
        <v>696</v>
      </c>
      <c r="D15" s="43">
        <v>21</v>
      </c>
      <c r="E15" s="7">
        <v>213.97761</v>
      </c>
      <c r="F15" s="7">
        <v>6.6344630904847</v>
      </c>
    </row>
    <row r="16" spans="1:6" x14ac:dyDescent="0.2">
      <c r="A16" s="43" t="s">
        <v>751</v>
      </c>
      <c r="B16" s="43" t="s">
        <v>752</v>
      </c>
      <c r="C16" s="43" t="s">
        <v>738</v>
      </c>
      <c r="D16" s="43">
        <v>20</v>
      </c>
      <c r="E16" s="7">
        <v>204.23500000000001</v>
      </c>
      <c r="F16" s="7">
        <v>6.3323894929247198</v>
      </c>
    </row>
    <row r="17" spans="1:6" x14ac:dyDescent="0.2">
      <c r="A17" s="43" t="s">
        <v>739</v>
      </c>
      <c r="B17" s="43" t="s">
        <v>740</v>
      </c>
      <c r="C17" s="43" t="s">
        <v>705</v>
      </c>
      <c r="D17" s="43">
        <v>12</v>
      </c>
      <c r="E17" s="7">
        <v>124.85603999999999</v>
      </c>
      <c r="F17" s="7">
        <v>3.87121245537831</v>
      </c>
    </row>
    <row r="18" spans="1:6" x14ac:dyDescent="0.2">
      <c r="A18" s="43" t="s">
        <v>712</v>
      </c>
      <c r="B18" s="43" t="s">
        <v>713</v>
      </c>
      <c r="C18" s="43" t="s">
        <v>696</v>
      </c>
      <c r="D18" s="43">
        <v>8</v>
      </c>
      <c r="E18" s="7">
        <v>83.463040000000007</v>
      </c>
      <c r="F18" s="7">
        <v>2.5878056040519799</v>
      </c>
    </row>
    <row r="19" spans="1:6" x14ac:dyDescent="0.2">
      <c r="A19" s="43" t="s">
        <v>753</v>
      </c>
      <c r="B19" s="43" t="s">
        <v>754</v>
      </c>
      <c r="C19" s="43" t="s">
        <v>705</v>
      </c>
      <c r="D19" s="43">
        <v>3</v>
      </c>
      <c r="E19" s="7">
        <v>30.15372</v>
      </c>
      <c r="F19" s="7">
        <v>0.93492838984794002</v>
      </c>
    </row>
    <row r="20" spans="1:6" x14ac:dyDescent="0.2">
      <c r="A20" s="43" t="s">
        <v>755</v>
      </c>
      <c r="B20" s="43" t="s">
        <v>756</v>
      </c>
      <c r="C20" s="43" t="s">
        <v>696</v>
      </c>
      <c r="D20" s="43">
        <v>3</v>
      </c>
      <c r="E20" s="7">
        <v>29.756640000000001</v>
      </c>
      <c r="F20" s="7">
        <v>0.92261676245865498</v>
      </c>
    </row>
    <row r="21" spans="1:6" x14ac:dyDescent="0.2">
      <c r="A21" s="43" t="s">
        <v>730</v>
      </c>
      <c r="B21" s="43" t="s">
        <v>731</v>
      </c>
      <c r="C21" s="43" t="s">
        <v>711</v>
      </c>
      <c r="D21" s="43">
        <v>2</v>
      </c>
      <c r="E21" s="7">
        <v>20.44248</v>
      </c>
      <c r="F21" s="7">
        <v>0.63382743193538704</v>
      </c>
    </row>
    <row r="22" spans="1:6" x14ac:dyDescent="0.2">
      <c r="A22" s="42" t="s">
        <v>40</v>
      </c>
      <c r="B22" s="43"/>
      <c r="C22" s="43"/>
      <c r="D22" s="43"/>
      <c r="E22" s="6">
        <f>SUM(E8:E21)</f>
        <v>3130.9782399999999</v>
      </c>
      <c r="F22" s="6">
        <f>SUM(F8:F21)</f>
        <v>97.077257617704689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40</v>
      </c>
      <c r="B24" s="43"/>
      <c r="C24" s="43"/>
      <c r="D24" s="43"/>
      <c r="E24" s="6">
        <f>E22</f>
        <v>3130.9782399999999</v>
      </c>
      <c r="F24" s="6">
        <f>F22</f>
        <v>97.077257617704689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2" t="s">
        <v>103</v>
      </c>
      <c r="B26" s="43"/>
      <c r="C26" s="43"/>
      <c r="D26" s="43"/>
      <c r="E26" s="6">
        <v>94.263807700000001</v>
      </c>
      <c r="F26" s="6">
        <v>2.92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4" t="s">
        <v>104</v>
      </c>
      <c r="B28" s="41"/>
      <c r="C28" s="41"/>
      <c r="D28" s="41"/>
      <c r="E28" s="8">
        <f>E24+E26</f>
        <v>3225.2420477000001</v>
      </c>
      <c r="F28" s="8">
        <f xml:space="preserve"> ROUND(SUM(F24:F27),2)</f>
        <v>100</v>
      </c>
    </row>
    <row r="29" spans="1:6" x14ac:dyDescent="0.2">
      <c r="A29" s="45" t="s">
        <v>718</v>
      </c>
    </row>
    <row r="30" spans="1:6" x14ac:dyDescent="0.2">
      <c r="A30" s="45"/>
    </row>
    <row r="31" spans="1:6" x14ac:dyDescent="0.2">
      <c r="A31" s="4" t="s">
        <v>105</v>
      </c>
    </row>
    <row r="32" spans="1:6" x14ac:dyDescent="0.2">
      <c r="A32" s="4" t="s">
        <v>687</v>
      </c>
    </row>
    <row r="33" spans="1:5" x14ac:dyDescent="0.2">
      <c r="A33" s="4" t="s">
        <v>106</v>
      </c>
      <c r="D33" s="46" t="s">
        <v>719</v>
      </c>
    </row>
    <row r="35" spans="1:5" x14ac:dyDescent="0.2">
      <c r="A35" s="4" t="s">
        <v>107</v>
      </c>
    </row>
    <row r="36" spans="1:5" x14ac:dyDescent="0.2">
      <c r="A36" s="2" t="s">
        <v>678</v>
      </c>
      <c r="D36" s="10">
        <v>10.166700000000001</v>
      </c>
    </row>
    <row r="37" spans="1:5" x14ac:dyDescent="0.2">
      <c r="A37" s="2" t="s">
        <v>679</v>
      </c>
      <c r="D37" s="10">
        <v>10.166700000000001</v>
      </c>
    </row>
    <row r="38" spans="1:5" x14ac:dyDescent="0.2">
      <c r="A38" s="2" t="s">
        <v>720</v>
      </c>
      <c r="D38" s="10">
        <v>10.166700000000001</v>
      </c>
    </row>
    <row r="39" spans="1:5" x14ac:dyDescent="0.2">
      <c r="A39" s="2" t="s">
        <v>680</v>
      </c>
      <c r="D39" s="10">
        <v>10.1717</v>
      </c>
    </row>
    <row r="40" spans="1:5" x14ac:dyDescent="0.2">
      <c r="A40" s="2" t="s">
        <v>681</v>
      </c>
      <c r="D40" s="10">
        <v>10.1717</v>
      </c>
    </row>
    <row r="41" spans="1:5" x14ac:dyDescent="0.2">
      <c r="A41" s="2" t="s">
        <v>721</v>
      </c>
      <c r="D41" s="10">
        <v>10.1717</v>
      </c>
    </row>
    <row r="43" spans="1:5" x14ac:dyDescent="0.2">
      <c r="A43" s="4" t="s">
        <v>108</v>
      </c>
      <c r="D43" s="21" t="s">
        <v>109</v>
      </c>
    </row>
    <row r="45" spans="1:5" x14ac:dyDescent="0.2">
      <c r="A45" s="4" t="s">
        <v>722</v>
      </c>
      <c r="D45" s="29">
        <v>2.8664547456522511</v>
      </c>
      <c r="E45" s="1" t="s">
        <v>723</v>
      </c>
    </row>
    <row r="47" spans="1:5" x14ac:dyDescent="0.2">
      <c r="A47" s="9" t="s">
        <v>757</v>
      </c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86CF-DDF0-4F7E-ABC9-11BFDF2B7D16}">
  <dimension ref="A1:F47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5.85546875" style="2" bestFit="1" customWidth="1"/>
    <col min="3" max="3" width="12.57031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758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743</v>
      </c>
      <c r="B8" s="43" t="s">
        <v>744</v>
      </c>
      <c r="C8" s="43" t="s">
        <v>696</v>
      </c>
      <c r="D8" s="43">
        <v>47</v>
      </c>
      <c r="E8" s="7">
        <v>486.26341000000002</v>
      </c>
      <c r="F8" s="7">
        <v>11.8848972232664</v>
      </c>
    </row>
    <row r="9" spans="1:6" x14ac:dyDescent="0.2">
      <c r="A9" s="43" t="s">
        <v>701</v>
      </c>
      <c r="B9" s="43" t="s">
        <v>702</v>
      </c>
      <c r="C9" s="43" t="s">
        <v>696</v>
      </c>
      <c r="D9" s="43">
        <v>46</v>
      </c>
      <c r="E9" s="7">
        <v>469.37848000000002</v>
      </c>
      <c r="F9" s="7">
        <v>11.4722080232461</v>
      </c>
    </row>
    <row r="10" spans="1:6" x14ac:dyDescent="0.2">
      <c r="A10" s="43" t="s">
        <v>747</v>
      </c>
      <c r="B10" s="43" t="s">
        <v>748</v>
      </c>
      <c r="C10" s="43" t="s">
        <v>696</v>
      </c>
      <c r="D10" s="43">
        <v>47</v>
      </c>
      <c r="E10" s="7">
        <v>458.59498000000002</v>
      </c>
      <c r="F10" s="7">
        <v>11.2086455454378</v>
      </c>
    </row>
    <row r="11" spans="1:6" x14ac:dyDescent="0.2">
      <c r="A11" s="43" t="s">
        <v>759</v>
      </c>
      <c r="B11" s="43" t="s">
        <v>760</v>
      </c>
      <c r="C11" s="43" t="s">
        <v>696</v>
      </c>
      <c r="D11" s="43">
        <v>47</v>
      </c>
      <c r="E11" s="7">
        <v>455.53715999999997</v>
      </c>
      <c r="F11" s="7">
        <v>11.133908529080299</v>
      </c>
    </row>
    <row r="12" spans="1:6" x14ac:dyDescent="0.2">
      <c r="A12" s="43" t="s">
        <v>755</v>
      </c>
      <c r="B12" s="43" t="s">
        <v>756</v>
      </c>
      <c r="C12" s="43" t="s">
        <v>696</v>
      </c>
      <c r="D12" s="43">
        <v>45</v>
      </c>
      <c r="E12" s="7">
        <v>446.34960000000001</v>
      </c>
      <c r="F12" s="7">
        <v>10.9093528580447</v>
      </c>
    </row>
    <row r="13" spans="1:6" x14ac:dyDescent="0.2">
      <c r="A13" s="43" t="s">
        <v>739</v>
      </c>
      <c r="B13" s="43" t="s">
        <v>740</v>
      </c>
      <c r="C13" s="43" t="s">
        <v>705</v>
      </c>
      <c r="D13" s="43">
        <v>38</v>
      </c>
      <c r="E13" s="7">
        <v>395.37745999999999</v>
      </c>
      <c r="F13" s="7">
        <v>9.6635288196907698</v>
      </c>
    </row>
    <row r="14" spans="1:6" x14ac:dyDescent="0.2">
      <c r="A14" s="43" t="s">
        <v>761</v>
      </c>
      <c r="B14" s="43" t="s">
        <v>762</v>
      </c>
      <c r="C14" s="43" t="s">
        <v>696</v>
      </c>
      <c r="D14" s="43">
        <v>35</v>
      </c>
      <c r="E14" s="7">
        <v>351.28590000000003</v>
      </c>
      <c r="F14" s="7">
        <v>8.5858749221592205</v>
      </c>
    </row>
    <row r="15" spans="1:6" x14ac:dyDescent="0.2">
      <c r="A15" s="43" t="s">
        <v>749</v>
      </c>
      <c r="B15" s="43" t="s">
        <v>750</v>
      </c>
      <c r="C15" s="43" t="s">
        <v>696</v>
      </c>
      <c r="D15" s="43">
        <v>29</v>
      </c>
      <c r="E15" s="7">
        <v>295.49288999999999</v>
      </c>
      <c r="F15" s="7">
        <v>7.2222226793826696</v>
      </c>
    </row>
    <row r="16" spans="1:6" x14ac:dyDescent="0.2">
      <c r="A16" s="43" t="s">
        <v>716</v>
      </c>
      <c r="B16" s="43" t="s">
        <v>717</v>
      </c>
      <c r="C16" s="43" t="s">
        <v>696</v>
      </c>
      <c r="D16" s="43">
        <v>24</v>
      </c>
      <c r="E16" s="7">
        <v>243.16919999999999</v>
      </c>
      <c r="F16" s="7">
        <v>5.9433650372005298</v>
      </c>
    </row>
    <row r="17" spans="1:6" x14ac:dyDescent="0.2">
      <c r="A17" s="43" t="s">
        <v>763</v>
      </c>
      <c r="B17" s="43" t="s">
        <v>764</v>
      </c>
      <c r="C17" s="43" t="s">
        <v>765</v>
      </c>
      <c r="D17" s="43">
        <v>22</v>
      </c>
      <c r="E17" s="7">
        <v>231.94533999999999</v>
      </c>
      <c r="F17" s="7">
        <v>5.6690395999887704</v>
      </c>
    </row>
    <row r="18" spans="1:6" x14ac:dyDescent="0.2">
      <c r="A18" s="43" t="s">
        <v>745</v>
      </c>
      <c r="B18" s="43" t="s">
        <v>746</v>
      </c>
      <c r="C18" s="43" t="s">
        <v>696</v>
      </c>
      <c r="D18" s="43">
        <v>10</v>
      </c>
      <c r="E18" s="7">
        <v>99.114500000000007</v>
      </c>
      <c r="F18" s="7">
        <v>2.4224846484653999</v>
      </c>
    </row>
    <row r="19" spans="1:6" x14ac:dyDescent="0.2">
      <c r="A19" s="43" t="s">
        <v>732</v>
      </c>
      <c r="B19" s="43" t="s">
        <v>733</v>
      </c>
      <c r="C19" s="43" t="s">
        <v>705</v>
      </c>
      <c r="D19" s="43">
        <v>1</v>
      </c>
      <c r="E19" s="7">
        <v>10.12358</v>
      </c>
      <c r="F19" s="7">
        <v>0.247433192292867</v>
      </c>
    </row>
    <row r="20" spans="1:6" x14ac:dyDescent="0.2">
      <c r="A20" s="42" t="s">
        <v>40</v>
      </c>
      <c r="B20" s="43"/>
      <c r="C20" s="43"/>
      <c r="D20" s="43"/>
      <c r="E20" s="6">
        <f>SUM(E8:E19)</f>
        <v>3942.6324999999997</v>
      </c>
      <c r="F20" s="6">
        <f>SUM(F8:F19)</f>
        <v>96.362961078255537</v>
      </c>
    </row>
    <row r="21" spans="1:6" x14ac:dyDescent="0.2">
      <c r="A21" s="43"/>
      <c r="B21" s="43"/>
      <c r="C21" s="43"/>
      <c r="D21" s="43"/>
      <c r="E21" s="7"/>
      <c r="F21" s="7"/>
    </row>
    <row r="22" spans="1:6" x14ac:dyDescent="0.2">
      <c r="A22" s="42" t="s">
        <v>40</v>
      </c>
      <c r="B22" s="43"/>
      <c r="C22" s="43"/>
      <c r="D22" s="43"/>
      <c r="E22" s="6">
        <f>E20</f>
        <v>3942.6324999999997</v>
      </c>
      <c r="F22" s="6">
        <f>F20</f>
        <v>96.362961078255537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103</v>
      </c>
      <c r="B24" s="43"/>
      <c r="C24" s="43"/>
      <c r="D24" s="43"/>
      <c r="E24" s="6">
        <v>148.8097564</v>
      </c>
      <c r="F24" s="6">
        <v>3.64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4" t="s">
        <v>104</v>
      </c>
      <c r="B26" s="41"/>
      <c r="C26" s="41"/>
      <c r="D26" s="41"/>
      <c r="E26" s="8">
        <f>E22+E24</f>
        <v>4091.4422563999997</v>
      </c>
      <c r="F26" s="8">
        <f>F22+F24</f>
        <v>100.00296107825554</v>
      </c>
    </row>
    <row r="27" spans="1:6" x14ac:dyDescent="0.2">
      <c r="A27" s="45" t="s">
        <v>718</v>
      </c>
    </row>
    <row r="28" spans="1:6" x14ac:dyDescent="0.2">
      <c r="A28" s="45"/>
    </row>
    <row r="29" spans="1:6" x14ac:dyDescent="0.2">
      <c r="A29" s="4" t="s">
        <v>105</v>
      </c>
    </row>
    <row r="30" spans="1:6" x14ac:dyDescent="0.2">
      <c r="A30" s="4" t="s">
        <v>687</v>
      </c>
    </row>
    <row r="31" spans="1:6" x14ac:dyDescent="0.2">
      <c r="A31" s="4" t="s">
        <v>106</v>
      </c>
      <c r="D31" s="46" t="s">
        <v>719</v>
      </c>
    </row>
    <row r="33" spans="1:5" x14ac:dyDescent="0.2">
      <c r="A33" s="4" t="s">
        <v>107</v>
      </c>
    </row>
    <row r="34" spans="1:5" x14ac:dyDescent="0.2">
      <c r="A34" s="2" t="s">
        <v>678</v>
      </c>
      <c r="D34" s="10">
        <v>10.250500000000001</v>
      </c>
    </row>
    <row r="35" spans="1:5" x14ac:dyDescent="0.2">
      <c r="A35" s="2" t="s">
        <v>679</v>
      </c>
      <c r="D35" s="10">
        <v>10.250500000000001</v>
      </c>
    </row>
    <row r="36" spans="1:5" x14ac:dyDescent="0.2">
      <c r="A36" s="2" t="s">
        <v>720</v>
      </c>
      <c r="D36" s="10">
        <v>10.125400000000001</v>
      </c>
    </row>
    <row r="37" spans="1:5" x14ac:dyDescent="0.2">
      <c r="A37" s="2" t="s">
        <v>680</v>
      </c>
      <c r="D37" s="10">
        <v>10.2583</v>
      </c>
    </row>
    <row r="39" spans="1:5" x14ac:dyDescent="0.2">
      <c r="A39" s="4" t="s">
        <v>108</v>
      </c>
      <c r="D39" s="21" t="s">
        <v>322</v>
      </c>
    </row>
    <row r="40" spans="1:5" x14ac:dyDescent="0.2">
      <c r="A40" s="15" t="s">
        <v>682</v>
      </c>
      <c r="B40" s="16"/>
      <c r="C40" s="69" t="s">
        <v>683</v>
      </c>
      <c r="D40" s="70"/>
    </row>
    <row r="41" spans="1:5" x14ac:dyDescent="0.2">
      <c r="A41" s="71"/>
      <c r="B41" s="72"/>
      <c r="C41" s="17" t="s">
        <v>684</v>
      </c>
      <c r="D41" s="17" t="s">
        <v>685</v>
      </c>
    </row>
    <row r="42" spans="1:5" x14ac:dyDescent="0.2">
      <c r="A42" s="18" t="s">
        <v>720</v>
      </c>
      <c r="B42" s="19"/>
      <c r="C42" s="20">
        <v>9.0040337499999998E-2</v>
      </c>
      <c r="D42" s="20">
        <v>8.3377801299999998E-2</v>
      </c>
    </row>
    <row r="43" spans="1:5" x14ac:dyDescent="0.2">
      <c r="A43" s="4"/>
      <c r="D43" s="21"/>
    </row>
    <row r="45" spans="1:5" x14ac:dyDescent="0.2">
      <c r="A45" s="4" t="s">
        <v>722</v>
      </c>
      <c r="D45" s="29">
        <v>2.8369532065309331</v>
      </c>
      <c r="E45" s="1" t="s">
        <v>723</v>
      </c>
    </row>
    <row r="47" spans="1:5" x14ac:dyDescent="0.2">
      <c r="A47" s="9" t="s">
        <v>766</v>
      </c>
    </row>
  </sheetData>
  <mergeCells count="3">
    <mergeCell ref="A1:F1"/>
    <mergeCell ref="C40:D40"/>
    <mergeCell ref="A41:B4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F401-4140-483B-B2C2-90DDE2555A7B}">
  <dimension ref="A1:F51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9.42578125" style="2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767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759</v>
      </c>
      <c r="B8" s="43" t="s">
        <v>760</v>
      </c>
      <c r="C8" s="43" t="s">
        <v>696</v>
      </c>
      <c r="D8" s="43">
        <v>28</v>
      </c>
      <c r="E8" s="7">
        <v>271.38384000000002</v>
      </c>
      <c r="F8" s="7">
        <v>11.749909405791501</v>
      </c>
    </row>
    <row r="9" spans="1:6" x14ac:dyDescent="0.2">
      <c r="A9" s="43" t="s">
        <v>739</v>
      </c>
      <c r="B9" s="43" t="s">
        <v>740</v>
      </c>
      <c r="C9" s="43" t="s">
        <v>705</v>
      </c>
      <c r="D9" s="43">
        <v>26</v>
      </c>
      <c r="E9" s="7">
        <v>270.52141999999998</v>
      </c>
      <c r="F9" s="7">
        <v>11.7125698321833</v>
      </c>
    </row>
    <row r="10" spans="1:6" x14ac:dyDescent="0.2">
      <c r="A10" s="43" t="s">
        <v>751</v>
      </c>
      <c r="B10" s="43" t="s">
        <v>752</v>
      </c>
      <c r="C10" s="43" t="s">
        <v>738</v>
      </c>
      <c r="D10" s="43">
        <v>26</v>
      </c>
      <c r="E10" s="7">
        <v>265.50549999999998</v>
      </c>
      <c r="F10" s="7">
        <v>11.495399179772001</v>
      </c>
    </row>
    <row r="11" spans="1:6" x14ac:dyDescent="0.2">
      <c r="A11" s="43" t="s">
        <v>701</v>
      </c>
      <c r="B11" s="43" t="s">
        <v>702</v>
      </c>
      <c r="C11" s="43" t="s">
        <v>696</v>
      </c>
      <c r="D11" s="43">
        <v>26</v>
      </c>
      <c r="E11" s="7">
        <v>265.30088000000001</v>
      </c>
      <c r="F11" s="7">
        <v>11.486539895952401</v>
      </c>
    </row>
    <row r="12" spans="1:6" x14ac:dyDescent="0.2">
      <c r="A12" s="43" t="s">
        <v>747</v>
      </c>
      <c r="B12" s="43" t="s">
        <v>748</v>
      </c>
      <c r="C12" s="43" t="s">
        <v>696</v>
      </c>
      <c r="D12" s="43">
        <v>27</v>
      </c>
      <c r="E12" s="7">
        <v>263.44817999999998</v>
      </c>
      <c r="F12" s="7">
        <v>11.4063248869964</v>
      </c>
    </row>
    <row r="13" spans="1:6" x14ac:dyDescent="0.2">
      <c r="A13" s="43" t="s">
        <v>716</v>
      </c>
      <c r="B13" s="43" t="s">
        <v>717</v>
      </c>
      <c r="C13" s="43" t="s">
        <v>696</v>
      </c>
      <c r="D13" s="43">
        <v>26</v>
      </c>
      <c r="E13" s="7">
        <v>263.43329999999997</v>
      </c>
      <c r="F13" s="7">
        <v>11.4056806384223</v>
      </c>
    </row>
    <row r="14" spans="1:6" x14ac:dyDescent="0.2">
      <c r="A14" s="43" t="s">
        <v>753</v>
      </c>
      <c r="B14" s="43" t="s">
        <v>754</v>
      </c>
      <c r="C14" s="43" t="s">
        <v>705</v>
      </c>
      <c r="D14" s="43">
        <v>26</v>
      </c>
      <c r="E14" s="7">
        <v>261.33224000000001</v>
      </c>
      <c r="F14" s="7">
        <v>11.314712566572</v>
      </c>
    </row>
    <row r="15" spans="1:6" x14ac:dyDescent="0.2">
      <c r="A15" s="43" t="s">
        <v>749</v>
      </c>
      <c r="B15" s="43" t="s">
        <v>750</v>
      </c>
      <c r="C15" s="43" t="s">
        <v>696</v>
      </c>
      <c r="D15" s="43">
        <v>10</v>
      </c>
      <c r="E15" s="7">
        <v>101.89409999999999</v>
      </c>
      <c r="F15" s="7">
        <v>4.4116349889686104</v>
      </c>
    </row>
    <row r="16" spans="1:6" x14ac:dyDescent="0.2">
      <c r="A16" s="43" t="s">
        <v>732</v>
      </c>
      <c r="B16" s="43" t="s">
        <v>733</v>
      </c>
      <c r="C16" s="43" t="s">
        <v>705</v>
      </c>
      <c r="D16" s="43">
        <v>1</v>
      </c>
      <c r="E16" s="7">
        <v>10.12358</v>
      </c>
      <c r="F16" s="7">
        <v>0.43831330510424898</v>
      </c>
    </row>
    <row r="17" spans="1:6" x14ac:dyDescent="0.2">
      <c r="A17" s="42" t="s">
        <v>40</v>
      </c>
      <c r="B17" s="43"/>
      <c r="C17" s="43"/>
      <c r="D17" s="43"/>
      <c r="E17" s="6">
        <f>SUM(E8:E16)</f>
        <v>1972.9430399999997</v>
      </c>
      <c r="F17" s="6">
        <f>SUM(F8:F16)</f>
        <v>85.421084699762758</v>
      </c>
    </row>
    <row r="18" spans="1:6" x14ac:dyDescent="0.2">
      <c r="A18" s="43"/>
      <c r="B18" s="43"/>
      <c r="C18" s="43"/>
      <c r="D18" s="43"/>
      <c r="E18" s="7"/>
      <c r="F18" s="7"/>
    </row>
    <row r="19" spans="1:6" x14ac:dyDescent="0.2">
      <c r="A19" s="42" t="s">
        <v>768</v>
      </c>
      <c r="B19" s="43"/>
      <c r="C19" s="43"/>
      <c r="D19" s="43"/>
      <c r="E19" s="7"/>
      <c r="F19" s="7"/>
    </row>
    <row r="20" spans="1:6" x14ac:dyDescent="0.2">
      <c r="A20" s="43" t="s">
        <v>769</v>
      </c>
      <c r="B20" s="43" t="s">
        <v>770</v>
      </c>
      <c r="C20" s="43" t="s">
        <v>705</v>
      </c>
      <c r="D20" s="43">
        <v>52</v>
      </c>
      <c r="E20" s="7">
        <v>263.07943999999998</v>
      </c>
      <c r="F20" s="7">
        <v>11.3903598185005</v>
      </c>
    </row>
    <row r="21" spans="1:6" x14ac:dyDescent="0.2">
      <c r="A21" s="42" t="s">
        <v>40</v>
      </c>
      <c r="B21" s="43"/>
      <c r="C21" s="43"/>
      <c r="D21" s="43"/>
      <c r="E21" s="6">
        <f>SUM(E20:E20)</f>
        <v>263.07943999999998</v>
      </c>
      <c r="F21" s="6">
        <f>SUM(F20:F20)</f>
        <v>11.3903598185005</v>
      </c>
    </row>
    <row r="22" spans="1:6" x14ac:dyDescent="0.2">
      <c r="A22" s="43"/>
      <c r="B22" s="43"/>
      <c r="C22" s="43"/>
      <c r="D22" s="43"/>
      <c r="E22" s="7"/>
      <c r="F22" s="7"/>
    </row>
    <row r="23" spans="1:6" x14ac:dyDescent="0.2">
      <c r="A23" s="42" t="s">
        <v>40</v>
      </c>
      <c r="B23" s="43"/>
      <c r="C23" s="43"/>
      <c r="D23" s="43"/>
      <c r="E23" s="6">
        <f>E17+E21</f>
        <v>2236.0224799999996</v>
      </c>
      <c r="F23" s="6">
        <f>F17+F21</f>
        <v>96.811444518263258</v>
      </c>
    </row>
    <row r="24" spans="1:6" x14ac:dyDescent="0.2">
      <c r="A24" s="43"/>
      <c r="B24" s="43"/>
      <c r="C24" s="43"/>
      <c r="D24" s="43"/>
      <c r="E24" s="7"/>
      <c r="F24" s="7"/>
    </row>
    <row r="25" spans="1:6" x14ac:dyDescent="0.2">
      <c r="A25" s="42" t="s">
        <v>103</v>
      </c>
      <c r="B25" s="43"/>
      <c r="C25" s="43"/>
      <c r="D25" s="43"/>
      <c r="E25" s="6">
        <v>73.647509999999997</v>
      </c>
      <c r="F25" s="6">
        <v>3.19</v>
      </c>
    </row>
    <row r="26" spans="1:6" x14ac:dyDescent="0.2">
      <c r="A26" s="43"/>
      <c r="B26" s="43"/>
      <c r="C26" s="43"/>
      <c r="D26" s="43"/>
      <c r="E26" s="7"/>
      <c r="F26" s="7"/>
    </row>
    <row r="27" spans="1:6" x14ac:dyDescent="0.2">
      <c r="A27" s="44" t="s">
        <v>104</v>
      </c>
      <c r="B27" s="41"/>
      <c r="C27" s="41"/>
      <c r="D27" s="41"/>
      <c r="E27" s="8">
        <f>E23+E25</f>
        <v>2309.6699899999994</v>
      </c>
      <c r="F27" s="8">
        <f xml:space="preserve"> ROUND(SUM(F23:F26),2)</f>
        <v>100</v>
      </c>
    </row>
    <row r="28" spans="1:6" x14ac:dyDescent="0.2">
      <c r="A28" s="45" t="s">
        <v>718</v>
      </c>
    </row>
    <row r="29" spans="1:6" x14ac:dyDescent="0.2">
      <c r="A29" s="45"/>
    </row>
    <row r="30" spans="1:6" x14ac:dyDescent="0.2">
      <c r="A30" s="4" t="s">
        <v>105</v>
      </c>
    </row>
    <row r="31" spans="1:6" x14ac:dyDescent="0.2">
      <c r="A31" s="4" t="s">
        <v>687</v>
      </c>
    </row>
    <row r="32" spans="1:6" x14ac:dyDescent="0.2">
      <c r="A32" s="4" t="s">
        <v>106</v>
      </c>
      <c r="D32" s="46" t="s">
        <v>719</v>
      </c>
    </row>
    <row r="34" spans="1:4" x14ac:dyDescent="0.2">
      <c r="A34" s="4" t="s">
        <v>107</v>
      </c>
    </row>
    <row r="35" spans="1:4" x14ac:dyDescent="0.2">
      <c r="A35" s="2" t="s">
        <v>678</v>
      </c>
      <c r="D35" s="10">
        <v>10.3764</v>
      </c>
    </row>
    <row r="36" spans="1:4" x14ac:dyDescent="0.2">
      <c r="A36" s="2" t="s">
        <v>679</v>
      </c>
      <c r="D36" s="10">
        <v>10.3764</v>
      </c>
    </row>
    <row r="37" spans="1:4" x14ac:dyDescent="0.2">
      <c r="A37" s="2" t="s">
        <v>720</v>
      </c>
      <c r="D37" s="10">
        <v>10.240399999999999</v>
      </c>
    </row>
    <row r="38" spans="1:4" x14ac:dyDescent="0.2">
      <c r="A38" s="2" t="s">
        <v>680</v>
      </c>
      <c r="D38" s="10">
        <v>10.386699999999999</v>
      </c>
    </row>
    <row r="39" spans="1:4" x14ac:dyDescent="0.2">
      <c r="A39" s="2" t="s">
        <v>681</v>
      </c>
      <c r="D39" s="10">
        <v>10.386699999999999</v>
      </c>
    </row>
    <row r="40" spans="1:4" x14ac:dyDescent="0.2">
      <c r="A40" s="2" t="s">
        <v>721</v>
      </c>
      <c r="D40" s="10">
        <v>10.2507</v>
      </c>
    </row>
    <row r="42" spans="1:4" x14ac:dyDescent="0.2">
      <c r="A42" s="4" t="s">
        <v>108</v>
      </c>
      <c r="D42" s="21" t="s">
        <v>322</v>
      </c>
    </row>
    <row r="43" spans="1:4" x14ac:dyDescent="0.2">
      <c r="A43" s="15" t="s">
        <v>682</v>
      </c>
      <c r="B43" s="16"/>
      <c r="C43" s="69" t="s">
        <v>683</v>
      </c>
      <c r="D43" s="70"/>
    </row>
    <row r="44" spans="1:4" x14ac:dyDescent="0.2">
      <c r="A44" s="71"/>
      <c r="B44" s="72"/>
      <c r="C44" s="17" t="s">
        <v>684</v>
      </c>
      <c r="D44" s="17" t="s">
        <v>685</v>
      </c>
    </row>
    <row r="45" spans="1:4" x14ac:dyDescent="0.2">
      <c r="A45" s="18" t="s">
        <v>720</v>
      </c>
      <c r="B45" s="19"/>
      <c r="C45" s="20">
        <v>9.7243564500000004E-2</v>
      </c>
      <c r="D45" s="20">
        <v>9.0048025400000009E-2</v>
      </c>
    </row>
    <row r="46" spans="1:4" x14ac:dyDescent="0.2">
      <c r="A46" s="18" t="s">
        <v>721</v>
      </c>
      <c r="B46" s="19"/>
      <c r="C46" s="20">
        <v>9.7243564500000004E-2</v>
      </c>
      <c r="D46" s="20">
        <v>9.0048025400000009E-2</v>
      </c>
    </row>
    <row r="47" spans="1:4" x14ac:dyDescent="0.2">
      <c r="A47" s="4"/>
      <c r="D47" s="21"/>
    </row>
    <row r="49" spans="1:5" x14ac:dyDescent="0.2">
      <c r="A49" s="4" t="s">
        <v>722</v>
      </c>
      <c r="D49" s="29">
        <v>2.8308210158143288</v>
      </c>
      <c r="E49" s="1" t="s">
        <v>723</v>
      </c>
    </row>
    <row r="51" spans="1:5" x14ac:dyDescent="0.2">
      <c r="A51" s="9" t="s">
        <v>771</v>
      </c>
    </row>
  </sheetData>
  <mergeCells count="3">
    <mergeCell ref="A1:F1"/>
    <mergeCell ref="C43:D43"/>
    <mergeCell ref="A44:B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A382-C99A-4CFE-82B9-19A62F8667AA}">
  <dimension ref="A1:F51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5.85546875" style="2" bestFit="1" customWidth="1"/>
    <col min="3" max="3" width="12.57031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772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739</v>
      </c>
      <c r="B8" s="43" t="s">
        <v>740</v>
      </c>
      <c r="C8" s="43" t="s">
        <v>705</v>
      </c>
      <c r="D8" s="43">
        <v>50</v>
      </c>
      <c r="E8" s="7">
        <v>520.23350000000005</v>
      </c>
      <c r="F8" s="7">
        <v>11.758136840985401</v>
      </c>
    </row>
    <row r="9" spans="1:6" x14ac:dyDescent="0.2">
      <c r="A9" s="43" t="s">
        <v>763</v>
      </c>
      <c r="B9" s="43" t="s">
        <v>764</v>
      </c>
      <c r="C9" s="43" t="s">
        <v>765</v>
      </c>
      <c r="D9" s="43">
        <v>49</v>
      </c>
      <c r="E9" s="7">
        <v>516.60553000000004</v>
      </c>
      <c r="F9" s="7">
        <v>11.6761387233805</v>
      </c>
    </row>
    <row r="10" spans="1:6" x14ac:dyDescent="0.2">
      <c r="A10" s="43" t="s">
        <v>716</v>
      </c>
      <c r="B10" s="43" t="s">
        <v>717</v>
      </c>
      <c r="C10" s="43" t="s">
        <v>696</v>
      </c>
      <c r="D10" s="43">
        <v>50</v>
      </c>
      <c r="E10" s="7">
        <v>506.60250000000002</v>
      </c>
      <c r="F10" s="7">
        <v>11.450053714313499</v>
      </c>
    </row>
    <row r="11" spans="1:6" x14ac:dyDescent="0.2">
      <c r="A11" s="43" t="s">
        <v>701</v>
      </c>
      <c r="B11" s="43" t="s">
        <v>702</v>
      </c>
      <c r="C11" s="43" t="s">
        <v>696</v>
      </c>
      <c r="D11" s="43">
        <v>49</v>
      </c>
      <c r="E11" s="7">
        <v>499.99011999999999</v>
      </c>
      <c r="F11" s="7">
        <v>11.300602998654799</v>
      </c>
    </row>
    <row r="12" spans="1:6" x14ac:dyDescent="0.2">
      <c r="A12" s="43" t="s">
        <v>773</v>
      </c>
      <c r="B12" s="43" t="s">
        <v>774</v>
      </c>
      <c r="C12" s="43" t="s">
        <v>696</v>
      </c>
      <c r="D12" s="43">
        <v>50</v>
      </c>
      <c r="E12" s="7">
        <v>490.69400000000002</v>
      </c>
      <c r="F12" s="7">
        <v>11.090495323831499</v>
      </c>
    </row>
    <row r="13" spans="1:6" x14ac:dyDescent="0.2">
      <c r="A13" s="43" t="s">
        <v>747</v>
      </c>
      <c r="B13" s="43" t="s">
        <v>748</v>
      </c>
      <c r="C13" s="43" t="s">
        <v>696</v>
      </c>
      <c r="D13" s="43">
        <v>50</v>
      </c>
      <c r="E13" s="7">
        <v>487.86700000000002</v>
      </c>
      <c r="F13" s="7">
        <v>11.026600451914399</v>
      </c>
    </row>
    <row r="14" spans="1:6" x14ac:dyDescent="0.2">
      <c r="A14" s="43" t="s">
        <v>775</v>
      </c>
      <c r="B14" s="43" t="s">
        <v>776</v>
      </c>
      <c r="C14" s="43" t="s">
        <v>696</v>
      </c>
      <c r="D14" s="43">
        <v>50</v>
      </c>
      <c r="E14" s="7">
        <v>484.54700000000003</v>
      </c>
      <c r="F14" s="7">
        <v>10.9515629652626</v>
      </c>
    </row>
    <row r="15" spans="1:6" x14ac:dyDescent="0.2">
      <c r="A15" s="43" t="s">
        <v>753</v>
      </c>
      <c r="B15" s="43" t="s">
        <v>754</v>
      </c>
      <c r="C15" s="43" t="s">
        <v>705</v>
      </c>
      <c r="D15" s="43">
        <v>15</v>
      </c>
      <c r="E15" s="7">
        <v>150.76859999999999</v>
      </c>
      <c r="F15" s="7">
        <v>3.40761952108772</v>
      </c>
    </row>
    <row r="16" spans="1:6" x14ac:dyDescent="0.2">
      <c r="A16" s="43" t="s">
        <v>751</v>
      </c>
      <c r="B16" s="43" t="s">
        <v>752</v>
      </c>
      <c r="C16" s="43" t="s">
        <v>738</v>
      </c>
      <c r="D16" s="43">
        <v>4</v>
      </c>
      <c r="E16" s="7">
        <v>40.847000000000001</v>
      </c>
      <c r="F16" s="7">
        <v>0.92320970399586</v>
      </c>
    </row>
    <row r="17" spans="1:6" x14ac:dyDescent="0.2">
      <c r="A17" s="43" t="s">
        <v>732</v>
      </c>
      <c r="B17" s="43" t="s">
        <v>733</v>
      </c>
      <c r="C17" s="43" t="s">
        <v>705</v>
      </c>
      <c r="D17" s="43">
        <v>2</v>
      </c>
      <c r="E17" s="7">
        <v>20.247160000000001</v>
      </c>
      <c r="F17" s="7">
        <v>0.45761927657739399</v>
      </c>
    </row>
    <row r="18" spans="1:6" x14ac:dyDescent="0.2">
      <c r="A18" s="42" t="s">
        <v>40</v>
      </c>
      <c r="B18" s="43"/>
      <c r="C18" s="43"/>
      <c r="D18" s="43"/>
      <c r="E18" s="6">
        <f>SUM(E8:E17)</f>
        <v>3718.4024100000001</v>
      </c>
      <c r="F18" s="6">
        <f>SUM(F8:F17)</f>
        <v>84.042039520003669</v>
      </c>
    </row>
    <row r="19" spans="1:6" x14ac:dyDescent="0.2">
      <c r="A19" s="43"/>
      <c r="B19" s="43"/>
      <c r="C19" s="43"/>
      <c r="D19" s="43"/>
      <c r="E19" s="7"/>
      <c r="F19" s="7"/>
    </row>
    <row r="20" spans="1:6" x14ac:dyDescent="0.2">
      <c r="A20" s="42" t="s">
        <v>768</v>
      </c>
      <c r="B20" s="43"/>
      <c r="C20" s="43"/>
      <c r="D20" s="43"/>
      <c r="E20" s="7"/>
      <c r="F20" s="7"/>
    </row>
    <row r="21" spans="1:6" x14ac:dyDescent="0.2">
      <c r="A21" s="43" t="s">
        <v>777</v>
      </c>
      <c r="B21" s="43" t="s">
        <v>778</v>
      </c>
      <c r="C21" s="43" t="s">
        <v>696</v>
      </c>
      <c r="D21" s="43">
        <v>50</v>
      </c>
      <c r="E21" s="7">
        <v>489.35250000000002</v>
      </c>
      <c r="F21" s="7">
        <v>11.060175206860601</v>
      </c>
    </row>
    <row r="22" spans="1:6" x14ac:dyDescent="0.2">
      <c r="A22" s="42" t="s">
        <v>40</v>
      </c>
      <c r="B22" s="43"/>
      <c r="C22" s="43"/>
      <c r="D22" s="43"/>
      <c r="E22" s="6">
        <f>SUM(E21:E21)</f>
        <v>489.35250000000002</v>
      </c>
      <c r="F22" s="6">
        <f>SUM(F21:F21)</f>
        <v>11.060175206860601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40</v>
      </c>
      <c r="B24" s="43"/>
      <c r="C24" s="43"/>
      <c r="D24" s="43"/>
      <c r="E24" s="6">
        <f>E18+E22</f>
        <v>4207.7549100000006</v>
      </c>
      <c r="F24" s="6">
        <f>F18+F22</f>
        <v>95.102214726864275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2" t="s">
        <v>103</v>
      </c>
      <c r="B26" s="43"/>
      <c r="C26" s="43"/>
      <c r="D26" s="43"/>
      <c r="E26" s="6">
        <v>216.70522650000001</v>
      </c>
      <c r="F26" s="6">
        <v>4.9000000000000004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4" t="s">
        <v>104</v>
      </c>
      <c r="B28" s="41"/>
      <c r="C28" s="41"/>
      <c r="D28" s="41"/>
      <c r="E28" s="8">
        <f>E24+E26</f>
        <v>4424.4601365000008</v>
      </c>
      <c r="F28" s="8">
        <f xml:space="preserve"> ROUND(SUM(F24:F27),2)</f>
        <v>100</v>
      </c>
    </row>
    <row r="29" spans="1:6" x14ac:dyDescent="0.2">
      <c r="A29" s="45" t="s">
        <v>718</v>
      </c>
    </row>
    <row r="30" spans="1:6" x14ac:dyDescent="0.2">
      <c r="A30" s="45"/>
    </row>
    <row r="31" spans="1:6" x14ac:dyDescent="0.2">
      <c r="A31" s="4" t="s">
        <v>105</v>
      </c>
    </row>
    <row r="32" spans="1:6" x14ac:dyDescent="0.2">
      <c r="A32" s="4" t="s">
        <v>687</v>
      </c>
    </row>
    <row r="33" spans="1:4" x14ac:dyDescent="0.2">
      <c r="A33" s="4" t="s">
        <v>106</v>
      </c>
      <c r="D33" s="46" t="s">
        <v>719</v>
      </c>
    </row>
    <row r="35" spans="1:4" x14ac:dyDescent="0.2">
      <c r="A35" s="4" t="s">
        <v>107</v>
      </c>
    </row>
    <row r="36" spans="1:4" x14ac:dyDescent="0.2">
      <c r="A36" s="2" t="s">
        <v>678</v>
      </c>
      <c r="D36" s="10">
        <v>10.3855</v>
      </c>
    </row>
    <row r="37" spans="1:4" x14ac:dyDescent="0.2">
      <c r="A37" s="2" t="s">
        <v>679</v>
      </c>
      <c r="D37" s="10">
        <v>10.3855</v>
      </c>
    </row>
    <row r="38" spans="1:4" x14ac:dyDescent="0.2">
      <c r="A38" s="2" t="s">
        <v>720</v>
      </c>
      <c r="D38" s="10">
        <v>10.224399999999999</v>
      </c>
    </row>
    <row r="39" spans="1:4" x14ac:dyDescent="0.2">
      <c r="A39" s="2" t="s">
        <v>680</v>
      </c>
      <c r="D39" s="10">
        <v>10.4277</v>
      </c>
    </row>
    <row r="40" spans="1:4" x14ac:dyDescent="0.2">
      <c r="A40" s="2" t="s">
        <v>681</v>
      </c>
      <c r="D40" s="10">
        <v>10.4277</v>
      </c>
    </row>
    <row r="41" spans="1:4" x14ac:dyDescent="0.2">
      <c r="A41" s="2" t="s">
        <v>721</v>
      </c>
      <c r="D41" s="10">
        <v>10.2667</v>
      </c>
    </row>
    <row r="43" spans="1:4" x14ac:dyDescent="0.2">
      <c r="A43" s="4" t="s">
        <v>108</v>
      </c>
      <c r="D43" s="21" t="s">
        <v>322</v>
      </c>
    </row>
    <row r="44" spans="1:4" x14ac:dyDescent="0.2">
      <c r="A44" s="15" t="s">
        <v>682</v>
      </c>
      <c r="B44" s="16"/>
      <c r="C44" s="69" t="s">
        <v>683</v>
      </c>
      <c r="D44" s="70"/>
    </row>
    <row r="45" spans="1:4" x14ac:dyDescent="0.2">
      <c r="A45" s="71"/>
      <c r="B45" s="72"/>
      <c r="C45" s="17" t="s">
        <v>684</v>
      </c>
      <c r="D45" s="17" t="s">
        <v>685</v>
      </c>
    </row>
    <row r="46" spans="1:4" x14ac:dyDescent="0.2">
      <c r="A46" s="18" t="s">
        <v>720</v>
      </c>
      <c r="B46" s="19"/>
      <c r="C46" s="20">
        <v>0.11525163200000001</v>
      </c>
      <c r="D46" s="20">
        <v>0.1067235856</v>
      </c>
    </row>
    <row r="47" spans="1:4" x14ac:dyDescent="0.2">
      <c r="A47" s="18" t="s">
        <v>721</v>
      </c>
      <c r="B47" s="19"/>
      <c r="C47" s="20">
        <v>0.11525163200000001</v>
      </c>
      <c r="D47" s="20">
        <v>0.1067235856</v>
      </c>
    </row>
    <row r="49" spans="1:5" x14ac:dyDescent="0.2">
      <c r="A49" s="4" t="s">
        <v>722</v>
      </c>
      <c r="D49" s="29">
        <v>2.797377801038452</v>
      </c>
      <c r="E49" s="1" t="s">
        <v>779</v>
      </c>
    </row>
    <row r="51" spans="1:5" x14ac:dyDescent="0.2">
      <c r="A51" s="9" t="s">
        <v>780</v>
      </c>
    </row>
  </sheetData>
  <mergeCells count="3">
    <mergeCell ref="A1:F1"/>
    <mergeCell ref="C44:D44"/>
    <mergeCell ref="A45:B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2BC6-4727-4182-8EB7-BFB224DF2626}">
  <dimension ref="A1:F48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60.85546875" style="2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781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782</v>
      </c>
      <c r="B8" s="43" t="s">
        <v>783</v>
      </c>
      <c r="C8" s="43" t="s">
        <v>738</v>
      </c>
      <c r="D8" s="43">
        <v>31</v>
      </c>
      <c r="E8" s="7">
        <v>312.99367000000001</v>
      </c>
      <c r="F8" s="7">
        <v>11.3886602395667</v>
      </c>
    </row>
    <row r="9" spans="1:6" x14ac:dyDescent="0.2">
      <c r="A9" s="43" t="s">
        <v>784</v>
      </c>
      <c r="B9" s="43" t="s">
        <v>785</v>
      </c>
      <c r="C9" s="43" t="s">
        <v>696</v>
      </c>
      <c r="D9" s="43">
        <v>31</v>
      </c>
      <c r="E9" s="7">
        <v>311.10205000000002</v>
      </c>
      <c r="F9" s="7">
        <v>11.319831315702601</v>
      </c>
    </row>
    <row r="10" spans="1:6" x14ac:dyDescent="0.2">
      <c r="A10" s="43" t="s">
        <v>701</v>
      </c>
      <c r="B10" s="43" t="s">
        <v>702</v>
      </c>
      <c r="C10" s="43" t="s">
        <v>696</v>
      </c>
      <c r="D10" s="43">
        <v>30</v>
      </c>
      <c r="E10" s="7">
        <v>306.1164</v>
      </c>
      <c r="F10" s="7">
        <v>11.1384222989535</v>
      </c>
    </row>
    <row r="11" spans="1:6" x14ac:dyDescent="0.2">
      <c r="A11" s="43" t="s">
        <v>786</v>
      </c>
      <c r="B11" s="43" t="s">
        <v>787</v>
      </c>
      <c r="C11" s="43" t="s">
        <v>696</v>
      </c>
      <c r="D11" s="43">
        <v>31</v>
      </c>
      <c r="E11" s="7">
        <v>302.90255000000002</v>
      </c>
      <c r="F11" s="7">
        <v>11.02148240777</v>
      </c>
    </row>
    <row r="12" spans="1:6" x14ac:dyDescent="0.2">
      <c r="A12" s="43" t="s">
        <v>788</v>
      </c>
      <c r="B12" s="43" t="s">
        <v>789</v>
      </c>
      <c r="C12" s="43" t="s">
        <v>738</v>
      </c>
      <c r="D12" s="43">
        <v>26</v>
      </c>
      <c r="E12" s="7">
        <v>258.59469999999999</v>
      </c>
      <c r="F12" s="7">
        <v>9.4092867055511995</v>
      </c>
    </row>
    <row r="13" spans="1:6" x14ac:dyDescent="0.2">
      <c r="A13" s="43" t="s">
        <v>790</v>
      </c>
      <c r="B13" s="43" t="s">
        <v>791</v>
      </c>
      <c r="C13" s="43" t="s">
        <v>696</v>
      </c>
      <c r="D13" s="43">
        <v>20</v>
      </c>
      <c r="E13" s="7">
        <v>197.67240000000001</v>
      </c>
      <c r="F13" s="7">
        <v>7.1925537738182603</v>
      </c>
    </row>
    <row r="14" spans="1:6" x14ac:dyDescent="0.2">
      <c r="A14" s="43" t="s">
        <v>792</v>
      </c>
      <c r="B14" s="43" t="s">
        <v>793</v>
      </c>
      <c r="C14" s="43" t="s">
        <v>738</v>
      </c>
      <c r="D14" s="43">
        <v>19</v>
      </c>
      <c r="E14" s="7">
        <v>191.23043999999999</v>
      </c>
      <c r="F14" s="7">
        <v>6.9581551237852404</v>
      </c>
    </row>
    <row r="15" spans="1:6" x14ac:dyDescent="0.2">
      <c r="A15" s="43" t="s">
        <v>794</v>
      </c>
      <c r="B15" s="43" t="s">
        <v>795</v>
      </c>
      <c r="C15" s="43" t="s">
        <v>696</v>
      </c>
      <c r="D15" s="43">
        <v>19</v>
      </c>
      <c r="E15" s="7">
        <v>190.91902999999999</v>
      </c>
      <c r="F15" s="7">
        <v>6.94682408732944</v>
      </c>
    </row>
    <row r="16" spans="1:6" x14ac:dyDescent="0.2">
      <c r="A16" s="43" t="s">
        <v>796</v>
      </c>
      <c r="B16" s="43" t="s">
        <v>797</v>
      </c>
      <c r="C16" s="43" t="s">
        <v>738</v>
      </c>
      <c r="D16" s="43">
        <v>16</v>
      </c>
      <c r="E16" s="7">
        <v>168.21456000000001</v>
      </c>
      <c r="F16" s="7">
        <v>6.1206939782143497</v>
      </c>
    </row>
    <row r="17" spans="1:6" x14ac:dyDescent="0.2">
      <c r="A17" s="43" t="s">
        <v>798</v>
      </c>
      <c r="B17" s="43" t="s">
        <v>799</v>
      </c>
      <c r="C17" s="43" t="s">
        <v>696</v>
      </c>
      <c r="D17" s="43">
        <v>20</v>
      </c>
      <c r="E17" s="7">
        <v>161.12219999999999</v>
      </c>
      <c r="F17" s="7">
        <v>5.8626297229957203</v>
      </c>
    </row>
    <row r="18" spans="1:6" x14ac:dyDescent="0.2">
      <c r="A18" s="43" t="s">
        <v>800</v>
      </c>
      <c r="B18" s="43" t="s">
        <v>801</v>
      </c>
      <c r="C18" s="43" t="s">
        <v>696</v>
      </c>
      <c r="D18" s="43">
        <v>16</v>
      </c>
      <c r="E18" s="7">
        <v>155.86063999999999</v>
      </c>
      <c r="F18" s="7">
        <v>5.6711813810209604</v>
      </c>
    </row>
    <row r="19" spans="1:6" x14ac:dyDescent="0.2">
      <c r="A19" s="43" t="s">
        <v>802</v>
      </c>
      <c r="B19" s="43" t="s">
        <v>803</v>
      </c>
      <c r="C19" s="43" t="s">
        <v>711</v>
      </c>
      <c r="D19" s="43">
        <v>7</v>
      </c>
      <c r="E19" s="7">
        <v>72.856279999999998</v>
      </c>
      <c r="F19" s="7">
        <v>2.6509654947294599</v>
      </c>
    </row>
    <row r="20" spans="1:6" x14ac:dyDescent="0.2">
      <c r="A20" s="42" t="s">
        <v>40</v>
      </c>
      <c r="B20" s="43"/>
      <c r="C20" s="43"/>
      <c r="D20" s="43"/>
      <c r="E20" s="6">
        <f>SUM(E8:E19)</f>
        <v>2629.5849199999993</v>
      </c>
      <c r="F20" s="6">
        <f>SUM(F8:F19)</f>
        <v>95.680686529437452</v>
      </c>
    </row>
    <row r="21" spans="1:6" x14ac:dyDescent="0.2">
      <c r="A21" s="43"/>
      <c r="B21" s="43"/>
      <c r="C21" s="43"/>
      <c r="D21" s="43"/>
      <c r="E21" s="7"/>
      <c r="F21" s="7"/>
    </row>
    <row r="22" spans="1:6" x14ac:dyDescent="0.2">
      <c r="A22" s="42" t="s">
        <v>40</v>
      </c>
      <c r="B22" s="43"/>
      <c r="C22" s="43"/>
      <c r="D22" s="43"/>
      <c r="E22" s="6">
        <f>E20</f>
        <v>2629.5849199999993</v>
      </c>
      <c r="F22" s="6">
        <f>F20</f>
        <v>95.680686529437452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103</v>
      </c>
      <c r="B24" s="43"/>
      <c r="C24" s="43"/>
      <c r="D24" s="43"/>
      <c r="E24" s="6">
        <v>118.7122786</v>
      </c>
      <c r="F24" s="6">
        <v>4.32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4" t="s">
        <v>104</v>
      </c>
      <c r="B26" s="41"/>
      <c r="C26" s="41"/>
      <c r="D26" s="41"/>
      <c r="E26" s="8">
        <f>E22+E24</f>
        <v>2748.2971985999993</v>
      </c>
      <c r="F26" s="8">
        <f>F22+F24</f>
        <v>100.00068652943744</v>
      </c>
    </row>
    <row r="27" spans="1:6" x14ac:dyDescent="0.2">
      <c r="A27" s="45" t="s">
        <v>718</v>
      </c>
    </row>
    <row r="28" spans="1:6" x14ac:dyDescent="0.2">
      <c r="A28" s="45"/>
    </row>
    <row r="29" spans="1:6" x14ac:dyDescent="0.2">
      <c r="A29" s="4" t="s">
        <v>105</v>
      </c>
    </row>
    <row r="30" spans="1:6" x14ac:dyDescent="0.2">
      <c r="A30" s="4" t="s">
        <v>687</v>
      </c>
    </row>
    <row r="31" spans="1:6" x14ac:dyDescent="0.2">
      <c r="A31" s="4" t="s">
        <v>106</v>
      </c>
      <c r="D31" s="46" t="s">
        <v>719</v>
      </c>
    </row>
    <row r="33" spans="1:5" x14ac:dyDescent="0.2">
      <c r="A33" s="4" t="s">
        <v>107</v>
      </c>
    </row>
    <row r="34" spans="1:5" x14ac:dyDescent="0.2">
      <c r="A34" s="2" t="s">
        <v>678</v>
      </c>
      <c r="D34" s="10">
        <v>10.4472</v>
      </c>
    </row>
    <row r="35" spans="1:5" x14ac:dyDescent="0.2">
      <c r="A35" s="2" t="s">
        <v>679</v>
      </c>
      <c r="D35" s="10">
        <v>10.4472</v>
      </c>
    </row>
    <row r="36" spans="1:5" x14ac:dyDescent="0.2">
      <c r="A36" s="2" t="s">
        <v>720</v>
      </c>
      <c r="D36" s="10">
        <v>10.3452</v>
      </c>
    </row>
    <row r="37" spans="1:5" x14ac:dyDescent="0.2">
      <c r="A37" s="2" t="s">
        <v>680</v>
      </c>
      <c r="D37" s="10">
        <v>10.4917</v>
      </c>
    </row>
    <row r="38" spans="1:5" x14ac:dyDescent="0.2">
      <c r="A38" s="2" t="s">
        <v>721</v>
      </c>
      <c r="D38" s="10">
        <v>10.3895</v>
      </c>
    </row>
    <row r="40" spans="1:5" x14ac:dyDescent="0.2">
      <c r="A40" s="4" t="s">
        <v>108</v>
      </c>
      <c r="D40" s="21" t="s">
        <v>322</v>
      </c>
    </row>
    <row r="41" spans="1:5" x14ac:dyDescent="0.2">
      <c r="A41" s="15" t="s">
        <v>682</v>
      </c>
      <c r="B41" s="16"/>
      <c r="C41" s="69" t="s">
        <v>683</v>
      </c>
      <c r="D41" s="70"/>
    </row>
    <row r="42" spans="1:5" x14ac:dyDescent="0.2">
      <c r="A42" s="71"/>
      <c r="B42" s="72"/>
      <c r="C42" s="17" t="s">
        <v>684</v>
      </c>
      <c r="D42" s="17" t="s">
        <v>685</v>
      </c>
    </row>
    <row r="43" spans="1:5" x14ac:dyDescent="0.2">
      <c r="A43" s="18" t="s">
        <v>720</v>
      </c>
      <c r="B43" s="19"/>
      <c r="C43" s="20">
        <v>7.2032270000000009E-2</v>
      </c>
      <c r="D43" s="20">
        <v>6.6702241000000009E-2</v>
      </c>
    </row>
    <row r="44" spans="1:5" x14ac:dyDescent="0.2">
      <c r="A44" s="18" t="s">
        <v>721</v>
      </c>
      <c r="B44" s="19"/>
      <c r="C44" s="20">
        <v>7.2032270000000009E-2</v>
      </c>
      <c r="D44" s="20">
        <v>6.6702241000000009E-2</v>
      </c>
    </row>
    <row r="46" spans="1:5" x14ac:dyDescent="0.2">
      <c r="A46" s="4" t="s">
        <v>722</v>
      </c>
      <c r="D46" s="29">
        <v>2.3026794475240386</v>
      </c>
      <c r="E46" s="1" t="s">
        <v>723</v>
      </c>
    </row>
    <row r="48" spans="1:5" x14ac:dyDescent="0.2">
      <c r="A48" s="9" t="s">
        <v>804</v>
      </c>
    </row>
  </sheetData>
  <mergeCells count="3">
    <mergeCell ref="A1:F1"/>
    <mergeCell ref="C41:D41"/>
    <mergeCell ref="A42:B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05D-650E-4D30-8836-518FED1B3529}">
  <dimension ref="A1:F50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7.7109375" style="2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805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792</v>
      </c>
      <c r="B8" s="43" t="s">
        <v>793</v>
      </c>
      <c r="C8" s="43" t="s">
        <v>738</v>
      </c>
      <c r="D8" s="43">
        <v>41</v>
      </c>
      <c r="E8" s="7">
        <v>412.65516000000002</v>
      </c>
      <c r="F8" s="7">
        <v>11.5332394246722</v>
      </c>
    </row>
    <row r="9" spans="1:6" x14ac:dyDescent="0.2">
      <c r="A9" s="43" t="s">
        <v>794</v>
      </c>
      <c r="B9" s="43" t="s">
        <v>795</v>
      </c>
      <c r="C9" s="43" t="s">
        <v>696</v>
      </c>
      <c r="D9" s="43">
        <v>41</v>
      </c>
      <c r="E9" s="7">
        <v>411.98316999999997</v>
      </c>
      <c r="F9" s="7">
        <v>11.514458073286701</v>
      </c>
    </row>
    <row r="10" spans="1:6" x14ac:dyDescent="0.2">
      <c r="A10" s="43" t="s">
        <v>786</v>
      </c>
      <c r="B10" s="43" t="s">
        <v>787</v>
      </c>
      <c r="C10" s="43" t="s">
        <v>696</v>
      </c>
      <c r="D10" s="43">
        <v>42</v>
      </c>
      <c r="E10" s="7">
        <v>410.38409999999999</v>
      </c>
      <c r="F10" s="7">
        <v>11.4697658969746</v>
      </c>
    </row>
    <row r="11" spans="1:6" x14ac:dyDescent="0.2">
      <c r="A11" s="43" t="s">
        <v>701</v>
      </c>
      <c r="B11" s="43" t="s">
        <v>702</v>
      </c>
      <c r="C11" s="43" t="s">
        <v>696</v>
      </c>
      <c r="D11" s="43">
        <v>40</v>
      </c>
      <c r="E11" s="7">
        <v>408.15519999999998</v>
      </c>
      <c r="F11" s="7">
        <v>11.407470693023599</v>
      </c>
    </row>
    <row r="12" spans="1:6" x14ac:dyDescent="0.2">
      <c r="A12" s="43" t="s">
        <v>790</v>
      </c>
      <c r="B12" s="43" t="s">
        <v>791</v>
      </c>
      <c r="C12" s="43" t="s">
        <v>696</v>
      </c>
      <c r="D12" s="43">
        <v>28</v>
      </c>
      <c r="E12" s="7">
        <v>276.74135999999999</v>
      </c>
      <c r="F12" s="7">
        <v>7.7346042724617599</v>
      </c>
    </row>
    <row r="13" spans="1:6" x14ac:dyDescent="0.2">
      <c r="A13" s="43" t="s">
        <v>798</v>
      </c>
      <c r="B13" s="43" t="s">
        <v>799</v>
      </c>
      <c r="C13" s="43" t="s">
        <v>696</v>
      </c>
      <c r="D13" s="43">
        <v>33</v>
      </c>
      <c r="E13" s="7">
        <v>265.85163</v>
      </c>
      <c r="F13" s="7">
        <v>7.4302487826139298</v>
      </c>
    </row>
    <row r="14" spans="1:6" x14ac:dyDescent="0.2">
      <c r="A14" s="43" t="s">
        <v>806</v>
      </c>
      <c r="B14" s="43" t="s">
        <v>807</v>
      </c>
      <c r="C14" s="43" t="s">
        <v>696</v>
      </c>
      <c r="D14" s="43">
        <v>26</v>
      </c>
      <c r="E14" s="7">
        <v>255.42218</v>
      </c>
      <c r="F14" s="7">
        <v>7.1387575919605801</v>
      </c>
    </row>
    <row r="15" spans="1:6" x14ac:dyDescent="0.2">
      <c r="A15" s="43" t="s">
        <v>808</v>
      </c>
      <c r="B15" s="43" t="s">
        <v>809</v>
      </c>
      <c r="C15" s="43" t="s">
        <v>810</v>
      </c>
      <c r="D15" s="43">
        <v>26000</v>
      </c>
      <c r="E15" s="7">
        <v>252.63445999999999</v>
      </c>
      <c r="F15" s="7">
        <v>7.0608440085973001</v>
      </c>
    </row>
    <row r="16" spans="1:6" x14ac:dyDescent="0.2">
      <c r="A16" s="43" t="s">
        <v>811</v>
      </c>
      <c r="B16" s="43" t="s">
        <v>812</v>
      </c>
      <c r="C16" s="43" t="s">
        <v>813</v>
      </c>
      <c r="D16" s="43">
        <v>26000</v>
      </c>
      <c r="E16" s="7">
        <v>237.56746000000001</v>
      </c>
      <c r="F16" s="7">
        <v>6.6397386032716197</v>
      </c>
    </row>
    <row r="17" spans="1:6" x14ac:dyDescent="0.2">
      <c r="A17" s="43" t="s">
        <v>814</v>
      </c>
      <c r="B17" s="43" t="s">
        <v>815</v>
      </c>
      <c r="C17" s="43" t="s">
        <v>738</v>
      </c>
      <c r="D17" s="43">
        <v>140</v>
      </c>
      <c r="E17" s="7">
        <v>141.28380000000001</v>
      </c>
      <c r="F17" s="7">
        <v>3.9487205060697601</v>
      </c>
    </row>
    <row r="18" spans="1:6" x14ac:dyDescent="0.2">
      <c r="A18" s="42" t="s">
        <v>40</v>
      </c>
      <c r="B18" s="43"/>
      <c r="C18" s="43"/>
      <c r="D18" s="43"/>
      <c r="E18" s="6">
        <f>SUM(E8:E17)</f>
        <v>3072.6785200000004</v>
      </c>
      <c r="F18" s="6">
        <f>SUM(F8:F17)</f>
        <v>85.877847852932049</v>
      </c>
    </row>
    <row r="19" spans="1:6" x14ac:dyDescent="0.2">
      <c r="A19" s="43"/>
      <c r="B19" s="43"/>
      <c r="C19" s="43"/>
      <c r="D19" s="43"/>
      <c r="E19" s="7"/>
      <c r="F19" s="7"/>
    </row>
    <row r="20" spans="1:6" x14ac:dyDescent="0.2">
      <c r="A20" s="42" t="s">
        <v>768</v>
      </c>
      <c r="B20" s="43"/>
      <c r="C20" s="43"/>
      <c r="D20" s="43"/>
      <c r="E20" s="7"/>
      <c r="F20" s="7"/>
    </row>
    <row r="21" spans="1:6" x14ac:dyDescent="0.2">
      <c r="A21" s="43" t="s">
        <v>816</v>
      </c>
      <c r="B21" s="43" t="s">
        <v>817</v>
      </c>
      <c r="C21" s="43" t="s">
        <v>696</v>
      </c>
      <c r="D21" s="43">
        <v>34</v>
      </c>
      <c r="E21" s="7">
        <v>332.17014</v>
      </c>
      <c r="F21" s="7">
        <v>9.2837752334100703</v>
      </c>
    </row>
    <row r="22" spans="1:6" x14ac:dyDescent="0.2">
      <c r="A22" s="42" t="s">
        <v>40</v>
      </c>
      <c r="B22" s="43"/>
      <c r="C22" s="43"/>
      <c r="D22" s="43"/>
      <c r="E22" s="6">
        <f>SUM(E21:E21)</f>
        <v>332.17014</v>
      </c>
      <c r="F22" s="6">
        <f>SUM(F21:F21)</f>
        <v>9.2837752334100703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40</v>
      </c>
      <c r="B24" s="43"/>
      <c r="C24" s="43"/>
      <c r="D24" s="43"/>
      <c r="E24" s="6">
        <f>E18+E22</f>
        <v>3404.8486600000006</v>
      </c>
      <c r="F24" s="6">
        <f>F18+F22</f>
        <v>95.161623086342118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2" t="s">
        <v>103</v>
      </c>
      <c r="B26" s="43"/>
      <c r="C26" s="43"/>
      <c r="D26" s="43"/>
      <c r="E26" s="6">
        <v>173.11404640000001</v>
      </c>
      <c r="F26" s="6">
        <v>4.84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4" t="s">
        <v>104</v>
      </c>
      <c r="B28" s="41"/>
      <c r="C28" s="41"/>
      <c r="D28" s="41"/>
      <c r="E28" s="8">
        <f>E24+E26</f>
        <v>3577.9627064000006</v>
      </c>
      <c r="F28" s="8">
        <f>F24+F26</f>
        <v>100.00162308634212</v>
      </c>
    </row>
    <row r="29" spans="1:6" x14ac:dyDescent="0.2">
      <c r="A29" s="45" t="s">
        <v>718</v>
      </c>
    </row>
    <row r="30" spans="1:6" x14ac:dyDescent="0.2">
      <c r="A30" s="45"/>
    </row>
    <row r="31" spans="1:6" x14ac:dyDescent="0.2">
      <c r="A31" s="4" t="s">
        <v>105</v>
      </c>
    </row>
    <row r="32" spans="1:6" x14ac:dyDescent="0.2">
      <c r="A32" s="4" t="s">
        <v>687</v>
      </c>
    </row>
    <row r="33" spans="1:5" x14ac:dyDescent="0.2">
      <c r="A33" s="4" t="s">
        <v>106</v>
      </c>
      <c r="D33" s="46" t="s">
        <v>719</v>
      </c>
    </row>
    <row r="35" spans="1:5" x14ac:dyDescent="0.2">
      <c r="A35" s="4" t="s">
        <v>107</v>
      </c>
    </row>
    <row r="36" spans="1:5" x14ac:dyDescent="0.2">
      <c r="A36" s="2" t="s">
        <v>818</v>
      </c>
      <c r="D36" s="10">
        <v>10.3561</v>
      </c>
    </row>
    <row r="37" spans="1:5" x14ac:dyDescent="0.2">
      <c r="A37" s="2" t="s">
        <v>819</v>
      </c>
      <c r="D37" s="10">
        <v>10.3561</v>
      </c>
    </row>
    <row r="38" spans="1:5" x14ac:dyDescent="0.2">
      <c r="A38" s="2" t="s">
        <v>820</v>
      </c>
      <c r="D38" s="10">
        <v>10.2089</v>
      </c>
    </row>
    <row r="39" spans="1:5" x14ac:dyDescent="0.2">
      <c r="A39" s="2" t="s">
        <v>821</v>
      </c>
      <c r="D39" s="10">
        <v>10.404500000000001</v>
      </c>
    </row>
    <row r="42" spans="1:5" x14ac:dyDescent="0.2">
      <c r="A42" s="4" t="s">
        <v>108</v>
      </c>
      <c r="D42" s="21" t="s">
        <v>322</v>
      </c>
    </row>
    <row r="43" spans="1:5" x14ac:dyDescent="0.2">
      <c r="A43" s="15" t="s">
        <v>682</v>
      </c>
      <c r="B43" s="16"/>
      <c r="C43" s="69" t="s">
        <v>683</v>
      </c>
      <c r="D43" s="70"/>
    </row>
    <row r="44" spans="1:5" x14ac:dyDescent="0.2">
      <c r="A44" s="71"/>
      <c r="B44" s="72"/>
      <c r="C44" s="17" t="s">
        <v>684</v>
      </c>
      <c r="D44" s="17" t="s">
        <v>685</v>
      </c>
    </row>
    <row r="45" spans="1:5" x14ac:dyDescent="0.2">
      <c r="A45" s="18" t="s">
        <v>720</v>
      </c>
      <c r="B45" s="19"/>
      <c r="C45" s="20">
        <v>0.1044467915</v>
      </c>
      <c r="D45" s="20">
        <v>9.6718249500000006E-2</v>
      </c>
    </row>
    <row r="46" spans="1:5" x14ac:dyDescent="0.2">
      <c r="A46" s="47"/>
      <c r="B46" s="47"/>
      <c r="C46" s="48"/>
      <c r="D46" s="48"/>
    </row>
    <row r="47" spans="1:5" x14ac:dyDescent="0.2">
      <c r="A47" s="4" t="s">
        <v>722</v>
      </c>
      <c r="D47" s="29">
        <v>2.3211908325997448</v>
      </c>
      <c r="E47" s="1" t="s">
        <v>779</v>
      </c>
    </row>
    <row r="50" spans="1:1" x14ac:dyDescent="0.2">
      <c r="A50" s="9" t="s">
        <v>822</v>
      </c>
    </row>
  </sheetData>
  <mergeCells count="3">
    <mergeCell ref="A1:F1"/>
    <mergeCell ref="C43:D43"/>
    <mergeCell ref="A44:B4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2929-0B19-4F9C-8DE7-8F9C8D5ADCCD}">
  <dimension ref="A1:F49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4.710937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823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824</v>
      </c>
      <c r="B8" s="43" t="s">
        <v>825</v>
      </c>
      <c r="C8" s="43" t="s">
        <v>696</v>
      </c>
      <c r="D8" s="43">
        <v>90</v>
      </c>
      <c r="E8" s="7">
        <v>961.66890000000001</v>
      </c>
      <c r="F8" s="7">
        <v>11.916328365553101</v>
      </c>
    </row>
    <row r="9" spans="1:6" x14ac:dyDescent="0.2">
      <c r="A9" s="43" t="s">
        <v>701</v>
      </c>
      <c r="B9" s="43" t="s">
        <v>702</v>
      </c>
      <c r="C9" s="43" t="s">
        <v>696</v>
      </c>
      <c r="D9" s="43">
        <v>90</v>
      </c>
      <c r="E9" s="7">
        <v>918.3492</v>
      </c>
      <c r="F9" s="7">
        <v>11.379540943294501</v>
      </c>
    </row>
    <row r="10" spans="1:6" x14ac:dyDescent="0.2">
      <c r="A10" s="43" t="s">
        <v>792</v>
      </c>
      <c r="B10" s="43" t="s">
        <v>793</v>
      </c>
      <c r="C10" s="43" t="s">
        <v>738</v>
      </c>
      <c r="D10" s="43">
        <v>90</v>
      </c>
      <c r="E10" s="7">
        <v>905.82839999999999</v>
      </c>
      <c r="F10" s="7">
        <v>11.224391947419299</v>
      </c>
    </row>
    <row r="11" spans="1:6" x14ac:dyDescent="0.2">
      <c r="A11" s="43" t="s">
        <v>794</v>
      </c>
      <c r="B11" s="43" t="s">
        <v>795</v>
      </c>
      <c r="C11" s="43" t="s">
        <v>696</v>
      </c>
      <c r="D11" s="43">
        <v>90</v>
      </c>
      <c r="E11" s="7">
        <v>904.35329999999999</v>
      </c>
      <c r="F11" s="7">
        <v>11.2061135399841</v>
      </c>
    </row>
    <row r="12" spans="1:6" x14ac:dyDescent="0.2">
      <c r="A12" s="43" t="s">
        <v>786</v>
      </c>
      <c r="B12" s="43" t="s">
        <v>787</v>
      </c>
      <c r="C12" s="43" t="s">
        <v>696</v>
      </c>
      <c r="D12" s="43">
        <v>90</v>
      </c>
      <c r="E12" s="7">
        <v>879.39449999999999</v>
      </c>
      <c r="F12" s="7">
        <v>10.8968415479188</v>
      </c>
    </row>
    <row r="13" spans="1:6" x14ac:dyDescent="0.2">
      <c r="A13" s="43" t="s">
        <v>826</v>
      </c>
      <c r="B13" s="43" t="s">
        <v>827</v>
      </c>
      <c r="C13" s="43" t="s">
        <v>696</v>
      </c>
      <c r="D13" s="43">
        <v>60</v>
      </c>
      <c r="E13" s="7">
        <v>619.48199999999997</v>
      </c>
      <c r="F13" s="7">
        <v>7.6761876447804296</v>
      </c>
    </row>
    <row r="14" spans="1:6" x14ac:dyDescent="0.2">
      <c r="A14" s="43" t="s">
        <v>798</v>
      </c>
      <c r="B14" s="43" t="s">
        <v>799</v>
      </c>
      <c r="C14" s="43" t="s">
        <v>696</v>
      </c>
      <c r="D14" s="43">
        <v>75</v>
      </c>
      <c r="E14" s="7">
        <v>604.20825000000002</v>
      </c>
      <c r="F14" s="7">
        <v>7.4869260180673596</v>
      </c>
    </row>
    <row r="15" spans="1:6" x14ac:dyDescent="0.2">
      <c r="A15" s="43" t="s">
        <v>802</v>
      </c>
      <c r="B15" s="43" t="s">
        <v>803</v>
      </c>
      <c r="C15" s="43" t="s">
        <v>711</v>
      </c>
      <c r="D15" s="43">
        <v>58</v>
      </c>
      <c r="E15" s="7">
        <v>603.66632000000004</v>
      </c>
      <c r="F15" s="7">
        <v>7.4802108005625101</v>
      </c>
    </row>
    <row r="16" spans="1:6" x14ac:dyDescent="0.2">
      <c r="A16" s="43" t="s">
        <v>790</v>
      </c>
      <c r="B16" s="43" t="s">
        <v>791</v>
      </c>
      <c r="C16" s="43" t="s">
        <v>696</v>
      </c>
      <c r="D16" s="43">
        <v>60</v>
      </c>
      <c r="E16" s="7">
        <v>593.0172</v>
      </c>
      <c r="F16" s="7">
        <v>7.3482543540930703</v>
      </c>
    </row>
    <row r="17" spans="1:6" x14ac:dyDescent="0.2">
      <c r="A17" s="43" t="s">
        <v>814</v>
      </c>
      <c r="B17" s="43" t="s">
        <v>815</v>
      </c>
      <c r="C17" s="43" t="s">
        <v>738</v>
      </c>
      <c r="D17" s="43">
        <v>480</v>
      </c>
      <c r="E17" s="7">
        <v>484.40159999999997</v>
      </c>
      <c r="F17" s="7">
        <v>6.0023658105189002</v>
      </c>
    </row>
    <row r="18" spans="1:6" x14ac:dyDescent="0.2">
      <c r="A18" s="43" t="s">
        <v>828</v>
      </c>
      <c r="B18" s="43" t="s">
        <v>829</v>
      </c>
      <c r="C18" s="43" t="s">
        <v>696</v>
      </c>
      <c r="D18" s="43">
        <v>2</v>
      </c>
      <c r="E18" s="7">
        <v>200.13579999999999</v>
      </c>
      <c r="F18" s="7">
        <v>2.4799428477958099</v>
      </c>
    </row>
    <row r="19" spans="1:6" x14ac:dyDescent="0.2">
      <c r="A19" s="43" t="s">
        <v>830</v>
      </c>
      <c r="B19" s="43" t="s">
        <v>831</v>
      </c>
      <c r="C19" s="43" t="s">
        <v>711</v>
      </c>
      <c r="D19" s="43">
        <v>10</v>
      </c>
      <c r="E19" s="7">
        <v>104.25530000000001</v>
      </c>
      <c r="F19" s="7">
        <v>1.2918587558038399</v>
      </c>
    </row>
    <row r="20" spans="1:6" x14ac:dyDescent="0.2">
      <c r="A20" s="43" t="s">
        <v>806</v>
      </c>
      <c r="B20" s="43" t="s">
        <v>807</v>
      </c>
      <c r="C20" s="43" t="s">
        <v>696</v>
      </c>
      <c r="D20" s="43">
        <v>4</v>
      </c>
      <c r="E20" s="7">
        <v>39.295720000000003</v>
      </c>
      <c r="F20" s="7">
        <v>0.486925076687864</v>
      </c>
    </row>
    <row r="21" spans="1:6" x14ac:dyDescent="0.2">
      <c r="A21" s="42" t="s">
        <v>40</v>
      </c>
      <c r="B21" s="43"/>
      <c r="C21" s="43"/>
      <c r="D21" s="43"/>
      <c r="E21" s="6">
        <f>SUM(E8:E20)</f>
        <v>7818.0564900000008</v>
      </c>
      <c r="F21" s="6">
        <f>SUM(F8:F20)</f>
        <v>96.875887652479591</v>
      </c>
    </row>
    <row r="22" spans="1:6" x14ac:dyDescent="0.2">
      <c r="A22" s="43"/>
      <c r="B22" s="43"/>
      <c r="C22" s="43"/>
      <c r="D22" s="43"/>
      <c r="E22" s="7"/>
      <c r="F22" s="7"/>
    </row>
    <row r="23" spans="1:6" x14ac:dyDescent="0.2">
      <c r="A23" s="42" t="s">
        <v>40</v>
      </c>
      <c r="B23" s="43"/>
      <c r="C23" s="43"/>
      <c r="D23" s="43"/>
      <c r="E23" s="6">
        <f>E21</f>
        <v>7818.0564900000008</v>
      </c>
      <c r="F23" s="6">
        <f>F21</f>
        <v>96.875887652479591</v>
      </c>
    </row>
    <row r="24" spans="1:6" x14ac:dyDescent="0.2">
      <c r="A24" s="43"/>
      <c r="B24" s="43"/>
      <c r="C24" s="43"/>
      <c r="D24" s="43"/>
      <c r="E24" s="7"/>
      <c r="F24" s="7"/>
    </row>
    <row r="25" spans="1:6" x14ac:dyDescent="0.2">
      <c r="A25" s="42" t="s">
        <v>103</v>
      </c>
      <c r="B25" s="43"/>
      <c r="C25" s="43"/>
      <c r="D25" s="43"/>
      <c r="E25" s="6">
        <v>252.1179147</v>
      </c>
      <c r="F25" s="6">
        <v>3.12</v>
      </c>
    </row>
    <row r="26" spans="1:6" x14ac:dyDescent="0.2">
      <c r="A26" s="43"/>
      <c r="B26" s="43"/>
      <c r="C26" s="43"/>
      <c r="D26" s="43"/>
      <c r="E26" s="7"/>
      <c r="F26" s="7"/>
    </row>
    <row r="27" spans="1:6" x14ac:dyDescent="0.2">
      <c r="A27" s="44" t="s">
        <v>104</v>
      </c>
      <c r="B27" s="41"/>
      <c r="C27" s="41"/>
      <c r="D27" s="41"/>
      <c r="E27" s="8">
        <f>E23+E25</f>
        <v>8070.1744047000011</v>
      </c>
      <c r="F27" s="8">
        <f>F23+F25</f>
        <v>99.995887652479595</v>
      </c>
    </row>
    <row r="28" spans="1:6" x14ac:dyDescent="0.2">
      <c r="A28" s="45" t="s">
        <v>718</v>
      </c>
    </row>
    <row r="29" spans="1:6" x14ac:dyDescent="0.2">
      <c r="A29" s="45"/>
    </row>
    <row r="30" spans="1:6" x14ac:dyDescent="0.2">
      <c r="A30" s="4" t="s">
        <v>105</v>
      </c>
    </row>
    <row r="31" spans="1:6" x14ac:dyDescent="0.2">
      <c r="A31" s="4" t="s">
        <v>687</v>
      </c>
    </row>
    <row r="32" spans="1:6" x14ac:dyDescent="0.2">
      <c r="A32" s="4" t="s">
        <v>106</v>
      </c>
      <c r="D32" s="46" t="s">
        <v>719</v>
      </c>
    </row>
    <row r="34" spans="1:5" x14ac:dyDescent="0.2">
      <c r="A34" s="4" t="s">
        <v>107</v>
      </c>
    </row>
    <row r="35" spans="1:5" x14ac:dyDescent="0.2">
      <c r="A35" s="2" t="s">
        <v>818</v>
      </c>
      <c r="D35" s="10">
        <v>10.3812</v>
      </c>
    </row>
    <row r="36" spans="1:5" x14ac:dyDescent="0.2">
      <c r="A36" s="2" t="s">
        <v>819</v>
      </c>
      <c r="D36" s="10">
        <v>10.3812</v>
      </c>
    </row>
    <row r="37" spans="1:5" x14ac:dyDescent="0.2">
      <c r="A37" s="2" t="s">
        <v>820</v>
      </c>
      <c r="D37" s="10">
        <v>10.0997</v>
      </c>
    </row>
    <row r="38" spans="1:5" x14ac:dyDescent="0.2">
      <c r="A38" s="2" t="s">
        <v>821</v>
      </c>
      <c r="D38" s="10">
        <v>10.428100000000001</v>
      </c>
    </row>
    <row r="39" spans="1:5" x14ac:dyDescent="0.2">
      <c r="A39" s="2" t="s">
        <v>832</v>
      </c>
      <c r="D39" s="10">
        <v>10.146599999999999</v>
      </c>
    </row>
    <row r="41" spans="1:5" x14ac:dyDescent="0.2">
      <c r="A41" s="4" t="s">
        <v>108</v>
      </c>
      <c r="D41" s="21" t="s">
        <v>322</v>
      </c>
    </row>
    <row r="42" spans="1:5" x14ac:dyDescent="0.2">
      <c r="A42" s="15" t="s">
        <v>682</v>
      </c>
      <c r="B42" s="16"/>
      <c r="C42" s="69" t="s">
        <v>683</v>
      </c>
      <c r="D42" s="70"/>
    </row>
    <row r="43" spans="1:5" x14ac:dyDescent="0.2">
      <c r="A43" s="71"/>
      <c r="B43" s="72"/>
      <c r="C43" s="17" t="s">
        <v>684</v>
      </c>
      <c r="D43" s="17" t="s">
        <v>685</v>
      </c>
    </row>
    <row r="44" spans="1:5" x14ac:dyDescent="0.2">
      <c r="A44" s="18" t="s">
        <v>820</v>
      </c>
      <c r="B44" s="19"/>
      <c r="C44" s="20">
        <v>0.20169035599999999</v>
      </c>
      <c r="D44" s="20">
        <v>0.1867662749</v>
      </c>
    </row>
    <row r="45" spans="1:5" x14ac:dyDescent="0.2">
      <c r="A45" s="18" t="s">
        <v>832</v>
      </c>
      <c r="B45" s="19"/>
      <c r="C45" s="20">
        <v>0.20169035599999999</v>
      </c>
      <c r="D45" s="20">
        <v>0.1867662749</v>
      </c>
    </row>
    <row r="46" spans="1:5" x14ac:dyDescent="0.2">
      <c r="A46" s="47"/>
      <c r="B46" s="47"/>
      <c r="C46" s="48"/>
      <c r="D46" s="48"/>
    </row>
    <row r="47" spans="1:5" x14ac:dyDescent="0.2">
      <c r="A47" s="4" t="s">
        <v>722</v>
      </c>
      <c r="D47" s="29">
        <v>2.3134650109393875</v>
      </c>
      <c r="E47" s="1" t="s">
        <v>779</v>
      </c>
    </row>
    <row r="49" spans="1:1" x14ac:dyDescent="0.2">
      <c r="A49" s="9" t="s">
        <v>833</v>
      </c>
    </row>
  </sheetData>
  <mergeCells count="3">
    <mergeCell ref="A1:F1"/>
    <mergeCell ref="C42:D42"/>
    <mergeCell ref="A43:B4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5FF-7DB3-4220-AD62-C4E4F97D4DEB}">
  <dimension ref="A1:F54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5.285156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834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835</v>
      </c>
      <c r="B8" s="43" t="s">
        <v>836</v>
      </c>
      <c r="C8" s="43" t="s">
        <v>696</v>
      </c>
      <c r="D8" s="43">
        <v>112</v>
      </c>
      <c r="E8" s="7">
        <v>1125.8083200000001</v>
      </c>
      <c r="F8" s="7">
        <v>11.4565094881363</v>
      </c>
    </row>
    <row r="9" spans="1:6" x14ac:dyDescent="0.2">
      <c r="A9" s="43" t="s">
        <v>790</v>
      </c>
      <c r="B9" s="43" t="s">
        <v>791</v>
      </c>
      <c r="C9" s="43" t="s">
        <v>696</v>
      </c>
      <c r="D9" s="43">
        <v>110</v>
      </c>
      <c r="E9" s="7">
        <v>1087.1982</v>
      </c>
      <c r="F9" s="7">
        <v>11.0636031662874</v>
      </c>
    </row>
    <row r="10" spans="1:6" x14ac:dyDescent="0.2">
      <c r="A10" s="43" t="s">
        <v>830</v>
      </c>
      <c r="B10" s="43" t="s">
        <v>831</v>
      </c>
      <c r="C10" s="43" t="s">
        <v>711</v>
      </c>
      <c r="D10" s="43">
        <v>103</v>
      </c>
      <c r="E10" s="7">
        <v>1073.8295900000001</v>
      </c>
      <c r="F10" s="7">
        <v>10.927560818236399</v>
      </c>
    </row>
    <row r="11" spans="1:6" x14ac:dyDescent="0.2">
      <c r="A11" s="43" t="s">
        <v>837</v>
      </c>
      <c r="B11" s="43" t="s">
        <v>838</v>
      </c>
      <c r="C11" s="43" t="s">
        <v>696</v>
      </c>
      <c r="D11" s="43">
        <v>100</v>
      </c>
      <c r="E11" s="7">
        <v>1018.19</v>
      </c>
      <c r="F11" s="7">
        <v>10.361358313398799</v>
      </c>
    </row>
    <row r="12" spans="1:6" x14ac:dyDescent="0.2">
      <c r="A12" s="43" t="s">
        <v>802</v>
      </c>
      <c r="B12" s="43" t="s">
        <v>803</v>
      </c>
      <c r="C12" s="43" t="s">
        <v>711</v>
      </c>
      <c r="D12" s="43">
        <v>85</v>
      </c>
      <c r="E12" s="7">
        <v>884.68340000000001</v>
      </c>
      <c r="F12" s="7">
        <v>9.0027614701734393</v>
      </c>
    </row>
    <row r="13" spans="1:6" x14ac:dyDescent="0.2">
      <c r="A13" s="43" t="s">
        <v>839</v>
      </c>
      <c r="B13" s="43" t="s">
        <v>840</v>
      </c>
      <c r="C13" s="43" t="s">
        <v>696</v>
      </c>
      <c r="D13" s="43">
        <v>77</v>
      </c>
      <c r="E13" s="7">
        <v>787.24800000000005</v>
      </c>
      <c r="F13" s="7">
        <v>8.0112342583472298</v>
      </c>
    </row>
    <row r="14" spans="1:6" x14ac:dyDescent="0.2">
      <c r="A14" s="43" t="s">
        <v>841</v>
      </c>
      <c r="B14" s="43" t="s">
        <v>842</v>
      </c>
      <c r="C14" s="43" t="s">
        <v>738</v>
      </c>
      <c r="D14" s="43">
        <v>72</v>
      </c>
      <c r="E14" s="7">
        <v>736.92</v>
      </c>
      <c r="F14" s="7">
        <v>7.49908383338063</v>
      </c>
    </row>
    <row r="15" spans="1:6" x14ac:dyDescent="0.2">
      <c r="A15" s="43" t="s">
        <v>843</v>
      </c>
      <c r="B15" s="43" t="s">
        <v>844</v>
      </c>
      <c r="C15" s="43" t="s">
        <v>696</v>
      </c>
      <c r="D15" s="43">
        <v>70</v>
      </c>
      <c r="E15" s="7">
        <v>727.75919999999996</v>
      </c>
      <c r="F15" s="7">
        <v>7.4058612214541899</v>
      </c>
    </row>
    <row r="16" spans="1:6" x14ac:dyDescent="0.2">
      <c r="A16" s="43" t="s">
        <v>845</v>
      </c>
      <c r="B16" s="43" t="s">
        <v>846</v>
      </c>
      <c r="C16" s="43" t="s">
        <v>738</v>
      </c>
      <c r="D16" s="43">
        <v>21</v>
      </c>
      <c r="E16" s="7">
        <v>515.95792500000005</v>
      </c>
      <c r="F16" s="7">
        <v>5.2505180129079401</v>
      </c>
    </row>
    <row r="17" spans="1:6" x14ac:dyDescent="0.2">
      <c r="A17" s="43" t="s">
        <v>847</v>
      </c>
      <c r="B17" s="43" t="s">
        <v>848</v>
      </c>
      <c r="C17" s="43" t="s">
        <v>696</v>
      </c>
      <c r="D17" s="43">
        <v>33</v>
      </c>
      <c r="E17" s="7">
        <v>326.81912999999997</v>
      </c>
      <c r="F17" s="7">
        <v>3.32579391823064</v>
      </c>
    </row>
    <row r="18" spans="1:6" x14ac:dyDescent="0.2">
      <c r="A18" s="43" t="s">
        <v>849</v>
      </c>
      <c r="B18" s="43" t="s">
        <v>850</v>
      </c>
      <c r="C18" s="43" t="s">
        <v>696</v>
      </c>
      <c r="D18" s="43">
        <v>32</v>
      </c>
      <c r="E18" s="7">
        <v>322.79552000000001</v>
      </c>
      <c r="F18" s="7">
        <v>3.28484864777682</v>
      </c>
    </row>
    <row r="19" spans="1:6" x14ac:dyDescent="0.2">
      <c r="A19" s="43" t="s">
        <v>814</v>
      </c>
      <c r="B19" s="43" t="s">
        <v>815</v>
      </c>
      <c r="C19" s="43" t="s">
        <v>738</v>
      </c>
      <c r="D19" s="43">
        <v>310</v>
      </c>
      <c r="E19" s="7">
        <v>312.84269999999998</v>
      </c>
      <c r="F19" s="7">
        <v>3.18356624051613</v>
      </c>
    </row>
    <row r="20" spans="1:6" x14ac:dyDescent="0.2">
      <c r="A20" s="43" t="s">
        <v>851</v>
      </c>
      <c r="B20" s="43" t="s">
        <v>852</v>
      </c>
      <c r="C20" s="43" t="s">
        <v>705</v>
      </c>
      <c r="D20" s="43">
        <v>32</v>
      </c>
      <c r="E20" s="7">
        <v>262.72512</v>
      </c>
      <c r="F20" s="7">
        <v>2.6735571025552098</v>
      </c>
    </row>
    <row r="21" spans="1:6" x14ac:dyDescent="0.2">
      <c r="A21" s="43" t="s">
        <v>853</v>
      </c>
      <c r="B21" s="43" t="s">
        <v>854</v>
      </c>
      <c r="C21" s="43" t="s">
        <v>705</v>
      </c>
      <c r="D21" s="43">
        <v>26</v>
      </c>
      <c r="E21" s="7">
        <v>127.87099000000001</v>
      </c>
      <c r="F21" s="7">
        <v>1.3012474540891501</v>
      </c>
    </row>
    <row r="22" spans="1:6" x14ac:dyDescent="0.2">
      <c r="A22" s="43" t="s">
        <v>828</v>
      </c>
      <c r="B22" s="43" t="s">
        <v>829</v>
      </c>
      <c r="C22" s="43" t="s">
        <v>696</v>
      </c>
      <c r="D22" s="43">
        <v>1</v>
      </c>
      <c r="E22" s="7">
        <v>100.06789999999999</v>
      </c>
      <c r="F22" s="7">
        <v>1.01831619596476</v>
      </c>
    </row>
    <row r="23" spans="1:6" x14ac:dyDescent="0.2">
      <c r="A23" s="43" t="s">
        <v>855</v>
      </c>
      <c r="B23" s="43" t="s">
        <v>856</v>
      </c>
      <c r="C23" s="43" t="s">
        <v>711</v>
      </c>
      <c r="D23" s="43">
        <v>2</v>
      </c>
      <c r="E23" s="7">
        <v>21.1508</v>
      </c>
      <c r="F23" s="7">
        <v>0.21523587681575601</v>
      </c>
    </row>
    <row r="24" spans="1:6" x14ac:dyDescent="0.2">
      <c r="A24" s="42" t="s">
        <v>40</v>
      </c>
      <c r="B24" s="43"/>
      <c r="C24" s="43"/>
      <c r="D24" s="43"/>
      <c r="E24" s="6">
        <f>SUM(E8:E23)</f>
        <v>9431.8667949999981</v>
      </c>
      <c r="F24" s="6">
        <f>SUM(F8:F23)</f>
        <v>95.981056018270792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2" t="s">
        <v>40</v>
      </c>
      <c r="B26" s="43"/>
      <c r="C26" s="43"/>
      <c r="D26" s="43"/>
      <c r="E26" s="6">
        <f>E24</f>
        <v>9431.8667949999981</v>
      </c>
      <c r="F26" s="6">
        <f>F24</f>
        <v>95.981056018270792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2" t="s">
        <v>103</v>
      </c>
      <c r="B28" s="43"/>
      <c r="C28" s="43"/>
      <c r="D28" s="43"/>
      <c r="E28" s="6">
        <v>394.93039820000001</v>
      </c>
      <c r="F28" s="6">
        <v>4.0199999999999996</v>
      </c>
    </row>
    <row r="29" spans="1:6" x14ac:dyDescent="0.2">
      <c r="A29" s="43"/>
      <c r="B29" s="43"/>
      <c r="C29" s="43"/>
      <c r="D29" s="43"/>
      <c r="E29" s="7"/>
      <c r="F29" s="7"/>
    </row>
    <row r="30" spans="1:6" x14ac:dyDescent="0.2">
      <c r="A30" s="44" t="s">
        <v>104</v>
      </c>
      <c r="B30" s="41"/>
      <c r="C30" s="41"/>
      <c r="D30" s="41"/>
      <c r="E30" s="8">
        <f>E26+E28</f>
        <v>9826.7971931999982</v>
      </c>
      <c r="F30" s="8">
        <f>F26+F28</f>
        <v>100.00105601827079</v>
      </c>
    </row>
    <row r="31" spans="1:6" x14ac:dyDescent="0.2">
      <c r="A31" s="45" t="s">
        <v>718</v>
      </c>
    </row>
    <row r="32" spans="1:6" x14ac:dyDescent="0.2">
      <c r="A32" s="45"/>
    </row>
    <row r="33" spans="1:4" x14ac:dyDescent="0.2">
      <c r="A33" s="4" t="s">
        <v>105</v>
      </c>
    </row>
    <row r="34" spans="1:4" x14ac:dyDescent="0.2">
      <c r="A34" s="4" t="s">
        <v>687</v>
      </c>
    </row>
    <row r="35" spans="1:4" x14ac:dyDescent="0.2">
      <c r="A35" s="4" t="s">
        <v>106</v>
      </c>
      <c r="D35" s="49"/>
    </row>
    <row r="36" spans="1:4" x14ac:dyDescent="0.2">
      <c r="A36" s="2" t="s">
        <v>678</v>
      </c>
      <c r="D36" s="49">
        <v>10.0444</v>
      </c>
    </row>
    <row r="37" spans="1:4" x14ac:dyDescent="0.2">
      <c r="A37" s="2" t="s">
        <v>679</v>
      </c>
      <c r="D37" s="49">
        <v>10.0444</v>
      </c>
    </row>
    <row r="38" spans="1:4" x14ac:dyDescent="0.2">
      <c r="A38" s="2" t="s">
        <v>720</v>
      </c>
      <c r="D38" s="49">
        <v>10.0444</v>
      </c>
    </row>
    <row r="39" spans="1:4" x14ac:dyDescent="0.2">
      <c r="A39" s="2" t="s">
        <v>680</v>
      </c>
      <c r="D39" s="49">
        <v>10.054600000000001</v>
      </c>
    </row>
    <row r="40" spans="1:4" x14ac:dyDescent="0.2">
      <c r="A40" s="2" t="s">
        <v>681</v>
      </c>
      <c r="D40" s="49">
        <v>10.054600000000001</v>
      </c>
    </row>
    <row r="42" spans="1:4" x14ac:dyDescent="0.2">
      <c r="A42" s="4" t="s">
        <v>107</v>
      </c>
    </row>
    <row r="43" spans="1:4" x14ac:dyDescent="0.2">
      <c r="A43" s="2" t="s">
        <v>678</v>
      </c>
      <c r="D43" s="10">
        <v>10.3947</v>
      </c>
    </row>
    <row r="44" spans="1:4" x14ac:dyDescent="0.2">
      <c r="A44" s="2" t="s">
        <v>679</v>
      </c>
      <c r="D44" s="10">
        <v>10.3947</v>
      </c>
    </row>
    <row r="45" spans="1:4" x14ac:dyDescent="0.2">
      <c r="A45" s="2" t="s">
        <v>720</v>
      </c>
      <c r="D45" s="10">
        <v>10.128</v>
      </c>
    </row>
    <row r="46" spans="1:4" x14ac:dyDescent="0.2">
      <c r="A46" s="2" t="s">
        <v>680</v>
      </c>
      <c r="D46" s="10">
        <v>10.457000000000001</v>
      </c>
    </row>
    <row r="47" spans="1:4" x14ac:dyDescent="0.2">
      <c r="A47" s="2" t="s">
        <v>681</v>
      </c>
      <c r="D47" s="10">
        <v>10.457000000000001</v>
      </c>
    </row>
    <row r="49" spans="1:5" x14ac:dyDescent="0.2">
      <c r="A49" s="4" t="s">
        <v>108</v>
      </c>
      <c r="D49" s="21" t="s">
        <v>322</v>
      </c>
    </row>
    <row r="50" spans="1:5" x14ac:dyDescent="0.2">
      <c r="A50" s="15" t="s">
        <v>682</v>
      </c>
      <c r="B50" s="16"/>
      <c r="C50" s="69" t="s">
        <v>683</v>
      </c>
      <c r="D50" s="70"/>
    </row>
    <row r="51" spans="1:5" x14ac:dyDescent="0.2">
      <c r="A51" s="71"/>
      <c r="B51" s="72"/>
      <c r="C51" s="17" t="s">
        <v>684</v>
      </c>
      <c r="D51" s="17" t="s">
        <v>685</v>
      </c>
    </row>
    <row r="52" spans="1:5" x14ac:dyDescent="0.2">
      <c r="A52" s="18" t="s">
        <v>720</v>
      </c>
      <c r="B52" s="19"/>
      <c r="C52" s="20">
        <v>0.19088551550000002</v>
      </c>
      <c r="D52" s="20">
        <v>0.17676093870000001</v>
      </c>
    </row>
    <row r="54" spans="1:5" x14ac:dyDescent="0.2">
      <c r="A54" s="4" t="s">
        <v>722</v>
      </c>
      <c r="D54" s="29">
        <v>2.2575454752992248</v>
      </c>
      <c r="E54" s="1" t="s">
        <v>723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C57F-11A8-4E9A-8D7A-286077063B5C}">
  <dimension ref="A1:F56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8.57031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857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858</v>
      </c>
      <c r="B8" s="43" t="s">
        <v>859</v>
      </c>
      <c r="C8" s="43" t="s">
        <v>696</v>
      </c>
      <c r="D8" s="43">
        <v>119</v>
      </c>
      <c r="E8" s="7">
        <v>1185.52917</v>
      </c>
      <c r="F8" s="7">
        <v>11.250482166838101</v>
      </c>
    </row>
    <row r="9" spans="1:6" x14ac:dyDescent="0.2">
      <c r="A9" s="43" t="s">
        <v>784</v>
      </c>
      <c r="B9" s="43" t="s">
        <v>785</v>
      </c>
      <c r="C9" s="43" t="s">
        <v>696</v>
      </c>
      <c r="D9" s="43">
        <v>114</v>
      </c>
      <c r="E9" s="7">
        <v>1144.0527</v>
      </c>
      <c r="F9" s="7">
        <v>10.856877101786599</v>
      </c>
    </row>
    <row r="10" spans="1:6" x14ac:dyDescent="0.2">
      <c r="A10" s="43" t="s">
        <v>860</v>
      </c>
      <c r="B10" s="43" t="s">
        <v>861</v>
      </c>
      <c r="C10" s="43" t="s">
        <v>696</v>
      </c>
      <c r="D10" s="43">
        <v>99</v>
      </c>
      <c r="E10" s="7">
        <v>1044.5955300000001</v>
      </c>
      <c r="F10" s="7">
        <v>9.9130444692675308</v>
      </c>
    </row>
    <row r="11" spans="1:6" x14ac:dyDescent="0.2">
      <c r="A11" s="43" t="s">
        <v>862</v>
      </c>
      <c r="B11" s="43" t="s">
        <v>863</v>
      </c>
      <c r="C11" s="43" t="s">
        <v>738</v>
      </c>
      <c r="D11" s="43">
        <v>100</v>
      </c>
      <c r="E11" s="7">
        <v>1008.441</v>
      </c>
      <c r="F11" s="7">
        <v>9.5699437634321693</v>
      </c>
    </row>
    <row r="12" spans="1:6" x14ac:dyDescent="0.2">
      <c r="A12" s="43" t="s">
        <v>864</v>
      </c>
      <c r="B12" s="43" t="s">
        <v>865</v>
      </c>
      <c r="C12" s="43" t="s">
        <v>738</v>
      </c>
      <c r="D12" s="43">
        <v>100</v>
      </c>
      <c r="E12" s="7">
        <v>991.63099999999997</v>
      </c>
      <c r="F12" s="7">
        <v>9.4104195526322396</v>
      </c>
    </row>
    <row r="13" spans="1:6" x14ac:dyDescent="0.2">
      <c r="A13" s="43" t="s">
        <v>866</v>
      </c>
      <c r="B13" s="43" t="s">
        <v>867</v>
      </c>
      <c r="C13" s="43" t="s">
        <v>696</v>
      </c>
      <c r="D13" s="43">
        <v>100</v>
      </c>
      <c r="E13" s="7">
        <v>984.30600000000004</v>
      </c>
      <c r="F13" s="7">
        <v>9.3409064744579702</v>
      </c>
    </row>
    <row r="14" spans="1:6" x14ac:dyDescent="0.2">
      <c r="A14" s="43" t="s">
        <v>851</v>
      </c>
      <c r="B14" s="43" t="s">
        <v>852</v>
      </c>
      <c r="C14" s="43" t="s">
        <v>705</v>
      </c>
      <c r="D14" s="43">
        <v>96</v>
      </c>
      <c r="E14" s="7">
        <v>788.17535999999996</v>
      </c>
      <c r="F14" s="7">
        <v>7.4796580770941503</v>
      </c>
    </row>
    <row r="15" spans="1:6" x14ac:dyDescent="0.2">
      <c r="A15" s="43" t="s">
        <v>796</v>
      </c>
      <c r="B15" s="43" t="s">
        <v>797</v>
      </c>
      <c r="C15" s="43" t="s">
        <v>738</v>
      </c>
      <c r="D15" s="43">
        <v>74</v>
      </c>
      <c r="E15" s="7">
        <v>777.99234000000001</v>
      </c>
      <c r="F15" s="7">
        <v>7.3830228463350904</v>
      </c>
    </row>
    <row r="16" spans="1:6" x14ac:dyDescent="0.2">
      <c r="A16" s="43" t="s">
        <v>849</v>
      </c>
      <c r="B16" s="43" t="s">
        <v>850</v>
      </c>
      <c r="C16" s="43" t="s">
        <v>696</v>
      </c>
      <c r="D16" s="43">
        <v>67</v>
      </c>
      <c r="E16" s="7">
        <v>675.85311999999999</v>
      </c>
      <c r="F16" s="7">
        <v>6.4137379883802597</v>
      </c>
    </row>
    <row r="17" spans="1:6" x14ac:dyDescent="0.2">
      <c r="A17" s="43" t="s">
        <v>868</v>
      </c>
      <c r="B17" s="43" t="s">
        <v>869</v>
      </c>
      <c r="C17" s="43" t="s">
        <v>696</v>
      </c>
      <c r="D17" s="43">
        <v>46</v>
      </c>
      <c r="E17" s="7">
        <v>476.29090000000002</v>
      </c>
      <c r="F17" s="7">
        <v>4.5199244457876002</v>
      </c>
    </row>
    <row r="18" spans="1:6" x14ac:dyDescent="0.2">
      <c r="A18" s="43" t="s">
        <v>828</v>
      </c>
      <c r="B18" s="43" t="s">
        <v>829</v>
      </c>
      <c r="C18" s="43" t="s">
        <v>696</v>
      </c>
      <c r="D18" s="43">
        <v>4</v>
      </c>
      <c r="E18" s="7">
        <v>400.27159999999998</v>
      </c>
      <c r="F18" s="7">
        <v>3.7985134500669999</v>
      </c>
    </row>
    <row r="19" spans="1:6" x14ac:dyDescent="0.2">
      <c r="A19" s="43" t="s">
        <v>839</v>
      </c>
      <c r="B19" s="43" t="s">
        <v>840</v>
      </c>
      <c r="C19" s="43" t="s">
        <v>696</v>
      </c>
      <c r="D19" s="43">
        <v>23</v>
      </c>
      <c r="E19" s="7">
        <v>235.15199999999999</v>
      </c>
      <c r="F19" s="7">
        <v>2.2315548612745801</v>
      </c>
    </row>
    <row r="20" spans="1:6" x14ac:dyDescent="0.2">
      <c r="A20" s="43" t="s">
        <v>800</v>
      </c>
      <c r="B20" s="43" t="s">
        <v>801</v>
      </c>
      <c r="C20" s="43" t="s">
        <v>696</v>
      </c>
      <c r="D20" s="43">
        <v>20</v>
      </c>
      <c r="E20" s="7">
        <v>194.82579999999999</v>
      </c>
      <c r="F20" s="7">
        <v>1.8488656745071701</v>
      </c>
    </row>
    <row r="21" spans="1:6" x14ac:dyDescent="0.2">
      <c r="A21" s="43" t="s">
        <v>847</v>
      </c>
      <c r="B21" s="43" t="s">
        <v>848</v>
      </c>
      <c r="C21" s="43" t="s">
        <v>696</v>
      </c>
      <c r="D21" s="43">
        <v>17</v>
      </c>
      <c r="E21" s="7">
        <v>168.36136999999999</v>
      </c>
      <c r="F21" s="7">
        <v>1.5977224674863399</v>
      </c>
    </row>
    <row r="22" spans="1:6" x14ac:dyDescent="0.2">
      <c r="A22" s="43" t="s">
        <v>853</v>
      </c>
      <c r="B22" s="43" t="s">
        <v>854</v>
      </c>
      <c r="C22" s="43" t="s">
        <v>705</v>
      </c>
      <c r="D22" s="43">
        <v>4</v>
      </c>
      <c r="E22" s="7">
        <v>19.672460000000001</v>
      </c>
      <c r="F22" s="7">
        <v>0.18668849827443401</v>
      </c>
    </row>
    <row r="23" spans="1:6" x14ac:dyDescent="0.2">
      <c r="A23" s="42" t="s">
        <v>40</v>
      </c>
      <c r="B23" s="43"/>
      <c r="C23" s="43"/>
      <c r="D23" s="43"/>
      <c r="E23" s="6">
        <f>SUM(E8:E22)</f>
        <v>10095.150350000002</v>
      </c>
      <c r="F23" s="6">
        <f>SUM(F8:F22)</f>
        <v>95.801361837621229</v>
      </c>
    </row>
    <row r="24" spans="1:6" x14ac:dyDescent="0.2">
      <c r="A24" s="43"/>
      <c r="B24" s="43"/>
      <c r="C24" s="43"/>
      <c r="D24" s="43"/>
      <c r="E24" s="7"/>
      <c r="F24" s="7"/>
    </row>
    <row r="25" spans="1:6" x14ac:dyDescent="0.2">
      <c r="A25" s="42" t="s">
        <v>40</v>
      </c>
      <c r="B25" s="43"/>
      <c r="C25" s="43"/>
      <c r="D25" s="43"/>
      <c r="E25" s="6">
        <f>E23</f>
        <v>10095.150350000002</v>
      </c>
      <c r="F25" s="6">
        <f>F23</f>
        <v>95.801361837621229</v>
      </c>
    </row>
    <row r="26" spans="1:6" x14ac:dyDescent="0.2">
      <c r="A26" s="43"/>
      <c r="B26" s="43"/>
      <c r="C26" s="43"/>
      <c r="D26" s="43"/>
      <c r="E26" s="7"/>
      <c r="F26" s="7"/>
    </row>
    <row r="27" spans="1:6" x14ac:dyDescent="0.2">
      <c r="A27" s="42" t="s">
        <v>103</v>
      </c>
      <c r="B27" s="43"/>
      <c r="C27" s="43"/>
      <c r="D27" s="43"/>
      <c r="E27" s="6">
        <v>442.43543340000002</v>
      </c>
      <c r="F27" s="6">
        <v>4.2</v>
      </c>
    </row>
    <row r="28" spans="1:6" x14ac:dyDescent="0.2">
      <c r="A28" s="43"/>
      <c r="B28" s="43"/>
      <c r="C28" s="43"/>
      <c r="D28" s="43"/>
      <c r="E28" s="7"/>
      <c r="F28" s="7"/>
    </row>
    <row r="29" spans="1:6" x14ac:dyDescent="0.2">
      <c r="A29" s="44" t="s">
        <v>104</v>
      </c>
      <c r="B29" s="41"/>
      <c r="C29" s="41"/>
      <c r="D29" s="41"/>
      <c r="E29" s="8">
        <f>E25+E27</f>
        <v>10537.585783400002</v>
      </c>
      <c r="F29" s="8">
        <f>F25+F27</f>
        <v>100.00136183762123</v>
      </c>
    </row>
    <row r="30" spans="1:6" x14ac:dyDescent="0.2">
      <c r="A30" s="45" t="s">
        <v>718</v>
      </c>
    </row>
    <row r="31" spans="1:6" x14ac:dyDescent="0.2">
      <c r="A31" s="45"/>
    </row>
    <row r="32" spans="1:6" x14ac:dyDescent="0.2">
      <c r="A32" s="4" t="s">
        <v>105</v>
      </c>
    </row>
    <row r="33" spans="1:4" x14ac:dyDescent="0.2">
      <c r="A33" s="4" t="s">
        <v>687</v>
      </c>
    </row>
    <row r="34" spans="1:4" x14ac:dyDescent="0.2">
      <c r="A34" s="4" t="s">
        <v>106</v>
      </c>
      <c r="D34" s="46"/>
    </row>
    <row r="35" spans="1:4" x14ac:dyDescent="0.2">
      <c r="A35" s="2" t="s">
        <v>678</v>
      </c>
      <c r="D35" s="49">
        <v>10.1015</v>
      </c>
    </row>
    <row r="36" spans="1:4" x14ac:dyDescent="0.2">
      <c r="A36" s="2" t="s">
        <v>679</v>
      </c>
      <c r="D36" s="49">
        <v>10.1015</v>
      </c>
    </row>
    <row r="37" spans="1:4" x14ac:dyDescent="0.2">
      <c r="A37" s="2" t="s">
        <v>720</v>
      </c>
      <c r="D37" s="49">
        <v>10.1015</v>
      </c>
    </row>
    <row r="38" spans="1:4" x14ac:dyDescent="0.2">
      <c r="A38" s="2" t="s">
        <v>680</v>
      </c>
      <c r="D38" s="49">
        <v>10.1195</v>
      </c>
    </row>
    <row r="39" spans="1:4" x14ac:dyDescent="0.2">
      <c r="A39" s="2" t="s">
        <v>681</v>
      </c>
      <c r="D39" s="49">
        <v>10.1195</v>
      </c>
    </row>
    <row r="40" spans="1:4" x14ac:dyDescent="0.2">
      <c r="A40" s="2" t="s">
        <v>721</v>
      </c>
      <c r="D40" s="49">
        <v>10.1195</v>
      </c>
    </row>
    <row r="42" spans="1:4" x14ac:dyDescent="0.2">
      <c r="A42" s="4" t="s">
        <v>107</v>
      </c>
    </row>
    <row r="43" spans="1:4" x14ac:dyDescent="0.2">
      <c r="A43" s="2" t="s">
        <v>678</v>
      </c>
      <c r="D43" s="10">
        <v>10.4724</v>
      </c>
    </row>
    <row r="44" spans="1:4" x14ac:dyDescent="0.2">
      <c r="A44" s="2" t="s">
        <v>679</v>
      </c>
      <c r="D44" s="10">
        <v>10.4724</v>
      </c>
    </row>
    <row r="45" spans="1:4" x14ac:dyDescent="0.2">
      <c r="A45" s="2" t="s">
        <v>720</v>
      </c>
      <c r="D45" s="10">
        <v>10.251799999999999</v>
      </c>
    </row>
    <row r="46" spans="1:4" x14ac:dyDescent="0.2">
      <c r="A46" s="2" t="s">
        <v>680</v>
      </c>
      <c r="D46" s="10">
        <v>10.543200000000001</v>
      </c>
    </row>
    <row r="47" spans="1:4" x14ac:dyDescent="0.2">
      <c r="A47" s="2" t="s">
        <v>681</v>
      </c>
      <c r="D47" s="10">
        <v>10.543200000000001</v>
      </c>
    </row>
    <row r="48" spans="1:4" x14ac:dyDescent="0.2">
      <c r="A48" s="2" t="s">
        <v>721</v>
      </c>
      <c r="D48" s="10">
        <v>10.2811</v>
      </c>
    </row>
    <row r="50" spans="1:5" x14ac:dyDescent="0.2">
      <c r="A50" s="4" t="s">
        <v>108</v>
      </c>
      <c r="D50" s="21" t="s">
        <v>322</v>
      </c>
    </row>
    <row r="51" spans="1:5" x14ac:dyDescent="0.2">
      <c r="A51" s="15" t="s">
        <v>682</v>
      </c>
      <c r="B51" s="16"/>
      <c r="C51" s="69" t="s">
        <v>683</v>
      </c>
      <c r="D51" s="70"/>
    </row>
    <row r="52" spans="1:5" x14ac:dyDescent="0.2">
      <c r="A52" s="71"/>
      <c r="B52" s="72"/>
      <c r="C52" s="17" t="s">
        <v>684</v>
      </c>
      <c r="D52" s="17" t="s">
        <v>685</v>
      </c>
    </row>
    <row r="53" spans="1:5" x14ac:dyDescent="0.2">
      <c r="A53" s="18" t="s">
        <v>820</v>
      </c>
      <c r="B53" s="19"/>
      <c r="C53" s="50">
        <v>0.15486938049999999</v>
      </c>
      <c r="D53" s="50">
        <v>0.14340981820000001</v>
      </c>
    </row>
    <row r="54" spans="1:5" x14ac:dyDescent="0.2">
      <c r="A54" s="18" t="s">
        <v>832</v>
      </c>
      <c r="B54" s="19"/>
      <c r="C54" s="50">
        <v>0.18368228850000001</v>
      </c>
      <c r="D54" s="50">
        <v>0.17009071460000003</v>
      </c>
    </row>
    <row r="56" spans="1:5" x14ac:dyDescent="0.2">
      <c r="A56" s="4" t="s">
        <v>722</v>
      </c>
      <c r="D56" s="29">
        <v>2.1669335553379283</v>
      </c>
      <c r="E56" s="1" t="s">
        <v>779</v>
      </c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ACDB-98E4-4BDF-9069-BEA4A983BCB6}">
  <dimension ref="A1:F51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9.14062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870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800</v>
      </c>
      <c r="B8" s="43" t="s">
        <v>801</v>
      </c>
      <c r="C8" s="43" t="s">
        <v>696</v>
      </c>
      <c r="D8" s="43">
        <v>105</v>
      </c>
      <c r="E8" s="7">
        <v>1022.83545</v>
      </c>
      <c r="F8" s="7">
        <v>11.331697764627</v>
      </c>
    </row>
    <row r="9" spans="1:6" x14ac:dyDescent="0.2">
      <c r="A9" s="43" t="s">
        <v>871</v>
      </c>
      <c r="B9" s="43" t="s">
        <v>872</v>
      </c>
      <c r="C9" s="43" t="s">
        <v>738</v>
      </c>
      <c r="D9" s="43">
        <v>100</v>
      </c>
      <c r="E9" s="7">
        <v>991.16499999999996</v>
      </c>
      <c r="F9" s="7">
        <v>10.9808300199964</v>
      </c>
    </row>
    <row r="10" spans="1:6" x14ac:dyDescent="0.2">
      <c r="A10" s="43" t="s">
        <v>853</v>
      </c>
      <c r="B10" s="43" t="s">
        <v>854</v>
      </c>
      <c r="C10" s="43" t="s">
        <v>705</v>
      </c>
      <c r="D10" s="43">
        <v>170</v>
      </c>
      <c r="E10" s="7">
        <v>836.07955000000004</v>
      </c>
      <c r="F10" s="7">
        <v>9.2626832280650007</v>
      </c>
    </row>
    <row r="11" spans="1:6" x14ac:dyDescent="0.2">
      <c r="A11" s="43" t="s">
        <v>873</v>
      </c>
      <c r="B11" s="43" t="s">
        <v>874</v>
      </c>
      <c r="C11" s="43" t="s">
        <v>705</v>
      </c>
      <c r="D11" s="43">
        <v>78</v>
      </c>
      <c r="E11" s="7">
        <v>765.49667999999997</v>
      </c>
      <c r="F11" s="7">
        <v>8.4807160502555501</v>
      </c>
    </row>
    <row r="12" spans="1:6" x14ac:dyDescent="0.2">
      <c r="A12" s="43" t="s">
        <v>796</v>
      </c>
      <c r="B12" s="43" t="s">
        <v>797</v>
      </c>
      <c r="C12" s="43" t="s">
        <v>738</v>
      </c>
      <c r="D12" s="43">
        <v>63</v>
      </c>
      <c r="E12" s="7">
        <v>662.34483</v>
      </c>
      <c r="F12" s="7">
        <v>7.3379265741358699</v>
      </c>
    </row>
    <row r="13" spans="1:6" x14ac:dyDescent="0.2">
      <c r="A13" s="43" t="s">
        <v>860</v>
      </c>
      <c r="B13" s="43" t="s">
        <v>861</v>
      </c>
      <c r="C13" s="43" t="s">
        <v>696</v>
      </c>
      <c r="D13" s="43">
        <v>50</v>
      </c>
      <c r="E13" s="7">
        <v>527.57349999999997</v>
      </c>
      <c r="F13" s="7">
        <v>5.8448340352560297</v>
      </c>
    </row>
    <row r="14" spans="1:6" x14ac:dyDescent="0.2">
      <c r="A14" s="43" t="s">
        <v>875</v>
      </c>
      <c r="B14" s="43" t="s">
        <v>876</v>
      </c>
      <c r="C14" s="43" t="s">
        <v>738</v>
      </c>
      <c r="D14" s="43">
        <v>52</v>
      </c>
      <c r="E14" s="7">
        <v>515.91643999999997</v>
      </c>
      <c r="F14" s="7">
        <v>5.7156888430903496</v>
      </c>
    </row>
    <row r="15" spans="1:6" x14ac:dyDescent="0.2">
      <c r="A15" s="43" t="s">
        <v>877</v>
      </c>
      <c r="B15" s="43" t="s">
        <v>878</v>
      </c>
      <c r="C15" s="43" t="s">
        <v>738</v>
      </c>
      <c r="D15" s="43">
        <v>50</v>
      </c>
      <c r="E15" s="7">
        <v>513.87049999999999</v>
      </c>
      <c r="F15" s="7">
        <v>5.6930224662801203</v>
      </c>
    </row>
    <row r="16" spans="1:6" x14ac:dyDescent="0.2">
      <c r="A16" s="43" t="s">
        <v>879</v>
      </c>
      <c r="B16" s="43" t="s">
        <v>880</v>
      </c>
      <c r="C16" s="43" t="s">
        <v>696</v>
      </c>
      <c r="D16" s="43">
        <v>50</v>
      </c>
      <c r="E16" s="7">
        <v>505.82650000000001</v>
      </c>
      <c r="F16" s="7">
        <v>5.6039053196084296</v>
      </c>
    </row>
    <row r="17" spans="1:6" x14ac:dyDescent="0.2">
      <c r="A17" s="43" t="s">
        <v>847</v>
      </c>
      <c r="B17" s="43" t="s">
        <v>848</v>
      </c>
      <c r="C17" s="43" t="s">
        <v>696</v>
      </c>
      <c r="D17" s="43">
        <v>50</v>
      </c>
      <c r="E17" s="7">
        <v>495.18049999999999</v>
      </c>
      <c r="F17" s="7">
        <v>5.4859613684066799</v>
      </c>
    </row>
    <row r="18" spans="1:6" x14ac:dyDescent="0.2">
      <c r="A18" s="43" t="s">
        <v>881</v>
      </c>
      <c r="B18" s="43" t="s">
        <v>882</v>
      </c>
      <c r="C18" s="43" t="s">
        <v>696</v>
      </c>
      <c r="D18" s="43">
        <v>42</v>
      </c>
      <c r="E18" s="7">
        <v>449.18705999999997</v>
      </c>
      <c r="F18" s="7">
        <v>4.9764133651227596</v>
      </c>
    </row>
    <row r="19" spans="1:6" x14ac:dyDescent="0.2">
      <c r="A19" s="43" t="s">
        <v>883</v>
      </c>
      <c r="B19" s="43" t="s">
        <v>884</v>
      </c>
      <c r="C19" s="43" t="s">
        <v>696</v>
      </c>
      <c r="D19" s="43">
        <v>21</v>
      </c>
      <c r="E19" s="7">
        <v>223.06074000000001</v>
      </c>
      <c r="F19" s="7">
        <v>2.4712253460065701</v>
      </c>
    </row>
    <row r="20" spans="1:6" x14ac:dyDescent="0.2">
      <c r="A20" s="43" t="s">
        <v>858</v>
      </c>
      <c r="B20" s="43" t="s">
        <v>859</v>
      </c>
      <c r="C20" s="43" t="s">
        <v>696</v>
      </c>
      <c r="D20" s="43">
        <v>8</v>
      </c>
      <c r="E20" s="7">
        <v>79.699439999999996</v>
      </c>
      <c r="F20" s="7">
        <v>0.88296701692341695</v>
      </c>
    </row>
    <row r="21" spans="1:6" x14ac:dyDescent="0.2">
      <c r="A21" s="43" t="s">
        <v>885</v>
      </c>
      <c r="B21" s="43" t="s">
        <v>886</v>
      </c>
      <c r="C21" s="43" t="s">
        <v>696</v>
      </c>
      <c r="D21" s="43">
        <v>1</v>
      </c>
      <c r="E21" s="7">
        <v>9.9038599999999999</v>
      </c>
      <c r="F21" s="7">
        <v>0.10972199704574</v>
      </c>
    </row>
    <row r="22" spans="1:6" x14ac:dyDescent="0.2">
      <c r="A22" s="42" t="s">
        <v>40</v>
      </c>
      <c r="B22" s="43"/>
      <c r="C22" s="43"/>
      <c r="D22" s="43"/>
      <c r="E22" s="6">
        <f>SUM(E8:E21)</f>
        <v>7598.1400500000018</v>
      </c>
      <c r="F22" s="6">
        <f>SUM(F8:F21)</f>
        <v>84.177593394819908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768</v>
      </c>
      <c r="B24" s="43"/>
      <c r="C24" s="43"/>
      <c r="D24" s="43"/>
      <c r="E24" s="7"/>
      <c r="F24" s="7"/>
    </row>
    <row r="25" spans="1:6" x14ac:dyDescent="0.2">
      <c r="A25" s="43" t="s">
        <v>887</v>
      </c>
      <c r="B25" s="43" t="s">
        <v>888</v>
      </c>
      <c r="C25" s="43" t="s">
        <v>705</v>
      </c>
      <c r="D25" s="43">
        <v>95</v>
      </c>
      <c r="E25" s="7">
        <v>944.66195000000005</v>
      </c>
      <c r="F25" s="7">
        <v>10.4656361950919</v>
      </c>
    </row>
    <row r="26" spans="1:6" x14ac:dyDescent="0.2">
      <c r="A26" s="42" t="s">
        <v>40</v>
      </c>
      <c r="B26" s="43"/>
      <c r="C26" s="43"/>
      <c r="D26" s="43"/>
      <c r="E26" s="6">
        <f>SUM(E25:E25)</f>
        <v>944.66195000000005</v>
      </c>
      <c r="F26" s="6">
        <f>SUM(F25:F25)</f>
        <v>10.4656361950919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2" t="s">
        <v>40</v>
      </c>
      <c r="B28" s="43"/>
      <c r="C28" s="43"/>
      <c r="D28" s="43"/>
      <c r="E28" s="6">
        <f>E22+E26</f>
        <v>8542.8020000000015</v>
      </c>
      <c r="F28" s="6">
        <f>F22+F26</f>
        <v>94.643229589911812</v>
      </c>
    </row>
    <row r="29" spans="1:6" x14ac:dyDescent="0.2">
      <c r="A29" s="43"/>
      <c r="B29" s="43"/>
      <c r="C29" s="43"/>
      <c r="D29" s="43"/>
      <c r="E29" s="7"/>
      <c r="F29" s="7"/>
    </row>
    <row r="30" spans="1:6" x14ac:dyDescent="0.2">
      <c r="A30" s="42" t="s">
        <v>103</v>
      </c>
      <c r="B30" s="43"/>
      <c r="C30" s="43"/>
      <c r="D30" s="43"/>
      <c r="E30" s="6">
        <v>483.52130899999997</v>
      </c>
      <c r="F30" s="6">
        <v>5.36</v>
      </c>
    </row>
    <row r="31" spans="1:6" x14ac:dyDescent="0.2">
      <c r="A31" s="43"/>
      <c r="B31" s="43"/>
      <c r="C31" s="43"/>
      <c r="D31" s="43"/>
      <c r="E31" s="7"/>
      <c r="F31" s="7"/>
    </row>
    <row r="32" spans="1:6" x14ac:dyDescent="0.2">
      <c r="A32" s="44" t="s">
        <v>104</v>
      </c>
      <c r="B32" s="41"/>
      <c r="C32" s="41"/>
      <c r="D32" s="41"/>
      <c r="E32" s="8">
        <f>E28+E30</f>
        <v>9026.3233090000012</v>
      </c>
      <c r="F32" s="8">
        <f>F28+F30</f>
        <v>100.00322958991181</v>
      </c>
    </row>
    <row r="33" spans="1:4" x14ac:dyDescent="0.2">
      <c r="A33" s="45" t="s">
        <v>718</v>
      </c>
    </row>
    <row r="34" spans="1:4" x14ac:dyDescent="0.2">
      <c r="A34" s="45"/>
    </row>
    <row r="35" spans="1:4" x14ac:dyDescent="0.2">
      <c r="A35" s="4" t="s">
        <v>105</v>
      </c>
    </row>
    <row r="36" spans="1:4" x14ac:dyDescent="0.2">
      <c r="A36" s="4" t="s">
        <v>687</v>
      </c>
    </row>
    <row r="37" spans="1:4" x14ac:dyDescent="0.2">
      <c r="A37" s="4" t="s">
        <v>106</v>
      </c>
      <c r="D37" s="46"/>
    </row>
    <row r="38" spans="1:4" x14ac:dyDescent="0.2">
      <c r="A38" s="2" t="s">
        <v>678</v>
      </c>
      <c r="D38" s="49">
        <v>10.176299999999999</v>
      </c>
    </row>
    <row r="39" spans="1:4" x14ac:dyDescent="0.2">
      <c r="A39" s="2" t="s">
        <v>679</v>
      </c>
      <c r="D39" s="49">
        <v>10.176299999999999</v>
      </c>
    </row>
    <row r="40" spans="1:4" x14ac:dyDescent="0.2">
      <c r="A40" s="2" t="s">
        <v>680</v>
      </c>
      <c r="D40" s="49">
        <v>10.1929</v>
      </c>
    </row>
    <row r="41" spans="1:4" x14ac:dyDescent="0.2">
      <c r="D41" s="46"/>
    </row>
    <row r="42" spans="1:4" x14ac:dyDescent="0.2">
      <c r="A42" s="4" t="s">
        <v>107</v>
      </c>
    </row>
    <row r="43" spans="1:4" x14ac:dyDescent="0.2">
      <c r="A43" s="2" t="s">
        <v>678</v>
      </c>
      <c r="D43" s="10">
        <v>10.5534</v>
      </c>
    </row>
    <row r="44" spans="1:4" x14ac:dyDescent="0.2">
      <c r="A44" s="2" t="s">
        <v>679</v>
      </c>
      <c r="D44" s="10">
        <v>10.5534</v>
      </c>
    </row>
    <row r="45" spans="1:4" x14ac:dyDescent="0.2">
      <c r="A45" s="2" t="s">
        <v>680</v>
      </c>
      <c r="D45" s="10">
        <v>10.61</v>
      </c>
    </row>
    <row r="47" spans="1:4" x14ac:dyDescent="0.2">
      <c r="A47" s="4" t="s">
        <v>108</v>
      </c>
      <c r="D47" s="21" t="s">
        <v>109</v>
      </c>
    </row>
    <row r="48" spans="1:4" x14ac:dyDescent="0.2">
      <c r="B48" s="51"/>
      <c r="C48" s="52"/>
      <c r="D48" s="52"/>
    </row>
    <row r="49" spans="1:5" x14ac:dyDescent="0.2">
      <c r="A49" s="4" t="s">
        <v>722</v>
      </c>
      <c r="D49" s="29">
        <v>2.0389757816002914</v>
      </c>
      <c r="E49" s="1" t="s">
        <v>723</v>
      </c>
    </row>
    <row r="51" spans="1:5" x14ac:dyDescent="0.2">
      <c r="A51" s="9" t="s">
        <v>889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D94A-F673-4541-A172-0F8BA9A3BB0B}">
  <dimension ref="A1:F143"/>
  <sheetViews>
    <sheetView showGridLines="0" workbookViewId="0">
      <selection sqref="A1:F1"/>
    </sheetView>
  </sheetViews>
  <sheetFormatPr defaultRowHeight="11.25" x14ac:dyDescent="0.2"/>
  <cols>
    <col min="1" max="1" width="58.7109375" style="2" bestFit="1" customWidth="1"/>
    <col min="2" max="2" width="76.85546875" style="2" bestFit="1" customWidth="1"/>
    <col min="3" max="3" width="11.7109375" style="2" bestFit="1" customWidth="1"/>
    <col min="4" max="4" width="8.28515625" style="2" bestFit="1" customWidth="1"/>
    <col min="5" max="5" width="8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68" t="s">
        <v>1347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1348</v>
      </c>
      <c r="B8" s="43" t="s">
        <v>1349</v>
      </c>
      <c r="C8" s="43" t="s">
        <v>1088</v>
      </c>
      <c r="D8" s="43">
        <v>2170</v>
      </c>
      <c r="E8" s="7">
        <v>21692.5569</v>
      </c>
      <c r="F8" s="7">
        <v>3.1554593836541001</v>
      </c>
    </row>
    <row r="9" spans="1:6" x14ac:dyDescent="0.2">
      <c r="A9" s="43" t="s">
        <v>1207</v>
      </c>
      <c r="B9" s="43" t="s">
        <v>1208</v>
      </c>
      <c r="C9" s="43" t="s">
        <v>1000</v>
      </c>
      <c r="D9" s="43">
        <v>2200</v>
      </c>
      <c r="E9" s="7">
        <v>21639.794000000002</v>
      </c>
      <c r="F9" s="7">
        <v>3.1477843461432502</v>
      </c>
    </row>
    <row r="10" spans="1:6" x14ac:dyDescent="0.2">
      <c r="A10" s="43" t="s">
        <v>1350</v>
      </c>
      <c r="B10" s="43" t="s">
        <v>1351</v>
      </c>
      <c r="C10" s="43" t="s">
        <v>813</v>
      </c>
      <c r="D10" s="43">
        <v>2500</v>
      </c>
      <c r="E10" s="7">
        <v>19977.575000000001</v>
      </c>
      <c r="F10" s="7">
        <v>2.9059933684628798</v>
      </c>
    </row>
    <row r="11" spans="1:6" x14ac:dyDescent="0.2">
      <c r="A11" s="43" t="s">
        <v>1352</v>
      </c>
      <c r="B11" s="43" t="s">
        <v>1353</v>
      </c>
      <c r="C11" s="43" t="s">
        <v>1104</v>
      </c>
      <c r="D11" s="43">
        <v>1500</v>
      </c>
      <c r="E11" s="7">
        <v>15040.485000000001</v>
      </c>
      <c r="F11" s="7">
        <v>2.18783058847059</v>
      </c>
    </row>
    <row r="12" spans="1:6" x14ac:dyDescent="0.2">
      <c r="A12" s="43" t="s">
        <v>1006</v>
      </c>
      <c r="B12" s="43" t="s">
        <v>1007</v>
      </c>
      <c r="C12" s="43" t="s">
        <v>1008</v>
      </c>
      <c r="D12" s="43">
        <v>1510</v>
      </c>
      <c r="E12" s="7">
        <v>14854.972299999999</v>
      </c>
      <c r="F12" s="7">
        <v>2.1608453975269599</v>
      </c>
    </row>
    <row r="13" spans="1:6" x14ac:dyDescent="0.2">
      <c r="A13" s="43" t="s">
        <v>1067</v>
      </c>
      <c r="B13" s="43" t="s">
        <v>1068</v>
      </c>
      <c r="C13" s="43" t="s">
        <v>1000</v>
      </c>
      <c r="D13" s="43">
        <v>1350</v>
      </c>
      <c r="E13" s="7">
        <v>13266.5175</v>
      </c>
      <c r="F13" s="7">
        <v>1.9297843645986399</v>
      </c>
    </row>
    <row r="14" spans="1:6" x14ac:dyDescent="0.2">
      <c r="A14" s="43" t="s">
        <v>1150</v>
      </c>
      <c r="B14" s="43" t="s">
        <v>1151</v>
      </c>
      <c r="C14" s="43" t="s">
        <v>1000</v>
      </c>
      <c r="D14" s="43">
        <v>1150</v>
      </c>
      <c r="E14" s="7">
        <v>11395.534</v>
      </c>
      <c r="F14" s="7">
        <v>1.65762592477281</v>
      </c>
    </row>
    <row r="15" spans="1:6" x14ac:dyDescent="0.2">
      <c r="A15" s="43" t="s">
        <v>1181</v>
      </c>
      <c r="B15" s="43" t="s">
        <v>1182</v>
      </c>
      <c r="C15" s="43" t="s">
        <v>1003</v>
      </c>
      <c r="D15" s="43">
        <v>1102</v>
      </c>
      <c r="E15" s="7">
        <v>11010.015880000001</v>
      </c>
      <c r="F15" s="7">
        <v>1.6015473917105001</v>
      </c>
    </row>
    <row r="16" spans="1:6" x14ac:dyDescent="0.2">
      <c r="A16" s="43" t="s">
        <v>1354</v>
      </c>
      <c r="B16" s="43" t="s">
        <v>1355</v>
      </c>
      <c r="C16" s="43" t="s">
        <v>1147</v>
      </c>
      <c r="D16" s="43">
        <v>1100</v>
      </c>
      <c r="E16" s="7">
        <v>10759.199000000001</v>
      </c>
      <c r="F16" s="7">
        <v>1.5650628739460299</v>
      </c>
    </row>
    <row r="17" spans="1:6" x14ac:dyDescent="0.2">
      <c r="A17" s="43" t="s">
        <v>1356</v>
      </c>
      <c r="B17" s="43" t="s">
        <v>1357</v>
      </c>
      <c r="C17" s="43" t="s">
        <v>1123</v>
      </c>
      <c r="D17" s="43">
        <v>2000</v>
      </c>
      <c r="E17" s="7">
        <v>10001.76813</v>
      </c>
      <c r="F17" s="7">
        <v>1.4548848826087899</v>
      </c>
    </row>
    <row r="18" spans="1:6" x14ac:dyDescent="0.2">
      <c r="A18" s="43" t="s">
        <v>1358</v>
      </c>
      <c r="B18" s="43" t="s">
        <v>1359</v>
      </c>
      <c r="C18" s="43" t="s">
        <v>813</v>
      </c>
      <c r="D18" s="43">
        <v>1250</v>
      </c>
      <c r="E18" s="7">
        <v>9988.9750000000004</v>
      </c>
      <c r="F18" s="7">
        <v>1.45302395850054</v>
      </c>
    </row>
    <row r="19" spans="1:6" x14ac:dyDescent="0.2">
      <c r="A19" s="43" t="s">
        <v>1360</v>
      </c>
      <c r="B19" s="43" t="s">
        <v>1361</v>
      </c>
      <c r="C19" s="43" t="s">
        <v>1104</v>
      </c>
      <c r="D19" s="43">
        <v>1000</v>
      </c>
      <c r="E19" s="7">
        <v>9978.19</v>
      </c>
      <c r="F19" s="7">
        <v>1.4514551425417099</v>
      </c>
    </row>
    <row r="20" spans="1:6" x14ac:dyDescent="0.2">
      <c r="A20" s="43" t="s">
        <v>1362</v>
      </c>
      <c r="B20" s="43" t="s">
        <v>1363</v>
      </c>
      <c r="C20" s="43" t="s">
        <v>1003</v>
      </c>
      <c r="D20" s="43">
        <v>788</v>
      </c>
      <c r="E20" s="7">
        <v>7903.2696400000004</v>
      </c>
      <c r="F20" s="7">
        <v>1.1496314824503999</v>
      </c>
    </row>
    <row r="21" spans="1:6" x14ac:dyDescent="0.2">
      <c r="A21" s="43" t="s">
        <v>1364</v>
      </c>
      <c r="B21" s="43" t="s">
        <v>1365</v>
      </c>
      <c r="C21" s="43" t="s">
        <v>1044</v>
      </c>
      <c r="D21" s="43">
        <v>750</v>
      </c>
      <c r="E21" s="7">
        <v>7498.53</v>
      </c>
      <c r="F21" s="7">
        <v>1.0907569338731</v>
      </c>
    </row>
    <row r="22" spans="1:6" x14ac:dyDescent="0.2">
      <c r="A22" s="43" t="s">
        <v>1004</v>
      </c>
      <c r="B22" s="43" t="s">
        <v>1005</v>
      </c>
      <c r="C22" s="43" t="s">
        <v>810</v>
      </c>
      <c r="D22" s="43">
        <v>750</v>
      </c>
      <c r="E22" s="7">
        <v>7243.9274999999998</v>
      </c>
      <c r="F22" s="7">
        <v>1.05372174934274</v>
      </c>
    </row>
    <row r="23" spans="1:6" x14ac:dyDescent="0.2">
      <c r="A23" s="43" t="s">
        <v>1366</v>
      </c>
      <c r="B23" s="43" t="s">
        <v>1367</v>
      </c>
      <c r="C23" s="43" t="s">
        <v>1222</v>
      </c>
      <c r="D23" s="43">
        <v>500</v>
      </c>
      <c r="E23" s="7">
        <v>5515.3050000000003</v>
      </c>
      <c r="F23" s="7">
        <v>0.80227153471080204</v>
      </c>
    </row>
    <row r="24" spans="1:6" x14ac:dyDescent="0.2">
      <c r="A24" s="43" t="s">
        <v>1368</v>
      </c>
      <c r="B24" s="43" t="s">
        <v>1369</v>
      </c>
      <c r="C24" s="43" t="s">
        <v>1044</v>
      </c>
      <c r="D24" s="43">
        <v>500</v>
      </c>
      <c r="E24" s="7">
        <v>5017.24</v>
      </c>
      <c r="F24" s="7">
        <v>0.72982162089175995</v>
      </c>
    </row>
    <row r="25" spans="1:6" x14ac:dyDescent="0.2">
      <c r="A25" s="43" t="s">
        <v>1370</v>
      </c>
      <c r="B25" s="43" t="s">
        <v>1369</v>
      </c>
      <c r="C25" s="43" t="s">
        <v>1044</v>
      </c>
      <c r="D25" s="43">
        <v>500</v>
      </c>
      <c r="E25" s="7">
        <v>5017.24</v>
      </c>
      <c r="F25" s="7">
        <v>0.72982162089175995</v>
      </c>
    </row>
    <row r="26" spans="1:6" x14ac:dyDescent="0.2">
      <c r="A26" s="43" t="s">
        <v>1371</v>
      </c>
      <c r="B26" s="43" t="s">
        <v>1372</v>
      </c>
      <c r="C26" s="43" t="s">
        <v>1222</v>
      </c>
      <c r="D26" s="43">
        <v>430</v>
      </c>
      <c r="E26" s="7">
        <v>4297.9058999999997</v>
      </c>
      <c r="F26" s="7">
        <v>0.62518529119162203</v>
      </c>
    </row>
    <row r="27" spans="1:6" x14ac:dyDescent="0.2">
      <c r="A27" s="43" t="s">
        <v>1373</v>
      </c>
      <c r="B27" s="43" t="s">
        <v>1374</v>
      </c>
      <c r="C27" s="43" t="s">
        <v>1030</v>
      </c>
      <c r="D27" s="43">
        <v>400</v>
      </c>
      <c r="E27" s="7">
        <v>3951.7159999999999</v>
      </c>
      <c r="F27" s="7">
        <v>0.57482754989274998</v>
      </c>
    </row>
    <row r="28" spans="1:6" x14ac:dyDescent="0.2">
      <c r="A28" s="43" t="s">
        <v>1038</v>
      </c>
      <c r="B28" s="43" t="s">
        <v>1039</v>
      </c>
      <c r="C28" s="43" t="s">
        <v>1030</v>
      </c>
      <c r="D28" s="43">
        <v>7</v>
      </c>
      <c r="E28" s="7">
        <v>3584.0419999999999</v>
      </c>
      <c r="F28" s="7">
        <v>0.52134467192802103</v>
      </c>
    </row>
    <row r="29" spans="1:6" x14ac:dyDescent="0.2">
      <c r="A29" s="43" t="s">
        <v>1225</v>
      </c>
      <c r="B29" s="43" t="s">
        <v>1226</v>
      </c>
      <c r="C29" s="43" t="s">
        <v>1030</v>
      </c>
      <c r="D29" s="43">
        <v>7</v>
      </c>
      <c r="E29" s="7">
        <v>3538.5245</v>
      </c>
      <c r="F29" s="7">
        <v>0.51472357036043803</v>
      </c>
    </row>
    <row r="30" spans="1:6" x14ac:dyDescent="0.2">
      <c r="A30" s="43" t="s">
        <v>1154</v>
      </c>
      <c r="B30" s="43" t="s">
        <v>1155</v>
      </c>
      <c r="C30" s="43" t="s">
        <v>1123</v>
      </c>
      <c r="D30" s="43">
        <v>350</v>
      </c>
      <c r="E30" s="7">
        <v>3501.09375</v>
      </c>
      <c r="F30" s="7">
        <v>0.50927878983644603</v>
      </c>
    </row>
    <row r="31" spans="1:6" x14ac:dyDescent="0.2">
      <c r="A31" s="43" t="s">
        <v>1375</v>
      </c>
      <c r="B31" s="43" t="s">
        <v>1376</v>
      </c>
      <c r="C31" s="43" t="s">
        <v>1008</v>
      </c>
      <c r="D31" s="43">
        <v>300</v>
      </c>
      <c r="E31" s="7">
        <v>3013.491</v>
      </c>
      <c r="F31" s="7">
        <v>0.43835074386769002</v>
      </c>
    </row>
    <row r="32" spans="1:6" x14ac:dyDescent="0.2">
      <c r="A32" s="43" t="s">
        <v>1203</v>
      </c>
      <c r="B32" s="43" t="s">
        <v>1204</v>
      </c>
      <c r="C32" s="43" t="s">
        <v>1003</v>
      </c>
      <c r="D32" s="43">
        <v>300</v>
      </c>
      <c r="E32" s="7">
        <v>2972.46</v>
      </c>
      <c r="F32" s="7">
        <v>0.43238226101121702</v>
      </c>
    </row>
    <row r="33" spans="1:6" x14ac:dyDescent="0.2">
      <c r="A33" s="43" t="s">
        <v>1377</v>
      </c>
      <c r="B33" s="43" t="s">
        <v>1378</v>
      </c>
      <c r="C33" s="43" t="s">
        <v>1222</v>
      </c>
      <c r="D33" s="43">
        <v>300</v>
      </c>
      <c r="E33" s="7">
        <v>2957.1419999999998</v>
      </c>
      <c r="F33" s="7">
        <v>0.430154062322532</v>
      </c>
    </row>
    <row r="34" spans="1:6" x14ac:dyDescent="0.2">
      <c r="A34" s="43" t="s">
        <v>1379</v>
      </c>
      <c r="B34" s="43" t="s">
        <v>1380</v>
      </c>
      <c r="C34" s="43" t="s">
        <v>1030</v>
      </c>
      <c r="D34" s="43">
        <v>280</v>
      </c>
      <c r="E34" s="7">
        <v>2794.4672</v>
      </c>
      <c r="F34" s="7">
        <v>0.40649093554082699</v>
      </c>
    </row>
    <row r="35" spans="1:6" x14ac:dyDescent="0.2">
      <c r="A35" s="43" t="s">
        <v>1381</v>
      </c>
      <c r="B35" s="43" t="s">
        <v>1382</v>
      </c>
      <c r="C35" s="43" t="s">
        <v>1222</v>
      </c>
      <c r="D35" s="43">
        <v>180</v>
      </c>
      <c r="E35" s="7">
        <v>1949.9867999999999</v>
      </c>
      <c r="F35" s="7">
        <v>0.28365047856860198</v>
      </c>
    </row>
    <row r="36" spans="1:6" x14ac:dyDescent="0.2">
      <c r="A36" s="43" t="s">
        <v>1148</v>
      </c>
      <c r="B36" s="43" t="s">
        <v>1149</v>
      </c>
      <c r="C36" s="43" t="s">
        <v>1123</v>
      </c>
      <c r="D36" s="43">
        <v>200</v>
      </c>
      <c r="E36" s="7">
        <v>1938.52</v>
      </c>
      <c r="F36" s="7">
        <v>0.28198248609416598</v>
      </c>
    </row>
    <row r="37" spans="1:6" x14ac:dyDescent="0.2">
      <c r="A37" s="43" t="s">
        <v>1049</v>
      </c>
      <c r="B37" s="43" t="s">
        <v>1050</v>
      </c>
      <c r="C37" s="43" t="s">
        <v>1003</v>
      </c>
      <c r="D37" s="43">
        <v>176</v>
      </c>
      <c r="E37" s="7">
        <v>1758.59728</v>
      </c>
      <c r="F37" s="7">
        <v>0.25581042911749102</v>
      </c>
    </row>
    <row r="38" spans="1:6" x14ac:dyDescent="0.2">
      <c r="A38" s="43" t="s">
        <v>1240</v>
      </c>
      <c r="B38" s="43" t="s">
        <v>1241</v>
      </c>
      <c r="C38" s="43" t="s">
        <v>1003</v>
      </c>
      <c r="D38" s="43">
        <v>174</v>
      </c>
      <c r="E38" s="7">
        <v>1730.5779</v>
      </c>
      <c r="F38" s="7">
        <v>0.25173465252957</v>
      </c>
    </row>
    <row r="39" spans="1:6" x14ac:dyDescent="0.2">
      <c r="A39" s="43" t="s">
        <v>1220</v>
      </c>
      <c r="B39" s="43" t="s">
        <v>1221</v>
      </c>
      <c r="C39" s="43" t="s">
        <v>1222</v>
      </c>
      <c r="D39" s="43">
        <v>150</v>
      </c>
      <c r="E39" s="7">
        <v>1474.4939999999999</v>
      </c>
      <c r="F39" s="7">
        <v>0.21448397945387801</v>
      </c>
    </row>
    <row r="40" spans="1:6" x14ac:dyDescent="0.2">
      <c r="A40" s="43" t="s">
        <v>1383</v>
      </c>
      <c r="B40" s="43" t="s">
        <v>1384</v>
      </c>
      <c r="C40" s="43" t="s">
        <v>813</v>
      </c>
      <c r="D40" s="43">
        <v>150</v>
      </c>
      <c r="E40" s="7">
        <v>1191.9870000000001</v>
      </c>
      <c r="F40" s="7">
        <v>0.17338972909844999</v>
      </c>
    </row>
    <row r="41" spans="1:6" x14ac:dyDescent="0.2">
      <c r="A41" s="43" t="s">
        <v>1385</v>
      </c>
      <c r="B41" s="43" t="s">
        <v>1386</v>
      </c>
      <c r="C41" s="43" t="s">
        <v>696</v>
      </c>
      <c r="D41" s="43">
        <v>100</v>
      </c>
      <c r="E41" s="7">
        <v>1003.015</v>
      </c>
      <c r="F41" s="7">
        <v>0.14590133879956901</v>
      </c>
    </row>
    <row r="42" spans="1:6" x14ac:dyDescent="0.2">
      <c r="A42" s="43" t="s">
        <v>915</v>
      </c>
      <c r="B42" s="43" t="s">
        <v>916</v>
      </c>
      <c r="C42" s="43" t="s">
        <v>696</v>
      </c>
      <c r="D42" s="43">
        <v>73</v>
      </c>
      <c r="E42" s="7">
        <v>716.90598999999997</v>
      </c>
      <c r="F42" s="7">
        <v>0.104283130097187</v>
      </c>
    </row>
    <row r="43" spans="1:6" x14ac:dyDescent="0.2">
      <c r="A43" s="43" t="s">
        <v>1173</v>
      </c>
      <c r="B43" s="43" t="s">
        <v>1174</v>
      </c>
      <c r="C43" s="43" t="s">
        <v>1003</v>
      </c>
      <c r="D43" s="43">
        <v>62</v>
      </c>
      <c r="E43" s="7">
        <v>614.39395999999999</v>
      </c>
      <c r="F43" s="7">
        <v>8.9371446403462201E-2</v>
      </c>
    </row>
    <row r="44" spans="1:6" x14ac:dyDescent="0.2">
      <c r="A44" s="43" t="s">
        <v>1175</v>
      </c>
      <c r="B44" s="43" t="s">
        <v>1176</v>
      </c>
      <c r="C44" s="43" t="s">
        <v>1003</v>
      </c>
      <c r="D44" s="43">
        <v>62</v>
      </c>
      <c r="E44" s="7">
        <v>609.56106</v>
      </c>
      <c r="F44" s="7">
        <v>8.8668439389325407E-2</v>
      </c>
    </row>
    <row r="45" spans="1:6" x14ac:dyDescent="0.2">
      <c r="A45" s="43" t="s">
        <v>1033</v>
      </c>
      <c r="B45" s="43" t="s">
        <v>1034</v>
      </c>
      <c r="C45" s="43" t="s">
        <v>1003</v>
      </c>
      <c r="D45" s="43">
        <v>55</v>
      </c>
      <c r="E45" s="7">
        <v>547.64819999999997</v>
      </c>
      <c r="F45" s="7">
        <v>7.9662423364729298E-2</v>
      </c>
    </row>
    <row r="46" spans="1:6" x14ac:dyDescent="0.2">
      <c r="A46" s="43" t="s">
        <v>1164</v>
      </c>
      <c r="B46" s="43" t="s">
        <v>1165</v>
      </c>
      <c r="C46" s="43" t="s">
        <v>1166</v>
      </c>
      <c r="D46" s="43">
        <v>50</v>
      </c>
      <c r="E46" s="7">
        <v>501.7595</v>
      </c>
      <c r="F46" s="7">
        <v>7.2987326017459594E-2</v>
      </c>
    </row>
    <row r="47" spans="1:6" x14ac:dyDescent="0.2">
      <c r="A47" s="43" t="s">
        <v>732</v>
      </c>
      <c r="B47" s="43" t="s">
        <v>733</v>
      </c>
      <c r="C47" s="43" t="s">
        <v>705</v>
      </c>
      <c r="D47" s="43">
        <v>9</v>
      </c>
      <c r="E47" s="7">
        <v>91.112219999999994</v>
      </c>
      <c r="F47" s="25">
        <v>1.3253435721977996E-2</v>
      </c>
    </row>
    <row r="48" spans="1:6" x14ac:dyDescent="0.2">
      <c r="A48" s="42" t="s">
        <v>40</v>
      </c>
      <c r="B48" s="43"/>
      <c r="C48" s="43"/>
      <c r="D48" s="43"/>
      <c r="E48" s="6">
        <f>SUM(E8:E47)</f>
        <v>252540.49610999998</v>
      </c>
      <c r="F48" s="6">
        <f>SUM(F8:F47)</f>
        <v>36.735239735704774</v>
      </c>
    </row>
    <row r="49" spans="1:6" x14ac:dyDescent="0.2">
      <c r="A49" s="43"/>
      <c r="B49" s="43"/>
      <c r="C49" s="43"/>
      <c r="D49" s="43"/>
      <c r="E49" s="7"/>
      <c r="F49" s="7"/>
    </row>
    <row r="50" spans="1:6" x14ac:dyDescent="0.2">
      <c r="A50" s="42" t="s">
        <v>768</v>
      </c>
      <c r="B50" s="43"/>
      <c r="C50" s="43"/>
      <c r="D50" s="43"/>
      <c r="E50" s="7"/>
      <c r="F50" s="7"/>
    </row>
    <row r="51" spans="1:6" x14ac:dyDescent="0.2">
      <c r="A51" s="43" t="s">
        <v>1387</v>
      </c>
      <c r="B51" s="43" t="s">
        <v>1388</v>
      </c>
      <c r="C51" s="43" t="s">
        <v>1091</v>
      </c>
      <c r="D51" s="43">
        <v>30000</v>
      </c>
      <c r="E51" s="7">
        <v>30224.22</v>
      </c>
      <c r="F51" s="7">
        <v>4.3964987185363098</v>
      </c>
    </row>
    <row r="52" spans="1:6" x14ac:dyDescent="0.2">
      <c r="A52" s="43" t="s">
        <v>1297</v>
      </c>
      <c r="B52" s="43" t="s">
        <v>1298</v>
      </c>
      <c r="C52" s="43" t="s">
        <v>1037</v>
      </c>
      <c r="D52" s="43">
        <v>2500</v>
      </c>
      <c r="E52" s="7">
        <v>24358.35</v>
      </c>
      <c r="F52" s="7">
        <v>3.5432330283679501</v>
      </c>
    </row>
    <row r="53" spans="1:6" x14ac:dyDescent="0.2">
      <c r="A53" s="43" t="s">
        <v>1389</v>
      </c>
      <c r="B53" s="43" t="s">
        <v>1390</v>
      </c>
      <c r="C53" s="43" t="s">
        <v>1077</v>
      </c>
      <c r="D53" s="43">
        <v>1766</v>
      </c>
      <c r="E53" s="7">
        <v>20100.612000000001</v>
      </c>
      <c r="F53" s="7">
        <v>2.9238906711172601</v>
      </c>
    </row>
    <row r="54" spans="1:6" x14ac:dyDescent="0.2">
      <c r="A54" s="43" t="s">
        <v>1277</v>
      </c>
      <c r="B54" s="43" t="s">
        <v>1278</v>
      </c>
      <c r="C54" s="43" t="s">
        <v>1101</v>
      </c>
      <c r="D54" s="43">
        <v>133</v>
      </c>
      <c r="E54" s="7">
        <v>19999.449400000001</v>
      </c>
      <c r="F54" s="7">
        <v>2.9091752792472998</v>
      </c>
    </row>
    <row r="55" spans="1:6" x14ac:dyDescent="0.2">
      <c r="A55" s="43" t="s">
        <v>1391</v>
      </c>
      <c r="B55" s="43" t="s">
        <v>1392</v>
      </c>
      <c r="C55" s="43" t="s">
        <v>1008</v>
      </c>
      <c r="D55" s="43">
        <v>2000</v>
      </c>
      <c r="E55" s="7">
        <v>19937.86</v>
      </c>
      <c r="F55" s="7">
        <v>2.9002163146098199</v>
      </c>
    </row>
    <row r="56" spans="1:6" x14ac:dyDescent="0.2">
      <c r="A56" s="43" t="s">
        <v>1393</v>
      </c>
      <c r="B56" s="43" t="s">
        <v>1394</v>
      </c>
      <c r="C56" s="43" t="s">
        <v>1395</v>
      </c>
      <c r="D56" s="43">
        <v>1900</v>
      </c>
      <c r="E56" s="7">
        <v>18978.454000000002</v>
      </c>
      <c r="F56" s="7">
        <v>2.7606584616840499</v>
      </c>
    </row>
    <row r="57" spans="1:6" x14ac:dyDescent="0.2">
      <c r="A57" s="43" t="s">
        <v>1102</v>
      </c>
      <c r="B57" s="43" t="s">
        <v>1103</v>
      </c>
      <c r="C57" s="43" t="s">
        <v>1104</v>
      </c>
      <c r="D57" s="43">
        <v>1970</v>
      </c>
      <c r="E57" s="7">
        <v>18943.480599999999</v>
      </c>
      <c r="F57" s="7">
        <v>2.7555711340943598</v>
      </c>
    </row>
    <row r="58" spans="1:6" x14ac:dyDescent="0.2">
      <c r="A58" s="43" t="s">
        <v>1396</v>
      </c>
      <c r="B58" s="43" t="s">
        <v>1397</v>
      </c>
      <c r="C58" s="43" t="s">
        <v>1147</v>
      </c>
      <c r="D58" s="43">
        <v>1609</v>
      </c>
      <c r="E58" s="7">
        <v>18299.543385299999</v>
      </c>
      <c r="F58" s="7">
        <v>2.6619022440701898</v>
      </c>
    </row>
    <row r="59" spans="1:6" x14ac:dyDescent="0.2">
      <c r="A59" s="43" t="s">
        <v>1128</v>
      </c>
      <c r="B59" s="43" t="s">
        <v>1129</v>
      </c>
      <c r="C59" s="43" t="s">
        <v>1091</v>
      </c>
      <c r="D59" s="43">
        <v>1498</v>
      </c>
      <c r="E59" s="7">
        <v>14989.332539999999</v>
      </c>
      <c r="F59" s="7">
        <v>2.18038981002073</v>
      </c>
    </row>
    <row r="60" spans="1:6" x14ac:dyDescent="0.2">
      <c r="A60" s="43" t="s">
        <v>1249</v>
      </c>
      <c r="B60" s="43" t="s">
        <v>1250</v>
      </c>
      <c r="C60" s="43" t="s">
        <v>1101</v>
      </c>
      <c r="D60" s="43">
        <v>1220</v>
      </c>
      <c r="E60" s="7">
        <v>10675</v>
      </c>
      <c r="F60" s="7">
        <v>1.5528150542966901</v>
      </c>
    </row>
    <row r="61" spans="1:6" x14ac:dyDescent="0.2">
      <c r="A61" s="43" t="s">
        <v>1253</v>
      </c>
      <c r="B61" s="43" t="s">
        <v>1254</v>
      </c>
      <c r="C61" s="43" t="s">
        <v>1101</v>
      </c>
      <c r="D61" s="43">
        <v>68</v>
      </c>
      <c r="E61" s="7">
        <v>9952.1808000000001</v>
      </c>
      <c r="F61" s="7">
        <v>1.4476717723018699</v>
      </c>
    </row>
    <row r="62" spans="1:6" x14ac:dyDescent="0.2">
      <c r="A62" s="43" t="s">
        <v>1398</v>
      </c>
      <c r="B62" s="43" t="s">
        <v>1399</v>
      </c>
      <c r="C62" s="43" t="s">
        <v>1008</v>
      </c>
      <c r="D62" s="43">
        <v>850</v>
      </c>
      <c r="E62" s="7">
        <v>8514.8155000000006</v>
      </c>
      <c r="F62" s="7">
        <v>1.2385886363427501</v>
      </c>
    </row>
    <row r="63" spans="1:6" x14ac:dyDescent="0.2">
      <c r="A63" s="43" t="s">
        <v>1400</v>
      </c>
      <c r="B63" s="43" t="s">
        <v>1401</v>
      </c>
      <c r="C63" s="43" t="s">
        <v>1008</v>
      </c>
      <c r="D63" s="43">
        <v>650</v>
      </c>
      <c r="E63" s="7">
        <v>6470.23</v>
      </c>
      <c r="F63" s="7">
        <v>0.94117756897068705</v>
      </c>
    </row>
    <row r="64" spans="1:6" x14ac:dyDescent="0.2">
      <c r="A64" s="43" t="s">
        <v>1247</v>
      </c>
      <c r="B64" s="43" t="s">
        <v>1248</v>
      </c>
      <c r="C64" s="43" t="s">
        <v>1101</v>
      </c>
      <c r="D64" s="43">
        <v>350</v>
      </c>
      <c r="E64" s="7">
        <v>5912.3540000000003</v>
      </c>
      <c r="F64" s="7">
        <v>0.86002738150175795</v>
      </c>
    </row>
    <row r="65" spans="1:6" x14ac:dyDescent="0.2">
      <c r="A65" s="43" t="s">
        <v>1327</v>
      </c>
      <c r="B65" s="43" t="s">
        <v>1328</v>
      </c>
      <c r="C65" s="43" t="s">
        <v>1037</v>
      </c>
      <c r="D65" s="43">
        <v>450</v>
      </c>
      <c r="E65" s="7">
        <v>5534.46</v>
      </c>
      <c r="F65" s="7">
        <v>0.80505787404242302</v>
      </c>
    </row>
    <row r="66" spans="1:6" x14ac:dyDescent="0.2">
      <c r="A66" s="43" t="s">
        <v>1402</v>
      </c>
      <c r="B66" s="43" t="s">
        <v>1403</v>
      </c>
      <c r="C66" s="43" t="s">
        <v>1211</v>
      </c>
      <c r="D66" s="43">
        <v>42</v>
      </c>
      <c r="E66" s="7">
        <v>5053.1662169000001</v>
      </c>
      <c r="F66" s="7">
        <v>0.73504754786564697</v>
      </c>
    </row>
    <row r="67" spans="1:6" x14ac:dyDescent="0.2">
      <c r="A67" s="43" t="s">
        <v>1133</v>
      </c>
      <c r="B67" s="43" t="s">
        <v>1134</v>
      </c>
      <c r="C67" s="43" t="s">
        <v>1037</v>
      </c>
      <c r="D67" s="43">
        <v>400</v>
      </c>
      <c r="E67" s="7">
        <v>4897.9880000000003</v>
      </c>
      <c r="F67" s="7">
        <v>0.71247489481635096</v>
      </c>
    </row>
    <row r="68" spans="1:6" x14ac:dyDescent="0.2">
      <c r="A68" s="43" t="s">
        <v>1130</v>
      </c>
      <c r="B68" s="43" t="s">
        <v>1131</v>
      </c>
      <c r="C68" s="43" t="s">
        <v>1132</v>
      </c>
      <c r="D68" s="43">
        <v>450</v>
      </c>
      <c r="E68" s="7">
        <v>4448.34</v>
      </c>
      <c r="F68" s="7">
        <v>0.64706785186230897</v>
      </c>
    </row>
    <row r="69" spans="1:6" x14ac:dyDescent="0.2">
      <c r="A69" s="43" t="s">
        <v>1404</v>
      </c>
      <c r="B69" s="43" t="s">
        <v>1405</v>
      </c>
      <c r="C69" s="43" t="s">
        <v>1074</v>
      </c>
      <c r="D69" s="43">
        <v>260</v>
      </c>
      <c r="E69" s="7">
        <v>3806.9096</v>
      </c>
      <c r="F69" s="7">
        <v>0.55376361004464603</v>
      </c>
    </row>
    <row r="70" spans="1:6" x14ac:dyDescent="0.2">
      <c r="A70" s="43" t="s">
        <v>1406</v>
      </c>
      <c r="B70" s="43" t="s">
        <v>1407</v>
      </c>
      <c r="C70" s="43" t="s">
        <v>1074</v>
      </c>
      <c r="D70" s="43">
        <v>257</v>
      </c>
      <c r="E70" s="7">
        <v>3755.1863400000002</v>
      </c>
      <c r="F70" s="7">
        <v>0.54623980144649098</v>
      </c>
    </row>
    <row r="71" spans="1:6" x14ac:dyDescent="0.2">
      <c r="A71" s="43" t="s">
        <v>1329</v>
      </c>
      <c r="B71" s="43" t="s">
        <v>1330</v>
      </c>
      <c r="C71" s="43" t="s">
        <v>1101</v>
      </c>
      <c r="D71" s="43">
        <v>368</v>
      </c>
      <c r="E71" s="7">
        <v>3220</v>
      </c>
      <c r="F71" s="7">
        <v>0.46839011473867398</v>
      </c>
    </row>
    <row r="72" spans="1:6" x14ac:dyDescent="0.2">
      <c r="A72" s="43" t="s">
        <v>1408</v>
      </c>
      <c r="B72" s="43" t="s">
        <v>1409</v>
      </c>
      <c r="C72" s="43" t="s">
        <v>1091</v>
      </c>
      <c r="D72" s="43">
        <v>320</v>
      </c>
      <c r="E72" s="7">
        <v>3206.8384000000001</v>
      </c>
      <c r="F72" s="7">
        <v>0.46647559196409499</v>
      </c>
    </row>
    <row r="73" spans="1:6" x14ac:dyDescent="0.2">
      <c r="A73" s="43" t="s">
        <v>1410</v>
      </c>
      <c r="B73" s="43" t="s">
        <v>1411</v>
      </c>
      <c r="C73" s="43" t="s">
        <v>1094</v>
      </c>
      <c r="D73" s="43">
        <v>307</v>
      </c>
      <c r="E73" s="7">
        <v>3075.15146</v>
      </c>
      <c r="F73" s="7">
        <v>0.44732004508950401</v>
      </c>
    </row>
    <row r="74" spans="1:6" x14ac:dyDescent="0.2">
      <c r="A74" s="43" t="s">
        <v>1412</v>
      </c>
      <c r="B74" s="43" t="s">
        <v>1413</v>
      </c>
      <c r="C74" s="43" t="s">
        <v>1091</v>
      </c>
      <c r="D74" s="43">
        <v>597</v>
      </c>
      <c r="E74" s="7">
        <v>3036.96288</v>
      </c>
      <c r="F74" s="7">
        <v>0.441765028515619</v>
      </c>
    </row>
    <row r="75" spans="1:6" x14ac:dyDescent="0.2">
      <c r="A75" s="43" t="s">
        <v>1263</v>
      </c>
      <c r="B75" s="43" t="s">
        <v>1264</v>
      </c>
      <c r="C75" s="43" t="s">
        <v>1037</v>
      </c>
      <c r="D75" s="43">
        <v>210</v>
      </c>
      <c r="E75" s="7">
        <v>2737.8582000000001</v>
      </c>
      <c r="F75" s="7">
        <v>0.39825643367584501</v>
      </c>
    </row>
    <row r="76" spans="1:6" x14ac:dyDescent="0.2">
      <c r="A76" s="43" t="s">
        <v>1285</v>
      </c>
      <c r="B76" s="43" t="s">
        <v>1286</v>
      </c>
      <c r="C76" s="43" t="s">
        <v>1080</v>
      </c>
      <c r="D76" s="43">
        <v>16</v>
      </c>
      <c r="E76" s="7">
        <v>2293.6383999999998</v>
      </c>
      <c r="F76" s="7">
        <v>0.33363899172205902</v>
      </c>
    </row>
    <row r="77" spans="1:6" x14ac:dyDescent="0.2">
      <c r="A77" s="43" t="s">
        <v>1089</v>
      </c>
      <c r="B77" s="43" t="s">
        <v>1090</v>
      </c>
      <c r="C77" s="43" t="s">
        <v>1091</v>
      </c>
      <c r="D77" s="43">
        <v>180</v>
      </c>
      <c r="E77" s="7">
        <v>1691.4798000000001</v>
      </c>
      <c r="F77" s="7">
        <v>0.24604733465843201</v>
      </c>
    </row>
    <row r="78" spans="1:6" x14ac:dyDescent="0.2">
      <c r="A78" s="43" t="s">
        <v>1119</v>
      </c>
      <c r="B78" s="43" t="s">
        <v>1120</v>
      </c>
      <c r="C78" s="43" t="s">
        <v>1091</v>
      </c>
      <c r="D78" s="43">
        <v>120</v>
      </c>
      <c r="E78" s="7">
        <v>1153.3248000000001</v>
      </c>
      <c r="F78" s="7">
        <v>0.16776581844812399</v>
      </c>
    </row>
    <row r="79" spans="1:6" x14ac:dyDescent="0.2">
      <c r="A79" s="43" t="s">
        <v>1414</v>
      </c>
      <c r="B79" s="43" t="s">
        <v>1415</v>
      </c>
      <c r="C79" s="43" t="s">
        <v>1416</v>
      </c>
      <c r="D79" s="43">
        <v>50</v>
      </c>
      <c r="E79" s="7">
        <v>500.18106669999997</v>
      </c>
      <c r="F79" s="7">
        <v>7.2757722739666297E-2</v>
      </c>
    </row>
    <row r="80" spans="1:6" x14ac:dyDescent="0.2">
      <c r="A80" s="43" t="s">
        <v>1251</v>
      </c>
      <c r="B80" s="43" t="s">
        <v>1252</v>
      </c>
      <c r="C80" s="43" t="s">
        <v>1091</v>
      </c>
      <c r="D80" s="43">
        <v>40</v>
      </c>
      <c r="E80" s="7">
        <v>374.4024</v>
      </c>
      <c r="F80" s="7">
        <v>5.4461609656656799E-2</v>
      </c>
    </row>
    <row r="81" spans="1:6" x14ac:dyDescent="0.2">
      <c r="A81" s="42" t="s">
        <v>40</v>
      </c>
      <c r="B81" s="43"/>
      <c r="C81" s="43"/>
      <c r="D81" s="43"/>
      <c r="E81" s="6">
        <f>SUM(E51:E80)</f>
        <v>276141.7697889001</v>
      </c>
      <c r="F81" s="6">
        <f>SUM(F51:F80)</f>
        <v>40.168346346448288</v>
      </c>
    </row>
    <row r="82" spans="1:6" x14ac:dyDescent="0.2">
      <c r="A82" s="43"/>
      <c r="B82" s="43"/>
      <c r="C82" s="43"/>
      <c r="D82" s="43"/>
      <c r="E82" s="7"/>
      <c r="F82" s="7"/>
    </row>
    <row r="83" spans="1:6" x14ac:dyDescent="0.2">
      <c r="A83" s="42" t="s">
        <v>1417</v>
      </c>
      <c r="B83" s="43"/>
      <c r="C83" s="43"/>
      <c r="D83" s="43"/>
      <c r="E83" s="7"/>
      <c r="F83" s="7"/>
    </row>
    <row r="84" spans="1:6" x14ac:dyDescent="0.2">
      <c r="A84" s="42" t="s">
        <v>1418</v>
      </c>
      <c r="B84" s="43"/>
      <c r="C84" s="43"/>
      <c r="D84" s="43"/>
      <c r="E84" s="7"/>
      <c r="F84" s="7"/>
    </row>
    <row r="85" spans="1:6" x14ac:dyDescent="0.2">
      <c r="A85" s="43" t="s">
        <v>1419</v>
      </c>
      <c r="B85" s="43" t="s">
        <v>1420</v>
      </c>
      <c r="C85" s="43" t="s">
        <v>1421</v>
      </c>
      <c r="D85" s="43">
        <v>25000</v>
      </c>
      <c r="E85" s="7">
        <v>23474.55</v>
      </c>
      <c r="F85" s="7">
        <v>3.4146730335213502</v>
      </c>
    </row>
    <row r="86" spans="1:6" x14ac:dyDescent="0.2">
      <c r="A86" s="43" t="s">
        <v>1422</v>
      </c>
      <c r="B86" s="43" t="s">
        <v>1423</v>
      </c>
      <c r="C86" s="43" t="s">
        <v>1424</v>
      </c>
      <c r="D86" s="43">
        <v>5000</v>
      </c>
      <c r="E86" s="7">
        <v>4839.82</v>
      </c>
      <c r="F86" s="7">
        <v>0.704013616495196</v>
      </c>
    </row>
    <row r="87" spans="1:6" x14ac:dyDescent="0.2">
      <c r="A87" s="43" t="s">
        <v>1425</v>
      </c>
      <c r="B87" s="43" t="s">
        <v>1426</v>
      </c>
      <c r="C87" s="43" t="s">
        <v>1421</v>
      </c>
      <c r="D87" s="43">
        <v>5000</v>
      </c>
      <c r="E87" s="7">
        <v>4741.91</v>
      </c>
      <c r="F87" s="7">
        <v>0.68977135682623203</v>
      </c>
    </row>
    <row r="88" spans="1:6" x14ac:dyDescent="0.2">
      <c r="A88" s="43" t="s">
        <v>1427</v>
      </c>
      <c r="B88" s="43" t="s">
        <v>1428</v>
      </c>
      <c r="C88" s="43" t="s">
        <v>1421</v>
      </c>
      <c r="D88" s="43">
        <v>1300</v>
      </c>
      <c r="E88" s="7">
        <v>1297.3570999999999</v>
      </c>
      <c r="F88" s="7">
        <v>0.18871715556709101</v>
      </c>
    </row>
    <row r="89" spans="1:6" x14ac:dyDescent="0.2">
      <c r="A89" s="43" t="s">
        <v>1429</v>
      </c>
      <c r="B89" s="43" t="s">
        <v>1430</v>
      </c>
      <c r="C89" s="43" t="s">
        <v>1421</v>
      </c>
      <c r="D89" s="43">
        <v>1200</v>
      </c>
      <c r="E89" s="7">
        <v>1176.9179999999999</v>
      </c>
      <c r="F89" s="7">
        <v>0.17119775063913401</v>
      </c>
    </row>
    <row r="90" spans="1:6" x14ac:dyDescent="0.2">
      <c r="A90" s="42" t="s">
        <v>40</v>
      </c>
      <c r="B90" s="43"/>
      <c r="C90" s="43"/>
      <c r="D90" s="43"/>
      <c r="E90" s="6">
        <f>SUM(E85:E89)</f>
        <v>35530.555099999998</v>
      </c>
      <c r="F90" s="6">
        <f>SUM(F85:F89)</f>
        <v>5.1683729130490033</v>
      </c>
    </row>
    <row r="91" spans="1:6" x14ac:dyDescent="0.2">
      <c r="A91" s="43"/>
      <c r="B91" s="43"/>
      <c r="C91" s="43"/>
      <c r="D91" s="43"/>
      <c r="E91" s="7"/>
      <c r="F91" s="7"/>
    </row>
    <row r="92" spans="1:6" x14ac:dyDescent="0.2">
      <c r="A92" s="42" t="s">
        <v>1137</v>
      </c>
      <c r="B92" s="43"/>
      <c r="C92" s="43"/>
      <c r="D92" s="43"/>
      <c r="E92" s="7"/>
      <c r="F92" s="7"/>
    </row>
    <row r="93" spans="1:6" x14ac:dyDescent="0.2">
      <c r="A93" s="43" t="s">
        <v>1431</v>
      </c>
      <c r="B93" s="43" t="s">
        <v>1432</v>
      </c>
      <c r="C93" s="43" t="s">
        <v>1421</v>
      </c>
      <c r="D93" s="43">
        <v>4000</v>
      </c>
      <c r="E93" s="7">
        <v>19974.34</v>
      </c>
      <c r="F93" s="7">
        <v>2.9055227964066099</v>
      </c>
    </row>
    <row r="94" spans="1:6" x14ac:dyDescent="0.2">
      <c r="A94" s="43" t="s">
        <v>1433</v>
      </c>
      <c r="B94" s="43" t="s">
        <v>1434</v>
      </c>
      <c r="C94" s="43" t="s">
        <v>1435</v>
      </c>
      <c r="D94" s="43">
        <v>2000</v>
      </c>
      <c r="E94" s="7">
        <v>9948.1</v>
      </c>
      <c r="F94" s="7">
        <v>1.4470781678359601</v>
      </c>
    </row>
    <row r="95" spans="1:6" x14ac:dyDescent="0.2">
      <c r="A95" s="43" t="s">
        <v>1436</v>
      </c>
      <c r="B95" s="43" t="s">
        <v>1437</v>
      </c>
      <c r="C95" s="43" t="s">
        <v>1424</v>
      </c>
      <c r="D95" s="43">
        <v>2000</v>
      </c>
      <c r="E95" s="7">
        <v>9832.44</v>
      </c>
      <c r="F95" s="7">
        <v>1.4302539440252</v>
      </c>
    </row>
    <row r="96" spans="1:6" x14ac:dyDescent="0.2">
      <c r="A96" s="43" t="s">
        <v>1438</v>
      </c>
      <c r="B96" s="43" t="s">
        <v>1439</v>
      </c>
      <c r="C96" s="43" t="s">
        <v>1424</v>
      </c>
      <c r="D96" s="43">
        <v>1600</v>
      </c>
      <c r="E96" s="7">
        <v>7869.52</v>
      </c>
      <c r="F96" s="7">
        <v>1.14472216637835</v>
      </c>
    </row>
    <row r="97" spans="1:6" x14ac:dyDescent="0.2">
      <c r="A97" s="43" t="s">
        <v>1440</v>
      </c>
      <c r="B97" s="43" t="s">
        <v>1441</v>
      </c>
      <c r="C97" s="43" t="s">
        <v>1421</v>
      </c>
      <c r="D97" s="43">
        <v>1500</v>
      </c>
      <c r="E97" s="7">
        <v>7386.4125000000004</v>
      </c>
      <c r="F97" s="7">
        <v>1.07444801191993</v>
      </c>
    </row>
    <row r="98" spans="1:6" x14ac:dyDescent="0.2">
      <c r="A98" s="43" t="s">
        <v>1442</v>
      </c>
      <c r="B98" s="43" t="s">
        <v>1443</v>
      </c>
      <c r="C98" s="43" t="s">
        <v>1424</v>
      </c>
      <c r="D98" s="43">
        <v>1500</v>
      </c>
      <c r="E98" s="7">
        <v>7089.1049999999996</v>
      </c>
      <c r="F98" s="7">
        <v>1.0312008398585399</v>
      </c>
    </row>
    <row r="99" spans="1:6" x14ac:dyDescent="0.2">
      <c r="A99" s="43" t="s">
        <v>1444</v>
      </c>
      <c r="B99" s="43" t="s">
        <v>1445</v>
      </c>
      <c r="C99" s="43" t="s">
        <v>1435</v>
      </c>
      <c r="D99" s="43">
        <v>1500</v>
      </c>
      <c r="E99" s="7">
        <v>6979.95</v>
      </c>
      <c r="F99" s="7">
        <v>1.0153228513572099</v>
      </c>
    </row>
    <row r="100" spans="1:6" x14ac:dyDescent="0.2">
      <c r="A100" s="43" t="s">
        <v>1446</v>
      </c>
      <c r="B100" s="43" t="s">
        <v>1447</v>
      </c>
      <c r="C100" s="43" t="s">
        <v>1140</v>
      </c>
      <c r="D100" s="43">
        <v>1200</v>
      </c>
      <c r="E100" s="7">
        <v>5842.8360000000002</v>
      </c>
      <c r="F100" s="7">
        <v>0.84991510075753296</v>
      </c>
    </row>
    <row r="101" spans="1:6" x14ac:dyDescent="0.2">
      <c r="A101" s="43" t="s">
        <v>1448</v>
      </c>
      <c r="B101" s="43" t="s">
        <v>1449</v>
      </c>
      <c r="C101" s="43" t="s">
        <v>1435</v>
      </c>
      <c r="D101" s="43">
        <v>1000</v>
      </c>
      <c r="E101" s="7">
        <v>4976.38</v>
      </c>
      <c r="F101" s="7">
        <v>0.72387801216870895</v>
      </c>
    </row>
    <row r="102" spans="1:6" x14ac:dyDescent="0.2">
      <c r="A102" s="43" t="s">
        <v>1450</v>
      </c>
      <c r="B102" s="43" t="s">
        <v>1451</v>
      </c>
      <c r="C102" s="43" t="s">
        <v>1140</v>
      </c>
      <c r="D102" s="43">
        <v>1000</v>
      </c>
      <c r="E102" s="7">
        <v>4865.0050000000001</v>
      </c>
      <c r="F102" s="7">
        <v>0.70767709632118703</v>
      </c>
    </row>
    <row r="103" spans="1:6" x14ac:dyDescent="0.2">
      <c r="A103" s="43" t="s">
        <v>1452</v>
      </c>
      <c r="B103" s="43" t="s">
        <v>1453</v>
      </c>
      <c r="C103" s="43" t="s">
        <v>1140</v>
      </c>
      <c r="D103" s="43">
        <v>1000</v>
      </c>
      <c r="E103" s="7">
        <v>4855.6400000000003</v>
      </c>
      <c r="F103" s="7">
        <v>0.70631483749369395</v>
      </c>
    </row>
    <row r="104" spans="1:6" x14ac:dyDescent="0.2">
      <c r="A104" s="43" t="s">
        <v>1454</v>
      </c>
      <c r="B104" s="43" t="s">
        <v>1455</v>
      </c>
      <c r="C104" s="43" t="s">
        <v>1140</v>
      </c>
      <c r="D104" s="43">
        <v>1000</v>
      </c>
      <c r="E104" s="7">
        <v>4848.9750000000004</v>
      </c>
      <c r="F104" s="7">
        <v>0.70534532814129303</v>
      </c>
    </row>
    <row r="105" spans="1:6" x14ac:dyDescent="0.2">
      <c r="A105" s="43" t="s">
        <v>1456</v>
      </c>
      <c r="B105" s="43" t="s">
        <v>1457</v>
      </c>
      <c r="C105" s="43" t="s">
        <v>1140</v>
      </c>
      <c r="D105" s="43">
        <v>500</v>
      </c>
      <c r="E105" s="7">
        <v>2433.8425000000002</v>
      </c>
      <c r="F105" s="7">
        <v>0.35403346827045401</v>
      </c>
    </row>
    <row r="106" spans="1:6" x14ac:dyDescent="0.2">
      <c r="A106" s="43" t="s">
        <v>1458</v>
      </c>
      <c r="B106" s="43" t="s">
        <v>1459</v>
      </c>
      <c r="C106" s="43" t="s">
        <v>1140</v>
      </c>
      <c r="D106" s="43">
        <v>500</v>
      </c>
      <c r="E106" s="7">
        <v>2423.1574999999998</v>
      </c>
      <c r="F106" s="7">
        <v>0.35247919858847199</v>
      </c>
    </row>
    <row r="107" spans="1:6" x14ac:dyDescent="0.2">
      <c r="A107" s="43" t="s">
        <v>1460</v>
      </c>
      <c r="B107" s="43" t="s">
        <v>1461</v>
      </c>
      <c r="C107" s="43" t="s">
        <v>1140</v>
      </c>
      <c r="D107" s="43">
        <v>300</v>
      </c>
      <c r="E107" s="7">
        <v>1469.1479999999999</v>
      </c>
      <c r="F107" s="7">
        <v>0.21370633549319701</v>
      </c>
    </row>
    <row r="108" spans="1:6" x14ac:dyDescent="0.2">
      <c r="A108" s="42" t="s">
        <v>40</v>
      </c>
      <c r="B108" s="43"/>
      <c r="C108" s="43"/>
      <c r="D108" s="43"/>
      <c r="E108" s="6">
        <f>SUM(E93:E107)</f>
        <v>100794.85150000002</v>
      </c>
      <c r="F108" s="6">
        <f>SUM(F93:F107)</f>
        <v>14.661898155016344</v>
      </c>
    </row>
    <row r="109" spans="1:6" x14ac:dyDescent="0.2">
      <c r="A109" s="43"/>
      <c r="B109" s="43"/>
      <c r="C109" s="43"/>
      <c r="D109" s="43"/>
      <c r="E109" s="7"/>
      <c r="F109" s="7"/>
    </row>
    <row r="110" spans="1:6" x14ac:dyDescent="0.2">
      <c r="A110" s="42" t="s">
        <v>40</v>
      </c>
      <c r="B110" s="43"/>
      <c r="C110" s="43"/>
      <c r="D110" s="43"/>
      <c r="E110" s="6">
        <f>E48+E81+E90+E108</f>
        <v>665007.67249890009</v>
      </c>
      <c r="F110" s="6">
        <f>F48+F81+F90+F108</f>
        <v>96.733857150218398</v>
      </c>
    </row>
    <row r="111" spans="1:6" x14ac:dyDescent="0.2">
      <c r="A111" s="43"/>
      <c r="B111" s="43"/>
      <c r="C111" s="43"/>
      <c r="D111" s="43"/>
      <c r="E111" s="7"/>
      <c r="F111" s="7"/>
    </row>
    <row r="112" spans="1:6" x14ac:dyDescent="0.2">
      <c r="A112" s="42" t="s">
        <v>103</v>
      </c>
      <c r="B112" s="43"/>
      <c r="C112" s="43"/>
      <c r="D112" s="43"/>
      <c r="E112" s="6">
        <v>22453.465211300001</v>
      </c>
      <c r="F112" s="6">
        <v>3.27</v>
      </c>
    </row>
    <row r="113" spans="1:6" x14ac:dyDescent="0.2">
      <c r="A113" s="43"/>
      <c r="B113" s="43"/>
      <c r="C113" s="43"/>
      <c r="D113" s="43"/>
      <c r="E113" s="7"/>
      <c r="F113" s="7"/>
    </row>
    <row r="114" spans="1:6" x14ac:dyDescent="0.2">
      <c r="A114" s="44" t="s">
        <v>104</v>
      </c>
      <c r="B114" s="41"/>
      <c r="C114" s="41"/>
      <c r="D114" s="41"/>
      <c r="E114" s="8">
        <f>E110+E112</f>
        <v>687461.13771020004</v>
      </c>
      <c r="F114" s="8">
        <f>F110+F112</f>
        <v>100.00385715021839</v>
      </c>
    </row>
    <row r="115" spans="1:6" x14ac:dyDescent="0.2">
      <c r="A115" s="4" t="s">
        <v>718</v>
      </c>
      <c r="F115" s="9"/>
    </row>
    <row r="117" spans="1:6" x14ac:dyDescent="0.2">
      <c r="A117" s="4" t="s">
        <v>105</v>
      </c>
    </row>
    <row r="118" spans="1:6" x14ac:dyDescent="0.2">
      <c r="A118" s="4" t="s">
        <v>687</v>
      </c>
    </row>
    <row r="119" spans="1:6" x14ac:dyDescent="0.2">
      <c r="A119" s="4" t="s">
        <v>106</v>
      </c>
    </row>
    <row r="120" spans="1:6" x14ac:dyDescent="0.2">
      <c r="A120" s="2" t="s">
        <v>678</v>
      </c>
      <c r="D120" s="10">
        <v>20.579799999999999</v>
      </c>
    </row>
    <row r="121" spans="1:6" x14ac:dyDescent="0.2">
      <c r="A121" s="2" t="s">
        <v>1462</v>
      </c>
      <c r="D121" s="10">
        <v>10.554500000000001</v>
      </c>
    </row>
    <row r="122" spans="1:6" x14ac:dyDescent="0.2">
      <c r="A122" s="2" t="s">
        <v>720</v>
      </c>
      <c r="D122" s="10">
        <v>10.501099999999999</v>
      </c>
    </row>
    <row r="123" spans="1:6" x14ac:dyDescent="0.2">
      <c r="A123" s="2" t="s">
        <v>680</v>
      </c>
      <c r="D123" s="10">
        <v>20.9422</v>
      </c>
    </row>
    <row r="124" spans="1:6" x14ac:dyDescent="0.2">
      <c r="A124" s="2" t="s">
        <v>1463</v>
      </c>
      <c r="D124" s="10">
        <v>10.795199999999999</v>
      </c>
    </row>
    <row r="125" spans="1:6" x14ac:dyDescent="0.2">
      <c r="A125" s="2" t="s">
        <v>721</v>
      </c>
      <c r="D125" s="10">
        <v>10.742900000000001</v>
      </c>
    </row>
    <row r="126" spans="1:6" x14ac:dyDescent="0.2">
      <c r="D126" s="10"/>
    </row>
    <row r="127" spans="1:6" x14ac:dyDescent="0.2">
      <c r="A127" s="4" t="s">
        <v>107</v>
      </c>
    </row>
    <row r="128" spans="1:6" x14ac:dyDescent="0.2">
      <c r="A128" s="2" t="s">
        <v>678</v>
      </c>
      <c r="D128" s="10">
        <v>21.513500000000001</v>
      </c>
    </row>
    <row r="129" spans="1:5" x14ac:dyDescent="0.2">
      <c r="A129" s="2" t="s">
        <v>1462</v>
      </c>
      <c r="D129" s="10">
        <v>10.63</v>
      </c>
    </row>
    <row r="130" spans="1:5" x14ac:dyDescent="0.2">
      <c r="A130" s="2" t="s">
        <v>720</v>
      </c>
      <c r="D130" s="10">
        <v>10.5138</v>
      </c>
    </row>
    <row r="131" spans="1:5" x14ac:dyDescent="0.2">
      <c r="A131" s="2" t="s">
        <v>680</v>
      </c>
      <c r="D131" s="10">
        <v>21.9313</v>
      </c>
    </row>
    <row r="132" spans="1:5" x14ac:dyDescent="0.2">
      <c r="A132" s="2" t="s">
        <v>1463</v>
      </c>
      <c r="D132" s="10">
        <v>10.9015</v>
      </c>
    </row>
    <row r="133" spans="1:5" x14ac:dyDescent="0.2">
      <c r="A133" s="2" t="s">
        <v>721</v>
      </c>
      <c r="D133" s="10">
        <v>10.786</v>
      </c>
    </row>
    <row r="135" spans="1:5" x14ac:dyDescent="0.2">
      <c r="A135" s="4" t="s">
        <v>108</v>
      </c>
      <c r="D135" s="21" t="s">
        <v>322</v>
      </c>
    </row>
    <row r="136" spans="1:5" x14ac:dyDescent="0.2">
      <c r="A136" s="59" t="s">
        <v>682</v>
      </c>
      <c r="B136" s="60"/>
      <c r="C136" s="73" t="s">
        <v>683</v>
      </c>
      <c r="D136" s="73"/>
    </row>
    <row r="137" spans="1:5" x14ac:dyDescent="0.2">
      <c r="A137" s="76"/>
      <c r="B137" s="76"/>
      <c r="C137" s="17" t="s">
        <v>684</v>
      </c>
      <c r="D137" s="17" t="s">
        <v>685</v>
      </c>
    </row>
    <row r="138" spans="1:5" x14ac:dyDescent="0.2">
      <c r="A138" s="18" t="s">
        <v>1462</v>
      </c>
      <c r="B138" s="19"/>
      <c r="C138" s="58">
        <v>0.28452746650000005</v>
      </c>
      <c r="D138" s="58">
        <v>0.26347385220000002</v>
      </c>
    </row>
    <row r="139" spans="1:5" x14ac:dyDescent="0.2">
      <c r="A139" s="18" t="s">
        <v>720</v>
      </c>
      <c r="B139" s="19"/>
      <c r="C139" s="58">
        <v>0.32414521499999999</v>
      </c>
      <c r="D139" s="58">
        <v>0.30016008459999999</v>
      </c>
    </row>
    <row r="140" spans="1:5" x14ac:dyDescent="0.2">
      <c r="A140" s="18" t="s">
        <v>1463</v>
      </c>
      <c r="B140" s="19"/>
      <c r="C140" s="58">
        <v>0.28452746650000005</v>
      </c>
      <c r="D140" s="58">
        <v>0.26347385220000002</v>
      </c>
    </row>
    <row r="141" spans="1:5" x14ac:dyDescent="0.2">
      <c r="A141" s="18" t="s">
        <v>721</v>
      </c>
      <c r="B141" s="19"/>
      <c r="C141" s="58">
        <v>0.32414521499999999</v>
      </c>
      <c r="D141" s="58">
        <v>0.30016008459999999</v>
      </c>
    </row>
    <row r="143" spans="1:5" x14ac:dyDescent="0.2">
      <c r="A143" s="4" t="s">
        <v>722</v>
      </c>
      <c r="D143" s="29">
        <v>0.8488380355420756</v>
      </c>
      <c r="E143" s="1" t="s">
        <v>779</v>
      </c>
    </row>
  </sheetData>
  <mergeCells count="3">
    <mergeCell ref="A1:F1"/>
    <mergeCell ref="C136:D136"/>
    <mergeCell ref="A137:B13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F884-E5F7-442D-B9C1-9B405BCBE93A}">
  <dimension ref="A1:F62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890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891</v>
      </c>
      <c r="B8" s="43" t="s">
        <v>892</v>
      </c>
      <c r="C8" s="43" t="s">
        <v>696</v>
      </c>
      <c r="D8" s="43">
        <v>173</v>
      </c>
      <c r="E8" s="7">
        <v>1704.7523799999999</v>
      </c>
      <c r="F8" s="7">
        <v>10.5999193955771</v>
      </c>
    </row>
    <row r="9" spans="1:6" x14ac:dyDescent="0.2">
      <c r="A9" s="43" t="s">
        <v>875</v>
      </c>
      <c r="B9" s="43" t="s">
        <v>876</v>
      </c>
      <c r="C9" s="43" t="s">
        <v>738</v>
      </c>
      <c r="D9" s="43">
        <v>150</v>
      </c>
      <c r="E9" s="7">
        <v>1488.2204999999999</v>
      </c>
      <c r="F9" s="7">
        <v>9.2535534942884308</v>
      </c>
    </row>
    <row r="10" spans="1:6" x14ac:dyDescent="0.2">
      <c r="A10" s="43" t="s">
        <v>893</v>
      </c>
      <c r="B10" s="43" t="s">
        <v>894</v>
      </c>
      <c r="C10" s="43" t="s">
        <v>705</v>
      </c>
      <c r="D10" s="43">
        <v>149</v>
      </c>
      <c r="E10" s="7">
        <v>1476.43057</v>
      </c>
      <c r="F10" s="7">
        <v>9.1802453064567793</v>
      </c>
    </row>
    <row r="11" spans="1:6" x14ac:dyDescent="0.2">
      <c r="A11" s="43" t="s">
        <v>853</v>
      </c>
      <c r="B11" s="43" t="s">
        <v>854</v>
      </c>
      <c r="C11" s="43" t="s">
        <v>705</v>
      </c>
      <c r="D11" s="43">
        <v>300</v>
      </c>
      <c r="E11" s="7">
        <v>1475.4345000000001</v>
      </c>
      <c r="F11" s="7">
        <v>9.1740518781112801</v>
      </c>
    </row>
    <row r="12" spans="1:6" x14ac:dyDescent="0.2">
      <c r="A12" s="43" t="s">
        <v>895</v>
      </c>
      <c r="B12" s="43" t="s">
        <v>896</v>
      </c>
      <c r="C12" s="43" t="s">
        <v>696</v>
      </c>
      <c r="D12" s="43">
        <v>110</v>
      </c>
      <c r="E12" s="7">
        <v>1084.4031</v>
      </c>
      <c r="F12" s="7">
        <v>6.74267159686499</v>
      </c>
    </row>
    <row r="13" spans="1:6" x14ac:dyDescent="0.2">
      <c r="A13" s="43" t="s">
        <v>897</v>
      </c>
      <c r="B13" s="43" t="s">
        <v>898</v>
      </c>
      <c r="C13" s="43" t="s">
        <v>696</v>
      </c>
      <c r="D13" s="43">
        <v>128</v>
      </c>
      <c r="E13" s="7">
        <v>1055.9104</v>
      </c>
      <c r="F13" s="7">
        <v>6.56550784751016</v>
      </c>
    </row>
    <row r="14" spans="1:6" x14ac:dyDescent="0.2">
      <c r="A14" s="43" t="s">
        <v>849</v>
      </c>
      <c r="B14" s="43" t="s">
        <v>850</v>
      </c>
      <c r="C14" s="43" t="s">
        <v>696</v>
      </c>
      <c r="D14" s="43">
        <v>100</v>
      </c>
      <c r="E14" s="7">
        <v>1008.736</v>
      </c>
      <c r="F14" s="7">
        <v>6.2721838179319098</v>
      </c>
    </row>
    <row r="15" spans="1:6" x14ac:dyDescent="0.2">
      <c r="A15" s="43" t="s">
        <v>883</v>
      </c>
      <c r="B15" s="43" t="s">
        <v>884</v>
      </c>
      <c r="C15" s="43" t="s">
        <v>696</v>
      </c>
      <c r="D15" s="43">
        <v>89</v>
      </c>
      <c r="E15" s="7">
        <v>945.35266000000001</v>
      </c>
      <c r="F15" s="7">
        <v>5.8780747948827896</v>
      </c>
    </row>
    <row r="16" spans="1:6" x14ac:dyDescent="0.2">
      <c r="A16" s="43" t="s">
        <v>881</v>
      </c>
      <c r="B16" s="43" t="s">
        <v>882</v>
      </c>
      <c r="C16" s="43" t="s">
        <v>696</v>
      </c>
      <c r="D16" s="43">
        <v>84</v>
      </c>
      <c r="E16" s="7">
        <v>898.37411999999995</v>
      </c>
      <c r="F16" s="7">
        <v>5.5859685962559302</v>
      </c>
    </row>
    <row r="17" spans="1:6" x14ac:dyDescent="0.2">
      <c r="A17" s="43" t="s">
        <v>899</v>
      </c>
      <c r="B17" s="43" t="s">
        <v>900</v>
      </c>
      <c r="C17" s="43" t="s">
        <v>696</v>
      </c>
      <c r="D17" s="43">
        <v>50</v>
      </c>
      <c r="E17" s="7">
        <v>493.851</v>
      </c>
      <c r="F17" s="7">
        <v>3.0706986274600001</v>
      </c>
    </row>
    <row r="18" spans="1:6" x14ac:dyDescent="0.2">
      <c r="A18" s="43" t="s">
        <v>873</v>
      </c>
      <c r="B18" s="43" t="s">
        <v>874</v>
      </c>
      <c r="C18" s="43" t="s">
        <v>705</v>
      </c>
      <c r="D18" s="43">
        <v>22</v>
      </c>
      <c r="E18" s="7">
        <v>215.90932000000001</v>
      </c>
      <c r="F18" s="7">
        <v>1.3424949075324799</v>
      </c>
    </row>
    <row r="19" spans="1:6" x14ac:dyDescent="0.2">
      <c r="A19" s="43" t="s">
        <v>824</v>
      </c>
      <c r="B19" s="43" t="s">
        <v>825</v>
      </c>
      <c r="C19" s="43" t="s">
        <v>696</v>
      </c>
      <c r="D19" s="43">
        <v>15</v>
      </c>
      <c r="E19" s="7">
        <v>160.27815000000001</v>
      </c>
      <c r="F19" s="7">
        <v>0.99658782753670305</v>
      </c>
    </row>
    <row r="20" spans="1:6" x14ac:dyDescent="0.2">
      <c r="A20" s="43" t="s">
        <v>901</v>
      </c>
      <c r="B20" s="43" t="s">
        <v>902</v>
      </c>
      <c r="C20" s="43" t="s">
        <v>696</v>
      </c>
      <c r="D20" s="43">
        <v>16</v>
      </c>
      <c r="E20" s="7">
        <v>159.02896000000001</v>
      </c>
      <c r="F20" s="7">
        <v>0.98882053331549702</v>
      </c>
    </row>
    <row r="21" spans="1:6" x14ac:dyDescent="0.2">
      <c r="A21" s="43" t="s">
        <v>885</v>
      </c>
      <c r="B21" s="43" t="s">
        <v>886</v>
      </c>
      <c r="C21" s="43" t="s">
        <v>696</v>
      </c>
      <c r="D21" s="43">
        <v>11</v>
      </c>
      <c r="E21" s="7">
        <v>108.94246</v>
      </c>
      <c r="F21" s="7">
        <v>0.67738946037188597</v>
      </c>
    </row>
    <row r="22" spans="1:6" x14ac:dyDescent="0.2">
      <c r="A22" s="43" t="s">
        <v>800</v>
      </c>
      <c r="B22" s="43" t="s">
        <v>801</v>
      </c>
      <c r="C22" s="43" t="s">
        <v>696</v>
      </c>
      <c r="D22" s="43">
        <v>8</v>
      </c>
      <c r="E22" s="7">
        <v>77.930319999999995</v>
      </c>
      <c r="F22" s="7">
        <v>0.48456017434715898</v>
      </c>
    </row>
    <row r="23" spans="1:6" x14ac:dyDescent="0.2">
      <c r="A23" s="42" t="s">
        <v>40</v>
      </c>
      <c r="B23" s="43"/>
      <c r="C23" s="43"/>
      <c r="D23" s="43"/>
      <c r="E23" s="6">
        <f>SUM(E8:E22)</f>
        <v>12353.554440000004</v>
      </c>
      <c r="F23" s="6">
        <f>SUM(F8:F22)</f>
        <v>76.812728258443087</v>
      </c>
    </row>
    <row r="24" spans="1:6" x14ac:dyDescent="0.2">
      <c r="A24" s="43"/>
      <c r="B24" s="43"/>
      <c r="C24" s="43"/>
      <c r="D24" s="43"/>
      <c r="E24" s="7"/>
      <c r="F24" s="7"/>
    </row>
    <row r="25" spans="1:6" x14ac:dyDescent="0.2">
      <c r="A25" s="42" t="s">
        <v>768</v>
      </c>
      <c r="B25" s="43"/>
      <c r="C25" s="43"/>
      <c r="D25" s="43"/>
      <c r="E25" s="7"/>
      <c r="F25" s="7"/>
    </row>
    <row r="26" spans="1:6" x14ac:dyDescent="0.2">
      <c r="A26" s="43" t="s">
        <v>887</v>
      </c>
      <c r="B26" s="43" t="s">
        <v>888</v>
      </c>
      <c r="C26" s="43" t="s">
        <v>705</v>
      </c>
      <c r="D26" s="43">
        <v>150</v>
      </c>
      <c r="E26" s="7">
        <v>1491.5715</v>
      </c>
      <c r="F26" s="7">
        <v>9.2743895584061899</v>
      </c>
    </row>
    <row r="27" spans="1:6" x14ac:dyDescent="0.2">
      <c r="A27" s="43" t="s">
        <v>903</v>
      </c>
      <c r="B27" s="43" t="s">
        <v>904</v>
      </c>
      <c r="C27" s="43" t="s">
        <v>696</v>
      </c>
      <c r="D27" s="43">
        <v>150</v>
      </c>
      <c r="E27" s="7">
        <v>1477.1775</v>
      </c>
      <c r="F27" s="7">
        <v>9.1848896160274993</v>
      </c>
    </row>
    <row r="28" spans="1:6" x14ac:dyDescent="0.2">
      <c r="A28" s="42" t="s">
        <v>40</v>
      </c>
      <c r="B28" s="43"/>
      <c r="C28" s="43"/>
      <c r="D28" s="43"/>
      <c r="E28" s="6">
        <f>SUM(E26:E27)</f>
        <v>2968.7489999999998</v>
      </c>
      <c r="F28" s="6">
        <f>SUM(F26:F27)</f>
        <v>18.459279174433689</v>
      </c>
    </row>
    <row r="29" spans="1:6" x14ac:dyDescent="0.2">
      <c r="A29" s="43"/>
      <c r="B29" s="43"/>
      <c r="C29" s="43"/>
      <c r="D29" s="43"/>
      <c r="E29" s="7"/>
      <c r="F29" s="7"/>
    </row>
    <row r="30" spans="1:6" x14ac:dyDescent="0.2">
      <c r="A30" s="42" t="s">
        <v>40</v>
      </c>
      <c r="B30" s="43"/>
      <c r="C30" s="43"/>
      <c r="D30" s="43"/>
      <c r="E30" s="6">
        <f>E23+E28</f>
        <v>15322.303440000003</v>
      </c>
      <c r="F30" s="6">
        <f>F23+F28</f>
        <v>95.272007432876777</v>
      </c>
    </row>
    <row r="31" spans="1:6" x14ac:dyDescent="0.2">
      <c r="A31" s="43"/>
      <c r="B31" s="43"/>
      <c r="C31" s="43"/>
      <c r="D31" s="43"/>
      <c r="E31" s="7"/>
      <c r="F31" s="7"/>
    </row>
    <row r="32" spans="1:6" x14ac:dyDescent="0.2">
      <c r="A32" s="42" t="s">
        <v>103</v>
      </c>
      <c r="B32" s="43"/>
      <c r="C32" s="43"/>
      <c r="D32" s="43"/>
      <c r="E32" s="6">
        <v>760.39191849999997</v>
      </c>
      <c r="F32" s="6">
        <v>4.7300000000000004</v>
      </c>
    </row>
    <row r="33" spans="1:6" x14ac:dyDescent="0.2">
      <c r="A33" s="43"/>
      <c r="B33" s="43"/>
      <c r="C33" s="43"/>
      <c r="D33" s="43"/>
      <c r="E33" s="7"/>
      <c r="F33" s="7"/>
    </row>
    <row r="34" spans="1:6" x14ac:dyDescent="0.2">
      <c r="A34" s="44" t="s">
        <v>104</v>
      </c>
      <c r="B34" s="41"/>
      <c r="C34" s="41"/>
      <c r="D34" s="41"/>
      <c r="E34" s="8">
        <f>E30+E32</f>
        <v>16082.695358500003</v>
      </c>
      <c r="F34" s="8">
        <f>F30+F32</f>
        <v>100.00200743287678</v>
      </c>
    </row>
    <row r="35" spans="1:6" x14ac:dyDescent="0.2">
      <c r="A35" s="45" t="s">
        <v>718</v>
      </c>
    </row>
    <row r="36" spans="1:6" x14ac:dyDescent="0.2">
      <c r="A36" s="45"/>
    </row>
    <row r="37" spans="1:6" x14ac:dyDescent="0.2">
      <c r="A37" s="4" t="s">
        <v>105</v>
      </c>
    </row>
    <row r="38" spans="1:6" x14ac:dyDescent="0.2">
      <c r="A38" s="4" t="s">
        <v>687</v>
      </c>
    </row>
    <row r="39" spans="1:6" x14ac:dyDescent="0.2">
      <c r="A39" s="4" t="s">
        <v>106</v>
      </c>
    </row>
    <row r="40" spans="1:6" x14ac:dyDescent="0.2">
      <c r="A40" s="2" t="s">
        <v>678</v>
      </c>
      <c r="D40" s="10">
        <v>10.2019</v>
      </c>
    </row>
    <row r="41" spans="1:6" x14ac:dyDescent="0.2">
      <c r="A41" s="2" t="s">
        <v>679</v>
      </c>
      <c r="D41" s="10">
        <v>10.2019</v>
      </c>
    </row>
    <row r="42" spans="1:6" x14ac:dyDescent="0.2">
      <c r="A42" s="2" t="s">
        <v>720</v>
      </c>
      <c r="D42" s="10">
        <v>10.2019</v>
      </c>
    </row>
    <row r="43" spans="1:6" x14ac:dyDescent="0.2">
      <c r="A43" s="2" t="s">
        <v>680</v>
      </c>
      <c r="D43" s="10">
        <v>10.2186</v>
      </c>
    </row>
    <row r="44" spans="1:6" x14ac:dyDescent="0.2">
      <c r="A44" s="2" t="s">
        <v>681</v>
      </c>
      <c r="D44" s="10">
        <v>10.2186</v>
      </c>
    </row>
    <row r="45" spans="1:6" x14ac:dyDescent="0.2">
      <c r="A45" s="2" t="s">
        <v>721</v>
      </c>
      <c r="D45" s="10">
        <v>10.2186</v>
      </c>
    </row>
    <row r="47" spans="1:6" x14ac:dyDescent="0.2">
      <c r="A47" s="4" t="s">
        <v>107</v>
      </c>
    </row>
    <row r="48" spans="1:6" x14ac:dyDescent="0.2">
      <c r="A48" s="2" t="s">
        <v>678</v>
      </c>
      <c r="D48" s="10">
        <v>10.6089</v>
      </c>
    </row>
    <row r="49" spans="1:5" x14ac:dyDescent="0.2">
      <c r="A49" s="2" t="s">
        <v>679</v>
      </c>
      <c r="D49" s="10">
        <v>10.6089</v>
      </c>
    </row>
    <row r="50" spans="1:5" x14ac:dyDescent="0.2">
      <c r="A50" s="2" t="s">
        <v>720</v>
      </c>
      <c r="D50" s="10">
        <v>10.248200000000001</v>
      </c>
    </row>
    <row r="51" spans="1:5" x14ac:dyDescent="0.2">
      <c r="A51" s="2" t="s">
        <v>680</v>
      </c>
      <c r="D51" s="10">
        <v>10.657999999999999</v>
      </c>
    </row>
    <row r="52" spans="1:5" x14ac:dyDescent="0.2">
      <c r="A52" s="2" t="s">
        <v>681</v>
      </c>
      <c r="D52" s="10">
        <v>10.657999999999999</v>
      </c>
    </row>
    <row r="53" spans="1:5" x14ac:dyDescent="0.2">
      <c r="A53" s="2" t="s">
        <v>721</v>
      </c>
      <c r="D53" s="10">
        <v>10.2867</v>
      </c>
    </row>
    <row r="56" spans="1:5" x14ac:dyDescent="0.2">
      <c r="A56" s="4" t="s">
        <v>108</v>
      </c>
      <c r="D56" s="21" t="s">
        <v>322</v>
      </c>
    </row>
    <row r="57" spans="1:5" x14ac:dyDescent="0.2">
      <c r="A57" s="15" t="s">
        <v>682</v>
      </c>
      <c r="B57" s="16"/>
      <c r="C57" s="69" t="s">
        <v>683</v>
      </c>
      <c r="D57" s="70"/>
    </row>
    <row r="58" spans="1:5" x14ac:dyDescent="0.2">
      <c r="A58" s="71"/>
      <c r="B58" s="72"/>
      <c r="C58" s="17" t="s">
        <v>684</v>
      </c>
      <c r="D58" s="17" t="s">
        <v>685</v>
      </c>
    </row>
    <row r="59" spans="1:5" x14ac:dyDescent="0.2">
      <c r="A59" s="18" t="s">
        <v>820</v>
      </c>
      <c r="B59" s="19"/>
      <c r="C59" s="50">
        <v>0.25211294500000003</v>
      </c>
      <c r="D59" s="50">
        <v>0.23345784359999999</v>
      </c>
    </row>
    <row r="60" spans="1:5" x14ac:dyDescent="0.2">
      <c r="A60" s="53" t="s">
        <v>721</v>
      </c>
      <c r="B60" s="19"/>
      <c r="C60" s="50">
        <v>0.25931617200000001</v>
      </c>
      <c r="D60" s="50">
        <v>0.2401280677</v>
      </c>
    </row>
    <row r="61" spans="1:5" x14ac:dyDescent="0.2">
      <c r="A61" s="4"/>
      <c r="D61" s="54"/>
    </row>
    <row r="62" spans="1:5" x14ac:dyDescent="0.2">
      <c r="A62" s="4" t="s">
        <v>722</v>
      </c>
      <c r="D62" s="29">
        <v>2.0163790808712232</v>
      </c>
      <c r="E62" s="1" t="s">
        <v>723</v>
      </c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F764-E4FB-49D1-BCF6-0A56D7C1CB66}">
  <dimension ref="A1:F57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905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881</v>
      </c>
      <c r="B8" s="43" t="s">
        <v>882</v>
      </c>
      <c r="C8" s="43" t="s">
        <v>696</v>
      </c>
      <c r="D8" s="43">
        <v>45</v>
      </c>
      <c r="E8" s="7">
        <v>481.27184999999997</v>
      </c>
      <c r="F8" s="7">
        <v>9.6984604507879606</v>
      </c>
    </row>
    <row r="9" spans="1:6" x14ac:dyDescent="0.2">
      <c r="A9" s="43" t="s">
        <v>883</v>
      </c>
      <c r="B9" s="43" t="s">
        <v>884</v>
      </c>
      <c r="C9" s="43" t="s">
        <v>696</v>
      </c>
      <c r="D9" s="43">
        <v>45</v>
      </c>
      <c r="E9" s="7">
        <v>477.9873</v>
      </c>
      <c r="F9" s="7">
        <v>9.6322710855183402</v>
      </c>
    </row>
    <row r="10" spans="1:6" x14ac:dyDescent="0.2">
      <c r="A10" s="43" t="s">
        <v>875</v>
      </c>
      <c r="B10" s="43" t="s">
        <v>876</v>
      </c>
      <c r="C10" s="43" t="s">
        <v>738</v>
      </c>
      <c r="D10" s="43">
        <v>46</v>
      </c>
      <c r="E10" s="7">
        <v>456.38762000000003</v>
      </c>
      <c r="F10" s="7">
        <v>9.1970001627962397</v>
      </c>
    </row>
    <row r="11" spans="1:6" x14ac:dyDescent="0.2">
      <c r="A11" s="43" t="s">
        <v>899</v>
      </c>
      <c r="B11" s="43" t="s">
        <v>900</v>
      </c>
      <c r="C11" s="43" t="s">
        <v>696</v>
      </c>
      <c r="D11" s="43">
        <v>46</v>
      </c>
      <c r="E11" s="7">
        <v>454.34291999999999</v>
      </c>
      <c r="F11" s="7">
        <v>9.1557959201551498</v>
      </c>
    </row>
    <row r="12" spans="1:6" x14ac:dyDescent="0.2">
      <c r="A12" s="43" t="s">
        <v>895</v>
      </c>
      <c r="B12" s="43" t="s">
        <v>896</v>
      </c>
      <c r="C12" s="43" t="s">
        <v>696</v>
      </c>
      <c r="D12" s="43">
        <v>45</v>
      </c>
      <c r="E12" s="7">
        <v>443.61944999999997</v>
      </c>
      <c r="F12" s="7">
        <v>8.9396994464257702</v>
      </c>
    </row>
    <row r="13" spans="1:6" x14ac:dyDescent="0.2">
      <c r="A13" s="43" t="s">
        <v>891</v>
      </c>
      <c r="B13" s="43" t="s">
        <v>892</v>
      </c>
      <c r="C13" s="43" t="s">
        <v>696</v>
      </c>
      <c r="D13" s="43">
        <v>45</v>
      </c>
      <c r="E13" s="7">
        <v>443.43270000000001</v>
      </c>
      <c r="F13" s="7">
        <v>8.9359361108199504</v>
      </c>
    </row>
    <row r="14" spans="1:6" x14ac:dyDescent="0.2">
      <c r="A14" s="43" t="s">
        <v>796</v>
      </c>
      <c r="B14" s="43" t="s">
        <v>797</v>
      </c>
      <c r="C14" s="43" t="s">
        <v>738</v>
      </c>
      <c r="D14" s="43">
        <v>34</v>
      </c>
      <c r="E14" s="7">
        <v>357.45594</v>
      </c>
      <c r="F14" s="7">
        <v>7.2033556439863098</v>
      </c>
    </row>
    <row r="15" spans="1:6" x14ac:dyDescent="0.2">
      <c r="A15" s="43" t="s">
        <v>901</v>
      </c>
      <c r="B15" s="43" t="s">
        <v>902</v>
      </c>
      <c r="C15" s="43" t="s">
        <v>696</v>
      </c>
      <c r="D15" s="43">
        <v>34</v>
      </c>
      <c r="E15" s="7">
        <v>337.93653999999998</v>
      </c>
      <c r="F15" s="7">
        <v>6.8100059624640901</v>
      </c>
    </row>
    <row r="16" spans="1:6" x14ac:dyDescent="0.2">
      <c r="A16" s="43" t="s">
        <v>824</v>
      </c>
      <c r="B16" s="43" t="s">
        <v>825</v>
      </c>
      <c r="C16" s="43" t="s">
        <v>696</v>
      </c>
      <c r="D16" s="43">
        <v>28</v>
      </c>
      <c r="E16" s="7">
        <v>299.18588</v>
      </c>
      <c r="F16" s="7">
        <v>6.02911311894555</v>
      </c>
    </row>
    <row r="17" spans="1:6" x14ac:dyDescent="0.2">
      <c r="A17" s="43" t="s">
        <v>855</v>
      </c>
      <c r="B17" s="43" t="s">
        <v>856</v>
      </c>
      <c r="C17" s="43" t="s">
        <v>711</v>
      </c>
      <c r="D17" s="43">
        <v>20</v>
      </c>
      <c r="E17" s="7">
        <v>211.50800000000001</v>
      </c>
      <c r="F17" s="7">
        <v>4.2622521409163303</v>
      </c>
    </row>
    <row r="18" spans="1:6" x14ac:dyDescent="0.2">
      <c r="A18" s="43" t="s">
        <v>871</v>
      </c>
      <c r="B18" s="43" t="s">
        <v>872</v>
      </c>
      <c r="C18" s="43" t="s">
        <v>738</v>
      </c>
      <c r="D18" s="43">
        <v>20</v>
      </c>
      <c r="E18" s="7">
        <v>198.233</v>
      </c>
      <c r="F18" s="7">
        <v>3.9947379231530999</v>
      </c>
    </row>
    <row r="19" spans="1:6" x14ac:dyDescent="0.2">
      <c r="A19" s="43" t="s">
        <v>906</v>
      </c>
      <c r="B19" s="43" t="s">
        <v>907</v>
      </c>
      <c r="C19" s="43" t="s">
        <v>696</v>
      </c>
      <c r="D19" s="43">
        <v>17</v>
      </c>
      <c r="E19" s="7">
        <v>141.26591999999999</v>
      </c>
      <c r="F19" s="7">
        <v>2.8467526994653398</v>
      </c>
    </row>
    <row r="20" spans="1:6" x14ac:dyDescent="0.2">
      <c r="A20" s="43" t="s">
        <v>885</v>
      </c>
      <c r="B20" s="43" t="s">
        <v>886</v>
      </c>
      <c r="C20" s="43" t="s">
        <v>696</v>
      </c>
      <c r="D20" s="43">
        <v>1</v>
      </c>
      <c r="E20" s="7">
        <v>9.9038599999999999</v>
      </c>
      <c r="F20" s="7">
        <v>0.199579914179774</v>
      </c>
    </row>
    <row r="21" spans="1:6" x14ac:dyDescent="0.2">
      <c r="A21" s="42" t="s">
        <v>40</v>
      </c>
      <c r="B21" s="43"/>
      <c r="C21" s="43"/>
      <c r="D21" s="43"/>
      <c r="E21" s="6">
        <f>SUM(E8:E20)</f>
        <v>4312.5309799999995</v>
      </c>
      <c r="F21" s="6">
        <f>SUM(F8:F20)</f>
        <v>86.904960579613899</v>
      </c>
    </row>
    <row r="22" spans="1:6" x14ac:dyDescent="0.2">
      <c r="A22" s="43"/>
      <c r="B22" s="43"/>
      <c r="C22" s="43"/>
      <c r="D22" s="43"/>
      <c r="E22" s="7"/>
      <c r="F22" s="7"/>
    </row>
    <row r="23" spans="1:6" x14ac:dyDescent="0.2">
      <c r="A23" s="42" t="s">
        <v>768</v>
      </c>
      <c r="B23" s="43"/>
      <c r="C23" s="43"/>
      <c r="D23" s="43"/>
      <c r="E23" s="7"/>
      <c r="F23" s="7"/>
    </row>
    <row r="24" spans="1:6" x14ac:dyDescent="0.2">
      <c r="A24" s="43" t="s">
        <v>887</v>
      </c>
      <c r="B24" s="43" t="s">
        <v>888</v>
      </c>
      <c r="C24" s="43" t="s">
        <v>705</v>
      </c>
      <c r="D24" s="43">
        <v>45</v>
      </c>
      <c r="E24" s="7">
        <v>447.47145</v>
      </c>
      <c r="F24" s="7">
        <v>9.0173239109699495</v>
      </c>
    </row>
    <row r="25" spans="1:6" x14ac:dyDescent="0.2">
      <c r="A25" s="43" t="s">
        <v>908</v>
      </c>
      <c r="B25" s="43" t="s">
        <v>909</v>
      </c>
      <c r="C25" s="43" t="s">
        <v>696</v>
      </c>
      <c r="D25" s="43">
        <v>3</v>
      </c>
      <c r="E25" s="7">
        <v>29.401620000000001</v>
      </c>
      <c r="F25" s="7">
        <v>0.59249351226151403</v>
      </c>
    </row>
    <row r="26" spans="1:6" x14ac:dyDescent="0.2">
      <c r="A26" s="42" t="s">
        <v>40</v>
      </c>
      <c r="B26" s="43"/>
      <c r="C26" s="43"/>
      <c r="D26" s="43"/>
      <c r="E26" s="6">
        <f>SUM(E24:E25)</f>
        <v>476.87306999999998</v>
      </c>
      <c r="F26" s="6">
        <f>SUM(F24:F25)</f>
        <v>9.6098174232314637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2" t="s">
        <v>40</v>
      </c>
      <c r="B28" s="43"/>
      <c r="C28" s="43"/>
      <c r="D28" s="43"/>
      <c r="E28" s="6">
        <f>E21+E26</f>
        <v>4789.4040499999992</v>
      </c>
      <c r="F28" s="6">
        <f>F21+F26</f>
        <v>96.514778002845361</v>
      </c>
    </row>
    <row r="29" spans="1:6" x14ac:dyDescent="0.2">
      <c r="A29" s="43"/>
      <c r="B29" s="43"/>
      <c r="C29" s="43"/>
      <c r="D29" s="43"/>
      <c r="E29" s="7"/>
      <c r="F29" s="7"/>
    </row>
    <row r="30" spans="1:6" x14ac:dyDescent="0.2">
      <c r="A30" s="42" t="s">
        <v>103</v>
      </c>
      <c r="B30" s="43"/>
      <c r="C30" s="43"/>
      <c r="D30" s="43"/>
      <c r="E30" s="6">
        <v>172.95307080000001</v>
      </c>
      <c r="F30" s="6">
        <v>3.49</v>
      </c>
    </row>
    <row r="31" spans="1:6" x14ac:dyDescent="0.2">
      <c r="A31" s="43"/>
      <c r="B31" s="43"/>
      <c r="C31" s="43"/>
      <c r="D31" s="43"/>
      <c r="E31" s="7"/>
      <c r="F31" s="7"/>
    </row>
    <row r="32" spans="1:6" x14ac:dyDescent="0.2">
      <c r="A32" s="44" t="s">
        <v>104</v>
      </c>
      <c r="B32" s="41"/>
      <c r="C32" s="41"/>
      <c r="D32" s="41"/>
      <c r="E32" s="8">
        <f>E28+E30</f>
        <v>4962.3571207999994</v>
      </c>
      <c r="F32" s="8">
        <f>F28+F30</f>
        <v>100.00477800284536</v>
      </c>
    </row>
    <row r="33" spans="1:4" x14ac:dyDescent="0.2">
      <c r="A33" s="45" t="s">
        <v>718</v>
      </c>
    </row>
    <row r="34" spans="1:4" x14ac:dyDescent="0.2">
      <c r="A34" s="45"/>
    </row>
    <row r="35" spans="1:4" x14ac:dyDescent="0.2">
      <c r="A35" s="4" t="s">
        <v>105</v>
      </c>
    </row>
    <row r="36" spans="1:4" x14ac:dyDescent="0.2">
      <c r="A36" s="4" t="s">
        <v>687</v>
      </c>
    </row>
    <row r="37" spans="1:4" x14ac:dyDescent="0.2">
      <c r="A37" s="4" t="s">
        <v>106</v>
      </c>
    </row>
    <row r="38" spans="1:4" x14ac:dyDescent="0.2">
      <c r="A38" s="2" t="s">
        <v>678</v>
      </c>
      <c r="D38" s="10">
        <v>10.138299999999999</v>
      </c>
    </row>
    <row r="39" spans="1:4" x14ac:dyDescent="0.2">
      <c r="A39" s="2" t="s">
        <v>679</v>
      </c>
      <c r="D39" s="10">
        <v>10.138299999999999</v>
      </c>
    </row>
    <row r="40" spans="1:4" x14ac:dyDescent="0.2">
      <c r="A40" s="2" t="s">
        <v>720</v>
      </c>
      <c r="D40" s="10">
        <v>10.138299999999999</v>
      </c>
    </row>
    <row r="41" spans="1:4" x14ac:dyDescent="0.2">
      <c r="A41" s="2" t="s">
        <v>680</v>
      </c>
      <c r="D41" s="10">
        <v>10.1654</v>
      </c>
    </row>
    <row r="42" spans="1:4" x14ac:dyDescent="0.2">
      <c r="A42" s="2" t="s">
        <v>721</v>
      </c>
      <c r="D42" s="10">
        <v>10.1654</v>
      </c>
    </row>
    <row r="44" spans="1:4" x14ac:dyDescent="0.2">
      <c r="A44" s="4" t="s">
        <v>107</v>
      </c>
    </row>
    <row r="45" spans="1:4" x14ac:dyDescent="0.2">
      <c r="A45" s="2" t="s">
        <v>678</v>
      </c>
      <c r="D45" s="10">
        <v>10.533799999999999</v>
      </c>
    </row>
    <row r="46" spans="1:4" x14ac:dyDescent="0.2">
      <c r="A46" s="2" t="s">
        <v>679</v>
      </c>
      <c r="D46" s="10">
        <v>10.533799999999999</v>
      </c>
    </row>
    <row r="47" spans="1:4" x14ac:dyDescent="0.2">
      <c r="A47" s="2" t="s">
        <v>720</v>
      </c>
      <c r="D47" s="10">
        <v>10.251200000000001</v>
      </c>
    </row>
    <row r="48" spans="1:4" x14ac:dyDescent="0.2">
      <c r="A48" s="2" t="s">
        <v>680</v>
      </c>
      <c r="D48" s="10">
        <v>10.593400000000001</v>
      </c>
    </row>
    <row r="49" spans="1:5" x14ac:dyDescent="0.2">
      <c r="A49" s="2" t="s">
        <v>721</v>
      </c>
      <c r="D49" s="10">
        <v>10.3001</v>
      </c>
    </row>
    <row r="51" spans="1:5" x14ac:dyDescent="0.2">
      <c r="A51" s="4" t="s">
        <v>108</v>
      </c>
      <c r="D51" s="21" t="s">
        <v>322</v>
      </c>
    </row>
    <row r="52" spans="1:5" x14ac:dyDescent="0.2">
      <c r="A52" s="15" t="s">
        <v>682</v>
      </c>
      <c r="B52" s="16"/>
      <c r="C52" s="69" t="s">
        <v>683</v>
      </c>
      <c r="D52" s="70"/>
    </row>
    <row r="53" spans="1:5" x14ac:dyDescent="0.2">
      <c r="A53" s="71"/>
      <c r="B53" s="72"/>
      <c r="C53" s="17" t="s">
        <v>684</v>
      </c>
      <c r="D53" s="17" t="s">
        <v>685</v>
      </c>
    </row>
    <row r="54" spans="1:5" x14ac:dyDescent="0.2">
      <c r="A54" s="18" t="s">
        <v>720</v>
      </c>
      <c r="B54" s="19"/>
      <c r="C54" s="50">
        <v>0.19808874250000003</v>
      </c>
      <c r="D54" s="50">
        <v>0.18343116280000002</v>
      </c>
    </row>
    <row r="55" spans="1:5" x14ac:dyDescent="0.2">
      <c r="A55" s="18" t="s">
        <v>721</v>
      </c>
      <c r="B55" s="19"/>
      <c r="C55" s="50">
        <v>0.2052919695</v>
      </c>
      <c r="D55" s="50">
        <v>0.1901013869</v>
      </c>
    </row>
    <row r="57" spans="1:5" x14ac:dyDescent="0.2">
      <c r="A57" s="4" t="s">
        <v>722</v>
      </c>
      <c r="D57" s="29">
        <v>2.0006016626690615</v>
      </c>
      <c r="E57" s="1" t="s">
        <v>779</v>
      </c>
    </row>
  </sheetData>
  <mergeCells count="3">
    <mergeCell ref="A1:F1"/>
    <mergeCell ref="C52:D52"/>
    <mergeCell ref="A53:B5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3FD2-F18E-4A72-8C5A-D0FFA68A4033}">
  <dimension ref="A1:F63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910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881</v>
      </c>
      <c r="B8" s="43" t="s">
        <v>882</v>
      </c>
      <c r="C8" s="43" t="s">
        <v>696</v>
      </c>
      <c r="D8" s="43">
        <v>100</v>
      </c>
      <c r="E8" s="7">
        <v>1069.4929999999999</v>
      </c>
      <c r="F8" s="7">
        <v>9.85513917107507</v>
      </c>
    </row>
    <row r="9" spans="1:6" x14ac:dyDescent="0.2">
      <c r="A9" s="43" t="s">
        <v>901</v>
      </c>
      <c r="B9" s="43" t="s">
        <v>902</v>
      </c>
      <c r="C9" s="43" t="s">
        <v>696</v>
      </c>
      <c r="D9" s="43">
        <v>101</v>
      </c>
      <c r="E9" s="7">
        <v>1003.87031</v>
      </c>
      <c r="F9" s="7">
        <v>9.2504407366483701</v>
      </c>
    </row>
    <row r="10" spans="1:6" x14ac:dyDescent="0.2">
      <c r="A10" s="43" t="s">
        <v>871</v>
      </c>
      <c r="B10" s="43" t="s">
        <v>872</v>
      </c>
      <c r="C10" s="43" t="s">
        <v>738</v>
      </c>
      <c r="D10" s="43">
        <v>101</v>
      </c>
      <c r="E10" s="7">
        <v>1001.07665</v>
      </c>
      <c r="F10" s="7">
        <v>9.2246977835886792</v>
      </c>
    </row>
    <row r="11" spans="1:6" x14ac:dyDescent="0.2">
      <c r="A11" s="43" t="s">
        <v>895</v>
      </c>
      <c r="B11" s="43" t="s">
        <v>896</v>
      </c>
      <c r="C11" s="43" t="s">
        <v>696</v>
      </c>
      <c r="D11" s="43">
        <v>95</v>
      </c>
      <c r="E11" s="7">
        <v>936.52994999999999</v>
      </c>
      <c r="F11" s="7">
        <v>8.6299143567372401</v>
      </c>
    </row>
    <row r="12" spans="1:6" x14ac:dyDescent="0.2">
      <c r="A12" s="43" t="s">
        <v>883</v>
      </c>
      <c r="B12" s="43" t="s">
        <v>884</v>
      </c>
      <c r="C12" s="43" t="s">
        <v>696</v>
      </c>
      <c r="D12" s="43">
        <v>84</v>
      </c>
      <c r="E12" s="7">
        <v>892.24296000000004</v>
      </c>
      <c r="F12" s="7">
        <v>8.2218196334262803</v>
      </c>
    </row>
    <row r="13" spans="1:6" x14ac:dyDescent="0.2">
      <c r="A13" s="43" t="s">
        <v>824</v>
      </c>
      <c r="B13" s="43" t="s">
        <v>825</v>
      </c>
      <c r="C13" s="43" t="s">
        <v>696</v>
      </c>
      <c r="D13" s="43">
        <v>77</v>
      </c>
      <c r="E13" s="7">
        <v>822.76116999999999</v>
      </c>
      <c r="F13" s="7">
        <v>7.5815604542587502</v>
      </c>
    </row>
    <row r="14" spans="1:6" x14ac:dyDescent="0.2">
      <c r="A14" s="43" t="s">
        <v>911</v>
      </c>
      <c r="B14" s="43" t="s">
        <v>912</v>
      </c>
      <c r="C14" s="43" t="s">
        <v>696</v>
      </c>
      <c r="D14" s="43">
        <v>75</v>
      </c>
      <c r="E14" s="7">
        <v>738.98024999999996</v>
      </c>
      <c r="F14" s="7">
        <v>6.8095379852190199</v>
      </c>
    </row>
    <row r="15" spans="1:6" x14ac:dyDescent="0.2">
      <c r="A15" s="43" t="s">
        <v>796</v>
      </c>
      <c r="B15" s="43" t="s">
        <v>797</v>
      </c>
      <c r="C15" s="43" t="s">
        <v>738</v>
      </c>
      <c r="D15" s="43">
        <v>70</v>
      </c>
      <c r="E15" s="7">
        <v>735.93870000000004</v>
      </c>
      <c r="F15" s="7">
        <v>6.7815107811645996</v>
      </c>
    </row>
    <row r="16" spans="1:6" x14ac:dyDescent="0.2">
      <c r="A16" s="43" t="s">
        <v>913</v>
      </c>
      <c r="B16" s="43" t="s">
        <v>914</v>
      </c>
      <c r="C16" s="43" t="s">
        <v>738</v>
      </c>
      <c r="D16" s="43">
        <v>56</v>
      </c>
      <c r="E16" s="7">
        <v>554.75559999999996</v>
      </c>
      <c r="F16" s="7">
        <v>5.1119489738906703</v>
      </c>
    </row>
    <row r="17" spans="1:6" x14ac:dyDescent="0.2">
      <c r="A17" s="43" t="s">
        <v>915</v>
      </c>
      <c r="B17" s="43" t="s">
        <v>916</v>
      </c>
      <c r="C17" s="43" t="s">
        <v>696</v>
      </c>
      <c r="D17" s="43">
        <v>45</v>
      </c>
      <c r="E17" s="7">
        <v>441.92835000000002</v>
      </c>
      <c r="F17" s="7">
        <v>4.0722710601131302</v>
      </c>
    </row>
    <row r="18" spans="1:6" x14ac:dyDescent="0.2">
      <c r="A18" s="43" t="s">
        <v>891</v>
      </c>
      <c r="B18" s="43" t="s">
        <v>892</v>
      </c>
      <c r="C18" s="43" t="s">
        <v>696</v>
      </c>
      <c r="D18" s="43">
        <v>27</v>
      </c>
      <c r="E18" s="7">
        <v>266.05962</v>
      </c>
      <c r="F18" s="7">
        <v>2.4516799856598901</v>
      </c>
    </row>
    <row r="19" spans="1:6" x14ac:dyDescent="0.2">
      <c r="A19" s="43" t="s">
        <v>855</v>
      </c>
      <c r="B19" s="43" t="s">
        <v>856</v>
      </c>
      <c r="C19" s="43" t="s">
        <v>711</v>
      </c>
      <c r="D19" s="43">
        <v>9</v>
      </c>
      <c r="E19" s="7">
        <v>95.178600000000003</v>
      </c>
      <c r="F19" s="7">
        <v>0.87704954507237198</v>
      </c>
    </row>
    <row r="20" spans="1:6" x14ac:dyDescent="0.2">
      <c r="A20" s="43" t="s">
        <v>917</v>
      </c>
      <c r="B20" s="43" t="s">
        <v>918</v>
      </c>
      <c r="C20" s="43" t="s">
        <v>696</v>
      </c>
      <c r="D20" s="43">
        <v>8</v>
      </c>
      <c r="E20" s="7">
        <v>78.651200000000003</v>
      </c>
      <c r="F20" s="7">
        <v>0.72475324473564595</v>
      </c>
    </row>
    <row r="21" spans="1:6" x14ac:dyDescent="0.2">
      <c r="A21" s="43" t="s">
        <v>899</v>
      </c>
      <c r="B21" s="43" t="s">
        <v>900</v>
      </c>
      <c r="C21" s="43" t="s">
        <v>696</v>
      </c>
      <c r="D21" s="43">
        <v>4</v>
      </c>
      <c r="E21" s="7">
        <v>39.50808</v>
      </c>
      <c r="F21" s="7">
        <v>0.36405813481899102</v>
      </c>
    </row>
    <row r="22" spans="1:6" x14ac:dyDescent="0.2">
      <c r="A22" s="43" t="s">
        <v>919</v>
      </c>
      <c r="B22" s="43" t="s">
        <v>920</v>
      </c>
      <c r="C22" s="43" t="s">
        <v>696</v>
      </c>
      <c r="D22" s="43">
        <v>3</v>
      </c>
      <c r="E22" s="7">
        <v>38.122012499999997</v>
      </c>
      <c r="F22" s="7">
        <v>0.351285832323319</v>
      </c>
    </row>
    <row r="23" spans="1:6" x14ac:dyDescent="0.2">
      <c r="A23" s="43" t="s">
        <v>875</v>
      </c>
      <c r="B23" s="43" t="s">
        <v>876</v>
      </c>
      <c r="C23" s="43" t="s">
        <v>738</v>
      </c>
      <c r="D23" s="43">
        <v>1</v>
      </c>
      <c r="E23" s="7">
        <v>9.9214699999999993</v>
      </c>
      <c r="F23" s="7">
        <v>9.1424130528807795E-2</v>
      </c>
    </row>
    <row r="24" spans="1:6" x14ac:dyDescent="0.2">
      <c r="A24" s="43" t="s">
        <v>885</v>
      </c>
      <c r="B24" s="43" t="s">
        <v>886</v>
      </c>
      <c r="C24" s="43" t="s">
        <v>696</v>
      </c>
      <c r="D24" s="43">
        <v>1</v>
      </c>
      <c r="E24" s="7">
        <v>9.9038599999999999</v>
      </c>
      <c r="F24" s="7">
        <v>9.12618583112218E-2</v>
      </c>
    </row>
    <row r="25" spans="1:6" x14ac:dyDescent="0.2">
      <c r="A25" s="42" t="s">
        <v>40</v>
      </c>
      <c r="B25" s="43"/>
      <c r="C25" s="43"/>
      <c r="D25" s="43"/>
      <c r="E25" s="6">
        <f>SUM(E8:E24)</f>
        <v>8734.9217824999978</v>
      </c>
      <c r="F25" s="6">
        <f>SUM(F8:F24)</f>
        <v>80.490353667572052</v>
      </c>
    </row>
    <row r="26" spans="1:6" x14ac:dyDescent="0.2">
      <c r="A26" s="43"/>
      <c r="B26" s="43"/>
      <c r="C26" s="43"/>
      <c r="D26" s="43"/>
      <c r="E26" s="7"/>
      <c r="F26" s="7"/>
    </row>
    <row r="27" spans="1:6" x14ac:dyDescent="0.2">
      <c r="A27" s="42" t="s">
        <v>768</v>
      </c>
      <c r="B27" s="43"/>
      <c r="C27" s="43"/>
      <c r="D27" s="43"/>
      <c r="E27" s="7"/>
      <c r="F27" s="7"/>
    </row>
    <row r="28" spans="1:6" x14ac:dyDescent="0.2">
      <c r="A28" s="43" t="s">
        <v>887</v>
      </c>
      <c r="B28" s="43" t="s">
        <v>888</v>
      </c>
      <c r="C28" s="43" t="s">
        <v>705</v>
      </c>
      <c r="D28" s="43">
        <v>100</v>
      </c>
      <c r="E28" s="7">
        <v>994.38099999999997</v>
      </c>
      <c r="F28" s="7">
        <v>9.1629988640157496</v>
      </c>
    </row>
    <row r="29" spans="1:6" x14ac:dyDescent="0.2">
      <c r="A29" s="43" t="s">
        <v>921</v>
      </c>
      <c r="B29" s="43" t="s">
        <v>922</v>
      </c>
      <c r="C29" s="43" t="s">
        <v>696</v>
      </c>
      <c r="D29" s="43">
        <v>72</v>
      </c>
      <c r="E29" s="7">
        <v>709.06248000000005</v>
      </c>
      <c r="F29" s="7">
        <v>6.53385241547877</v>
      </c>
    </row>
    <row r="30" spans="1:6" x14ac:dyDescent="0.2">
      <c r="A30" s="42" t="s">
        <v>40</v>
      </c>
      <c r="B30" s="43"/>
      <c r="C30" s="43"/>
      <c r="D30" s="43"/>
      <c r="E30" s="6">
        <f>SUM(E28:E29)</f>
        <v>1703.4434799999999</v>
      </c>
      <c r="F30" s="6">
        <f>SUM(F28:F29)</f>
        <v>15.696851279494521</v>
      </c>
    </row>
    <row r="31" spans="1:6" x14ac:dyDescent="0.2">
      <c r="A31" s="43"/>
      <c r="B31" s="43"/>
      <c r="C31" s="43"/>
      <c r="D31" s="43"/>
      <c r="E31" s="7"/>
      <c r="F31" s="7"/>
    </row>
    <row r="32" spans="1:6" x14ac:dyDescent="0.2">
      <c r="A32" s="42" t="s">
        <v>40</v>
      </c>
      <c r="B32" s="43"/>
      <c r="C32" s="43"/>
      <c r="D32" s="43"/>
      <c r="E32" s="6">
        <f>E25+E30</f>
        <v>10438.365262499998</v>
      </c>
      <c r="F32" s="6">
        <f>F25+F30</f>
        <v>96.187204947066576</v>
      </c>
    </row>
    <row r="33" spans="1:6" x14ac:dyDescent="0.2">
      <c r="A33" s="43"/>
      <c r="B33" s="43"/>
      <c r="C33" s="43"/>
      <c r="D33" s="43"/>
      <c r="E33" s="7"/>
      <c r="F33" s="7"/>
    </row>
    <row r="34" spans="1:6" x14ac:dyDescent="0.2">
      <c r="A34" s="42" t="s">
        <v>103</v>
      </c>
      <c r="B34" s="43"/>
      <c r="C34" s="43"/>
      <c r="D34" s="43"/>
      <c r="E34" s="6">
        <v>413.76492610000003</v>
      </c>
      <c r="F34" s="6">
        <v>3.81</v>
      </c>
    </row>
    <row r="35" spans="1:6" x14ac:dyDescent="0.2">
      <c r="A35" s="43"/>
      <c r="B35" s="43"/>
      <c r="C35" s="43"/>
      <c r="D35" s="43"/>
      <c r="E35" s="7"/>
      <c r="F35" s="7"/>
    </row>
    <row r="36" spans="1:6" x14ac:dyDescent="0.2">
      <c r="A36" s="44" t="s">
        <v>104</v>
      </c>
      <c r="B36" s="41"/>
      <c r="C36" s="41"/>
      <c r="D36" s="41"/>
      <c r="E36" s="8">
        <f>E32+E34</f>
        <v>10852.130188599998</v>
      </c>
      <c r="F36" s="8">
        <f>F32+F34</f>
        <v>99.997204947066578</v>
      </c>
    </row>
    <row r="37" spans="1:6" x14ac:dyDescent="0.2">
      <c r="A37" s="45" t="s">
        <v>718</v>
      </c>
    </row>
    <row r="38" spans="1:6" x14ac:dyDescent="0.2">
      <c r="A38" s="45"/>
    </row>
    <row r="39" spans="1:6" x14ac:dyDescent="0.2">
      <c r="A39" s="4" t="s">
        <v>105</v>
      </c>
    </row>
    <row r="40" spans="1:6" x14ac:dyDescent="0.2">
      <c r="A40" s="4" t="s">
        <v>687</v>
      </c>
    </row>
    <row r="41" spans="1:6" x14ac:dyDescent="0.2">
      <c r="A41" s="4" t="s">
        <v>106</v>
      </c>
    </row>
    <row r="42" spans="1:6" x14ac:dyDescent="0.2">
      <c r="A42" s="2" t="s">
        <v>678</v>
      </c>
      <c r="D42" s="10">
        <v>10.1564</v>
      </c>
    </row>
    <row r="43" spans="1:6" x14ac:dyDescent="0.2">
      <c r="A43" s="2" t="s">
        <v>679</v>
      </c>
      <c r="D43" s="10">
        <v>10.1564</v>
      </c>
    </row>
    <row r="44" spans="1:6" x14ac:dyDescent="0.2">
      <c r="A44" s="2" t="s">
        <v>720</v>
      </c>
      <c r="D44" s="10">
        <v>10.1564</v>
      </c>
    </row>
    <row r="45" spans="1:6" x14ac:dyDescent="0.2">
      <c r="A45" s="2" t="s">
        <v>680</v>
      </c>
      <c r="D45" s="10">
        <v>10.184799999999999</v>
      </c>
    </row>
    <row r="46" spans="1:6" x14ac:dyDescent="0.2">
      <c r="A46" s="2" t="s">
        <v>681</v>
      </c>
      <c r="D46" s="10">
        <v>10.184799999999999</v>
      </c>
    </row>
    <row r="47" spans="1:6" x14ac:dyDescent="0.2">
      <c r="A47" s="2" t="s">
        <v>721</v>
      </c>
      <c r="D47" s="10">
        <v>10.184799999999999</v>
      </c>
    </row>
    <row r="49" spans="1:5" x14ac:dyDescent="0.2">
      <c r="A49" s="4" t="s">
        <v>107</v>
      </c>
    </row>
    <row r="50" spans="1:5" x14ac:dyDescent="0.2">
      <c r="A50" s="2" t="s">
        <v>678</v>
      </c>
      <c r="D50" s="10">
        <v>10.5556</v>
      </c>
    </row>
    <row r="51" spans="1:5" x14ac:dyDescent="0.2">
      <c r="A51" s="2" t="s">
        <v>679</v>
      </c>
      <c r="D51" s="10">
        <v>10.5556</v>
      </c>
    </row>
    <row r="52" spans="1:5" x14ac:dyDescent="0.2">
      <c r="A52" s="2" t="s">
        <v>720</v>
      </c>
      <c r="D52" s="10">
        <v>10.2628</v>
      </c>
    </row>
    <row r="53" spans="1:5" x14ac:dyDescent="0.2">
      <c r="A53" s="2" t="s">
        <v>680</v>
      </c>
      <c r="D53" s="10">
        <v>10.6167</v>
      </c>
    </row>
    <row r="54" spans="1:5" x14ac:dyDescent="0.2">
      <c r="A54" s="2" t="s">
        <v>681</v>
      </c>
      <c r="D54" s="10">
        <v>10.6167</v>
      </c>
    </row>
    <row r="55" spans="1:5" x14ac:dyDescent="0.2">
      <c r="A55" s="2" t="s">
        <v>721</v>
      </c>
      <c r="D55" s="10">
        <v>10.292400000000001</v>
      </c>
    </row>
    <row r="57" spans="1:5" x14ac:dyDescent="0.2">
      <c r="A57" s="4" t="s">
        <v>108</v>
      </c>
      <c r="D57" s="54" t="s">
        <v>322</v>
      </c>
    </row>
    <row r="58" spans="1:5" x14ac:dyDescent="0.2">
      <c r="A58" s="15" t="s">
        <v>682</v>
      </c>
      <c r="B58" s="16"/>
      <c r="C58" s="69" t="s">
        <v>683</v>
      </c>
      <c r="D58" s="70"/>
    </row>
    <row r="59" spans="1:5" x14ac:dyDescent="0.2">
      <c r="A59" s="71"/>
      <c r="B59" s="72"/>
      <c r="C59" s="17" t="s">
        <v>684</v>
      </c>
      <c r="D59" s="17" t="s">
        <v>685</v>
      </c>
    </row>
    <row r="60" spans="1:5" x14ac:dyDescent="0.2">
      <c r="A60" s="18" t="s">
        <v>720</v>
      </c>
      <c r="B60" s="19"/>
      <c r="C60" s="50">
        <v>0.2052919695</v>
      </c>
      <c r="D60" s="50">
        <v>0.1901013869</v>
      </c>
    </row>
    <row r="61" spans="1:5" x14ac:dyDescent="0.2">
      <c r="A61" s="18" t="s">
        <v>721</v>
      </c>
      <c r="B61" s="19"/>
      <c r="C61" s="50">
        <v>0.22690165050000002</v>
      </c>
      <c r="D61" s="50">
        <v>0.21011205920000003</v>
      </c>
    </row>
    <row r="63" spans="1:5" x14ac:dyDescent="0.2">
      <c r="A63" s="4" t="s">
        <v>722</v>
      </c>
      <c r="D63" s="29">
        <v>1.9809296628769348</v>
      </c>
      <c r="E63" s="1" t="s">
        <v>779</v>
      </c>
    </row>
  </sheetData>
  <mergeCells count="3">
    <mergeCell ref="A1:F1"/>
    <mergeCell ref="C58:D58"/>
    <mergeCell ref="A59:B5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1936-1466-4153-8F1B-AC7D68AA673F}">
  <dimension ref="A1:F55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9.1406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923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881</v>
      </c>
      <c r="B8" s="43" t="s">
        <v>882</v>
      </c>
      <c r="C8" s="43" t="s">
        <v>696</v>
      </c>
      <c r="D8" s="43">
        <v>61</v>
      </c>
      <c r="E8" s="7">
        <v>652.39072999999996</v>
      </c>
      <c r="F8" s="7">
        <v>9.89800376966706</v>
      </c>
    </row>
    <row r="9" spans="1:6" x14ac:dyDescent="0.2">
      <c r="A9" s="43" t="s">
        <v>871</v>
      </c>
      <c r="B9" s="43" t="s">
        <v>872</v>
      </c>
      <c r="C9" s="43" t="s">
        <v>738</v>
      </c>
      <c r="D9" s="43">
        <v>61</v>
      </c>
      <c r="E9" s="7">
        <v>604.61064999999996</v>
      </c>
      <c r="F9" s="7">
        <v>9.1730894043832496</v>
      </c>
    </row>
    <row r="10" spans="1:6" x14ac:dyDescent="0.2">
      <c r="A10" s="43" t="s">
        <v>913</v>
      </c>
      <c r="B10" s="43" t="s">
        <v>914</v>
      </c>
      <c r="C10" s="43" t="s">
        <v>738</v>
      </c>
      <c r="D10" s="43">
        <v>61</v>
      </c>
      <c r="E10" s="7">
        <v>604.28734999999995</v>
      </c>
      <c r="F10" s="7">
        <v>9.1681843306726893</v>
      </c>
    </row>
    <row r="11" spans="1:6" x14ac:dyDescent="0.2">
      <c r="A11" s="43" t="s">
        <v>911</v>
      </c>
      <c r="B11" s="43" t="s">
        <v>912</v>
      </c>
      <c r="C11" s="43" t="s">
        <v>696</v>
      </c>
      <c r="D11" s="43">
        <v>61</v>
      </c>
      <c r="E11" s="7">
        <v>601.03727000000003</v>
      </c>
      <c r="F11" s="7">
        <v>9.1188744575975207</v>
      </c>
    </row>
    <row r="12" spans="1:6" x14ac:dyDescent="0.2">
      <c r="A12" s="43" t="s">
        <v>917</v>
      </c>
      <c r="B12" s="43" t="s">
        <v>918</v>
      </c>
      <c r="C12" s="43" t="s">
        <v>696</v>
      </c>
      <c r="D12" s="43">
        <v>61</v>
      </c>
      <c r="E12" s="7">
        <v>599.71540000000005</v>
      </c>
      <c r="F12" s="7">
        <v>9.0988191845205897</v>
      </c>
    </row>
    <row r="13" spans="1:6" x14ac:dyDescent="0.2">
      <c r="A13" s="43" t="s">
        <v>828</v>
      </c>
      <c r="B13" s="43" t="s">
        <v>829</v>
      </c>
      <c r="C13" s="43" t="s">
        <v>696</v>
      </c>
      <c r="D13" s="43">
        <v>5</v>
      </c>
      <c r="E13" s="7">
        <v>500.33949999999999</v>
      </c>
      <c r="F13" s="7">
        <v>7.5910984466522597</v>
      </c>
    </row>
    <row r="14" spans="1:6" x14ac:dyDescent="0.2">
      <c r="A14" s="43" t="s">
        <v>796</v>
      </c>
      <c r="B14" s="43" t="s">
        <v>797</v>
      </c>
      <c r="C14" s="43" t="s">
        <v>738</v>
      </c>
      <c r="D14" s="43">
        <v>40</v>
      </c>
      <c r="E14" s="7">
        <v>420.53640000000001</v>
      </c>
      <c r="F14" s="7">
        <v>6.3803341786941301</v>
      </c>
    </row>
    <row r="15" spans="1:6" x14ac:dyDescent="0.2">
      <c r="A15" s="43" t="s">
        <v>915</v>
      </c>
      <c r="B15" s="43" t="s">
        <v>916</v>
      </c>
      <c r="C15" s="43" t="s">
        <v>696</v>
      </c>
      <c r="D15" s="43">
        <v>36</v>
      </c>
      <c r="E15" s="7">
        <v>353.54268000000002</v>
      </c>
      <c r="F15" s="7">
        <v>5.3639124813716998</v>
      </c>
    </row>
    <row r="16" spans="1:6" x14ac:dyDescent="0.2">
      <c r="A16" s="43" t="s">
        <v>824</v>
      </c>
      <c r="B16" s="43" t="s">
        <v>825</v>
      </c>
      <c r="C16" s="43" t="s">
        <v>696</v>
      </c>
      <c r="D16" s="43">
        <v>30</v>
      </c>
      <c r="E16" s="7">
        <v>320.55630000000002</v>
      </c>
      <c r="F16" s="7">
        <v>4.8634465817601802</v>
      </c>
    </row>
    <row r="17" spans="1:6" x14ac:dyDescent="0.2">
      <c r="A17" s="43" t="s">
        <v>901</v>
      </c>
      <c r="B17" s="43" t="s">
        <v>902</v>
      </c>
      <c r="C17" s="43" t="s">
        <v>696</v>
      </c>
      <c r="D17" s="43">
        <v>31</v>
      </c>
      <c r="E17" s="7">
        <v>308.11860999999999</v>
      </c>
      <c r="F17" s="7">
        <v>4.6747432528426298</v>
      </c>
    </row>
    <row r="18" spans="1:6" x14ac:dyDescent="0.2">
      <c r="A18" s="43" t="s">
        <v>855</v>
      </c>
      <c r="B18" s="43" t="s">
        <v>856</v>
      </c>
      <c r="C18" s="43" t="s">
        <v>711</v>
      </c>
      <c r="D18" s="43">
        <v>10</v>
      </c>
      <c r="E18" s="7">
        <v>105.754</v>
      </c>
      <c r="F18" s="7">
        <v>1.6044886024934299</v>
      </c>
    </row>
    <row r="19" spans="1:6" x14ac:dyDescent="0.2">
      <c r="A19" s="43" t="s">
        <v>883</v>
      </c>
      <c r="B19" s="43" t="s">
        <v>884</v>
      </c>
      <c r="C19" s="43" t="s">
        <v>696</v>
      </c>
      <c r="D19" s="43">
        <v>1</v>
      </c>
      <c r="E19" s="7">
        <v>10.62194</v>
      </c>
      <c r="F19" s="7">
        <v>0.16115496025085699</v>
      </c>
    </row>
    <row r="20" spans="1:6" x14ac:dyDescent="0.2">
      <c r="A20" s="43" t="s">
        <v>885</v>
      </c>
      <c r="B20" s="43" t="s">
        <v>886</v>
      </c>
      <c r="C20" s="43" t="s">
        <v>696</v>
      </c>
      <c r="D20" s="43">
        <v>1</v>
      </c>
      <c r="E20" s="7">
        <v>9.9038599999999999</v>
      </c>
      <c r="F20" s="7">
        <v>0.15026032576253001</v>
      </c>
    </row>
    <row r="21" spans="1:6" x14ac:dyDescent="0.2">
      <c r="A21" s="43" t="s">
        <v>924</v>
      </c>
      <c r="B21" s="43" t="s">
        <v>925</v>
      </c>
      <c r="C21" s="43" t="s">
        <v>696</v>
      </c>
      <c r="D21" s="43">
        <v>1</v>
      </c>
      <c r="E21" s="7">
        <v>9.8196200000000005</v>
      </c>
      <c r="F21" s="7">
        <v>0.148982245312863</v>
      </c>
    </row>
    <row r="22" spans="1:6" x14ac:dyDescent="0.2">
      <c r="A22" s="42" t="s">
        <v>40</v>
      </c>
      <c r="B22" s="43"/>
      <c r="C22" s="43"/>
      <c r="D22" s="43"/>
      <c r="E22" s="6">
        <f>SUM(E8:E21)</f>
        <v>5101.2343099999998</v>
      </c>
      <c r="F22" s="6">
        <f>SUM(F8:F21)</f>
        <v>77.395392221981709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768</v>
      </c>
      <c r="B24" s="43"/>
      <c r="C24" s="43"/>
      <c r="D24" s="43"/>
      <c r="E24" s="7"/>
      <c r="F24" s="7"/>
    </row>
    <row r="25" spans="1:6" x14ac:dyDescent="0.2">
      <c r="A25" s="43" t="s">
        <v>887</v>
      </c>
      <c r="B25" s="43" t="s">
        <v>888</v>
      </c>
      <c r="C25" s="43" t="s">
        <v>705</v>
      </c>
      <c r="D25" s="43">
        <v>61</v>
      </c>
      <c r="E25" s="7">
        <v>606.57240999999999</v>
      </c>
      <c r="F25" s="7">
        <v>9.2028530214646604</v>
      </c>
    </row>
    <row r="26" spans="1:6" x14ac:dyDescent="0.2">
      <c r="A26" s="43" t="s">
        <v>921</v>
      </c>
      <c r="B26" s="43" t="s">
        <v>922</v>
      </c>
      <c r="C26" s="43" t="s">
        <v>696</v>
      </c>
      <c r="D26" s="43">
        <v>61</v>
      </c>
      <c r="E26" s="7">
        <v>600.73348999999996</v>
      </c>
      <c r="F26" s="7">
        <v>9.1142655392808098</v>
      </c>
    </row>
    <row r="27" spans="1:6" x14ac:dyDescent="0.2">
      <c r="A27" s="42" t="s">
        <v>40</v>
      </c>
      <c r="B27" s="43"/>
      <c r="C27" s="43"/>
      <c r="D27" s="43"/>
      <c r="E27" s="6">
        <f>SUM(E25:E26)</f>
        <v>1207.3058999999998</v>
      </c>
      <c r="F27" s="6">
        <f>SUM(F25:F26)</f>
        <v>18.31711856074547</v>
      </c>
    </row>
    <row r="28" spans="1:6" x14ac:dyDescent="0.2">
      <c r="A28" s="43"/>
      <c r="B28" s="43"/>
      <c r="C28" s="43"/>
      <c r="D28" s="43"/>
      <c r="E28" s="7"/>
      <c r="F28" s="7"/>
    </row>
    <row r="29" spans="1:6" x14ac:dyDescent="0.2">
      <c r="A29" s="42" t="s">
        <v>40</v>
      </c>
      <c r="B29" s="43"/>
      <c r="C29" s="43"/>
      <c r="D29" s="43"/>
      <c r="E29" s="6">
        <f>E22+E27</f>
        <v>6308.5402099999992</v>
      </c>
      <c r="F29" s="6">
        <f>F22+F27</f>
        <v>95.712510782727179</v>
      </c>
    </row>
    <row r="30" spans="1:6" x14ac:dyDescent="0.2">
      <c r="A30" s="43"/>
      <c r="B30" s="43"/>
      <c r="C30" s="43"/>
      <c r="D30" s="43"/>
      <c r="E30" s="7"/>
      <c r="F30" s="7"/>
    </row>
    <row r="31" spans="1:6" x14ac:dyDescent="0.2">
      <c r="A31" s="42" t="s">
        <v>103</v>
      </c>
      <c r="B31" s="43"/>
      <c r="C31" s="43"/>
      <c r="D31" s="43"/>
      <c r="E31" s="6">
        <v>282.59438610000001</v>
      </c>
      <c r="F31" s="6">
        <v>4.29</v>
      </c>
    </row>
    <row r="32" spans="1:6" x14ac:dyDescent="0.2">
      <c r="A32" s="43"/>
      <c r="B32" s="43"/>
      <c r="C32" s="43"/>
      <c r="D32" s="43"/>
      <c r="E32" s="7"/>
      <c r="F32" s="7"/>
    </row>
    <row r="33" spans="1:6" x14ac:dyDescent="0.2">
      <c r="A33" s="44" t="s">
        <v>104</v>
      </c>
      <c r="B33" s="41"/>
      <c r="C33" s="41"/>
      <c r="D33" s="41"/>
      <c r="E33" s="8">
        <f>E29+E31</f>
        <v>6591.1345960999988</v>
      </c>
      <c r="F33" s="8">
        <f>F29+F31</f>
        <v>100.00251078272719</v>
      </c>
    </row>
    <row r="34" spans="1:6" x14ac:dyDescent="0.2">
      <c r="A34" s="45" t="s">
        <v>718</v>
      </c>
    </row>
    <row r="35" spans="1:6" x14ac:dyDescent="0.2">
      <c r="A35" s="45"/>
    </row>
    <row r="36" spans="1:6" x14ac:dyDescent="0.2">
      <c r="A36" s="4" t="s">
        <v>105</v>
      </c>
    </row>
    <row r="37" spans="1:6" x14ac:dyDescent="0.2">
      <c r="A37" s="4" t="s">
        <v>687</v>
      </c>
    </row>
    <row r="38" spans="1:6" x14ac:dyDescent="0.2">
      <c r="A38" s="4" t="s">
        <v>106</v>
      </c>
    </row>
    <row r="39" spans="1:6" x14ac:dyDescent="0.2">
      <c r="A39" s="2" t="s">
        <v>678</v>
      </c>
      <c r="D39" s="10">
        <v>10.2136</v>
      </c>
    </row>
    <row r="40" spans="1:6" x14ac:dyDescent="0.2">
      <c r="A40" s="2" t="s">
        <v>679</v>
      </c>
      <c r="D40" s="10">
        <v>10.2136</v>
      </c>
    </row>
    <row r="41" spans="1:6" x14ac:dyDescent="0.2">
      <c r="A41" s="2" t="s">
        <v>720</v>
      </c>
      <c r="D41" s="10">
        <v>10.2136</v>
      </c>
    </row>
    <row r="42" spans="1:6" x14ac:dyDescent="0.2">
      <c r="A42" s="2" t="s">
        <v>680</v>
      </c>
      <c r="D42" s="10">
        <v>10.2384</v>
      </c>
    </row>
    <row r="44" spans="1:6" x14ac:dyDescent="0.2">
      <c r="A44" s="4" t="s">
        <v>107</v>
      </c>
    </row>
    <row r="45" spans="1:6" x14ac:dyDescent="0.2">
      <c r="A45" s="2" t="s">
        <v>678</v>
      </c>
      <c r="D45" s="10">
        <v>10.621600000000001</v>
      </c>
    </row>
    <row r="46" spans="1:6" x14ac:dyDescent="0.2">
      <c r="A46" s="2" t="s">
        <v>679</v>
      </c>
      <c r="D46" s="10">
        <v>10.621600000000001</v>
      </c>
    </row>
    <row r="47" spans="1:6" x14ac:dyDescent="0.2">
      <c r="A47" s="2" t="s">
        <v>720</v>
      </c>
      <c r="D47" s="10">
        <v>10.2613</v>
      </c>
    </row>
    <row r="48" spans="1:6" x14ac:dyDescent="0.2">
      <c r="A48" s="2" t="s">
        <v>680</v>
      </c>
      <c r="D48" s="10">
        <v>10.6738</v>
      </c>
    </row>
    <row r="50" spans="1:5" x14ac:dyDescent="0.2">
      <c r="A50" s="4" t="s">
        <v>108</v>
      </c>
      <c r="D50" s="21" t="s">
        <v>322</v>
      </c>
    </row>
    <row r="51" spans="1:5" x14ac:dyDescent="0.2">
      <c r="A51" s="15" t="s">
        <v>682</v>
      </c>
      <c r="B51" s="16"/>
      <c r="C51" s="69" t="s">
        <v>683</v>
      </c>
      <c r="D51" s="70"/>
    </row>
    <row r="52" spans="1:5" x14ac:dyDescent="0.2">
      <c r="A52" s="71"/>
      <c r="B52" s="72"/>
      <c r="C52" s="17" t="s">
        <v>684</v>
      </c>
      <c r="D52" s="17" t="s">
        <v>685</v>
      </c>
    </row>
    <row r="53" spans="1:5" x14ac:dyDescent="0.2">
      <c r="A53" s="18" t="s">
        <v>720</v>
      </c>
      <c r="B53" s="19"/>
      <c r="C53" s="50">
        <v>0.25211294500000003</v>
      </c>
      <c r="D53" s="50">
        <v>0.23345784350000004</v>
      </c>
    </row>
    <row r="55" spans="1:5" x14ac:dyDescent="0.2">
      <c r="A55" s="4" t="s">
        <v>722</v>
      </c>
      <c r="D55" s="29">
        <v>1.9636608214908131</v>
      </c>
      <c r="E55" s="1" t="s">
        <v>779</v>
      </c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7579-7F14-4B82-BB8C-E3D6A7F8C6E4}">
  <dimension ref="A1:F53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49.1406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926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881</v>
      </c>
      <c r="B8" s="43" t="s">
        <v>882</v>
      </c>
      <c r="C8" s="43" t="s">
        <v>696</v>
      </c>
      <c r="D8" s="43">
        <v>67</v>
      </c>
      <c r="E8" s="7">
        <v>716.56030999999996</v>
      </c>
      <c r="F8" s="7">
        <v>9.8469288633478396</v>
      </c>
    </row>
    <row r="9" spans="1:6" x14ac:dyDescent="0.2">
      <c r="A9" s="43" t="s">
        <v>906</v>
      </c>
      <c r="B9" s="43" t="s">
        <v>907</v>
      </c>
      <c r="C9" s="43" t="s">
        <v>696</v>
      </c>
      <c r="D9" s="43">
        <v>86</v>
      </c>
      <c r="E9" s="7">
        <v>714.63936000000001</v>
      </c>
      <c r="F9" s="7">
        <v>9.8205312834985694</v>
      </c>
    </row>
    <row r="10" spans="1:6" x14ac:dyDescent="0.2">
      <c r="A10" s="43" t="s">
        <v>871</v>
      </c>
      <c r="B10" s="43" t="s">
        <v>872</v>
      </c>
      <c r="C10" s="43" t="s">
        <v>738</v>
      </c>
      <c r="D10" s="43">
        <v>68</v>
      </c>
      <c r="E10" s="7">
        <v>673.99220000000003</v>
      </c>
      <c r="F10" s="7">
        <v>9.2619604452433499</v>
      </c>
    </row>
    <row r="11" spans="1:6" x14ac:dyDescent="0.2">
      <c r="A11" s="43" t="s">
        <v>913</v>
      </c>
      <c r="B11" s="43" t="s">
        <v>914</v>
      </c>
      <c r="C11" s="43" t="s">
        <v>738</v>
      </c>
      <c r="D11" s="43">
        <v>68</v>
      </c>
      <c r="E11" s="7">
        <v>673.6318</v>
      </c>
      <c r="F11" s="7">
        <v>9.2570078500286499</v>
      </c>
    </row>
    <row r="12" spans="1:6" x14ac:dyDescent="0.2">
      <c r="A12" s="43" t="s">
        <v>911</v>
      </c>
      <c r="B12" s="43" t="s">
        <v>912</v>
      </c>
      <c r="C12" s="43" t="s">
        <v>696</v>
      </c>
      <c r="D12" s="43">
        <v>68</v>
      </c>
      <c r="E12" s="7">
        <v>670.00876000000005</v>
      </c>
      <c r="F12" s="7">
        <v>9.2072202513419992</v>
      </c>
    </row>
    <row r="13" spans="1:6" x14ac:dyDescent="0.2">
      <c r="A13" s="43" t="s">
        <v>917</v>
      </c>
      <c r="B13" s="43" t="s">
        <v>918</v>
      </c>
      <c r="C13" s="43" t="s">
        <v>696</v>
      </c>
      <c r="D13" s="43">
        <v>68</v>
      </c>
      <c r="E13" s="7">
        <v>668.53520000000003</v>
      </c>
      <c r="F13" s="7">
        <v>9.1869706780773601</v>
      </c>
    </row>
    <row r="14" spans="1:6" x14ac:dyDescent="0.2">
      <c r="A14" s="43" t="s">
        <v>901</v>
      </c>
      <c r="B14" s="43" t="s">
        <v>902</v>
      </c>
      <c r="C14" s="43" t="s">
        <v>696</v>
      </c>
      <c r="D14" s="43">
        <v>67</v>
      </c>
      <c r="E14" s="7">
        <v>665.93376999999998</v>
      </c>
      <c r="F14" s="7">
        <v>9.1512219828238095</v>
      </c>
    </row>
    <row r="15" spans="1:6" x14ac:dyDescent="0.2">
      <c r="A15" s="43" t="s">
        <v>927</v>
      </c>
      <c r="B15" s="43" t="s">
        <v>928</v>
      </c>
      <c r="C15" s="43" t="s">
        <v>696</v>
      </c>
      <c r="D15" s="43">
        <v>50</v>
      </c>
      <c r="E15" s="7">
        <v>507.70549999999997</v>
      </c>
      <c r="F15" s="7">
        <v>6.9768585731889701</v>
      </c>
    </row>
    <row r="16" spans="1:6" x14ac:dyDescent="0.2">
      <c r="A16" s="43" t="s">
        <v>929</v>
      </c>
      <c r="B16" s="43" t="s">
        <v>930</v>
      </c>
      <c r="C16" s="43" t="s">
        <v>696</v>
      </c>
      <c r="D16" s="43">
        <v>16</v>
      </c>
      <c r="E16" s="7">
        <v>157.65487999999999</v>
      </c>
      <c r="F16" s="7">
        <v>2.16648391859666</v>
      </c>
    </row>
    <row r="17" spans="1:6" x14ac:dyDescent="0.2">
      <c r="A17" s="43" t="s">
        <v>885</v>
      </c>
      <c r="B17" s="43" t="s">
        <v>886</v>
      </c>
      <c r="C17" s="43" t="s">
        <v>696</v>
      </c>
      <c r="D17" s="43">
        <v>5</v>
      </c>
      <c r="E17" s="7">
        <v>49.519300000000001</v>
      </c>
      <c r="F17" s="7">
        <v>0.68049125475953398</v>
      </c>
    </row>
    <row r="18" spans="1:6" x14ac:dyDescent="0.2">
      <c r="A18" s="43" t="s">
        <v>883</v>
      </c>
      <c r="B18" s="43" t="s">
        <v>884</v>
      </c>
      <c r="C18" s="43" t="s">
        <v>696</v>
      </c>
      <c r="D18" s="43">
        <v>4</v>
      </c>
      <c r="E18" s="7">
        <v>42.487760000000002</v>
      </c>
      <c r="F18" s="7">
        <v>0.58386425321686597</v>
      </c>
    </row>
    <row r="19" spans="1:6" x14ac:dyDescent="0.2">
      <c r="A19" s="43" t="s">
        <v>855</v>
      </c>
      <c r="B19" s="43" t="s">
        <v>856</v>
      </c>
      <c r="C19" s="43" t="s">
        <v>711</v>
      </c>
      <c r="D19" s="43">
        <v>3</v>
      </c>
      <c r="E19" s="7">
        <v>31.726199999999999</v>
      </c>
      <c r="F19" s="7">
        <v>0.43597954023485702</v>
      </c>
    </row>
    <row r="20" spans="1:6" x14ac:dyDescent="0.2">
      <c r="A20" s="43" t="s">
        <v>931</v>
      </c>
      <c r="B20" s="43" t="s">
        <v>932</v>
      </c>
      <c r="C20" s="43" t="s">
        <v>738</v>
      </c>
      <c r="D20" s="43">
        <v>1</v>
      </c>
      <c r="E20" s="7">
        <v>9.8315800000000007</v>
      </c>
      <c r="F20" s="7">
        <v>0.13510498352094499</v>
      </c>
    </row>
    <row r="21" spans="1:6" x14ac:dyDescent="0.2">
      <c r="A21" s="42" t="s">
        <v>40</v>
      </c>
      <c r="B21" s="43"/>
      <c r="C21" s="43"/>
      <c r="D21" s="43"/>
      <c r="E21" s="6">
        <f>SUM(E8:E20)</f>
        <v>5582.2266200000004</v>
      </c>
      <c r="F21" s="6">
        <f>SUM(F8:F20)</f>
        <v>76.710623877879399</v>
      </c>
    </row>
    <row r="22" spans="1:6" x14ac:dyDescent="0.2">
      <c r="A22" s="43"/>
      <c r="B22" s="43"/>
      <c r="C22" s="43"/>
      <c r="D22" s="43"/>
      <c r="E22" s="7"/>
      <c r="F22" s="7"/>
    </row>
    <row r="23" spans="1:6" x14ac:dyDescent="0.2">
      <c r="A23" s="42" t="s">
        <v>768</v>
      </c>
      <c r="B23" s="43"/>
      <c r="C23" s="43"/>
      <c r="D23" s="43"/>
      <c r="E23" s="7"/>
      <c r="F23" s="7"/>
    </row>
    <row r="24" spans="1:6" x14ac:dyDescent="0.2">
      <c r="A24" s="43" t="s">
        <v>921</v>
      </c>
      <c r="B24" s="43" t="s">
        <v>922</v>
      </c>
      <c r="C24" s="43" t="s">
        <v>696</v>
      </c>
      <c r="D24" s="43">
        <v>68</v>
      </c>
      <c r="E24" s="7">
        <v>669.67012</v>
      </c>
      <c r="F24" s="7">
        <v>9.2025666807440292</v>
      </c>
    </row>
    <row r="25" spans="1:6" x14ac:dyDescent="0.2">
      <c r="A25" s="43" t="s">
        <v>887</v>
      </c>
      <c r="B25" s="43" t="s">
        <v>888</v>
      </c>
      <c r="C25" s="43" t="s">
        <v>705</v>
      </c>
      <c r="D25" s="43">
        <v>67</v>
      </c>
      <c r="E25" s="7">
        <v>666.23527000000001</v>
      </c>
      <c r="F25" s="7">
        <v>9.1553651777661909</v>
      </c>
    </row>
    <row r="26" spans="1:6" x14ac:dyDescent="0.2">
      <c r="A26" s="43" t="s">
        <v>908</v>
      </c>
      <c r="B26" s="43" t="s">
        <v>909</v>
      </c>
      <c r="C26" s="43" t="s">
        <v>696</v>
      </c>
      <c r="D26" s="43">
        <v>11</v>
      </c>
      <c r="E26" s="7">
        <v>107.80594000000001</v>
      </c>
      <c r="F26" s="7">
        <v>1.48146277070013</v>
      </c>
    </row>
    <row r="27" spans="1:6" x14ac:dyDescent="0.2">
      <c r="A27" s="42" t="s">
        <v>40</v>
      </c>
      <c r="B27" s="43"/>
      <c r="C27" s="43"/>
      <c r="D27" s="43"/>
      <c r="E27" s="6">
        <f>SUM(E24:E26)</f>
        <v>1443.7113299999999</v>
      </c>
      <c r="F27" s="6">
        <f>SUM(F24:F26)</f>
        <v>19.83939462921035</v>
      </c>
    </row>
    <row r="28" spans="1:6" x14ac:dyDescent="0.2">
      <c r="A28" s="43"/>
      <c r="B28" s="43"/>
      <c r="C28" s="43"/>
      <c r="D28" s="43"/>
      <c r="E28" s="7"/>
      <c r="F28" s="7"/>
    </row>
    <row r="29" spans="1:6" x14ac:dyDescent="0.2">
      <c r="A29" s="42" t="s">
        <v>40</v>
      </c>
      <c r="B29" s="43"/>
      <c r="C29" s="43"/>
      <c r="D29" s="43"/>
      <c r="E29" s="6">
        <f>E21+E27</f>
        <v>7025.9379500000005</v>
      </c>
      <c r="F29" s="6">
        <f>F21+F27</f>
        <v>96.550018507089746</v>
      </c>
    </row>
    <row r="30" spans="1:6" x14ac:dyDescent="0.2">
      <c r="A30" s="43"/>
      <c r="B30" s="43"/>
      <c r="C30" s="43"/>
      <c r="D30" s="43"/>
      <c r="E30" s="7"/>
      <c r="F30" s="7"/>
    </row>
    <row r="31" spans="1:6" x14ac:dyDescent="0.2">
      <c r="A31" s="42" t="s">
        <v>103</v>
      </c>
      <c r="B31" s="43"/>
      <c r="C31" s="43"/>
      <c r="D31" s="43"/>
      <c r="E31" s="6">
        <v>251.0528568</v>
      </c>
      <c r="F31" s="6">
        <v>3.45</v>
      </c>
    </row>
    <row r="32" spans="1:6" x14ac:dyDescent="0.2">
      <c r="A32" s="43"/>
      <c r="B32" s="43"/>
      <c r="C32" s="43"/>
      <c r="D32" s="43"/>
      <c r="E32" s="7"/>
      <c r="F32" s="7"/>
    </row>
    <row r="33" spans="1:6" x14ac:dyDescent="0.2">
      <c r="A33" s="44" t="s">
        <v>104</v>
      </c>
      <c r="B33" s="41"/>
      <c r="C33" s="41"/>
      <c r="D33" s="41"/>
      <c r="E33" s="8">
        <f>E29+E31</f>
        <v>7276.9908068000004</v>
      </c>
      <c r="F33" s="8">
        <f>F29+F31</f>
        <v>100.00001850708975</v>
      </c>
    </row>
    <row r="34" spans="1:6" x14ac:dyDescent="0.2">
      <c r="A34" s="45" t="s">
        <v>718</v>
      </c>
    </row>
    <row r="35" spans="1:6" x14ac:dyDescent="0.2">
      <c r="A35" s="45"/>
    </row>
    <row r="36" spans="1:6" x14ac:dyDescent="0.2">
      <c r="A36" s="4" t="s">
        <v>105</v>
      </c>
    </row>
    <row r="37" spans="1:6" x14ac:dyDescent="0.2">
      <c r="A37" s="4" t="s">
        <v>687</v>
      </c>
    </row>
    <row r="38" spans="1:6" x14ac:dyDescent="0.2">
      <c r="A38" s="4" t="s">
        <v>106</v>
      </c>
    </row>
    <row r="39" spans="1:6" x14ac:dyDescent="0.2">
      <c r="A39" s="2" t="s">
        <v>678</v>
      </c>
      <c r="D39" s="10">
        <v>10.225300000000001</v>
      </c>
    </row>
    <row r="40" spans="1:6" x14ac:dyDescent="0.2">
      <c r="A40" s="2" t="s">
        <v>679</v>
      </c>
      <c r="D40" s="10">
        <v>10.225300000000001</v>
      </c>
    </row>
    <row r="41" spans="1:6" x14ac:dyDescent="0.2">
      <c r="A41" s="2" t="s">
        <v>680</v>
      </c>
      <c r="D41" s="10">
        <v>10.252800000000001</v>
      </c>
    </row>
    <row r="43" spans="1:6" x14ac:dyDescent="0.2">
      <c r="A43" s="4" t="s">
        <v>107</v>
      </c>
    </row>
    <row r="44" spans="1:6" x14ac:dyDescent="0.2">
      <c r="A44" s="2" t="s">
        <v>678</v>
      </c>
      <c r="D44" s="10">
        <v>10.6388</v>
      </c>
    </row>
    <row r="45" spans="1:6" x14ac:dyDescent="0.2">
      <c r="A45" s="2" t="s">
        <v>679</v>
      </c>
      <c r="D45" s="10">
        <v>10.1233</v>
      </c>
    </row>
    <row r="46" spans="1:6" x14ac:dyDescent="0.2">
      <c r="A46" s="2" t="s">
        <v>680</v>
      </c>
      <c r="D46" s="10">
        <v>10.6953</v>
      </c>
    </row>
    <row r="48" spans="1:6" x14ac:dyDescent="0.2">
      <c r="A48" s="4" t="s">
        <v>108</v>
      </c>
      <c r="D48" s="54" t="s">
        <v>322</v>
      </c>
    </row>
    <row r="49" spans="1:5" x14ac:dyDescent="0.2">
      <c r="A49" s="15" t="s">
        <v>682</v>
      </c>
      <c r="B49" s="16"/>
      <c r="C49" s="69" t="s">
        <v>683</v>
      </c>
      <c r="D49" s="70"/>
    </row>
    <row r="50" spans="1:5" x14ac:dyDescent="0.2">
      <c r="A50" s="71"/>
      <c r="B50" s="72"/>
      <c r="C50" s="17" t="s">
        <v>684</v>
      </c>
      <c r="D50" s="17" t="s">
        <v>685</v>
      </c>
    </row>
    <row r="51" spans="1:5" x14ac:dyDescent="0.2">
      <c r="A51" s="55" t="s">
        <v>679</v>
      </c>
      <c r="B51" s="39"/>
      <c r="C51" s="50">
        <v>0.37096619050000001</v>
      </c>
      <c r="D51" s="50">
        <v>0.34351654120000003</v>
      </c>
    </row>
    <row r="53" spans="1:5" x14ac:dyDescent="0.2">
      <c r="A53" s="4" t="s">
        <v>722</v>
      </c>
      <c r="D53" s="29">
        <v>1.9984249491232049</v>
      </c>
      <c r="E53" s="1" t="s">
        <v>779</v>
      </c>
    </row>
  </sheetData>
  <mergeCells count="3">
    <mergeCell ref="A1:F1"/>
    <mergeCell ref="C49:D49"/>
    <mergeCell ref="A50:B5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4EE3-3859-45B6-B4F2-7090F0348F8A}">
  <dimension ref="A1:F63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933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906</v>
      </c>
      <c r="B8" s="43" t="s">
        <v>907</v>
      </c>
      <c r="C8" s="43" t="s">
        <v>696</v>
      </c>
      <c r="D8" s="43">
        <v>107</v>
      </c>
      <c r="E8" s="7">
        <v>889.14431999999999</v>
      </c>
      <c r="F8" s="7">
        <v>9.7805071369068699</v>
      </c>
    </row>
    <row r="9" spans="1:6" x14ac:dyDescent="0.2">
      <c r="A9" s="43" t="s">
        <v>931</v>
      </c>
      <c r="B9" s="43" t="s">
        <v>932</v>
      </c>
      <c r="C9" s="43" t="s">
        <v>738</v>
      </c>
      <c r="D9" s="43">
        <v>87</v>
      </c>
      <c r="E9" s="7">
        <v>855.34745999999996</v>
      </c>
      <c r="F9" s="7">
        <v>9.4087447323120301</v>
      </c>
    </row>
    <row r="10" spans="1:6" x14ac:dyDescent="0.2">
      <c r="A10" s="43" t="s">
        <v>915</v>
      </c>
      <c r="B10" s="43" t="s">
        <v>916</v>
      </c>
      <c r="C10" s="43" t="s">
        <v>696</v>
      </c>
      <c r="D10" s="43">
        <v>84</v>
      </c>
      <c r="E10" s="7">
        <v>824.93291999999997</v>
      </c>
      <c r="F10" s="7">
        <v>9.0741875419385494</v>
      </c>
    </row>
    <row r="11" spans="1:6" x14ac:dyDescent="0.2">
      <c r="A11" s="43" t="s">
        <v>899</v>
      </c>
      <c r="B11" s="43" t="s">
        <v>900</v>
      </c>
      <c r="C11" s="43" t="s">
        <v>696</v>
      </c>
      <c r="D11" s="43">
        <v>83</v>
      </c>
      <c r="E11" s="7">
        <v>819.79265999999996</v>
      </c>
      <c r="F11" s="7">
        <v>9.0176451466437602</v>
      </c>
    </row>
    <row r="12" spans="1:6" x14ac:dyDescent="0.2">
      <c r="A12" s="43" t="s">
        <v>929</v>
      </c>
      <c r="B12" s="43" t="s">
        <v>930</v>
      </c>
      <c r="C12" s="43" t="s">
        <v>696</v>
      </c>
      <c r="D12" s="43">
        <v>83</v>
      </c>
      <c r="E12" s="7">
        <v>817.83469000000002</v>
      </c>
      <c r="F12" s="7">
        <v>8.9961076536540396</v>
      </c>
    </row>
    <row r="13" spans="1:6" x14ac:dyDescent="0.2">
      <c r="A13" s="43" t="s">
        <v>919</v>
      </c>
      <c r="B13" s="43" t="s">
        <v>920</v>
      </c>
      <c r="C13" s="43" t="s">
        <v>696</v>
      </c>
      <c r="D13" s="43">
        <v>64</v>
      </c>
      <c r="E13" s="7">
        <v>813.26959999999997</v>
      </c>
      <c r="F13" s="7">
        <v>8.9458920763610106</v>
      </c>
    </row>
    <row r="14" spans="1:6" x14ac:dyDescent="0.2">
      <c r="A14" s="43" t="s">
        <v>934</v>
      </c>
      <c r="B14" s="43" t="s">
        <v>935</v>
      </c>
      <c r="C14" s="43" t="s">
        <v>696</v>
      </c>
      <c r="D14" s="43">
        <v>80</v>
      </c>
      <c r="E14" s="7">
        <v>784.60400000000004</v>
      </c>
      <c r="F14" s="7">
        <v>8.6305730678746109</v>
      </c>
    </row>
    <row r="15" spans="1:6" x14ac:dyDescent="0.2">
      <c r="A15" s="43" t="s">
        <v>913</v>
      </c>
      <c r="B15" s="43" t="s">
        <v>914</v>
      </c>
      <c r="C15" s="43" t="s">
        <v>738</v>
      </c>
      <c r="D15" s="43">
        <v>65</v>
      </c>
      <c r="E15" s="7">
        <v>643.91274999999996</v>
      </c>
      <c r="F15" s="7">
        <v>7.0829820370672003</v>
      </c>
    </row>
    <row r="16" spans="1:6" x14ac:dyDescent="0.2">
      <c r="A16" s="43" t="s">
        <v>828</v>
      </c>
      <c r="B16" s="43" t="s">
        <v>829</v>
      </c>
      <c r="C16" s="43" t="s">
        <v>696</v>
      </c>
      <c r="D16" s="43">
        <v>4</v>
      </c>
      <c r="E16" s="7">
        <v>400.27159999999998</v>
      </c>
      <c r="F16" s="7">
        <v>4.40295141344561</v>
      </c>
    </row>
    <row r="17" spans="1:6" x14ac:dyDescent="0.2">
      <c r="A17" s="43" t="s">
        <v>917</v>
      </c>
      <c r="B17" s="43" t="s">
        <v>918</v>
      </c>
      <c r="C17" s="43" t="s">
        <v>696</v>
      </c>
      <c r="D17" s="43">
        <v>13</v>
      </c>
      <c r="E17" s="7">
        <v>127.8082</v>
      </c>
      <c r="F17" s="7">
        <v>1.40587864549955</v>
      </c>
    </row>
    <row r="18" spans="1:6" x14ac:dyDescent="0.2">
      <c r="A18" s="43" t="s">
        <v>911</v>
      </c>
      <c r="B18" s="43" t="s">
        <v>912</v>
      </c>
      <c r="C18" s="43" t="s">
        <v>696</v>
      </c>
      <c r="D18" s="43">
        <v>8</v>
      </c>
      <c r="E18" s="7">
        <v>78.824560000000005</v>
      </c>
      <c r="F18" s="7">
        <v>0.86706303386557504</v>
      </c>
    </row>
    <row r="19" spans="1:6" x14ac:dyDescent="0.2">
      <c r="A19" s="43" t="s">
        <v>855</v>
      </c>
      <c r="B19" s="43" t="s">
        <v>856</v>
      </c>
      <c r="C19" s="43" t="s">
        <v>711</v>
      </c>
      <c r="D19" s="43">
        <v>5</v>
      </c>
      <c r="E19" s="7">
        <v>52.877000000000002</v>
      </c>
      <c r="F19" s="7">
        <v>0.58164221965476304</v>
      </c>
    </row>
    <row r="20" spans="1:6" x14ac:dyDescent="0.2">
      <c r="A20" s="43" t="s">
        <v>891</v>
      </c>
      <c r="B20" s="43" t="s">
        <v>892</v>
      </c>
      <c r="C20" s="43" t="s">
        <v>696</v>
      </c>
      <c r="D20" s="43">
        <v>5</v>
      </c>
      <c r="E20" s="7">
        <v>49.270299999999999</v>
      </c>
      <c r="F20" s="7">
        <v>0.54196884571848003</v>
      </c>
    </row>
    <row r="21" spans="1:6" x14ac:dyDescent="0.2">
      <c r="A21" s="43" t="s">
        <v>879</v>
      </c>
      <c r="B21" s="43" t="s">
        <v>880</v>
      </c>
      <c r="C21" s="43" t="s">
        <v>696</v>
      </c>
      <c r="D21" s="43">
        <v>3</v>
      </c>
      <c r="E21" s="7">
        <v>30.349589999999999</v>
      </c>
      <c r="F21" s="7">
        <v>0.33384274624528598</v>
      </c>
    </row>
    <row r="22" spans="1:6" x14ac:dyDescent="0.2">
      <c r="A22" s="43" t="s">
        <v>924</v>
      </c>
      <c r="B22" s="43" t="s">
        <v>925</v>
      </c>
      <c r="C22" s="43" t="s">
        <v>696</v>
      </c>
      <c r="D22" s="43">
        <v>3</v>
      </c>
      <c r="E22" s="7">
        <v>29.458860000000001</v>
      </c>
      <c r="F22" s="7">
        <v>0.32404479677173298</v>
      </c>
    </row>
    <row r="23" spans="1:6" x14ac:dyDescent="0.2">
      <c r="A23" s="43" t="s">
        <v>885</v>
      </c>
      <c r="B23" s="43" t="s">
        <v>886</v>
      </c>
      <c r="C23" s="43" t="s">
        <v>696</v>
      </c>
      <c r="D23" s="43">
        <v>2</v>
      </c>
      <c r="E23" s="7">
        <v>19.80772</v>
      </c>
      <c r="F23" s="7">
        <v>0.21788312928305401</v>
      </c>
    </row>
    <row r="24" spans="1:6" x14ac:dyDescent="0.2">
      <c r="A24" s="43" t="s">
        <v>881</v>
      </c>
      <c r="B24" s="43" t="s">
        <v>882</v>
      </c>
      <c r="C24" s="43" t="s">
        <v>696</v>
      </c>
      <c r="D24" s="43">
        <v>1</v>
      </c>
      <c r="E24" s="7">
        <v>10.694929999999999</v>
      </c>
      <c r="F24" s="7">
        <v>0.11764326312484299</v>
      </c>
    </row>
    <row r="25" spans="1:6" x14ac:dyDescent="0.2">
      <c r="A25" s="42" t="s">
        <v>40</v>
      </c>
      <c r="B25" s="43"/>
      <c r="C25" s="43"/>
      <c r="D25" s="43"/>
      <c r="E25" s="6">
        <f>SUM(E8:E24)</f>
        <v>7248.2011599999987</v>
      </c>
      <c r="F25" s="6">
        <f>SUM(F8:F24)</f>
        <v>79.729557486366971</v>
      </c>
    </row>
    <row r="26" spans="1:6" x14ac:dyDescent="0.2">
      <c r="A26" s="43"/>
      <c r="B26" s="43"/>
      <c r="C26" s="43"/>
      <c r="D26" s="43"/>
      <c r="E26" s="7"/>
      <c r="F26" s="7"/>
    </row>
    <row r="27" spans="1:6" x14ac:dyDescent="0.2">
      <c r="A27" s="42" t="s">
        <v>768</v>
      </c>
      <c r="B27" s="43"/>
      <c r="C27" s="43"/>
      <c r="D27" s="43"/>
      <c r="E27" s="7"/>
      <c r="F27" s="7"/>
    </row>
    <row r="28" spans="1:6" x14ac:dyDescent="0.2">
      <c r="A28" s="43" t="s">
        <v>887</v>
      </c>
      <c r="B28" s="43" t="s">
        <v>888</v>
      </c>
      <c r="C28" s="43" t="s">
        <v>705</v>
      </c>
      <c r="D28" s="43">
        <v>82</v>
      </c>
      <c r="E28" s="7">
        <v>815.39242000000002</v>
      </c>
      <c r="F28" s="7">
        <v>8.9692429044474693</v>
      </c>
    </row>
    <row r="29" spans="1:6" x14ac:dyDescent="0.2">
      <c r="A29" s="43" t="s">
        <v>921</v>
      </c>
      <c r="B29" s="43" t="s">
        <v>922</v>
      </c>
      <c r="C29" s="43" t="s">
        <v>696</v>
      </c>
      <c r="D29" s="43">
        <v>49</v>
      </c>
      <c r="E29" s="7">
        <v>482.55641000000003</v>
      </c>
      <c r="F29" s="7">
        <v>5.3080768844872797</v>
      </c>
    </row>
    <row r="30" spans="1:6" x14ac:dyDescent="0.2">
      <c r="A30" s="43" t="s">
        <v>908</v>
      </c>
      <c r="B30" s="43" t="s">
        <v>909</v>
      </c>
      <c r="C30" s="43" t="s">
        <v>696</v>
      </c>
      <c r="D30" s="43">
        <v>25</v>
      </c>
      <c r="E30" s="7">
        <v>245.01349999999999</v>
      </c>
      <c r="F30" s="7">
        <v>2.6951263495542901</v>
      </c>
    </row>
    <row r="31" spans="1:6" x14ac:dyDescent="0.2">
      <c r="A31" s="42" t="s">
        <v>40</v>
      </c>
      <c r="B31" s="43"/>
      <c r="C31" s="43"/>
      <c r="D31" s="43"/>
      <c r="E31" s="6">
        <f>SUM(E28:E30)</f>
        <v>1542.9623300000001</v>
      </c>
      <c r="F31" s="6">
        <f>SUM(F28:F30)</f>
        <v>16.97244613848904</v>
      </c>
    </row>
    <row r="32" spans="1:6" x14ac:dyDescent="0.2">
      <c r="A32" s="43"/>
      <c r="B32" s="43"/>
      <c r="C32" s="43"/>
      <c r="D32" s="43"/>
      <c r="E32" s="7"/>
      <c r="F32" s="7"/>
    </row>
    <row r="33" spans="1:6" x14ac:dyDescent="0.2">
      <c r="A33" s="42" t="s">
        <v>40</v>
      </c>
      <c r="B33" s="43"/>
      <c r="C33" s="43"/>
      <c r="D33" s="43"/>
      <c r="E33" s="6">
        <f>E25+E31</f>
        <v>8791.163489999999</v>
      </c>
      <c r="F33" s="6">
        <f>F25+F31</f>
        <v>96.702003624856019</v>
      </c>
    </row>
    <row r="34" spans="1:6" x14ac:dyDescent="0.2">
      <c r="A34" s="43"/>
      <c r="B34" s="43"/>
      <c r="C34" s="43"/>
      <c r="D34" s="43"/>
      <c r="E34" s="7"/>
      <c r="F34" s="7"/>
    </row>
    <row r="35" spans="1:6" x14ac:dyDescent="0.2">
      <c r="A35" s="42" t="s">
        <v>103</v>
      </c>
      <c r="B35" s="43"/>
      <c r="C35" s="43"/>
      <c r="D35" s="43"/>
      <c r="E35" s="6">
        <v>299.82380640000002</v>
      </c>
      <c r="F35" s="6">
        <v>3.3</v>
      </c>
    </row>
    <row r="36" spans="1:6" x14ac:dyDescent="0.2">
      <c r="A36" s="43"/>
      <c r="B36" s="43"/>
      <c r="C36" s="43"/>
      <c r="D36" s="43"/>
      <c r="E36" s="7"/>
      <c r="F36" s="7"/>
    </row>
    <row r="37" spans="1:6" x14ac:dyDescent="0.2">
      <c r="A37" s="44" t="s">
        <v>104</v>
      </c>
      <c r="B37" s="41"/>
      <c r="C37" s="41"/>
      <c r="D37" s="41"/>
      <c r="E37" s="8">
        <f>E33+E35</f>
        <v>9090.9872963999987</v>
      </c>
      <c r="F37" s="8">
        <f>F33+F35</f>
        <v>100.00200362485602</v>
      </c>
    </row>
    <row r="38" spans="1:6" x14ac:dyDescent="0.2">
      <c r="A38" s="45" t="s">
        <v>718</v>
      </c>
    </row>
    <row r="39" spans="1:6" x14ac:dyDescent="0.2">
      <c r="A39" s="45"/>
    </row>
    <row r="40" spans="1:6" x14ac:dyDescent="0.2">
      <c r="A40" s="4" t="s">
        <v>105</v>
      </c>
    </row>
    <row r="41" spans="1:6" x14ac:dyDescent="0.2">
      <c r="A41" s="4" t="s">
        <v>687</v>
      </c>
    </row>
    <row r="42" spans="1:6" x14ac:dyDescent="0.2">
      <c r="A42" s="4" t="s">
        <v>106</v>
      </c>
    </row>
    <row r="43" spans="1:6" x14ac:dyDescent="0.2">
      <c r="A43" s="2" t="s">
        <v>678</v>
      </c>
      <c r="D43" s="10">
        <v>10.2661</v>
      </c>
    </row>
    <row r="44" spans="1:6" x14ac:dyDescent="0.2">
      <c r="A44" s="2" t="s">
        <v>679</v>
      </c>
      <c r="D44" s="10">
        <v>10.2661</v>
      </c>
    </row>
    <row r="45" spans="1:6" x14ac:dyDescent="0.2">
      <c r="A45" s="2" t="s">
        <v>720</v>
      </c>
      <c r="D45" s="10">
        <v>10.0953</v>
      </c>
    </row>
    <row r="46" spans="1:6" x14ac:dyDescent="0.2">
      <c r="A46" s="2" t="s">
        <v>680</v>
      </c>
      <c r="D46" s="10">
        <v>10.2989</v>
      </c>
    </row>
    <row r="47" spans="1:6" x14ac:dyDescent="0.2">
      <c r="A47" s="2" t="s">
        <v>681</v>
      </c>
      <c r="D47" s="10">
        <v>10.2989</v>
      </c>
    </row>
    <row r="49" spans="1:5" x14ac:dyDescent="0.2">
      <c r="A49" s="4" t="s">
        <v>107</v>
      </c>
    </row>
    <row r="50" spans="1:5" x14ac:dyDescent="0.2">
      <c r="A50" s="2" t="s">
        <v>678</v>
      </c>
      <c r="D50" s="10">
        <v>10.6982</v>
      </c>
    </row>
    <row r="51" spans="1:5" x14ac:dyDescent="0.2">
      <c r="A51" s="2" t="s">
        <v>679</v>
      </c>
      <c r="D51" s="10">
        <v>10.153600000000001</v>
      </c>
    </row>
    <row r="52" spans="1:5" x14ac:dyDescent="0.2">
      <c r="A52" s="2" t="s">
        <v>720</v>
      </c>
      <c r="D52" s="10">
        <v>10.1502</v>
      </c>
    </row>
    <row r="53" spans="1:5" x14ac:dyDescent="0.2">
      <c r="A53" s="2" t="s">
        <v>680</v>
      </c>
      <c r="D53" s="10">
        <v>10.751799999999999</v>
      </c>
    </row>
    <row r="54" spans="1:5" x14ac:dyDescent="0.2">
      <c r="A54" s="2" t="s">
        <v>681</v>
      </c>
      <c r="D54" s="10">
        <v>10.2073</v>
      </c>
    </row>
    <row r="56" spans="1:5" x14ac:dyDescent="0.2">
      <c r="A56" s="4" t="s">
        <v>108</v>
      </c>
      <c r="D56" s="21" t="s">
        <v>322</v>
      </c>
    </row>
    <row r="57" spans="1:5" x14ac:dyDescent="0.2">
      <c r="A57" s="15" t="s">
        <v>682</v>
      </c>
      <c r="B57" s="16"/>
      <c r="C57" s="69" t="s">
        <v>683</v>
      </c>
      <c r="D57" s="70"/>
    </row>
    <row r="58" spans="1:5" x14ac:dyDescent="0.2">
      <c r="A58" s="71"/>
      <c r="B58" s="72"/>
      <c r="C58" s="17" t="s">
        <v>684</v>
      </c>
      <c r="D58" s="17" t="s">
        <v>685</v>
      </c>
    </row>
    <row r="59" spans="1:5" x14ac:dyDescent="0.2">
      <c r="A59" s="38" t="s">
        <v>679</v>
      </c>
      <c r="B59" s="39"/>
      <c r="C59" s="20">
        <v>0.38897425800000002</v>
      </c>
      <c r="D59" s="20">
        <v>0.36019210140000002</v>
      </c>
    </row>
    <row r="60" spans="1:5" x14ac:dyDescent="0.2">
      <c r="A60" s="18" t="s">
        <v>720</v>
      </c>
      <c r="B60" s="19"/>
      <c r="C60" s="20">
        <v>0.2629177855</v>
      </c>
      <c r="D60" s="20">
        <v>0.24346317970000003</v>
      </c>
    </row>
    <row r="61" spans="1:5" x14ac:dyDescent="0.2">
      <c r="A61" s="18" t="s">
        <v>681</v>
      </c>
      <c r="B61" s="19"/>
      <c r="C61" s="20">
        <v>0.38897425800000002</v>
      </c>
      <c r="D61" s="20">
        <v>0.36019210140000002</v>
      </c>
    </row>
    <row r="63" spans="1:5" x14ac:dyDescent="0.2">
      <c r="A63" s="4" t="s">
        <v>722</v>
      </c>
      <c r="D63" s="29">
        <v>1.9278423853145628</v>
      </c>
      <c r="E63" s="1" t="s">
        <v>779</v>
      </c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41C5-C652-4EAB-8507-50D58F12A8C8}">
  <dimension ref="A1:F57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936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931</v>
      </c>
      <c r="B8" s="43" t="s">
        <v>932</v>
      </c>
      <c r="C8" s="43" t="s">
        <v>738</v>
      </c>
      <c r="D8" s="43">
        <v>106</v>
      </c>
      <c r="E8" s="7">
        <v>1042.1474800000001</v>
      </c>
      <c r="F8" s="7">
        <v>9.5242161580338003</v>
      </c>
    </row>
    <row r="9" spans="1:6" x14ac:dyDescent="0.2">
      <c r="A9" s="43" t="s">
        <v>937</v>
      </c>
      <c r="B9" s="43" t="s">
        <v>938</v>
      </c>
      <c r="C9" s="43" t="s">
        <v>696</v>
      </c>
      <c r="D9" s="43">
        <v>99</v>
      </c>
      <c r="E9" s="7">
        <v>993.39669000000004</v>
      </c>
      <c r="F9" s="7">
        <v>9.0786812690227805</v>
      </c>
    </row>
    <row r="10" spans="1:6" x14ac:dyDescent="0.2">
      <c r="A10" s="43" t="s">
        <v>899</v>
      </c>
      <c r="B10" s="43" t="s">
        <v>900</v>
      </c>
      <c r="C10" s="43" t="s">
        <v>696</v>
      </c>
      <c r="D10" s="43">
        <v>100</v>
      </c>
      <c r="E10" s="7">
        <v>987.702</v>
      </c>
      <c r="F10" s="7">
        <v>9.0266373313327009</v>
      </c>
    </row>
    <row r="11" spans="1:6" x14ac:dyDescent="0.2">
      <c r="A11" s="43" t="s">
        <v>915</v>
      </c>
      <c r="B11" s="43" t="s">
        <v>916</v>
      </c>
      <c r="C11" s="43" t="s">
        <v>696</v>
      </c>
      <c r="D11" s="43">
        <v>100</v>
      </c>
      <c r="E11" s="7">
        <v>982.06299999999999</v>
      </c>
      <c r="F11" s="7">
        <v>8.9751023461738306</v>
      </c>
    </row>
    <row r="12" spans="1:6" x14ac:dyDescent="0.2">
      <c r="A12" s="43" t="s">
        <v>879</v>
      </c>
      <c r="B12" s="43" t="s">
        <v>880</v>
      </c>
      <c r="C12" s="43" t="s">
        <v>696</v>
      </c>
      <c r="D12" s="43">
        <v>97</v>
      </c>
      <c r="E12" s="7">
        <v>981.30340999999999</v>
      </c>
      <c r="F12" s="7">
        <v>8.9681604310511496</v>
      </c>
    </row>
    <row r="13" spans="1:6" x14ac:dyDescent="0.2">
      <c r="A13" s="43" t="s">
        <v>939</v>
      </c>
      <c r="B13" s="43" t="s">
        <v>940</v>
      </c>
      <c r="C13" s="43" t="s">
        <v>696</v>
      </c>
      <c r="D13" s="43">
        <v>100</v>
      </c>
      <c r="E13" s="7">
        <v>975.38800000000003</v>
      </c>
      <c r="F13" s="7">
        <v>8.9140993268556095</v>
      </c>
    </row>
    <row r="14" spans="1:6" x14ac:dyDescent="0.2">
      <c r="A14" s="43" t="s">
        <v>941</v>
      </c>
      <c r="B14" s="43" t="s">
        <v>942</v>
      </c>
      <c r="C14" s="43" t="s">
        <v>738</v>
      </c>
      <c r="D14" s="43">
        <v>100</v>
      </c>
      <c r="E14" s="7">
        <v>974.28599999999994</v>
      </c>
      <c r="F14" s="7">
        <v>8.90402811677491</v>
      </c>
    </row>
    <row r="15" spans="1:6" x14ac:dyDescent="0.2">
      <c r="A15" s="43" t="s">
        <v>828</v>
      </c>
      <c r="B15" s="43" t="s">
        <v>829</v>
      </c>
      <c r="C15" s="43" t="s">
        <v>696</v>
      </c>
      <c r="D15" s="43">
        <v>5</v>
      </c>
      <c r="E15" s="7">
        <v>500.33949999999999</v>
      </c>
      <c r="F15" s="7">
        <v>4.5726172560553104</v>
      </c>
    </row>
    <row r="16" spans="1:6" x14ac:dyDescent="0.2">
      <c r="A16" s="43" t="s">
        <v>943</v>
      </c>
      <c r="B16" s="43" t="s">
        <v>944</v>
      </c>
      <c r="C16" s="43" t="s">
        <v>738</v>
      </c>
      <c r="D16" s="43">
        <v>50</v>
      </c>
      <c r="E16" s="7">
        <v>500.22550000000001</v>
      </c>
      <c r="F16" s="7">
        <v>4.5715754067366099</v>
      </c>
    </row>
    <row r="17" spans="1:6" x14ac:dyDescent="0.2">
      <c r="A17" s="43" t="s">
        <v>945</v>
      </c>
      <c r="B17" s="43" t="s">
        <v>946</v>
      </c>
      <c r="C17" s="43" t="s">
        <v>696</v>
      </c>
      <c r="D17" s="43">
        <v>49</v>
      </c>
      <c r="E17" s="7">
        <v>487.9273</v>
      </c>
      <c r="F17" s="7">
        <v>4.45918179891948</v>
      </c>
    </row>
    <row r="18" spans="1:6" x14ac:dyDescent="0.2">
      <c r="A18" s="43" t="s">
        <v>924</v>
      </c>
      <c r="B18" s="43" t="s">
        <v>925</v>
      </c>
      <c r="C18" s="43" t="s">
        <v>696</v>
      </c>
      <c r="D18" s="43">
        <v>46</v>
      </c>
      <c r="E18" s="7">
        <v>451.70251999999999</v>
      </c>
      <c r="F18" s="7">
        <v>4.1281224799474501</v>
      </c>
    </row>
    <row r="19" spans="1:6" x14ac:dyDescent="0.2">
      <c r="A19" s="43" t="s">
        <v>855</v>
      </c>
      <c r="B19" s="43" t="s">
        <v>856</v>
      </c>
      <c r="C19" s="43" t="s">
        <v>711</v>
      </c>
      <c r="D19" s="43">
        <v>16</v>
      </c>
      <c r="E19" s="7">
        <v>169.2064</v>
      </c>
      <c r="F19" s="7">
        <v>1.5463822154257201</v>
      </c>
    </row>
    <row r="20" spans="1:6" x14ac:dyDescent="0.2">
      <c r="A20" s="43" t="s">
        <v>906</v>
      </c>
      <c r="B20" s="43" t="s">
        <v>907</v>
      </c>
      <c r="C20" s="43" t="s">
        <v>696</v>
      </c>
      <c r="D20" s="43">
        <v>18</v>
      </c>
      <c r="E20" s="7">
        <v>149.57568000000001</v>
      </c>
      <c r="F20" s="7">
        <v>1.36697649386908</v>
      </c>
    </row>
    <row r="21" spans="1:6" x14ac:dyDescent="0.2">
      <c r="A21" s="43" t="s">
        <v>883</v>
      </c>
      <c r="B21" s="43" t="s">
        <v>884</v>
      </c>
      <c r="C21" s="43" t="s">
        <v>696</v>
      </c>
      <c r="D21" s="43">
        <v>6</v>
      </c>
      <c r="E21" s="7">
        <v>63.731639999999999</v>
      </c>
      <c r="F21" s="7">
        <v>0.58244531327369697</v>
      </c>
    </row>
    <row r="22" spans="1:6" x14ac:dyDescent="0.2">
      <c r="A22" s="43" t="s">
        <v>796</v>
      </c>
      <c r="B22" s="43" t="s">
        <v>797</v>
      </c>
      <c r="C22" s="43" t="s">
        <v>738</v>
      </c>
      <c r="D22" s="43">
        <v>3</v>
      </c>
      <c r="E22" s="7">
        <v>31.540230000000001</v>
      </c>
      <c r="F22" s="7">
        <v>0.28824708014848599</v>
      </c>
    </row>
    <row r="23" spans="1:6" x14ac:dyDescent="0.2">
      <c r="A23" s="42" t="s">
        <v>40</v>
      </c>
      <c r="B23" s="43"/>
      <c r="C23" s="43"/>
      <c r="D23" s="43"/>
      <c r="E23" s="6">
        <f>SUM(E8:E22)</f>
        <v>9290.5353500000001</v>
      </c>
      <c r="F23" s="6">
        <f>SUM(F8:F22)</f>
        <v>84.906473023620592</v>
      </c>
    </row>
    <row r="24" spans="1:6" x14ac:dyDescent="0.2">
      <c r="A24" s="43"/>
      <c r="B24" s="43"/>
      <c r="C24" s="43"/>
      <c r="D24" s="43"/>
      <c r="E24" s="7"/>
      <c r="F24" s="7"/>
    </row>
    <row r="25" spans="1:6" x14ac:dyDescent="0.2">
      <c r="A25" s="42" t="s">
        <v>768</v>
      </c>
      <c r="B25" s="43"/>
      <c r="C25" s="43"/>
      <c r="D25" s="43"/>
      <c r="E25" s="7"/>
      <c r="F25" s="7"/>
    </row>
    <row r="26" spans="1:6" x14ac:dyDescent="0.2">
      <c r="A26" s="43" t="s">
        <v>947</v>
      </c>
      <c r="B26" s="43" t="s">
        <v>948</v>
      </c>
      <c r="C26" s="43" t="s">
        <v>696</v>
      </c>
      <c r="D26" s="43">
        <v>100</v>
      </c>
      <c r="E26" s="7">
        <v>978.93100000000004</v>
      </c>
      <c r="F26" s="7">
        <v>8.9464789069971093</v>
      </c>
    </row>
    <row r="27" spans="1:6" x14ac:dyDescent="0.2">
      <c r="A27" s="43" t="s">
        <v>908</v>
      </c>
      <c r="B27" s="43" t="s">
        <v>909</v>
      </c>
      <c r="C27" s="43" t="s">
        <v>696</v>
      </c>
      <c r="D27" s="43">
        <v>30</v>
      </c>
      <c r="E27" s="7">
        <v>294.01620000000003</v>
      </c>
      <c r="F27" s="7">
        <v>2.6870226110067401</v>
      </c>
    </row>
    <row r="28" spans="1:6" x14ac:dyDescent="0.2">
      <c r="A28" s="42" t="s">
        <v>40</v>
      </c>
      <c r="B28" s="43"/>
      <c r="C28" s="43"/>
      <c r="D28" s="43"/>
      <c r="E28" s="6">
        <f>SUM(E26:E27)</f>
        <v>1272.9472000000001</v>
      </c>
      <c r="F28" s="6">
        <f>SUM(F26:F27)</f>
        <v>11.63350151800385</v>
      </c>
    </row>
    <row r="29" spans="1:6" x14ac:dyDescent="0.2">
      <c r="A29" s="43"/>
      <c r="B29" s="43"/>
      <c r="C29" s="43"/>
      <c r="D29" s="43"/>
      <c r="E29" s="7"/>
      <c r="F29" s="7"/>
    </row>
    <row r="30" spans="1:6" x14ac:dyDescent="0.2">
      <c r="A30" s="42" t="s">
        <v>40</v>
      </c>
      <c r="B30" s="43"/>
      <c r="C30" s="43"/>
      <c r="D30" s="43"/>
      <c r="E30" s="6">
        <f>E23+E28</f>
        <v>10563.482550000001</v>
      </c>
      <c r="F30" s="6">
        <f>F23+F28</f>
        <v>96.539974541624446</v>
      </c>
    </row>
    <row r="31" spans="1:6" x14ac:dyDescent="0.2">
      <c r="A31" s="43"/>
      <c r="B31" s="43"/>
      <c r="C31" s="43"/>
      <c r="D31" s="43"/>
      <c r="E31" s="7"/>
      <c r="F31" s="7"/>
    </row>
    <row r="32" spans="1:6" x14ac:dyDescent="0.2">
      <c r="A32" s="42" t="s">
        <v>103</v>
      </c>
      <c r="B32" s="43"/>
      <c r="C32" s="43"/>
      <c r="D32" s="43"/>
      <c r="E32" s="6">
        <v>378.6013504</v>
      </c>
      <c r="F32" s="6">
        <v>3.46</v>
      </c>
    </row>
    <row r="33" spans="1:6" x14ac:dyDescent="0.2">
      <c r="A33" s="43"/>
      <c r="B33" s="43"/>
      <c r="C33" s="43"/>
      <c r="D33" s="43"/>
      <c r="E33" s="7"/>
      <c r="F33" s="7"/>
    </row>
    <row r="34" spans="1:6" x14ac:dyDescent="0.2">
      <c r="A34" s="44" t="s">
        <v>104</v>
      </c>
      <c r="B34" s="41"/>
      <c r="C34" s="41"/>
      <c r="D34" s="41"/>
      <c r="E34" s="8">
        <f>E30+E32</f>
        <v>10942.083900400001</v>
      </c>
      <c r="F34" s="8">
        <f>F30+F32</f>
        <v>99.999974541624439</v>
      </c>
    </row>
    <row r="35" spans="1:6" x14ac:dyDescent="0.2">
      <c r="A35" s="45" t="s">
        <v>718</v>
      </c>
    </row>
    <row r="36" spans="1:6" x14ac:dyDescent="0.2">
      <c r="A36" s="45"/>
    </row>
    <row r="37" spans="1:6" x14ac:dyDescent="0.2">
      <c r="A37" s="4" t="s">
        <v>105</v>
      </c>
    </row>
    <row r="38" spans="1:6" x14ac:dyDescent="0.2">
      <c r="A38" s="4" t="s">
        <v>687</v>
      </c>
    </row>
    <row r="39" spans="1:6" x14ac:dyDescent="0.2">
      <c r="A39" s="4" t="s">
        <v>106</v>
      </c>
    </row>
    <row r="40" spans="1:6" x14ac:dyDescent="0.2">
      <c r="A40" s="2" t="s">
        <v>678</v>
      </c>
      <c r="D40" s="10">
        <v>10.281599999999999</v>
      </c>
    </row>
    <row r="41" spans="1:6" x14ac:dyDescent="0.2">
      <c r="A41" s="2" t="s">
        <v>949</v>
      </c>
      <c r="D41" s="10">
        <v>10.281599999999999</v>
      </c>
    </row>
    <row r="42" spans="1:6" x14ac:dyDescent="0.2">
      <c r="A42" s="2" t="s">
        <v>720</v>
      </c>
      <c r="D42" s="10">
        <v>10.220700000000001</v>
      </c>
    </row>
    <row r="43" spans="1:6" x14ac:dyDescent="0.2">
      <c r="A43" s="2" t="s">
        <v>680</v>
      </c>
      <c r="D43" s="10">
        <v>10.317500000000001</v>
      </c>
    </row>
    <row r="45" spans="1:6" x14ac:dyDescent="0.2">
      <c r="A45" s="4" t="s">
        <v>107</v>
      </c>
    </row>
    <row r="46" spans="1:6" x14ac:dyDescent="0.2">
      <c r="A46" s="2" t="s">
        <v>678</v>
      </c>
      <c r="D46" s="10">
        <v>10.710800000000001</v>
      </c>
    </row>
    <row r="47" spans="1:6" x14ac:dyDescent="0.2">
      <c r="A47" s="2" t="s">
        <v>949</v>
      </c>
      <c r="D47" s="10">
        <v>10.3027</v>
      </c>
    </row>
    <row r="48" spans="1:6" x14ac:dyDescent="0.2">
      <c r="A48" s="2" t="s">
        <v>720</v>
      </c>
      <c r="D48" s="10">
        <v>10.2866</v>
      </c>
    </row>
    <row r="49" spans="1:5" x14ac:dyDescent="0.2">
      <c r="A49" s="2" t="s">
        <v>680</v>
      </c>
      <c r="D49" s="10">
        <v>10.7645</v>
      </c>
    </row>
    <row r="51" spans="1:5" x14ac:dyDescent="0.2">
      <c r="A51" s="4" t="s">
        <v>108</v>
      </c>
      <c r="D51" s="54" t="s">
        <v>322</v>
      </c>
    </row>
    <row r="52" spans="1:5" x14ac:dyDescent="0.2">
      <c r="A52" s="15" t="s">
        <v>682</v>
      </c>
      <c r="B52" s="16"/>
      <c r="C52" s="69" t="s">
        <v>683</v>
      </c>
      <c r="D52" s="70"/>
    </row>
    <row r="53" spans="1:5" x14ac:dyDescent="0.2">
      <c r="A53" s="71"/>
      <c r="B53" s="72"/>
      <c r="C53" s="17" t="s">
        <v>684</v>
      </c>
      <c r="D53" s="17" t="s">
        <v>685</v>
      </c>
    </row>
    <row r="54" spans="1:5" x14ac:dyDescent="0.2">
      <c r="A54" s="2" t="s">
        <v>949</v>
      </c>
      <c r="B54" s="39"/>
      <c r="C54" s="50">
        <v>0.28812908000000004</v>
      </c>
      <c r="D54" s="50">
        <v>0.26680896400000004</v>
      </c>
    </row>
    <row r="55" spans="1:5" x14ac:dyDescent="0.2">
      <c r="A55" s="18" t="s">
        <v>720</v>
      </c>
      <c r="B55" s="19"/>
      <c r="C55" s="50">
        <v>0.25211294500000003</v>
      </c>
      <c r="D55" s="50">
        <v>0.23345784350000004</v>
      </c>
    </row>
    <row r="57" spans="1:5" x14ac:dyDescent="0.2">
      <c r="A57" s="4" t="s">
        <v>722</v>
      </c>
      <c r="D57" s="29">
        <v>1.8741489034404142</v>
      </c>
      <c r="E57" s="1" t="s">
        <v>779</v>
      </c>
    </row>
  </sheetData>
  <mergeCells count="3">
    <mergeCell ref="A1:F1"/>
    <mergeCell ref="C52:D52"/>
    <mergeCell ref="A53:B5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88E3-31FE-4AD5-8D51-DA329EA3398B}">
  <dimension ref="A1:F68"/>
  <sheetViews>
    <sheetView showGridLines="0" workbookViewId="0">
      <selection sqref="A1:F1"/>
    </sheetView>
  </sheetViews>
  <sheetFormatPr defaultRowHeight="11.25" x14ac:dyDescent="0.2"/>
  <cols>
    <col min="1" max="1" width="58.7109375" style="2" bestFit="1" customWidth="1"/>
    <col min="2" max="2" width="56" style="2" bestFit="1" customWidth="1"/>
    <col min="3" max="3" width="11.7109375" style="2" bestFit="1" customWidth="1"/>
    <col min="4" max="4" width="6.85546875" style="2" bestFit="1" customWidth="1"/>
    <col min="5" max="5" width="7.7109375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950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931</v>
      </c>
      <c r="B8" s="43" t="s">
        <v>932</v>
      </c>
      <c r="C8" s="43" t="s">
        <v>738</v>
      </c>
      <c r="D8" s="43">
        <v>156</v>
      </c>
      <c r="E8" s="7">
        <v>1533.72648</v>
      </c>
      <c r="F8" s="7">
        <v>9.1927835028311407</v>
      </c>
    </row>
    <row r="9" spans="1:6" x14ac:dyDescent="0.2">
      <c r="A9" s="43" t="s">
        <v>951</v>
      </c>
      <c r="B9" s="43" t="s">
        <v>952</v>
      </c>
      <c r="C9" s="43" t="s">
        <v>696</v>
      </c>
      <c r="D9" s="43">
        <v>150</v>
      </c>
      <c r="E9" s="7">
        <v>1511.4059999999999</v>
      </c>
      <c r="F9" s="7">
        <v>9.0589999742848608</v>
      </c>
    </row>
    <row r="10" spans="1:6" x14ac:dyDescent="0.2">
      <c r="A10" s="43" t="s">
        <v>941</v>
      </c>
      <c r="B10" s="43" t="s">
        <v>942</v>
      </c>
      <c r="C10" s="43" t="s">
        <v>738</v>
      </c>
      <c r="D10" s="43">
        <v>150</v>
      </c>
      <c r="E10" s="7">
        <v>1461.4290000000001</v>
      </c>
      <c r="F10" s="7">
        <v>8.7594499912129198</v>
      </c>
    </row>
    <row r="11" spans="1:6" x14ac:dyDescent="0.2">
      <c r="A11" s="43" t="s">
        <v>828</v>
      </c>
      <c r="B11" s="43" t="s">
        <v>829</v>
      </c>
      <c r="C11" s="43" t="s">
        <v>696</v>
      </c>
      <c r="D11" s="43">
        <v>14</v>
      </c>
      <c r="E11" s="7">
        <v>1400.9505999999999</v>
      </c>
      <c r="F11" s="7">
        <v>8.3969571705910599</v>
      </c>
    </row>
    <row r="12" spans="1:6" x14ac:dyDescent="0.2">
      <c r="A12" s="43" t="s">
        <v>953</v>
      </c>
      <c r="B12" s="43" t="s">
        <v>954</v>
      </c>
      <c r="C12" s="43" t="s">
        <v>696</v>
      </c>
      <c r="D12" s="43">
        <v>100</v>
      </c>
      <c r="E12" s="7">
        <v>1019.563</v>
      </c>
      <c r="F12" s="7">
        <v>6.1110126536362799</v>
      </c>
    </row>
    <row r="13" spans="1:6" x14ac:dyDescent="0.2">
      <c r="A13" s="43" t="s">
        <v>955</v>
      </c>
      <c r="B13" s="43" t="s">
        <v>956</v>
      </c>
      <c r="C13" s="43" t="s">
        <v>696</v>
      </c>
      <c r="D13" s="43">
        <v>100</v>
      </c>
      <c r="E13" s="7">
        <v>994.76700000000005</v>
      </c>
      <c r="F13" s="7">
        <v>5.9623914602822996</v>
      </c>
    </row>
    <row r="14" spans="1:6" x14ac:dyDescent="0.2">
      <c r="A14" s="43" t="s">
        <v>957</v>
      </c>
      <c r="B14" s="43" t="s">
        <v>958</v>
      </c>
      <c r="C14" s="43" t="s">
        <v>696</v>
      </c>
      <c r="D14" s="43">
        <v>40</v>
      </c>
      <c r="E14" s="7">
        <v>993.33799999999997</v>
      </c>
      <c r="F14" s="7">
        <v>5.9538263818300097</v>
      </c>
    </row>
    <row r="15" spans="1:6" x14ac:dyDescent="0.2">
      <c r="A15" s="43" t="s">
        <v>959</v>
      </c>
      <c r="B15" s="43" t="s">
        <v>960</v>
      </c>
      <c r="C15" s="43" t="s">
        <v>705</v>
      </c>
      <c r="D15" s="43">
        <v>800</v>
      </c>
      <c r="E15" s="7">
        <v>810.072</v>
      </c>
      <c r="F15" s="7">
        <v>4.8553745500341297</v>
      </c>
    </row>
    <row r="16" spans="1:6" x14ac:dyDescent="0.2">
      <c r="A16" s="43" t="s">
        <v>915</v>
      </c>
      <c r="B16" s="43" t="s">
        <v>916</v>
      </c>
      <c r="C16" s="43" t="s">
        <v>696</v>
      </c>
      <c r="D16" s="43">
        <v>62</v>
      </c>
      <c r="E16" s="7">
        <v>608.87905999999998</v>
      </c>
      <c r="F16" s="7">
        <v>3.64947299989718</v>
      </c>
    </row>
    <row r="17" spans="1:6" x14ac:dyDescent="0.2">
      <c r="A17" s="43" t="s">
        <v>961</v>
      </c>
      <c r="B17" s="43" t="s">
        <v>962</v>
      </c>
      <c r="C17" s="43" t="s">
        <v>696</v>
      </c>
      <c r="D17" s="43">
        <v>40</v>
      </c>
      <c r="E17" s="7">
        <v>514.13300000000004</v>
      </c>
      <c r="F17" s="7">
        <v>3.0815881594879202</v>
      </c>
    </row>
    <row r="18" spans="1:6" x14ac:dyDescent="0.2">
      <c r="A18" s="43" t="s">
        <v>963</v>
      </c>
      <c r="B18" s="43" t="s">
        <v>964</v>
      </c>
      <c r="C18" s="43" t="s">
        <v>696</v>
      </c>
      <c r="D18" s="43">
        <v>50</v>
      </c>
      <c r="E18" s="7">
        <v>510.63350000000003</v>
      </c>
      <c r="F18" s="7">
        <v>3.0606130076028499</v>
      </c>
    </row>
    <row r="19" spans="1:6" x14ac:dyDescent="0.2">
      <c r="A19" s="43" t="s">
        <v>965</v>
      </c>
      <c r="B19" s="43" t="s">
        <v>966</v>
      </c>
      <c r="C19" s="43" t="s">
        <v>696</v>
      </c>
      <c r="D19" s="43">
        <v>50</v>
      </c>
      <c r="E19" s="7">
        <v>510.41500000000002</v>
      </c>
      <c r="F19" s="7">
        <v>3.0593033717443299</v>
      </c>
    </row>
    <row r="20" spans="1:6" x14ac:dyDescent="0.2">
      <c r="A20" s="43" t="s">
        <v>911</v>
      </c>
      <c r="B20" s="43" t="s">
        <v>912</v>
      </c>
      <c r="C20" s="43" t="s">
        <v>696</v>
      </c>
      <c r="D20" s="43">
        <v>38</v>
      </c>
      <c r="E20" s="7">
        <v>374.41665999999998</v>
      </c>
      <c r="F20" s="7">
        <v>2.2441623980001602</v>
      </c>
    </row>
    <row r="21" spans="1:6" x14ac:dyDescent="0.2">
      <c r="A21" s="43" t="s">
        <v>939</v>
      </c>
      <c r="B21" s="43" t="s">
        <v>940</v>
      </c>
      <c r="C21" s="43" t="s">
        <v>696</v>
      </c>
      <c r="D21" s="43">
        <v>26</v>
      </c>
      <c r="E21" s="7">
        <v>253.60087999999999</v>
      </c>
      <c r="F21" s="7">
        <v>1.5200219963389201</v>
      </c>
    </row>
    <row r="22" spans="1:6" x14ac:dyDescent="0.2">
      <c r="A22" s="43" t="s">
        <v>885</v>
      </c>
      <c r="B22" s="43" t="s">
        <v>886</v>
      </c>
      <c r="C22" s="43" t="s">
        <v>696</v>
      </c>
      <c r="D22" s="43">
        <v>20</v>
      </c>
      <c r="E22" s="7">
        <v>198.0772</v>
      </c>
      <c r="F22" s="7">
        <v>1.1872265623574501</v>
      </c>
    </row>
    <row r="23" spans="1:6" x14ac:dyDescent="0.2">
      <c r="A23" s="43" t="s">
        <v>899</v>
      </c>
      <c r="B23" s="43" t="s">
        <v>900</v>
      </c>
      <c r="C23" s="43" t="s">
        <v>696</v>
      </c>
      <c r="D23" s="43">
        <v>17</v>
      </c>
      <c r="E23" s="7">
        <v>167.90933999999999</v>
      </c>
      <c r="F23" s="7">
        <v>1.0064077466558901</v>
      </c>
    </row>
    <row r="24" spans="1:6" x14ac:dyDescent="0.2">
      <c r="A24" s="43" t="s">
        <v>919</v>
      </c>
      <c r="B24" s="43" t="s">
        <v>920</v>
      </c>
      <c r="C24" s="43" t="s">
        <v>696</v>
      </c>
      <c r="D24" s="43">
        <v>13</v>
      </c>
      <c r="E24" s="7">
        <v>165.19538750000001</v>
      </c>
      <c r="F24" s="7">
        <v>0.99014097543246304</v>
      </c>
    </row>
    <row r="25" spans="1:6" x14ac:dyDescent="0.2">
      <c r="A25" s="43" t="s">
        <v>824</v>
      </c>
      <c r="B25" s="43" t="s">
        <v>825</v>
      </c>
      <c r="C25" s="43" t="s">
        <v>696</v>
      </c>
      <c r="D25" s="43">
        <v>10</v>
      </c>
      <c r="E25" s="7">
        <v>106.85209999999999</v>
      </c>
      <c r="F25" s="7">
        <v>0.64044549985396604</v>
      </c>
    </row>
    <row r="26" spans="1:6" x14ac:dyDescent="0.2">
      <c r="A26" s="43" t="s">
        <v>967</v>
      </c>
      <c r="B26" s="43" t="s">
        <v>968</v>
      </c>
      <c r="C26" s="43" t="s">
        <v>696</v>
      </c>
      <c r="D26" s="43">
        <v>3</v>
      </c>
      <c r="E26" s="7">
        <v>29.80143</v>
      </c>
      <c r="F26" s="7">
        <v>0.178622523401159</v>
      </c>
    </row>
    <row r="27" spans="1:6" x14ac:dyDescent="0.2">
      <c r="A27" s="43" t="s">
        <v>893</v>
      </c>
      <c r="B27" s="43" t="s">
        <v>894</v>
      </c>
      <c r="C27" s="43" t="s">
        <v>705</v>
      </c>
      <c r="D27" s="43">
        <v>1</v>
      </c>
      <c r="E27" s="7">
        <v>9.9089299999999998</v>
      </c>
      <c r="F27" s="7">
        <v>5.9391716464795401E-2</v>
      </c>
    </row>
    <row r="28" spans="1:6" x14ac:dyDescent="0.2">
      <c r="A28" s="42" t="s">
        <v>40</v>
      </c>
      <c r="B28" s="43"/>
      <c r="C28" s="43"/>
      <c r="D28" s="43"/>
      <c r="E28" s="6">
        <f>SUM(E8:E27)</f>
        <v>13175.0745675</v>
      </c>
      <c r="F28" s="6">
        <f>SUM(F8:F27)</f>
        <v>78.968192641939808</v>
      </c>
    </row>
    <row r="29" spans="1:6" x14ac:dyDescent="0.2">
      <c r="A29" s="43"/>
      <c r="B29" s="43"/>
      <c r="C29" s="43"/>
      <c r="D29" s="43"/>
      <c r="E29" s="7"/>
      <c r="F29" s="7"/>
    </row>
    <row r="30" spans="1:6" x14ac:dyDescent="0.2">
      <c r="A30" s="42" t="s">
        <v>768</v>
      </c>
      <c r="B30" s="43"/>
      <c r="C30" s="43"/>
      <c r="D30" s="43"/>
      <c r="E30" s="7"/>
      <c r="F30" s="7"/>
    </row>
    <row r="31" spans="1:6" x14ac:dyDescent="0.2">
      <c r="A31" s="43" t="s">
        <v>887</v>
      </c>
      <c r="B31" s="43" t="s">
        <v>888</v>
      </c>
      <c r="C31" s="43" t="s">
        <v>705</v>
      </c>
      <c r="D31" s="43">
        <v>150</v>
      </c>
      <c r="E31" s="7">
        <v>1491.5715</v>
      </c>
      <c r="F31" s="7">
        <v>8.9401168052422904</v>
      </c>
    </row>
    <row r="32" spans="1:6" x14ac:dyDescent="0.2">
      <c r="A32" s="43" t="s">
        <v>947</v>
      </c>
      <c r="B32" s="43" t="s">
        <v>948</v>
      </c>
      <c r="C32" s="43" t="s">
        <v>696</v>
      </c>
      <c r="D32" s="43">
        <v>150</v>
      </c>
      <c r="E32" s="7">
        <v>1468.3965000000001</v>
      </c>
      <c r="F32" s="7">
        <v>8.8012114916441906</v>
      </c>
    </row>
    <row r="33" spans="1:6" x14ac:dyDescent="0.2">
      <c r="A33" s="42" t="s">
        <v>40</v>
      </c>
      <c r="B33" s="43"/>
      <c r="C33" s="43"/>
      <c r="D33" s="43"/>
      <c r="E33" s="6">
        <f>SUM(E31:E32)</f>
        <v>2959.9679999999998</v>
      </c>
      <c r="F33" s="6">
        <f>SUM(F31:F32)</f>
        <v>17.741328296886479</v>
      </c>
    </row>
    <row r="34" spans="1:6" x14ac:dyDescent="0.2">
      <c r="A34" s="43"/>
      <c r="B34" s="43"/>
      <c r="C34" s="43"/>
      <c r="D34" s="43"/>
      <c r="E34" s="7"/>
      <c r="F34" s="7"/>
    </row>
    <row r="35" spans="1:6" x14ac:dyDescent="0.2">
      <c r="A35" s="42" t="s">
        <v>40</v>
      </c>
      <c r="B35" s="43"/>
      <c r="C35" s="43"/>
      <c r="D35" s="43"/>
      <c r="E35" s="6">
        <f>E28+E33</f>
        <v>16135.042567500001</v>
      </c>
      <c r="F35" s="6">
        <f>F28+F33</f>
        <v>96.709520938826287</v>
      </c>
    </row>
    <row r="36" spans="1:6" x14ac:dyDescent="0.2">
      <c r="A36" s="43"/>
      <c r="B36" s="43"/>
      <c r="C36" s="43"/>
      <c r="D36" s="43"/>
      <c r="E36" s="7"/>
      <c r="F36" s="7"/>
    </row>
    <row r="37" spans="1:6" x14ac:dyDescent="0.2">
      <c r="A37" s="42" t="s">
        <v>103</v>
      </c>
      <c r="B37" s="43"/>
      <c r="C37" s="43"/>
      <c r="D37" s="43"/>
      <c r="E37" s="6">
        <v>548.98698190000005</v>
      </c>
      <c r="F37" s="6">
        <v>3.29</v>
      </c>
    </row>
    <row r="38" spans="1:6" x14ac:dyDescent="0.2">
      <c r="A38" s="43"/>
      <c r="B38" s="43"/>
      <c r="C38" s="43"/>
      <c r="D38" s="43"/>
      <c r="E38" s="7"/>
      <c r="F38" s="7"/>
    </row>
    <row r="39" spans="1:6" x14ac:dyDescent="0.2">
      <c r="A39" s="44" t="s">
        <v>104</v>
      </c>
      <c r="B39" s="41"/>
      <c r="C39" s="41"/>
      <c r="D39" s="41"/>
      <c r="E39" s="8">
        <f>E35+E37</f>
        <v>16684.029549400002</v>
      </c>
      <c r="F39" s="8">
        <f>F35+F37</f>
        <v>99.999520938826294</v>
      </c>
    </row>
    <row r="40" spans="1:6" x14ac:dyDescent="0.2">
      <c r="A40" s="45" t="s">
        <v>718</v>
      </c>
    </row>
    <row r="42" spans="1:6" x14ac:dyDescent="0.2">
      <c r="A42" s="4" t="s">
        <v>105</v>
      </c>
    </row>
    <row r="43" spans="1:6" x14ac:dyDescent="0.2">
      <c r="A43" s="4" t="s">
        <v>687</v>
      </c>
    </row>
    <row r="44" spans="1:6" x14ac:dyDescent="0.2">
      <c r="A44" s="4" t="s">
        <v>106</v>
      </c>
    </row>
    <row r="45" spans="1:6" x14ac:dyDescent="0.2">
      <c r="A45" s="2" t="s">
        <v>678</v>
      </c>
      <c r="D45" s="10">
        <v>10.256</v>
      </c>
    </row>
    <row r="46" spans="1:6" x14ac:dyDescent="0.2">
      <c r="A46" s="2" t="s">
        <v>949</v>
      </c>
      <c r="D46" s="10">
        <v>10.256</v>
      </c>
    </row>
    <row r="47" spans="1:6" x14ac:dyDescent="0.2">
      <c r="A47" s="2" t="s">
        <v>720</v>
      </c>
      <c r="D47" s="10">
        <v>10.0358</v>
      </c>
    </row>
    <row r="48" spans="1:6" x14ac:dyDescent="0.2">
      <c r="A48" s="2" t="s">
        <v>680</v>
      </c>
      <c r="D48" s="10">
        <v>10.294700000000001</v>
      </c>
    </row>
    <row r="49" spans="1:4" x14ac:dyDescent="0.2">
      <c r="A49" s="2" t="s">
        <v>681</v>
      </c>
      <c r="D49" s="10">
        <v>10.294700000000001</v>
      </c>
    </row>
    <row r="50" spans="1:4" x14ac:dyDescent="0.2">
      <c r="A50" s="2" t="s">
        <v>721</v>
      </c>
      <c r="D50" s="10">
        <v>10.043799999999999</v>
      </c>
    </row>
    <row r="52" spans="1:4" x14ac:dyDescent="0.2">
      <c r="A52" s="4" t="s">
        <v>107</v>
      </c>
    </row>
    <row r="53" spans="1:4" x14ac:dyDescent="0.2">
      <c r="A53" s="2" t="s">
        <v>678</v>
      </c>
      <c r="D53" s="10">
        <v>10.6913</v>
      </c>
    </row>
    <row r="54" spans="1:4" x14ac:dyDescent="0.2">
      <c r="A54" s="2" t="s">
        <v>949</v>
      </c>
      <c r="D54" s="10">
        <v>10.337199999999999</v>
      </c>
    </row>
    <row r="55" spans="1:4" x14ac:dyDescent="0.2">
      <c r="A55" s="2" t="s">
        <v>720</v>
      </c>
      <c r="D55" s="10">
        <v>10.1081</v>
      </c>
    </row>
    <row r="56" spans="1:4" x14ac:dyDescent="0.2">
      <c r="A56" s="2" t="s">
        <v>680</v>
      </c>
      <c r="D56" s="10">
        <v>10.744899999999999</v>
      </c>
    </row>
    <row r="57" spans="1:4" x14ac:dyDescent="0.2">
      <c r="A57" s="2" t="s">
        <v>681</v>
      </c>
      <c r="D57" s="10">
        <v>10.36</v>
      </c>
    </row>
    <row r="58" spans="1:4" x14ac:dyDescent="0.2">
      <c r="A58" s="2" t="s">
        <v>721</v>
      </c>
      <c r="D58" s="10">
        <v>10.1294</v>
      </c>
    </row>
    <row r="60" spans="1:4" x14ac:dyDescent="0.2">
      <c r="A60" s="4" t="s">
        <v>108</v>
      </c>
      <c r="D60" s="21" t="s">
        <v>322</v>
      </c>
    </row>
    <row r="61" spans="1:4" x14ac:dyDescent="0.2">
      <c r="A61" s="15" t="s">
        <v>682</v>
      </c>
      <c r="B61" s="16"/>
      <c r="C61" s="69" t="s">
        <v>683</v>
      </c>
      <c r="D61" s="70"/>
    </row>
    <row r="62" spans="1:4" x14ac:dyDescent="0.2">
      <c r="A62" s="71"/>
      <c r="B62" s="72"/>
      <c r="C62" s="17" t="s">
        <v>684</v>
      </c>
      <c r="D62" s="17" t="s">
        <v>685</v>
      </c>
    </row>
    <row r="63" spans="1:4" x14ac:dyDescent="0.2">
      <c r="A63" s="18" t="s">
        <v>949</v>
      </c>
      <c r="B63" s="19"/>
      <c r="C63" s="20">
        <v>0.24851133150000002</v>
      </c>
      <c r="D63" s="20">
        <v>0.23012273150000001</v>
      </c>
    </row>
    <row r="64" spans="1:4" x14ac:dyDescent="0.2">
      <c r="A64" s="18" t="s">
        <v>720</v>
      </c>
      <c r="B64" s="19"/>
      <c r="C64" s="20">
        <v>0.25211294499999998</v>
      </c>
      <c r="D64" s="20">
        <v>0.23345784359999999</v>
      </c>
    </row>
    <row r="65" spans="1:5" x14ac:dyDescent="0.2">
      <c r="A65" s="18" t="s">
        <v>681</v>
      </c>
      <c r="B65" s="19"/>
      <c r="C65" s="20">
        <v>0.27012101250000004</v>
      </c>
      <c r="D65" s="20">
        <v>0.25013340379999999</v>
      </c>
    </row>
    <row r="66" spans="1:5" x14ac:dyDescent="0.2">
      <c r="A66" s="18" t="s">
        <v>721</v>
      </c>
      <c r="B66" s="19"/>
      <c r="C66" s="20">
        <v>0.25211294499999998</v>
      </c>
      <c r="D66" s="20">
        <v>0.23345784359999999</v>
      </c>
    </row>
    <row r="67" spans="1:5" x14ac:dyDescent="0.2">
      <c r="A67" s="47"/>
      <c r="B67" s="47"/>
      <c r="C67" s="48"/>
      <c r="D67" s="48"/>
    </row>
    <row r="68" spans="1:5" x14ac:dyDescent="0.2">
      <c r="A68" s="4" t="s">
        <v>722</v>
      </c>
      <c r="D68" s="29">
        <v>1.9015688020038455</v>
      </c>
      <c r="E68" s="1" t="s">
        <v>723</v>
      </c>
    </row>
  </sheetData>
  <mergeCells count="3">
    <mergeCell ref="A1:F1"/>
    <mergeCell ref="C61:D61"/>
    <mergeCell ref="A62:B6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2365-9A85-4062-805E-1885ECE32A4B}">
  <dimension ref="A1:F55"/>
  <sheetViews>
    <sheetView showGridLines="0" workbookViewId="0">
      <selection sqref="A1:F1"/>
    </sheetView>
  </sheetViews>
  <sheetFormatPr defaultRowHeight="11.25" x14ac:dyDescent="0.2"/>
  <cols>
    <col min="1" max="1" width="58.7109375" style="2" bestFit="1" customWidth="1"/>
    <col min="2" max="2" width="56" style="2" bestFit="1" customWidth="1"/>
    <col min="3" max="3" width="11.7109375" style="2" bestFit="1" customWidth="1"/>
    <col min="4" max="4" width="6.85546875" style="2" bestFit="1" customWidth="1"/>
    <col min="5" max="5" width="7.7109375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969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970</v>
      </c>
      <c r="B8" s="43" t="s">
        <v>971</v>
      </c>
      <c r="C8" s="43" t="s">
        <v>696</v>
      </c>
      <c r="D8" s="43">
        <v>26</v>
      </c>
      <c r="E8" s="7">
        <v>260.28678000000002</v>
      </c>
      <c r="F8" s="7">
        <v>11.082933774580299</v>
      </c>
    </row>
    <row r="9" spans="1:6" x14ac:dyDescent="0.2">
      <c r="A9" s="43" t="s">
        <v>972</v>
      </c>
      <c r="B9" s="43" t="s">
        <v>973</v>
      </c>
      <c r="C9" s="43" t="s">
        <v>705</v>
      </c>
      <c r="D9" s="43">
        <v>23</v>
      </c>
      <c r="E9" s="7">
        <v>231.2696</v>
      </c>
      <c r="F9" s="7">
        <v>9.8473908696925694</v>
      </c>
    </row>
    <row r="10" spans="1:6" x14ac:dyDescent="0.2">
      <c r="A10" s="43" t="s">
        <v>974</v>
      </c>
      <c r="B10" s="43" t="s">
        <v>975</v>
      </c>
      <c r="C10" s="43" t="s">
        <v>696</v>
      </c>
      <c r="D10" s="43">
        <v>21</v>
      </c>
      <c r="E10" s="7">
        <v>210.43406999999999</v>
      </c>
      <c r="F10" s="7">
        <v>8.9602201914572692</v>
      </c>
    </row>
    <row r="11" spans="1:6" x14ac:dyDescent="0.2">
      <c r="A11" s="43" t="s">
        <v>976</v>
      </c>
      <c r="B11" s="43" t="s">
        <v>977</v>
      </c>
      <c r="C11" s="43" t="s">
        <v>696</v>
      </c>
      <c r="D11" s="43">
        <v>21</v>
      </c>
      <c r="E11" s="7">
        <v>207.98903999999999</v>
      </c>
      <c r="F11" s="7">
        <v>8.8561115403499695</v>
      </c>
    </row>
    <row r="12" spans="1:6" x14ac:dyDescent="0.2">
      <c r="A12" s="43" t="s">
        <v>978</v>
      </c>
      <c r="B12" s="43" t="s">
        <v>979</v>
      </c>
      <c r="C12" s="43" t="s">
        <v>696</v>
      </c>
      <c r="D12" s="43">
        <v>20</v>
      </c>
      <c r="E12" s="7">
        <v>201.68979999999999</v>
      </c>
      <c r="F12" s="7">
        <v>8.5878917723303001</v>
      </c>
    </row>
    <row r="13" spans="1:6" x14ac:dyDescent="0.2">
      <c r="A13" s="43" t="s">
        <v>980</v>
      </c>
      <c r="B13" s="43" t="s">
        <v>981</v>
      </c>
      <c r="C13" s="43" t="s">
        <v>696</v>
      </c>
      <c r="D13" s="43">
        <v>20</v>
      </c>
      <c r="E13" s="7">
        <v>200.184</v>
      </c>
      <c r="F13" s="7">
        <v>8.5237752556260595</v>
      </c>
    </row>
    <row r="14" spans="1:6" x14ac:dyDescent="0.2">
      <c r="A14" s="43" t="s">
        <v>982</v>
      </c>
      <c r="B14" s="43" t="s">
        <v>983</v>
      </c>
      <c r="C14" s="43" t="s">
        <v>696</v>
      </c>
      <c r="D14" s="43">
        <v>2</v>
      </c>
      <c r="E14" s="7">
        <v>198.6036</v>
      </c>
      <c r="F14" s="7">
        <v>8.4564822930816508</v>
      </c>
    </row>
    <row r="15" spans="1:6" x14ac:dyDescent="0.2">
      <c r="A15" s="43" t="s">
        <v>984</v>
      </c>
      <c r="B15" s="43" t="s">
        <v>985</v>
      </c>
      <c r="C15" s="43" t="s">
        <v>696</v>
      </c>
      <c r="D15" s="43">
        <v>19</v>
      </c>
      <c r="E15" s="7">
        <v>187.74033</v>
      </c>
      <c r="F15" s="7">
        <v>7.99392748340063</v>
      </c>
    </row>
    <row r="16" spans="1:6" x14ac:dyDescent="0.2">
      <c r="A16" s="43" t="s">
        <v>967</v>
      </c>
      <c r="B16" s="43" t="s">
        <v>968</v>
      </c>
      <c r="C16" s="43" t="s">
        <v>696</v>
      </c>
      <c r="D16" s="43">
        <v>15</v>
      </c>
      <c r="E16" s="7">
        <v>149.00715</v>
      </c>
      <c r="F16" s="7">
        <v>6.3446801846369398</v>
      </c>
    </row>
    <row r="17" spans="1:6" x14ac:dyDescent="0.2">
      <c r="A17" s="43" t="s">
        <v>986</v>
      </c>
      <c r="B17" s="43" t="s">
        <v>987</v>
      </c>
      <c r="C17" s="43" t="s">
        <v>696</v>
      </c>
      <c r="D17" s="43">
        <v>13</v>
      </c>
      <c r="E17" s="7">
        <v>128.76318000000001</v>
      </c>
      <c r="F17" s="7">
        <v>5.4826979554795798</v>
      </c>
    </row>
    <row r="18" spans="1:6" x14ac:dyDescent="0.2">
      <c r="A18" s="42" t="s">
        <v>40</v>
      </c>
      <c r="B18" s="43"/>
      <c r="C18" s="43"/>
      <c r="D18" s="43"/>
      <c r="E18" s="6">
        <f>SUM(E8:E17)</f>
        <v>1975.9675499999996</v>
      </c>
      <c r="F18" s="6">
        <f>SUM(F8:F17)</f>
        <v>84.136111320635266</v>
      </c>
    </row>
    <row r="19" spans="1:6" x14ac:dyDescent="0.2">
      <c r="A19" s="43"/>
      <c r="B19" s="43"/>
      <c r="C19" s="43"/>
      <c r="D19" s="43"/>
      <c r="E19" s="7"/>
      <c r="F19" s="7"/>
    </row>
    <row r="20" spans="1:6" x14ac:dyDescent="0.2">
      <c r="A20" s="42" t="s">
        <v>768</v>
      </c>
      <c r="B20" s="43"/>
      <c r="C20" s="43"/>
      <c r="D20" s="43"/>
      <c r="E20" s="7"/>
      <c r="F20" s="7"/>
    </row>
    <row r="21" spans="1:6" x14ac:dyDescent="0.2">
      <c r="A21" s="43" t="s">
        <v>988</v>
      </c>
      <c r="B21" s="43" t="s">
        <v>989</v>
      </c>
      <c r="C21" s="43" t="s">
        <v>696</v>
      </c>
      <c r="D21" s="43">
        <v>22</v>
      </c>
      <c r="E21" s="7">
        <v>218.04684</v>
      </c>
      <c r="F21" s="7">
        <v>9.2843696766947197</v>
      </c>
    </row>
    <row r="22" spans="1:6" x14ac:dyDescent="0.2">
      <c r="A22" s="42" t="s">
        <v>40</v>
      </c>
      <c r="B22" s="43"/>
      <c r="C22" s="43"/>
      <c r="D22" s="43"/>
      <c r="E22" s="6">
        <f>SUM(E21:E21)</f>
        <v>218.04684</v>
      </c>
      <c r="F22" s="6">
        <f>SUM(F21:F21)</f>
        <v>9.2843696766947197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40</v>
      </c>
      <c r="B24" s="43"/>
      <c r="C24" s="43"/>
      <c r="D24" s="43"/>
      <c r="E24" s="6">
        <f>E18+E22</f>
        <v>2194.0143899999998</v>
      </c>
      <c r="F24" s="6">
        <f>F18+F22</f>
        <v>93.420480997329989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2" t="s">
        <v>103</v>
      </c>
      <c r="B26" s="43"/>
      <c r="C26" s="43"/>
      <c r="D26" s="43"/>
      <c r="E26" s="6">
        <v>154.52681609999999</v>
      </c>
      <c r="F26" s="6">
        <v>6.58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4" t="s">
        <v>104</v>
      </c>
      <c r="B28" s="41"/>
      <c r="C28" s="41"/>
      <c r="D28" s="41"/>
      <c r="E28" s="8">
        <f>E24+E26</f>
        <v>2348.5412060999997</v>
      </c>
      <c r="F28" s="8">
        <f>F24+F26</f>
        <v>100.00048099732999</v>
      </c>
    </row>
    <row r="29" spans="1:6" x14ac:dyDescent="0.2">
      <c r="A29" s="45" t="s">
        <v>718</v>
      </c>
    </row>
    <row r="30" spans="1:6" x14ac:dyDescent="0.2">
      <c r="A30" s="4"/>
    </row>
    <row r="31" spans="1:6" x14ac:dyDescent="0.2">
      <c r="A31" s="4" t="s">
        <v>105</v>
      </c>
    </row>
    <row r="32" spans="1:6" x14ac:dyDescent="0.2">
      <c r="A32" s="4" t="s">
        <v>687</v>
      </c>
    </row>
    <row r="33" spans="1:4" x14ac:dyDescent="0.2">
      <c r="A33" s="4" t="s">
        <v>106</v>
      </c>
    </row>
    <row r="34" spans="1:4" x14ac:dyDescent="0.2">
      <c r="A34" s="2" t="s">
        <v>678</v>
      </c>
      <c r="D34" s="10">
        <v>10.7768</v>
      </c>
    </row>
    <row r="35" spans="1:4" x14ac:dyDescent="0.2">
      <c r="A35" s="2" t="s">
        <v>679</v>
      </c>
      <c r="D35" s="10">
        <v>10.4703</v>
      </c>
    </row>
    <row r="36" spans="1:4" x14ac:dyDescent="0.2">
      <c r="A36" s="2" t="s">
        <v>720</v>
      </c>
      <c r="D36" s="10">
        <v>10.0532</v>
      </c>
    </row>
    <row r="37" spans="1:4" x14ac:dyDescent="0.2">
      <c r="A37" s="2" t="s">
        <v>680</v>
      </c>
      <c r="D37" s="10">
        <v>10.824199999999999</v>
      </c>
    </row>
    <row r="38" spans="1:4" x14ac:dyDescent="0.2">
      <c r="A38" s="2" t="s">
        <v>681</v>
      </c>
      <c r="D38" s="10">
        <v>10.5177</v>
      </c>
    </row>
    <row r="39" spans="1:4" x14ac:dyDescent="0.2">
      <c r="A39" s="2" t="s">
        <v>721</v>
      </c>
      <c r="D39" s="10">
        <v>10.0792</v>
      </c>
    </row>
    <row r="41" spans="1:4" x14ac:dyDescent="0.2">
      <c r="A41" s="4" t="s">
        <v>107</v>
      </c>
    </row>
    <row r="42" spans="1:4" x14ac:dyDescent="0.2">
      <c r="A42" s="2" t="s">
        <v>678</v>
      </c>
      <c r="D42" s="10">
        <v>11.235200000000001</v>
      </c>
    </row>
    <row r="43" spans="1:4" x14ac:dyDescent="0.2">
      <c r="A43" s="2" t="s">
        <v>679</v>
      </c>
      <c r="D43" s="10">
        <v>10.9156</v>
      </c>
    </row>
    <row r="44" spans="1:4" x14ac:dyDescent="0.2">
      <c r="A44" s="2" t="s">
        <v>720</v>
      </c>
      <c r="D44" s="10">
        <v>10.1015</v>
      </c>
    </row>
    <row r="45" spans="1:4" x14ac:dyDescent="0.2">
      <c r="A45" s="2" t="s">
        <v>680</v>
      </c>
      <c r="D45" s="10">
        <v>11.284599999999999</v>
      </c>
    </row>
    <row r="46" spans="1:4" x14ac:dyDescent="0.2">
      <c r="A46" s="2" t="s">
        <v>681</v>
      </c>
      <c r="D46" s="10">
        <v>10.965</v>
      </c>
    </row>
    <row r="47" spans="1:4" x14ac:dyDescent="0.2">
      <c r="A47" s="2" t="s">
        <v>721</v>
      </c>
      <c r="D47" s="10">
        <v>10.1286</v>
      </c>
    </row>
    <row r="49" spans="1:5" x14ac:dyDescent="0.2">
      <c r="A49" s="4" t="s">
        <v>108</v>
      </c>
      <c r="D49" s="54" t="s">
        <v>322</v>
      </c>
    </row>
    <row r="50" spans="1:5" x14ac:dyDescent="0.2">
      <c r="A50" s="15" t="s">
        <v>682</v>
      </c>
      <c r="B50" s="16"/>
      <c r="C50" s="69" t="s">
        <v>683</v>
      </c>
      <c r="D50" s="70"/>
    </row>
    <row r="51" spans="1:5" x14ac:dyDescent="0.2">
      <c r="A51" s="71"/>
      <c r="B51" s="72"/>
      <c r="C51" s="17" t="s">
        <v>684</v>
      </c>
      <c r="D51" s="17" t="s">
        <v>685</v>
      </c>
    </row>
    <row r="52" spans="1:5" x14ac:dyDescent="0.2">
      <c r="A52" s="18" t="s">
        <v>720</v>
      </c>
      <c r="B52" s="19"/>
      <c r="C52" s="50">
        <v>0.27012101249999998</v>
      </c>
      <c r="D52" s="50">
        <v>0.25013340379999999</v>
      </c>
    </row>
    <row r="53" spans="1:5" x14ac:dyDescent="0.2">
      <c r="A53" s="18" t="s">
        <v>990</v>
      </c>
      <c r="B53" s="19"/>
      <c r="C53" s="50">
        <v>0.27012101249999998</v>
      </c>
      <c r="D53" s="50">
        <v>0.25013340379999999</v>
      </c>
    </row>
    <row r="55" spans="1:5" x14ac:dyDescent="0.2">
      <c r="A55" s="4" t="s">
        <v>722</v>
      </c>
      <c r="D55" s="29">
        <v>0.97411638183390714</v>
      </c>
      <c r="E55" s="1" t="s">
        <v>723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A3EE-C247-418D-9871-9D440E2CC30D}">
  <dimension ref="A1:F45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991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970</v>
      </c>
      <c r="B8" s="43" t="s">
        <v>971</v>
      </c>
      <c r="C8" s="43" t="s">
        <v>696</v>
      </c>
      <c r="D8" s="43">
        <v>37</v>
      </c>
      <c r="E8" s="7">
        <v>370.40811000000002</v>
      </c>
      <c r="F8" s="7">
        <v>10.5758682432312</v>
      </c>
    </row>
    <row r="9" spans="1:6" x14ac:dyDescent="0.2">
      <c r="A9" s="43" t="s">
        <v>976</v>
      </c>
      <c r="B9" s="43" t="s">
        <v>977</v>
      </c>
      <c r="C9" s="43" t="s">
        <v>696</v>
      </c>
      <c r="D9" s="43">
        <v>34</v>
      </c>
      <c r="E9" s="7">
        <v>336.74416000000002</v>
      </c>
      <c r="F9" s="7">
        <v>9.6146973343471096</v>
      </c>
    </row>
    <row r="10" spans="1:6" x14ac:dyDescent="0.2">
      <c r="A10" s="43" t="s">
        <v>972</v>
      </c>
      <c r="B10" s="43" t="s">
        <v>973</v>
      </c>
      <c r="C10" s="43" t="s">
        <v>705</v>
      </c>
      <c r="D10" s="43">
        <v>32</v>
      </c>
      <c r="E10" s="7">
        <v>321.76639999999998</v>
      </c>
      <c r="F10" s="7">
        <v>9.1870533058760895</v>
      </c>
    </row>
    <row r="11" spans="1:6" x14ac:dyDescent="0.2">
      <c r="A11" s="43" t="s">
        <v>974</v>
      </c>
      <c r="B11" s="43" t="s">
        <v>975</v>
      </c>
      <c r="C11" s="43" t="s">
        <v>696</v>
      </c>
      <c r="D11" s="43">
        <v>32</v>
      </c>
      <c r="E11" s="7">
        <v>320.66144000000003</v>
      </c>
      <c r="F11" s="7">
        <v>9.1555045598887492</v>
      </c>
    </row>
    <row r="12" spans="1:6" x14ac:dyDescent="0.2">
      <c r="A12" s="43" t="s">
        <v>986</v>
      </c>
      <c r="B12" s="43" t="s">
        <v>987</v>
      </c>
      <c r="C12" s="43" t="s">
        <v>696</v>
      </c>
      <c r="D12" s="43">
        <v>32</v>
      </c>
      <c r="E12" s="7">
        <v>316.95551999999998</v>
      </c>
      <c r="F12" s="7">
        <v>9.0496933733033504</v>
      </c>
    </row>
    <row r="13" spans="1:6" x14ac:dyDescent="0.2">
      <c r="A13" s="43" t="s">
        <v>967</v>
      </c>
      <c r="B13" s="43" t="s">
        <v>968</v>
      </c>
      <c r="C13" s="43" t="s">
        <v>696</v>
      </c>
      <c r="D13" s="43">
        <v>31</v>
      </c>
      <c r="E13" s="7">
        <v>307.94810999999999</v>
      </c>
      <c r="F13" s="7">
        <v>8.7925143893638094</v>
      </c>
    </row>
    <row r="14" spans="1:6" x14ac:dyDescent="0.2">
      <c r="A14" s="43" t="s">
        <v>984</v>
      </c>
      <c r="B14" s="43" t="s">
        <v>985</v>
      </c>
      <c r="C14" s="43" t="s">
        <v>696</v>
      </c>
      <c r="D14" s="43">
        <v>31</v>
      </c>
      <c r="E14" s="7">
        <v>306.31317000000001</v>
      </c>
      <c r="F14" s="7">
        <v>8.7458336889180597</v>
      </c>
    </row>
    <row r="15" spans="1:6" x14ac:dyDescent="0.2">
      <c r="A15" s="43" t="s">
        <v>978</v>
      </c>
      <c r="B15" s="43" t="s">
        <v>979</v>
      </c>
      <c r="C15" s="43" t="s">
        <v>696</v>
      </c>
      <c r="D15" s="43">
        <v>30</v>
      </c>
      <c r="E15" s="7">
        <v>302.53469999999999</v>
      </c>
      <c r="F15" s="7">
        <v>8.6379510594556503</v>
      </c>
    </row>
    <row r="16" spans="1:6" x14ac:dyDescent="0.2">
      <c r="A16" s="43" t="s">
        <v>980</v>
      </c>
      <c r="B16" s="43" t="s">
        <v>981</v>
      </c>
      <c r="C16" s="43" t="s">
        <v>696</v>
      </c>
      <c r="D16" s="43">
        <v>30</v>
      </c>
      <c r="E16" s="7">
        <v>300.27600000000001</v>
      </c>
      <c r="F16" s="7">
        <v>8.5734608040965394</v>
      </c>
    </row>
    <row r="17" spans="1:6" x14ac:dyDescent="0.2">
      <c r="A17" s="43" t="s">
        <v>982</v>
      </c>
      <c r="B17" s="43" t="s">
        <v>983</v>
      </c>
      <c r="C17" s="43" t="s">
        <v>696</v>
      </c>
      <c r="D17" s="43">
        <v>2</v>
      </c>
      <c r="E17" s="7">
        <v>198.6036</v>
      </c>
      <c r="F17" s="7">
        <v>5.67051705814806</v>
      </c>
    </row>
    <row r="18" spans="1:6" x14ac:dyDescent="0.2">
      <c r="A18" s="42" t="s">
        <v>40</v>
      </c>
      <c r="B18" s="43"/>
      <c r="C18" s="43"/>
      <c r="D18" s="43"/>
      <c r="E18" s="6">
        <f>SUM(E8:E17)</f>
        <v>3082.2112099999999</v>
      </c>
      <c r="F18" s="6">
        <f>SUM(F8:F17)</f>
        <v>88.003093816628621</v>
      </c>
    </row>
    <row r="19" spans="1:6" x14ac:dyDescent="0.2">
      <c r="A19" s="43"/>
      <c r="B19" s="43"/>
      <c r="C19" s="43"/>
      <c r="D19" s="43"/>
      <c r="E19" s="7"/>
      <c r="F19" s="7"/>
    </row>
    <row r="20" spans="1:6" x14ac:dyDescent="0.2">
      <c r="A20" s="42" t="s">
        <v>768</v>
      </c>
      <c r="B20" s="43"/>
      <c r="C20" s="43"/>
      <c r="D20" s="43"/>
      <c r="E20" s="7"/>
      <c r="F20" s="7"/>
    </row>
    <row r="21" spans="1:6" x14ac:dyDescent="0.2">
      <c r="A21" s="43" t="s">
        <v>988</v>
      </c>
      <c r="B21" s="43" t="s">
        <v>989</v>
      </c>
      <c r="C21" s="43" t="s">
        <v>696</v>
      </c>
      <c r="D21" s="43">
        <v>19</v>
      </c>
      <c r="E21" s="7">
        <v>188.31317999999999</v>
      </c>
      <c r="F21" s="7">
        <v>5.3767056562122004</v>
      </c>
    </row>
    <row r="22" spans="1:6" x14ac:dyDescent="0.2">
      <c r="A22" s="42" t="s">
        <v>40</v>
      </c>
      <c r="B22" s="43"/>
      <c r="C22" s="43"/>
      <c r="D22" s="43"/>
      <c r="E22" s="6">
        <f>SUM(E21:E21)</f>
        <v>188.31317999999999</v>
      </c>
      <c r="F22" s="6">
        <f>SUM(F21:F21)</f>
        <v>5.3767056562122004</v>
      </c>
    </row>
    <row r="23" spans="1:6" x14ac:dyDescent="0.2">
      <c r="A23" s="43"/>
      <c r="B23" s="43"/>
      <c r="C23" s="43"/>
      <c r="D23" s="43"/>
      <c r="E23" s="7"/>
      <c r="F23" s="7"/>
    </row>
    <row r="24" spans="1:6" x14ac:dyDescent="0.2">
      <c r="A24" s="42" t="s">
        <v>40</v>
      </c>
      <c r="B24" s="43"/>
      <c r="C24" s="43"/>
      <c r="D24" s="43"/>
      <c r="E24" s="6">
        <f>E18+E22</f>
        <v>3270.52439</v>
      </c>
      <c r="F24" s="6">
        <f>F18+F22</f>
        <v>93.379799472840816</v>
      </c>
    </row>
    <row r="25" spans="1:6" x14ac:dyDescent="0.2">
      <c r="A25" s="43"/>
      <c r="B25" s="43"/>
      <c r="C25" s="43"/>
      <c r="D25" s="43"/>
      <c r="E25" s="7"/>
      <c r="F25" s="7"/>
    </row>
    <row r="26" spans="1:6" x14ac:dyDescent="0.2">
      <c r="A26" s="42" t="s">
        <v>103</v>
      </c>
      <c r="B26" s="43"/>
      <c r="C26" s="43"/>
      <c r="D26" s="43"/>
      <c r="E26" s="6">
        <v>231.8696051</v>
      </c>
      <c r="F26" s="6">
        <v>6.62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4" t="s">
        <v>104</v>
      </c>
      <c r="B28" s="41"/>
      <c r="C28" s="41"/>
      <c r="D28" s="41"/>
      <c r="E28" s="8">
        <f>E24+E26</f>
        <v>3502.3939951000002</v>
      </c>
      <c r="F28" s="8">
        <f>F24+F26</f>
        <v>99.99979947284082</v>
      </c>
    </row>
    <row r="29" spans="1:6" x14ac:dyDescent="0.2">
      <c r="A29" s="4" t="s">
        <v>718</v>
      </c>
    </row>
    <row r="31" spans="1:6" x14ac:dyDescent="0.2">
      <c r="A31" s="4" t="s">
        <v>105</v>
      </c>
    </row>
    <row r="32" spans="1:6" x14ac:dyDescent="0.2">
      <c r="A32" s="4" t="s">
        <v>687</v>
      </c>
    </row>
    <row r="33" spans="1:5" x14ac:dyDescent="0.2">
      <c r="A33" s="4" t="s">
        <v>106</v>
      </c>
    </row>
    <row r="34" spans="1:5" x14ac:dyDescent="0.2">
      <c r="A34" s="2" t="s">
        <v>678</v>
      </c>
      <c r="D34" s="10">
        <v>10.8605</v>
      </c>
    </row>
    <row r="35" spans="1:5" x14ac:dyDescent="0.2">
      <c r="A35" s="2" t="s">
        <v>949</v>
      </c>
      <c r="D35" s="10">
        <v>10.3485</v>
      </c>
    </row>
    <row r="36" spans="1:5" x14ac:dyDescent="0.2">
      <c r="A36" s="2" t="s">
        <v>680</v>
      </c>
      <c r="D36" s="10">
        <v>10.9095</v>
      </c>
    </row>
    <row r="38" spans="1:5" x14ac:dyDescent="0.2">
      <c r="A38" s="4" t="s">
        <v>107</v>
      </c>
    </row>
    <row r="39" spans="1:5" x14ac:dyDescent="0.2">
      <c r="A39" s="2" t="s">
        <v>678</v>
      </c>
      <c r="D39" s="10">
        <v>11.3226</v>
      </c>
    </row>
    <row r="40" spans="1:5" x14ac:dyDescent="0.2">
      <c r="A40" s="2" t="s">
        <v>949</v>
      </c>
      <c r="D40" s="10">
        <v>10.7887</v>
      </c>
    </row>
    <row r="41" spans="1:5" x14ac:dyDescent="0.2">
      <c r="A41" s="2" t="s">
        <v>680</v>
      </c>
      <c r="D41" s="10">
        <v>11.373699999999999</v>
      </c>
    </row>
    <row r="43" spans="1:5" x14ac:dyDescent="0.2">
      <c r="A43" s="4" t="s">
        <v>108</v>
      </c>
      <c r="D43" s="21" t="s">
        <v>109</v>
      </c>
    </row>
    <row r="45" spans="1:5" x14ac:dyDescent="0.2">
      <c r="A45" s="4" t="s">
        <v>722</v>
      </c>
      <c r="D45" s="29">
        <v>0.9773422999865562</v>
      </c>
      <c r="E45" s="1" t="s">
        <v>779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5503-C8DC-46AF-8570-0D1DFCE0BAD6}">
  <dimension ref="A1:F36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1.5703125" style="2" customWidth="1"/>
    <col min="3" max="3" width="11.7109375" style="2" bestFit="1" customWidth="1"/>
    <col min="4" max="4" width="7.8554687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1464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1465</v>
      </c>
      <c r="B5" s="43"/>
      <c r="C5" s="43"/>
      <c r="D5" s="43"/>
      <c r="E5" s="7"/>
      <c r="F5" s="7"/>
    </row>
    <row r="6" spans="1:6" x14ac:dyDescent="0.2">
      <c r="A6" s="43" t="s">
        <v>1466</v>
      </c>
      <c r="B6" s="43" t="s">
        <v>1467</v>
      </c>
      <c r="C6" s="43" t="s">
        <v>1468</v>
      </c>
      <c r="D6" s="43">
        <v>19000000</v>
      </c>
      <c r="E6" s="7">
        <v>18488.900000000001</v>
      </c>
      <c r="F6" s="7">
        <v>65.640053061449905</v>
      </c>
    </row>
    <row r="7" spans="1:6" x14ac:dyDescent="0.2">
      <c r="A7" s="43" t="s">
        <v>1469</v>
      </c>
      <c r="B7" s="43" t="s">
        <v>1470</v>
      </c>
      <c r="C7" s="43" t="s">
        <v>1468</v>
      </c>
      <c r="D7" s="43">
        <v>8400000</v>
      </c>
      <c r="E7" s="7">
        <v>8509.2000000000007</v>
      </c>
      <c r="F7" s="7">
        <v>30.209711746533898</v>
      </c>
    </row>
    <row r="8" spans="1:6" x14ac:dyDescent="0.2">
      <c r="A8" s="42" t="s">
        <v>40</v>
      </c>
      <c r="B8" s="43"/>
      <c r="C8" s="43"/>
      <c r="D8" s="43"/>
      <c r="E8" s="6">
        <f>SUM(E6:E7)</f>
        <v>26998.100000000002</v>
      </c>
      <c r="F8" s="6">
        <f>SUM(F6:F7)</f>
        <v>95.849764807983803</v>
      </c>
    </row>
    <row r="9" spans="1:6" x14ac:dyDescent="0.2">
      <c r="A9" s="43"/>
      <c r="B9" s="43"/>
      <c r="C9" s="43"/>
      <c r="D9" s="43"/>
      <c r="E9" s="7"/>
      <c r="F9" s="7"/>
    </row>
    <row r="10" spans="1:6" x14ac:dyDescent="0.2">
      <c r="A10" s="42" t="s">
        <v>40</v>
      </c>
      <c r="B10" s="43"/>
      <c r="C10" s="43"/>
      <c r="D10" s="43"/>
      <c r="E10" s="6">
        <v>26998.100000000002</v>
      </c>
      <c r="F10" s="6">
        <v>95.849764807983803</v>
      </c>
    </row>
    <row r="11" spans="1:6" x14ac:dyDescent="0.2">
      <c r="A11" s="43"/>
      <c r="B11" s="43"/>
      <c r="C11" s="43"/>
      <c r="D11" s="43"/>
      <c r="E11" s="7"/>
      <c r="F11" s="7"/>
    </row>
    <row r="12" spans="1:6" x14ac:dyDescent="0.2">
      <c r="A12" s="42" t="s">
        <v>103</v>
      </c>
      <c r="B12" s="43"/>
      <c r="C12" s="43"/>
      <c r="D12" s="43"/>
      <c r="E12" s="6">
        <v>1169.0009356</v>
      </c>
      <c r="F12" s="6">
        <v>4.1500000000000004</v>
      </c>
    </row>
    <row r="13" spans="1:6" x14ac:dyDescent="0.2">
      <c r="A13" s="43"/>
      <c r="B13" s="43"/>
      <c r="C13" s="43"/>
      <c r="D13" s="43"/>
      <c r="E13" s="7"/>
      <c r="F13" s="7"/>
    </row>
    <row r="14" spans="1:6" x14ac:dyDescent="0.2">
      <c r="A14" s="44" t="s">
        <v>104</v>
      </c>
      <c r="B14" s="41"/>
      <c r="C14" s="41"/>
      <c r="D14" s="41"/>
      <c r="E14" s="8">
        <v>28167.1009356</v>
      </c>
      <c r="F14" s="8">
        <f xml:space="preserve"> ROUND(SUM(F10:F13),2)</f>
        <v>100</v>
      </c>
    </row>
    <row r="16" spans="1:6" x14ac:dyDescent="0.2">
      <c r="A16" s="4" t="s">
        <v>105</v>
      </c>
    </row>
    <row r="17" spans="1:4" x14ac:dyDescent="0.2">
      <c r="A17" s="4" t="s">
        <v>687</v>
      </c>
    </row>
    <row r="18" spans="1:4" x14ac:dyDescent="0.2">
      <c r="A18" s="4" t="s">
        <v>106</v>
      </c>
    </row>
    <row r="19" spans="1:4" x14ac:dyDescent="0.2">
      <c r="A19" s="2" t="s">
        <v>1471</v>
      </c>
      <c r="D19" s="10">
        <v>38.103200000000001</v>
      </c>
    </row>
    <row r="20" spans="1:4" x14ac:dyDescent="0.2">
      <c r="A20" s="2" t="s">
        <v>1472</v>
      </c>
      <c r="D20" s="10">
        <v>10.4595</v>
      </c>
    </row>
    <row r="21" spans="1:4" x14ac:dyDescent="0.2">
      <c r="A21" s="2" t="s">
        <v>1473</v>
      </c>
      <c r="D21" s="10">
        <v>40.277500000000003</v>
      </c>
    </row>
    <row r="22" spans="1:4" x14ac:dyDescent="0.2">
      <c r="A22" s="2" t="s">
        <v>1474</v>
      </c>
      <c r="D22" s="10">
        <v>11.192600000000001</v>
      </c>
    </row>
    <row r="24" spans="1:4" x14ac:dyDescent="0.2">
      <c r="A24" s="4" t="s">
        <v>107</v>
      </c>
    </row>
    <row r="25" spans="1:4" x14ac:dyDescent="0.2">
      <c r="A25" s="2" t="s">
        <v>1471</v>
      </c>
      <c r="D25" s="10">
        <v>40.700299999999999</v>
      </c>
    </row>
    <row r="26" spans="1:4" x14ac:dyDescent="0.2">
      <c r="A26" s="2" t="s">
        <v>1472</v>
      </c>
      <c r="D26" s="10">
        <v>10.757899999999999</v>
      </c>
    </row>
    <row r="27" spans="1:4" x14ac:dyDescent="0.2">
      <c r="A27" s="2" t="s">
        <v>1473</v>
      </c>
      <c r="D27" s="10">
        <v>43.226700000000001</v>
      </c>
    </row>
    <row r="28" spans="1:4" x14ac:dyDescent="0.2">
      <c r="A28" s="2" t="s">
        <v>1474</v>
      </c>
      <c r="D28" s="10">
        <v>11.596299999999999</v>
      </c>
    </row>
    <row r="30" spans="1:4" x14ac:dyDescent="0.2">
      <c r="A30" s="4" t="s">
        <v>108</v>
      </c>
      <c r="D30" s="21" t="s">
        <v>322</v>
      </c>
    </row>
    <row r="31" spans="1:4" x14ac:dyDescent="0.2">
      <c r="A31" s="59" t="s">
        <v>682</v>
      </c>
      <c r="B31" s="60"/>
      <c r="C31" s="73" t="s">
        <v>683</v>
      </c>
      <c r="D31" s="73"/>
    </row>
    <row r="32" spans="1:4" x14ac:dyDescent="0.2">
      <c r="A32" s="76"/>
      <c r="B32" s="76"/>
      <c r="C32" s="17" t="s">
        <v>684</v>
      </c>
      <c r="D32" s="17" t="s">
        <v>685</v>
      </c>
    </row>
    <row r="33" spans="1:5" x14ac:dyDescent="0.2">
      <c r="A33" s="18" t="s">
        <v>1472</v>
      </c>
      <c r="B33" s="19"/>
      <c r="C33" s="58">
        <v>0.28812908000000004</v>
      </c>
      <c r="D33" s="58">
        <v>0.26680896400000004</v>
      </c>
    </row>
    <row r="34" spans="1:5" x14ac:dyDescent="0.2">
      <c r="A34" s="18" t="s">
        <v>1474</v>
      </c>
      <c r="B34" s="19"/>
      <c r="C34" s="58">
        <v>0.28812908000000004</v>
      </c>
      <c r="D34" s="58">
        <v>0.26680896400000004</v>
      </c>
    </row>
    <row r="36" spans="1:5" x14ac:dyDescent="0.2">
      <c r="A36" s="4" t="s">
        <v>722</v>
      </c>
      <c r="D36" s="29">
        <v>7.0676015622089041</v>
      </c>
      <c r="E36" s="1" t="s">
        <v>779</v>
      </c>
    </row>
  </sheetData>
  <mergeCells count="3">
    <mergeCell ref="A1:F1"/>
    <mergeCell ref="C31:D31"/>
    <mergeCell ref="A32:B3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F33A-058E-4111-B478-8FE5FC30D39E}">
  <dimension ref="A1:J75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27.140625" style="1" bestFit="1" customWidth="1"/>
    <col min="3" max="3" width="20" style="1" bestFit="1" customWidth="1"/>
    <col min="4" max="4" width="11.140625" style="1" bestFit="1" customWidth="1"/>
    <col min="5" max="5" width="24" style="35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77" t="s">
        <v>608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7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0">
        <v>200000</v>
      </c>
      <c r="E8" s="12">
        <v>4155.1000000000004</v>
      </c>
      <c r="F8" s="7">
        <v>7.9371482509000311</v>
      </c>
    </row>
    <row r="9" spans="1:6" x14ac:dyDescent="0.2">
      <c r="A9" s="7" t="s">
        <v>111</v>
      </c>
      <c r="B9" s="7" t="s">
        <v>112</v>
      </c>
      <c r="C9" s="7" t="s">
        <v>11</v>
      </c>
      <c r="D9" s="30">
        <v>1100000</v>
      </c>
      <c r="E9" s="12">
        <v>3851.65</v>
      </c>
      <c r="F9" s="7">
        <v>7.3574924937015007</v>
      </c>
    </row>
    <row r="10" spans="1:6" x14ac:dyDescent="0.2">
      <c r="A10" s="7" t="s">
        <v>182</v>
      </c>
      <c r="B10" s="7" t="s">
        <v>183</v>
      </c>
      <c r="C10" s="7" t="s">
        <v>75</v>
      </c>
      <c r="D10" s="30">
        <v>490000</v>
      </c>
      <c r="E10" s="12">
        <v>3598.07</v>
      </c>
      <c r="F10" s="7">
        <v>6.8730993254352182</v>
      </c>
    </row>
    <row r="11" spans="1:6" x14ac:dyDescent="0.2">
      <c r="A11" s="7" t="s">
        <v>334</v>
      </c>
      <c r="B11" s="7" t="s">
        <v>335</v>
      </c>
      <c r="C11" s="7" t="s">
        <v>119</v>
      </c>
      <c r="D11" s="30">
        <v>250000</v>
      </c>
      <c r="E11" s="12">
        <v>3077.625</v>
      </c>
      <c r="F11" s="7">
        <v>5.8789357381714531</v>
      </c>
    </row>
    <row r="12" spans="1:6" x14ac:dyDescent="0.2">
      <c r="A12" s="7" t="s">
        <v>327</v>
      </c>
      <c r="B12" s="7" t="s">
        <v>328</v>
      </c>
      <c r="C12" s="7" t="s">
        <v>329</v>
      </c>
      <c r="D12" s="30">
        <v>400000</v>
      </c>
      <c r="E12" s="12">
        <v>2225.4</v>
      </c>
      <c r="F12" s="7">
        <v>4.2509999079571914</v>
      </c>
    </row>
    <row r="13" spans="1:6" x14ac:dyDescent="0.2">
      <c r="A13" s="7" t="s">
        <v>190</v>
      </c>
      <c r="B13" s="7" t="s">
        <v>191</v>
      </c>
      <c r="C13" s="7" t="s">
        <v>11</v>
      </c>
      <c r="D13" s="30">
        <v>809000</v>
      </c>
      <c r="E13" s="12">
        <v>1870.0035</v>
      </c>
      <c r="F13" s="7">
        <v>3.572114993430227</v>
      </c>
    </row>
    <row r="14" spans="1:6" x14ac:dyDescent="0.2">
      <c r="A14" s="7" t="s">
        <v>245</v>
      </c>
      <c r="B14" s="7" t="s">
        <v>246</v>
      </c>
      <c r="C14" s="7" t="s">
        <v>229</v>
      </c>
      <c r="D14" s="30">
        <v>850000</v>
      </c>
      <c r="E14" s="12">
        <v>1848.325</v>
      </c>
      <c r="F14" s="7">
        <v>3.5307043250089762</v>
      </c>
    </row>
    <row r="15" spans="1:6" x14ac:dyDescent="0.2">
      <c r="A15" s="7" t="s">
        <v>330</v>
      </c>
      <c r="B15" s="7" t="s">
        <v>331</v>
      </c>
      <c r="C15" s="7" t="s">
        <v>33</v>
      </c>
      <c r="D15" s="30">
        <v>214418</v>
      </c>
      <c r="E15" s="12">
        <v>1767.9836190000001</v>
      </c>
      <c r="F15" s="7">
        <v>3.3772347450520463</v>
      </c>
    </row>
    <row r="16" spans="1:6" x14ac:dyDescent="0.2">
      <c r="A16" s="7" t="s">
        <v>188</v>
      </c>
      <c r="B16" s="7" t="s">
        <v>189</v>
      </c>
      <c r="C16" s="7" t="s">
        <v>75</v>
      </c>
      <c r="D16" s="30">
        <v>160000</v>
      </c>
      <c r="E16" s="12">
        <v>1686.24</v>
      </c>
      <c r="F16" s="7">
        <v>3.2210865843415726</v>
      </c>
    </row>
    <row r="17" spans="1:6" x14ac:dyDescent="0.2">
      <c r="A17" s="7" t="s">
        <v>207</v>
      </c>
      <c r="B17" s="7" t="s">
        <v>208</v>
      </c>
      <c r="C17" s="7" t="s">
        <v>55</v>
      </c>
      <c r="D17" s="30">
        <v>210000</v>
      </c>
      <c r="E17" s="12">
        <v>1631.8050000000001</v>
      </c>
      <c r="F17" s="7">
        <v>3.1171038486582576</v>
      </c>
    </row>
    <row r="18" spans="1:6" x14ac:dyDescent="0.2">
      <c r="A18" s="7" t="s">
        <v>146</v>
      </c>
      <c r="B18" s="7" t="s">
        <v>689</v>
      </c>
      <c r="C18" s="7" t="s">
        <v>30</v>
      </c>
      <c r="D18" s="30">
        <v>1800000</v>
      </c>
      <c r="E18" s="12">
        <v>1578.6</v>
      </c>
      <c r="F18" s="7">
        <v>3.0154706815409464</v>
      </c>
    </row>
    <row r="19" spans="1:6" x14ac:dyDescent="0.2">
      <c r="A19" s="7" t="s">
        <v>332</v>
      </c>
      <c r="B19" s="7" t="s">
        <v>333</v>
      </c>
      <c r="C19" s="7" t="s">
        <v>55</v>
      </c>
      <c r="D19" s="30">
        <v>176000</v>
      </c>
      <c r="E19" s="12">
        <v>1276.704</v>
      </c>
      <c r="F19" s="7">
        <v>2.438783403652637</v>
      </c>
    </row>
    <row r="20" spans="1:6" x14ac:dyDescent="0.2">
      <c r="A20" s="7" t="s">
        <v>347</v>
      </c>
      <c r="B20" s="7" t="s">
        <v>348</v>
      </c>
      <c r="C20" s="7" t="s">
        <v>22</v>
      </c>
      <c r="D20" s="30">
        <v>750000</v>
      </c>
      <c r="E20" s="12">
        <v>1270.5</v>
      </c>
      <c r="F20" s="7">
        <v>2.42693240903191</v>
      </c>
    </row>
    <row r="21" spans="1:6" x14ac:dyDescent="0.2">
      <c r="A21" s="7" t="s">
        <v>609</v>
      </c>
      <c r="B21" s="7" t="s">
        <v>610</v>
      </c>
      <c r="C21" s="7" t="s">
        <v>33</v>
      </c>
      <c r="D21" s="30">
        <v>40000</v>
      </c>
      <c r="E21" s="12">
        <v>1266.02</v>
      </c>
      <c r="F21" s="7">
        <v>2.4183746308402823</v>
      </c>
    </row>
    <row r="22" spans="1:6" x14ac:dyDescent="0.2">
      <c r="A22" s="7" t="s">
        <v>341</v>
      </c>
      <c r="B22" s="7" t="s">
        <v>342</v>
      </c>
      <c r="C22" s="7" t="s">
        <v>343</v>
      </c>
      <c r="D22" s="30">
        <v>104800</v>
      </c>
      <c r="E22" s="12">
        <v>1208.5536</v>
      </c>
      <c r="F22" s="7">
        <v>2.3086012592618554</v>
      </c>
    </row>
    <row r="23" spans="1:6" x14ac:dyDescent="0.2">
      <c r="A23" s="7" t="s">
        <v>338</v>
      </c>
      <c r="B23" s="7" t="s">
        <v>339</v>
      </c>
      <c r="C23" s="7" t="s">
        <v>340</v>
      </c>
      <c r="D23" s="30">
        <v>500000</v>
      </c>
      <c r="E23" s="12">
        <v>1141.5</v>
      </c>
      <c r="F23" s="7">
        <v>2.180514242353345</v>
      </c>
    </row>
    <row r="24" spans="1:6" x14ac:dyDescent="0.2">
      <c r="A24" s="7" t="s">
        <v>263</v>
      </c>
      <c r="B24" s="7" t="s">
        <v>264</v>
      </c>
      <c r="C24" s="7" t="s">
        <v>33</v>
      </c>
      <c r="D24" s="30">
        <v>1000000</v>
      </c>
      <c r="E24" s="12">
        <v>1138</v>
      </c>
      <c r="F24" s="7">
        <v>2.1738284781411363</v>
      </c>
    </row>
    <row r="25" spans="1:6" x14ac:dyDescent="0.2">
      <c r="A25" s="7" t="s">
        <v>344</v>
      </c>
      <c r="B25" s="7" t="s">
        <v>345</v>
      </c>
      <c r="C25" s="7" t="s">
        <v>346</v>
      </c>
      <c r="D25" s="30">
        <v>109000</v>
      </c>
      <c r="E25" s="12">
        <v>1099.2104999999999</v>
      </c>
      <c r="F25" s="7">
        <v>2.0997320635955687</v>
      </c>
    </row>
    <row r="26" spans="1:6" x14ac:dyDescent="0.2">
      <c r="A26" s="7" t="s">
        <v>113</v>
      </c>
      <c r="B26" s="7" t="s">
        <v>114</v>
      </c>
      <c r="C26" s="7" t="s">
        <v>11</v>
      </c>
      <c r="D26" s="30">
        <v>400000</v>
      </c>
      <c r="E26" s="12">
        <v>1076.2</v>
      </c>
      <c r="F26" s="7">
        <v>2.0557769843369869</v>
      </c>
    </row>
    <row r="27" spans="1:6" x14ac:dyDescent="0.2">
      <c r="A27" s="7" t="s">
        <v>201</v>
      </c>
      <c r="B27" s="7" t="s">
        <v>202</v>
      </c>
      <c r="C27" s="7" t="s">
        <v>200</v>
      </c>
      <c r="D27" s="30">
        <v>40000</v>
      </c>
      <c r="E27" s="12">
        <v>1052.6600000000001</v>
      </c>
      <c r="F27" s="7">
        <v>2.0108104444640147</v>
      </c>
    </row>
    <row r="28" spans="1:6" x14ac:dyDescent="0.2">
      <c r="A28" s="7" t="s">
        <v>168</v>
      </c>
      <c r="B28" s="7" t="s">
        <v>169</v>
      </c>
      <c r="C28" s="7" t="s">
        <v>170</v>
      </c>
      <c r="D28" s="30">
        <v>1150000</v>
      </c>
      <c r="E28" s="12">
        <v>984.4</v>
      </c>
      <c r="F28" s="7">
        <v>1.8804189401424729</v>
      </c>
    </row>
    <row r="29" spans="1:6" x14ac:dyDescent="0.2">
      <c r="A29" s="7" t="s">
        <v>479</v>
      </c>
      <c r="B29" s="7" t="s">
        <v>480</v>
      </c>
      <c r="C29" s="7" t="s">
        <v>64</v>
      </c>
      <c r="D29" s="30">
        <v>250000</v>
      </c>
      <c r="E29" s="12">
        <v>979.375</v>
      </c>
      <c r="F29" s="7">
        <v>1.8708200929520871</v>
      </c>
    </row>
    <row r="30" spans="1:6" x14ac:dyDescent="0.2">
      <c r="A30" s="7" t="s">
        <v>336</v>
      </c>
      <c r="B30" s="7" t="s">
        <v>337</v>
      </c>
      <c r="C30" s="7" t="s">
        <v>200</v>
      </c>
      <c r="D30" s="30">
        <v>150000</v>
      </c>
      <c r="E30" s="12">
        <v>932.17499999999995</v>
      </c>
      <c r="F30" s="7">
        <v>1.7806577870045814</v>
      </c>
    </row>
    <row r="31" spans="1:6" x14ac:dyDescent="0.2">
      <c r="A31" s="7" t="s">
        <v>247</v>
      </c>
      <c r="B31" s="7" t="s">
        <v>248</v>
      </c>
      <c r="C31" s="7" t="s">
        <v>11</v>
      </c>
      <c r="D31" s="30">
        <v>1000000</v>
      </c>
      <c r="E31" s="12">
        <v>838.5</v>
      </c>
      <c r="F31" s="7">
        <v>1.6017180834106703</v>
      </c>
    </row>
    <row r="32" spans="1:6" x14ac:dyDescent="0.2">
      <c r="A32" s="7" t="s">
        <v>351</v>
      </c>
      <c r="B32" s="7" t="s">
        <v>352</v>
      </c>
      <c r="C32" s="7" t="s">
        <v>52</v>
      </c>
      <c r="D32" s="30">
        <v>542796</v>
      </c>
      <c r="E32" s="12">
        <v>806.86625400000003</v>
      </c>
      <c r="F32" s="7">
        <v>1.5412907214378377</v>
      </c>
    </row>
    <row r="33" spans="1:10" x14ac:dyDescent="0.2">
      <c r="A33" s="7" t="s">
        <v>349</v>
      </c>
      <c r="B33" s="7" t="s">
        <v>350</v>
      </c>
      <c r="C33" s="7" t="s">
        <v>155</v>
      </c>
      <c r="D33" s="30">
        <v>850000</v>
      </c>
      <c r="E33" s="12">
        <v>719.52499999999998</v>
      </c>
      <c r="F33" s="7">
        <v>1.3744498556542188</v>
      </c>
    </row>
    <row r="34" spans="1:10" x14ac:dyDescent="0.2">
      <c r="A34" s="7" t="s">
        <v>278</v>
      </c>
      <c r="B34" s="7" t="s">
        <v>279</v>
      </c>
      <c r="C34" s="7" t="s">
        <v>64</v>
      </c>
      <c r="D34" s="30">
        <v>350000</v>
      </c>
      <c r="E34" s="12">
        <v>677.95</v>
      </c>
      <c r="F34" s="7">
        <v>1.2950325279049062</v>
      </c>
    </row>
    <row r="35" spans="1:10" x14ac:dyDescent="0.2">
      <c r="A35" s="7" t="s">
        <v>186</v>
      </c>
      <c r="B35" s="7" t="s">
        <v>187</v>
      </c>
      <c r="C35" s="7" t="s">
        <v>30</v>
      </c>
      <c r="D35" s="30">
        <v>100000</v>
      </c>
      <c r="E35" s="12">
        <v>645.9</v>
      </c>
      <c r="F35" s="7">
        <v>1.233810029904534</v>
      </c>
    </row>
    <row r="36" spans="1:10" x14ac:dyDescent="0.2">
      <c r="A36" s="7" t="s">
        <v>126</v>
      </c>
      <c r="B36" s="7" t="s">
        <v>127</v>
      </c>
      <c r="C36" s="7" t="s">
        <v>128</v>
      </c>
      <c r="D36" s="30">
        <v>440000</v>
      </c>
      <c r="E36" s="12">
        <v>621.5</v>
      </c>
      <c r="F36" s="7">
        <v>1.187200702253705</v>
      </c>
    </row>
    <row r="37" spans="1:10" x14ac:dyDescent="0.2">
      <c r="A37" s="7" t="s">
        <v>117</v>
      </c>
      <c r="B37" s="7" t="s">
        <v>118</v>
      </c>
      <c r="C37" s="7" t="s">
        <v>119</v>
      </c>
      <c r="D37" s="30">
        <v>400000</v>
      </c>
      <c r="E37" s="12">
        <v>578.4</v>
      </c>
      <c r="F37" s="7">
        <v>1.1048702915262154</v>
      </c>
    </row>
    <row r="38" spans="1:10" x14ac:dyDescent="0.2">
      <c r="A38" s="7" t="s">
        <v>203</v>
      </c>
      <c r="B38" s="7" t="s">
        <v>204</v>
      </c>
      <c r="C38" s="7" t="s">
        <v>64</v>
      </c>
      <c r="D38" s="30">
        <v>200000</v>
      </c>
      <c r="E38" s="12">
        <v>552.1</v>
      </c>
      <c r="F38" s="7">
        <v>1.0546315490173299</v>
      </c>
    </row>
    <row r="39" spans="1:10" x14ac:dyDescent="0.2">
      <c r="A39" s="7" t="s">
        <v>355</v>
      </c>
      <c r="B39" s="7" t="s">
        <v>356</v>
      </c>
      <c r="C39" s="7" t="s">
        <v>33</v>
      </c>
      <c r="D39" s="30">
        <v>400000</v>
      </c>
      <c r="E39" s="12">
        <v>547</v>
      </c>
      <c r="F39" s="7">
        <v>1.0448894354509679</v>
      </c>
    </row>
    <row r="40" spans="1:10" x14ac:dyDescent="0.2">
      <c r="A40" s="7" t="s">
        <v>611</v>
      </c>
      <c r="B40" s="7" t="s">
        <v>612</v>
      </c>
      <c r="C40" s="7" t="s">
        <v>19</v>
      </c>
      <c r="D40" s="30">
        <v>370000</v>
      </c>
      <c r="E40" s="12">
        <v>506.9</v>
      </c>
      <c r="F40" s="7">
        <v>0.96828967976251479</v>
      </c>
    </row>
    <row r="41" spans="1:10" x14ac:dyDescent="0.2">
      <c r="A41" s="7" t="s">
        <v>259</v>
      </c>
      <c r="B41" s="7" t="s">
        <v>260</v>
      </c>
      <c r="C41" s="7" t="s">
        <v>229</v>
      </c>
      <c r="D41" s="30">
        <v>49800</v>
      </c>
      <c r="E41" s="12">
        <v>441.07859999999999</v>
      </c>
      <c r="F41" s="7">
        <v>0.8425564339003716</v>
      </c>
    </row>
    <row r="42" spans="1:10" x14ac:dyDescent="0.2">
      <c r="A42" s="7" t="s">
        <v>613</v>
      </c>
      <c r="B42" s="7" t="s">
        <v>614</v>
      </c>
      <c r="C42" s="7" t="s">
        <v>277</v>
      </c>
      <c r="D42" s="30">
        <v>700000</v>
      </c>
      <c r="E42" s="12">
        <v>423.15</v>
      </c>
      <c r="F42" s="7">
        <v>0.80830889325608246</v>
      </c>
    </row>
    <row r="43" spans="1:10" x14ac:dyDescent="0.2">
      <c r="A43" s="7" t="s">
        <v>357</v>
      </c>
      <c r="B43" s="7" t="s">
        <v>358</v>
      </c>
      <c r="C43" s="7" t="s">
        <v>64</v>
      </c>
      <c r="D43" s="30">
        <v>204767</v>
      </c>
      <c r="E43" s="12">
        <v>402.57192199999997</v>
      </c>
      <c r="F43" s="7">
        <v>0.76900027112795444</v>
      </c>
    </row>
    <row r="44" spans="1:10" x14ac:dyDescent="0.2">
      <c r="A44" s="7" t="s">
        <v>353</v>
      </c>
      <c r="B44" s="7" t="s">
        <v>354</v>
      </c>
      <c r="C44" s="7" t="s">
        <v>155</v>
      </c>
      <c r="D44" s="30">
        <v>140000</v>
      </c>
      <c r="E44" s="12">
        <v>376.39</v>
      </c>
      <c r="F44" s="7">
        <v>0.71898708338096851</v>
      </c>
    </row>
    <row r="45" spans="1:10" x14ac:dyDescent="0.2">
      <c r="A45" s="7" t="s">
        <v>275</v>
      </c>
      <c r="B45" s="7" t="s">
        <v>276</v>
      </c>
      <c r="C45" s="7" t="s">
        <v>277</v>
      </c>
      <c r="D45" s="30">
        <v>200000</v>
      </c>
      <c r="E45" s="12">
        <v>334.6</v>
      </c>
      <c r="F45" s="7">
        <v>0.63915905868719169</v>
      </c>
    </row>
    <row r="46" spans="1:10" x14ac:dyDescent="0.2">
      <c r="A46" s="7" t="s">
        <v>138</v>
      </c>
      <c r="B46" s="7" t="s">
        <v>139</v>
      </c>
      <c r="C46" s="7" t="s">
        <v>30</v>
      </c>
      <c r="D46" s="30">
        <v>10000</v>
      </c>
      <c r="E46" s="12">
        <v>262.81</v>
      </c>
      <c r="F46" s="7">
        <v>0.50202448360305096</v>
      </c>
      <c r="G46" s="1"/>
      <c r="I46" s="1"/>
    </row>
    <row r="47" spans="1:10" x14ac:dyDescent="0.2">
      <c r="A47" s="6" t="s">
        <v>40</v>
      </c>
      <c r="B47" s="7"/>
      <c r="C47" s="7"/>
      <c r="D47" s="30"/>
      <c r="E47" s="13">
        <f xml:space="preserve"> SUM(E8:E46)</f>
        <v>49451.34199500001</v>
      </c>
      <c r="F47" s="6">
        <f>SUM(F8:F46)</f>
        <v>94.462860730252828</v>
      </c>
      <c r="I47" s="1"/>
      <c r="J47" s="1"/>
    </row>
    <row r="48" spans="1:10" x14ac:dyDescent="0.2">
      <c r="A48" s="7"/>
      <c r="B48" s="7"/>
      <c r="C48" s="7"/>
      <c r="D48" s="30"/>
      <c r="E48" s="12"/>
      <c r="F48" s="7"/>
    </row>
    <row r="49" spans="1:10" x14ac:dyDescent="0.2">
      <c r="A49" s="6" t="s">
        <v>40</v>
      </c>
      <c r="B49" s="7"/>
      <c r="C49" s="7"/>
      <c r="D49" s="30"/>
      <c r="E49" s="13">
        <f>E47</f>
        <v>49451.34199500001</v>
      </c>
      <c r="F49" s="6">
        <f>F47</f>
        <v>94.462860730252828</v>
      </c>
      <c r="I49" s="1"/>
      <c r="J49" s="1"/>
    </row>
    <row r="50" spans="1:10" x14ac:dyDescent="0.2">
      <c r="A50" s="7"/>
      <c r="B50" s="7"/>
      <c r="C50" s="7"/>
      <c r="D50" s="30"/>
      <c r="E50" s="12"/>
      <c r="F50" s="7"/>
    </row>
    <row r="51" spans="1:10" x14ac:dyDescent="0.2">
      <c r="A51" s="6" t="s">
        <v>103</v>
      </c>
      <c r="B51" s="7"/>
      <c r="C51" s="7"/>
      <c r="D51" s="30"/>
      <c r="E51" s="13">
        <v>2898.6944242999998</v>
      </c>
      <c r="F51" s="6">
        <v>5.54</v>
      </c>
      <c r="I51" s="1"/>
      <c r="J51" s="1"/>
    </row>
    <row r="52" spans="1:10" x14ac:dyDescent="0.2">
      <c r="A52" s="7"/>
      <c r="B52" s="7"/>
      <c r="C52" s="7"/>
      <c r="D52" s="30"/>
      <c r="E52" s="12"/>
      <c r="F52" s="7"/>
    </row>
    <row r="53" spans="1:10" x14ac:dyDescent="0.2">
      <c r="A53" s="8" t="s">
        <v>104</v>
      </c>
      <c r="B53" s="5"/>
      <c r="C53" s="5"/>
      <c r="D53" s="5"/>
      <c r="E53" s="14">
        <f>E49+E51</f>
        <v>52350.036419300013</v>
      </c>
      <c r="F53" s="8">
        <f>F49+F51</f>
        <v>100.00286073025283</v>
      </c>
      <c r="I53" s="1"/>
      <c r="J53" s="1"/>
    </row>
    <row r="55" spans="1:10" x14ac:dyDescent="0.2">
      <c r="A55" s="4" t="s">
        <v>105</v>
      </c>
      <c r="B55" s="2"/>
      <c r="C55" s="2"/>
      <c r="D55" s="2"/>
    </row>
    <row r="56" spans="1:10" x14ac:dyDescent="0.2">
      <c r="A56" s="4" t="s">
        <v>687</v>
      </c>
      <c r="B56" s="2"/>
      <c r="C56" s="2"/>
      <c r="D56" s="2"/>
    </row>
    <row r="57" spans="1:10" x14ac:dyDescent="0.2">
      <c r="A57" s="4" t="s">
        <v>106</v>
      </c>
      <c r="B57" s="2"/>
      <c r="C57" s="2"/>
      <c r="D57" s="2"/>
    </row>
    <row r="58" spans="1:10" x14ac:dyDescent="0.2">
      <c r="A58" s="2" t="s">
        <v>678</v>
      </c>
      <c r="B58" s="2"/>
      <c r="C58" s="2"/>
      <c r="D58" s="10">
        <v>271.45839999999998</v>
      </c>
    </row>
    <row r="59" spans="1:10" x14ac:dyDescent="0.2">
      <c r="A59" s="2" t="s">
        <v>679</v>
      </c>
      <c r="B59" s="2"/>
      <c r="C59" s="2"/>
      <c r="D59" s="10">
        <v>72.293000000000006</v>
      </c>
    </row>
    <row r="60" spans="1:10" x14ac:dyDescent="0.2">
      <c r="A60" s="2" t="s">
        <v>680</v>
      </c>
      <c r="B60" s="2"/>
      <c r="C60" s="2"/>
      <c r="D60" s="10">
        <v>282.21440000000001</v>
      </c>
    </row>
    <row r="61" spans="1:10" x14ac:dyDescent="0.2">
      <c r="A61" s="2" t="s">
        <v>681</v>
      </c>
      <c r="B61" s="2"/>
      <c r="C61" s="2"/>
      <c r="D61" s="10">
        <v>75.741200000000006</v>
      </c>
    </row>
    <row r="62" spans="1:10" x14ac:dyDescent="0.2">
      <c r="A62" s="2"/>
      <c r="B62" s="2"/>
      <c r="C62" s="2"/>
      <c r="D62" s="10"/>
    </row>
    <row r="63" spans="1:10" x14ac:dyDescent="0.2">
      <c r="A63" s="4" t="s">
        <v>107</v>
      </c>
      <c r="B63" s="2"/>
      <c r="C63" s="2"/>
      <c r="D63" s="2"/>
    </row>
    <row r="64" spans="1:10" x14ac:dyDescent="0.2">
      <c r="A64" s="2" t="s">
        <v>678</v>
      </c>
      <c r="B64" s="2"/>
      <c r="C64" s="2"/>
      <c r="D64" s="10">
        <v>238.8776</v>
      </c>
    </row>
    <row r="65" spans="1:4" x14ac:dyDescent="0.2">
      <c r="A65" s="2" t="s">
        <v>679</v>
      </c>
      <c r="B65" s="2"/>
      <c r="C65" s="2"/>
      <c r="D65" s="10">
        <v>57.247199999999999</v>
      </c>
    </row>
    <row r="66" spans="1:4" x14ac:dyDescent="0.2">
      <c r="A66" s="2" t="s">
        <v>680</v>
      </c>
      <c r="B66" s="2"/>
      <c r="C66" s="2"/>
      <c r="D66" s="10">
        <v>249.27850000000001</v>
      </c>
    </row>
    <row r="67" spans="1:4" x14ac:dyDescent="0.2">
      <c r="A67" s="2" t="s">
        <v>681</v>
      </c>
      <c r="B67" s="2"/>
      <c r="C67" s="2"/>
      <c r="D67" s="10">
        <v>60.512999999999998</v>
      </c>
    </row>
    <row r="68" spans="1:4" x14ac:dyDescent="0.2">
      <c r="A68" s="2"/>
      <c r="B68" s="2"/>
      <c r="C68" s="2"/>
      <c r="D68" s="2"/>
    </row>
    <row r="69" spans="1:4" x14ac:dyDescent="0.2">
      <c r="A69" s="4" t="s">
        <v>108</v>
      </c>
      <c r="B69" s="2"/>
      <c r="C69" s="2"/>
      <c r="D69" s="21" t="s">
        <v>322</v>
      </c>
    </row>
    <row r="70" spans="1:4" x14ac:dyDescent="0.2">
      <c r="A70" s="15" t="s">
        <v>682</v>
      </c>
      <c r="B70" s="16"/>
      <c r="C70" s="69" t="s">
        <v>683</v>
      </c>
      <c r="D70" s="70"/>
    </row>
    <row r="71" spans="1:4" x14ac:dyDescent="0.2">
      <c r="A71" s="71"/>
      <c r="B71" s="72"/>
      <c r="C71" s="17" t="s">
        <v>684</v>
      </c>
      <c r="D71" s="17" t="s">
        <v>685</v>
      </c>
    </row>
    <row r="72" spans="1:4" x14ac:dyDescent="0.2">
      <c r="A72" s="18" t="s">
        <v>679</v>
      </c>
      <c r="B72" s="19"/>
      <c r="C72" s="20">
        <v>5.7551550550000004</v>
      </c>
      <c r="D72" s="20">
        <v>5.7551550550000004</v>
      </c>
    </row>
    <row r="73" spans="1:4" x14ac:dyDescent="0.2">
      <c r="A73" s="18" t="s">
        <v>681</v>
      </c>
      <c r="B73" s="19"/>
      <c r="C73" s="20">
        <v>5.7551550550000004</v>
      </c>
      <c r="D73" s="20">
        <v>5.7551550550000004</v>
      </c>
    </row>
    <row r="74" spans="1:4" x14ac:dyDescent="0.2">
      <c r="A74" s="4"/>
      <c r="B74" s="2"/>
      <c r="C74" s="2"/>
      <c r="D74" s="21"/>
    </row>
    <row r="75" spans="1:4" x14ac:dyDescent="0.2">
      <c r="A75" s="9" t="s">
        <v>686</v>
      </c>
      <c r="B75" s="2"/>
      <c r="C75" s="2"/>
      <c r="D75" s="28">
        <v>0.22239097880240841</v>
      </c>
    </row>
  </sheetData>
  <mergeCells count="3">
    <mergeCell ref="A1:F1"/>
    <mergeCell ref="C70:D70"/>
    <mergeCell ref="A71:B7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293-83F4-48E9-A97B-870236DD1489}">
  <dimension ref="A1:J72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7.7109375" style="1" bestFit="1" customWidth="1"/>
    <col min="3" max="3" width="26.42578125" style="1" bestFit="1" customWidth="1"/>
    <col min="4" max="4" width="10.5703125" style="1" bestFit="1" customWidth="1"/>
    <col min="5" max="5" width="24" style="35" bestFit="1" customWidth="1"/>
    <col min="6" max="6" width="14.140625" style="1" bestFit="1" customWidth="1"/>
    <col min="7" max="7" width="21.7109375" style="2" bestFit="1" customWidth="1"/>
    <col min="8" max="16384" width="9.140625" style="2"/>
  </cols>
  <sheetData>
    <row r="1" spans="1:6" x14ac:dyDescent="0.2">
      <c r="A1" s="77" t="s">
        <v>599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7"/>
      <c r="E7" s="12"/>
      <c r="F7" s="7"/>
    </row>
    <row r="8" spans="1:6" x14ac:dyDescent="0.2">
      <c r="A8" s="7" t="s">
        <v>182</v>
      </c>
      <c r="B8" s="7" t="s">
        <v>183</v>
      </c>
      <c r="C8" s="7" t="s">
        <v>75</v>
      </c>
      <c r="D8" s="31">
        <v>755196</v>
      </c>
      <c r="E8" s="12">
        <v>5545.4042280000003</v>
      </c>
      <c r="F8" s="7">
        <f t="shared" ref="F8:F22" si="0">E8/$E$50*100</f>
        <v>22.500150651974018</v>
      </c>
    </row>
    <row r="9" spans="1:6" x14ac:dyDescent="0.2">
      <c r="A9" s="7" t="s">
        <v>188</v>
      </c>
      <c r="B9" s="7" t="s">
        <v>189</v>
      </c>
      <c r="C9" s="7" t="s">
        <v>75</v>
      </c>
      <c r="D9" s="31">
        <v>225361</v>
      </c>
      <c r="E9" s="12">
        <v>2375.0795790000002</v>
      </c>
      <c r="F9" s="7">
        <f t="shared" si="0"/>
        <v>9.6367453373548777</v>
      </c>
    </row>
    <row r="10" spans="1:6" x14ac:dyDescent="0.2">
      <c r="A10" s="7" t="s">
        <v>192</v>
      </c>
      <c r="B10" s="7" t="s">
        <v>193</v>
      </c>
      <c r="C10" s="7" t="s">
        <v>75</v>
      </c>
      <c r="D10" s="31">
        <v>266902</v>
      </c>
      <c r="E10" s="12">
        <v>2215.6869529999999</v>
      </c>
      <c r="F10" s="7">
        <f t="shared" si="0"/>
        <v>8.9900191564742453</v>
      </c>
    </row>
    <row r="11" spans="1:6" x14ac:dyDescent="0.2">
      <c r="A11" s="7" t="s">
        <v>425</v>
      </c>
      <c r="B11" s="7" t="s">
        <v>426</v>
      </c>
      <c r="C11" s="7" t="s">
        <v>75</v>
      </c>
      <c r="D11" s="31">
        <v>73819</v>
      </c>
      <c r="E11" s="12">
        <v>1464.1629559999999</v>
      </c>
      <c r="F11" s="7">
        <f t="shared" si="0"/>
        <v>5.9407548547495361</v>
      </c>
    </row>
    <row r="12" spans="1:6" x14ac:dyDescent="0.2">
      <c r="A12" s="7" t="s">
        <v>120</v>
      </c>
      <c r="B12" s="7" t="s">
        <v>121</v>
      </c>
      <c r="C12" s="7" t="s">
        <v>36</v>
      </c>
      <c r="D12" s="31">
        <v>324366</v>
      </c>
      <c r="E12" s="12">
        <v>1031.6460629999999</v>
      </c>
      <c r="F12" s="7">
        <f t="shared" si="0"/>
        <v>4.1858430661938524</v>
      </c>
    </row>
    <row r="13" spans="1:6" x14ac:dyDescent="0.2">
      <c r="A13" s="7" t="s">
        <v>288</v>
      </c>
      <c r="B13" s="7" t="s">
        <v>289</v>
      </c>
      <c r="C13" s="7" t="s">
        <v>75</v>
      </c>
      <c r="D13" s="31">
        <v>55000</v>
      </c>
      <c r="E13" s="12">
        <v>984.3075</v>
      </c>
      <c r="F13" s="7">
        <f t="shared" si="0"/>
        <v>3.9937696382965857</v>
      </c>
    </row>
    <row r="14" spans="1:6" x14ac:dyDescent="0.2">
      <c r="A14" s="7" t="s">
        <v>503</v>
      </c>
      <c r="B14" s="7" t="s">
        <v>504</v>
      </c>
      <c r="C14" s="7" t="s">
        <v>75</v>
      </c>
      <c r="D14" s="31">
        <v>87502</v>
      </c>
      <c r="E14" s="12">
        <v>906.95822999999996</v>
      </c>
      <c r="F14" s="7">
        <f t="shared" si="0"/>
        <v>3.6799295364276006</v>
      </c>
    </row>
    <row r="15" spans="1:6" x14ac:dyDescent="0.2">
      <c r="A15" s="7" t="s">
        <v>501</v>
      </c>
      <c r="B15" s="7" t="s">
        <v>502</v>
      </c>
      <c r="C15" s="7" t="s">
        <v>75</v>
      </c>
      <c r="D15" s="31">
        <v>106143</v>
      </c>
      <c r="E15" s="12">
        <v>681.65034600000001</v>
      </c>
      <c r="F15" s="7">
        <f t="shared" si="0"/>
        <v>2.7657560831235788</v>
      </c>
    </row>
    <row r="16" spans="1:6" x14ac:dyDescent="0.2">
      <c r="A16" s="7" t="s">
        <v>589</v>
      </c>
      <c r="B16" s="7" t="s">
        <v>590</v>
      </c>
      <c r="C16" s="7" t="s">
        <v>75</v>
      </c>
      <c r="D16" s="31">
        <v>15000</v>
      </c>
      <c r="E16" s="12">
        <v>525.27750000000003</v>
      </c>
      <c r="F16" s="7">
        <f t="shared" si="0"/>
        <v>2.1312824815216125</v>
      </c>
    </row>
    <row r="17" spans="1:6" x14ac:dyDescent="0.2">
      <c r="A17" s="7" t="s">
        <v>473</v>
      </c>
      <c r="B17" s="7" t="s">
        <v>474</v>
      </c>
      <c r="C17" s="7" t="s">
        <v>75</v>
      </c>
      <c r="D17" s="31">
        <v>57000</v>
      </c>
      <c r="E17" s="12">
        <v>518.01599999999996</v>
      </c>
      <c r="F17" s="7">
        <f t="shared" si="0"/>
        <v>2.1018193734700223</v>
      </c>
    </row>
    <row r="18" spans="1:6" x14ac:dyDescent="0.2">
      <c r="A18" s="7" t="s">
        <v>34</v>
      </c>
      <c r="B18" s="7" t="s">
        <v>35</v>
      </c>
      <c r="C18" s="7" t="s">
        <v>36</v>
      </c>
      <c r="D18" s="31">
        <v>1452876</v>
      </c>
      <c r="E18" s="12">
        <v>434.40992399999999</v>
      </c>
      <c r="F18" s="7">
        <f t="shared" si="0"/>
        <v>1.762592650209337</v>
      </c>
    </row>
    <row r="19" spans="1:6" x14ac:dyDescent="0.2">
      <c r="A19" s="7" t="s">
        <v>265</v>
      </c>
      <c r="B19" s="7" t="s">
        <v>266</v>
      </c>
      <c r="C19" s="7" t="s">
        <v>67</v>
      </c>
      <c r="D19" s="31">
        <v>428519</v>
      </c>
      <c r="E19" s="12">
        <v>412.87805650000001</v>
      </c>
      <c r="F19" s="7">
        <f t="shared" si="0"/>
        <v>1.6752283675260038</v>
      </c>
    </row>
    <row r="20" spans="1:6" x14ac:dyDescent="0.2">
      <c r="A20" s="7" t="s">
        <v>522</v>
      </c>
      <c r="B20" s="7" t="s">
        <v>523</v>
      </c>
      <c r="C20" s="7" t="s">
        <v>67</v>
      </c>
      <c r="D20" s="31">
        <v>353415</v>
      </c>
      <c r="E20" s="12">
        <v>190.13727</v>
      </c>
      <c r="F20" s="7">
        <f t="shared" si="0"/>
        <v>0.7714707609508209</v>
      </c>
    </row>
    <row r="21" spans="1:6" x14ac:dyDescent="0.2">
      <c r="A21" s="7" t="s">
        <v>267</v>
      </c>
      <c r="B21" s="7" t="s">
        <v>268</v>
      </c>
      <c r="C21" s="7" t="s">
        <v>67</v>
      </c>
      <c r="D21" s="31">
        <v>254904</v>
      </c>
      <c r="E21" s="12">
        <v>99.412559999999999</v>
      </c>
      <c r="F21" s="7">
        <f t="shared" si="0"/>
        <v>0.40336060000897844</v>
      </c>
    </row>
    <row r="22" spans="1:6" x14ac:dyDescent="0.2">
      <c r="A22" s="7" t="s">
        <v>591</v>
      </c>
      <c r="B22" s="7" t="s">
        <v>592</v>
      </c>
      <c r="C22" s="7" t="s">
        <v>75</v>
      </c>
      <c r="D22" s="31">
        <v>41262</v>
      </c>
      <c r="E22" s="12">
        <v>98.286084000000002</v>
      </c>
      <c r="F22" s="7">
        <f t="shared" si="0"/>
        <v>0.39878999006536858</v>
      </c>
    </row>
    <row r="23" spans="1:6" x14ac:dyDescent="0.2">
      <c r="A23" s="6" t="s">
        <v>40</v>
      </c>
      <c r="B23" s="7"/>
      <c r="C23" s="7"/>
      <c r="D23" s="31"/>
      <c r="E23" s="13">
        <f xml:space="preserve"> SUM(E8:E22)</f>
        <v>17483.313249500003</v>
      </c>
      <c r="F23" s="6">
        <f>SUM(F8:F22)</f>
        <v>70.937512548346433</v>
      </c>
    </row>
    <row r="24" spans="1:6" x14ac:dyDescent="0.2">
      <c r="A24" s="6"/>
      <c r="B24" s="7"/>
      <c r="C24" s="7"/>
      <c r="D24" s="31"/>
      <c r="E24" s="13"/>
      <c r="F24" s="6"/>
    </row>
    <row r="25" spans="1:6" x14ac:dyDescent="0.2">
      <c r="A25" s="6" t="s">
        <v>317</v>
      </c>
      <c r="B25" s="7"/>
      <c r="C25" s="7"/>
      <c r="D25" s="30"/>
      <c r="E25" s="13"/>
      <c r="F25" s="13"/>
    </row>
    <row r="26" spans="1:6" x14ac:dyDescent="0.2">
      <c r="A26" s="7" t="s">
        <v>322</v>
      </c>
      <c r="B26" s="7" t="s">
        <v>465</v>
      </c>
      <c r="C26" s="7" t="s">
        <v>75</v>
      </c>
      <c r="D26" s="30">
        <v>970000</v>
      </c>
      <c r="E26" s="12">
        <v>9.7000000000000003E-2</v>
      </c>
      <c r="F26" s="23" t="s">
        <v>632</v>
      </c>
    </row>
    <row r="27" spans="1:6" x14ac:dyDescent="0.2">
      <c r="A27" s="6" t="s">
        <v>40</v>
      </c>
      <c r="B27" s="7"/>
      <c r="C27" s="7"/>
      <c r="D27" s="30"/>
      <c r="E27" s="13">
        <f>SUM(E26)</f>
        <v>9.7000000000000003E-2</v>
      </c>
      <c r="F27" s="22">
        <f>SUM(F26)</f>
        <v>0</v>
      </c>
    </row>
    <row r="28" spans="1:6" x14ac:dyDescent="0.2">
      <c r="A28" s="6"/>
      <c r="B28" s="7"/>
      <c r="C28" s="7"/>
      <c r="D28" s="31"/>
      <c r="E28" s="13"/>
      <c r="F28" s="6"/>
    </row>
    <row r="29" spans="1:6" x14ac:dyDescent="0.2">
      <c r="A29" s="6" t="s">
        <v>41</v>
      </c>
      <c r="B29" s="7"/>
      <c r="C29" s="7"/>
      <c r="D29" s="31"/>
      <c r="E29" s="12"/>
      <c r="F29" s="7"/>
    </row>
    <row r="30" spans="1:6" x14ac:dyDescent="0.2">
      <c r="A30" s="7" t="s">
        <v>637</v>
      </c>
      <c r="B30" s="7" t="s">
        <v>670</v>
      </c>
      <c r="C30" s="7" t="s">
        <v>75</v>
      </c>
      <c r="D30" s="31">
        <v>35000</v>
      </c>
      <c r="E30" s="12">
        <v>1766.588209</v>
      </c>
      <c r="F30" s="7">
        <f t="shared" ref="F30:F39" si="1">E30/$E$50*100</f>
        <v>7.1678274852898527</v>
      </c>
    </row>
    <row r="31" spans="1:6" x14ac:dyDescent="0.2">
      <c r="A31" s="7" t="s">
        <v>661</v>
      </c>
      <c r="B31" s="7" t="s">
        <v>653</v>
      </c>
      <c r="C31" s="7" t="s">
        <v>72</v>
      </c>
      <c r="D31" s="31">
        <v>17000</v>
      </c>
      <c r="E31" s="12">
        <v>485.20479760000001</v>
      </c>
      <c r="F31" s="7">
        <f t="shared" si="1"/>
        <v>1.9686898545532974</v>
      </c>
    </row>
    <row r="32" spans="1:6" x14ac:dyDescent="0.2">
      <c r="A32" s="7" t="s">
        <v>595</v>
      </c>
      <c r="B32" s="7" t="s">
        <v>596</v>
      </c>
      <c r="C32" s="7" t="s">
        <v>75</v>
      </c>
      <c r="D32" s="31">
        <v>14500</v>
      </c>
      <c r="E32" s="12">
        <v>317.37148630000002</v>
      </c>
      <c r="F32" s="7">
        <f t="shared" si="1"/>
        <v>1.2877160908008938</v>
      </c>
    </row>
    <row r="33" spans="1:10" x14ac:dyDescent="0.2">
      <c r="A33" s="7" t="s">
        <v>70</v>
      </c>
      <c r="B33" s="7" t="s">
        <v>71</v>
      </c>
      <c r="C33" s="7" t="s">
        <v>72</v>
      </c>
      <c r="D33" s="31">
        <v>35000</v>
      </c>
      <c r="E33" s="12">
        <v>294.86687059999997</v>
      </c>
      <c r="F33" s="7">
        <f t="shared" si="1"/>
        <v>1.1964049396573813</v>
      </c>
    </row>
    <row r="34" spans="1:10" x14ac:dyDescent="0.2">
      <c r="A34" s="7" t="s">
        <v>667</v>
      </c>
      <c r="B34" s="7" t="s">
        <v>671</v>
      </c>
      <c r="C34" s="7" t="s">
        <v>75</v>
      </c>
      <c r="D34" s="31">
        <v>2400</v>
      </c>
      <c r="E34" s="12">
        <v>275.53741460000003</v>
      </c>
      <c r="F34" s="7">
        <f t="shared" si="1"/>
        <v>1.1179768117628062</v>
      </c>
    </row>
    <row r="35" spans="1:10" x14ac:dyDescent="0.2">
      <c r="A35" s="7" t="s">
        <v>91</v>
      </c>
      <c r="B35" s="7" t="s">
        <v>92</v>
      </c>
      <c r="C35" s="7" t="s">
        <v>72</v>
      </c>
      <c r="D35" s="31">
        <v>44000</v>
      </c>
      <c r="E35" s="12">
        <v>242.80564739999997</v>
      </c>
      <c r="F35" s="7">
        <f t="shared" si="1"/>
        <v>0.98516959648592139</v>
      </c>
    </row>
    <row r="36" spans="1:10" x14ac:dyDescent="0.2">
      <c r="A36" s="7" t="s">
        <v>668</v>
      </c>
      <c r="B36" s="7" t="s">
        <v>672</v>
      </c>
      <c r="C36" s="7" t="s">
        <v>75</v>
      </c>
      <c r="D36" s="31">
        <v>3000</v>
      </c>
      <c r="E36" s="12">
        <v>238.99393430000001</v>
      </c>
      <c r="F36" s="7">
        <f t="shared" si="1"/>
        <v>0.96970379535296536</v>
      </c>
    </row>
    <row r="37" spans="1:10" x14ac:dyDescent="0.2">
      <c r="A37" s="7" t="s">
        <v>669</v>
      </c>
      <c r="B37" s="7" t="s">
        <v>673</v>
      </c>
      <c r="C37" s="7" t="s">
        <v>674</v>
      </c>
      <c r="D37" s="31">
        <v>6000</v>
      </c>
      <c r="E37" s="12">
        <v>227.7940936</v>
      </c>
      <c r="F37" s="7">
        <f t="shared" si="1"/>
        <v>0.92426110214843482</v>
      </c>
    </row>
    <row r="38" spans="1:10" x14ac:dyDescent="0.2">
      <c r="A38" s="7" t="s">
        <v>593</v>
      </c>
      <c r="B38" s="7" t="s">
        <v>594</v>
      </c>
      <c r="C38" s="7" t="s">
        <v>27</v>
      </c>
      <c r="D38" s="31">
        <v>30000</v>
      </c>
      <c r="E38" s="12">
        <v>221.650181</v>
      </c>
      <c r="F38" s="7">
        <f t="shared" si="1"/>
        <v>0.89933253907010025</v>
      </c>
    </row>
    <row r="39" spans="1:10" x14ac:dyDescent="0.2">
      <c r="A39" s="7" t="s">
        <v>597</v>
      </c>
      <c r="B39" s="7" t="s">
        <v>598</v>
      </c>
      <c r="C39" s="7" t="s">
        <v>175</v>
      </c>
      <c r="D39" s="31">
        <v>161</v>
      </c>
      <c r="E39" s="12">
        <v>8.3873367000000005</v>
      </c>
      <c r="F39" s="7">
        <f t="shared" si="1"/>
        <v>3.403112407314856E-2</v>
      </c>
    </row>
    <row r="40" spans="1:10" x14ac:dyDescent="0.2">
      <c r="A40" s="6" t="s">
        <v>40</v>
      </c>
      <c r="B40" s="7"/>
      <c r="C40" s="7"/>
      <c r="D40" s="31"/>
      <c r="E40" s="13">
        <f>SUM(E30:E39)</f>
        <v>4079.1999710999999</v>
      </c>
      <c r="F40" s="6">
        <f>SUM(F30:F39)</f>
        <v>16.551113339194803</v>
      </c>
    </row>
    <row r="41" spans="1:10" x14ac:dyDescent="0.2">
      <c r="A41" s="6"/>
      <c r="B41" s="7"/>
      <c r="C41" s="7"/>
      <c r="D41" s="31"/>
      <c r="E41" s="13"/>
      <c r="F41" s="6"/>
    </row>
    <row r="42" spans="1:10" x14ac:dyDescent="0.2">
      <c r="A42" s="6" t="s">
        <v>675</v>
      </c>
      <c r="B42" s="7"/>
      <c r="C42" s="7"/>
      <c r="D42" s="30"/>
      <c r="E42" s="13"/>
      <c r="F42" s="13"/>
    </row>
    <row r="43" spans="1:10" x14ac:dyDescent="0.2">
      <c r="A43" s="7" t="s">
        <v>676</v>
      </c>
      <c r="B43" s="7" t="s">
        <v>677</v>
      </c>
      <c r="C43" s="7" t="s">
        <v>615</v>
      </c>
      <c r="D43" s="30">
        <v>102868.481</v>
      </c>
      <c r="E43" s="12">
        <v>2117.6890109999999</v>
      </c>
      <c r="F43" s="7">
        <f t="shared" ref="F43" si="2">E43/$E$50*100</f>
        <v>8.5923982855826289</v>
      </c>
    </row>
    <row r="44" spans="1:10" x14ac:dyDescent="0.2">
      <c r="A44" s="6" t="s">
        <v>40</v>
      </c>
      <c r="B44" s="7"/>
      <c r="C44" s="7"/>
      <c r="D44" s="30"/>
      <c r="E44" s="13">
        <f>SUM(E43)</f>
        <v>2117.6890109999999</v>
      </c>
      <c r="F44" s="13">
        <f>SUM(F43)</f>
        <v>8.5923982855826289</v>
      </c>
    </row>
    <row r="45" spans="1:10" x14ac:dyDescent="0.2">
      <c r="A45" s="7"/>
      <c r="B45" s="7"/>
      <c r="C45" s="7"/>
      <c r="D45" s="31"/>
      <c r="E45" s="12"/>
      <c r="F45" s="7"/>
    </row>
    <row r="46" spans="1:10" x14ac:dyDescent="0.2">
      <c r="A46" s="6" t="s">
        <v>40</v>
      </c>
      <c r="B46" s="7"/>
      <c r="C46" s="7"/>
      <c r="D46" s="31"/>
      <c r="E46" s="13">
        <f>E23+E27+E40+E44</f>
        <v>23680.299231600002</v>
      </c>
      <c r="F46" s="6">
        <f>F23+F27+F40+F44</f>
        <v>96.081024173123865</v>
      </c>
      <c r="I46" s="1"/>
      <c r="J46" s="1"/>
    </row>
    <row r="47" spans="1:10" x14ac:dyDescent="0.2">
      <c r="A47" s="7"/>
      <c r="B47" s="7"/>
      <c r="C47" s="7"/>
      <c r="D47" s="7"/>
      <c r="E47" s="12"/>
      <c r="F47" s="7"/>
    </row>
    <row r="48" spans="1:10" x14ac:dyDescent="0.2">
      <c r="A48" s="6" t="s">
        <v>103</v>
      </c>
      <c r="B48" s="7"/>
      <c r="C48" s="7"/>
      <c r="D48" s="7"/>
      <c r="E48" s="13">
        <v>965.77676039999994</v>
      </c>
      <c r="F48" s="6">
        <f t="shared" ref="F48" si="3">E48/$E$50*100</f>
        <v>3.9185822550960503</v>
      </c>
      <c r="I48" s="1"/>
      <c r="J48" s="1"/>
    </row>
    <row r="49" spans="1:10" x14ac:dyDescent="0.2">
      <c r="A49" s="7"/>
      <c r="B49" s="7"/>
      <c r="C49" s="7"/>
      <c r="D49" s="7"/>
      <c r="E49" s="12"/>
      <c r="F49" s="7"/>
    </row>
    <row r="50" spans="1:10" x14ac:dyDescent="0.2">
      <c r="A50" s="8" t="s">
        <v>104</v>
      </c>
      <c r="B50" s="5"/>
      <c r="C50" s="5"/>
      <c r="D50" s="5"/>
      <c r="E50" s="14">
        <f>E46+E48</f>
        <v>24646.075992000002</v>
      </c>
      <c r="F50" s="8">
        <f xml:space="preserve"> ROUND(SUM(F46:F49),2)</f>
        <v>100</v>
      </c>
      <c r="I50" s="1"/>
      <c r="J50" s="1"/>
    </row>
    <row r="51" spans="1:10" x14ac:dyDescent="0.2">
      <c r="F51" s="1" t="s">
        <v>631</v>
      </c>
    </row>
    <row r="52" spans="1:10" x14ac:dyDescent="0.2">
      <c r="A52" s="4" t="s">
        <v>105</v>
      </c>
      <c r="B52" s="2"/>
      <c r="C52" s="2"/>
      <c r="D52" s="2"/>
    </row>
    <row r="53" spans="1:10" x14ac:dyDescent="0.2">
      <c r="A53" s="4" t="s">
        <v>687</v>
      </c>
      <c r="B53" s="2"/>
      <c r="C53" s="2"/>
      <c r="D53" s="2"/>
    </row>
    <row r="54" spans="1:10" x14ac:dyDescent="0.2">
      <c r="A54" s="4" t="s">
        <v>106</v>
      </c>
      <c r="B54" s="2"/>
      <c r="C54" s="2"/>
      <c r="D54" s="2"/>
    </row>
    <row r="55" spans="1:10" x14ac:dyDescent="0.2">
      <c r="A55" s="2" t="s">
        <v>678</v>
      </c>
      <c r="B55" s="2"/>
      <c r="C55" s="2"/>
      <c r="D55" s="10">
        <v>165.70249999999999</v>
      </c>
    </row>
    <row r="56" spans="1:10" x14ac:dyDescent="0.2">
      <c r="A56" s="2" t="s">
        <v>679</v>
      </c>
      <c r="B56" s="2"/>
      <c r="C56" s="2"/>
      <c r="D56" s="10">
        <v>28.701599999999999</v>
      </c>
    </row>
    <row r="57" spans="1:10" x14ac:dyDescent="0.2">
      <c r="A57" s="2" t="s">
        <v>680</v>
      </c>
      <c r="B57" s="2"/>
      <c r="C57" s="2"/>
      <c r="D57" s="10">
        <v>171.15219999999999</v>
      </c>
    </row>
    <row r="58" spans="1:10" x14ac:dyDescent="0.2">
      <c r="A58" s="2" t="s">
        <v>681</v>
      </c>
      <c r="B58" s="2"/>
      <c r="C58" s="2"/>
      <c r="D58" s="10">
        <v>29.707899999999999</v>
      </c>
    </row>
    <row r="59" spans="1:10" x14ac:dyDescent="0.2">
      <c r="A59" s="2"/>
      <c r="B59" s="2"/>
      <c r="C59" s="2"/>
      <c r="D59" s="10"/>
    </row>
    <row r="60" spans="1:10" x14ac:dyDescent="0.2">
      <c r="A60" s="4" t="s">
        <v>107</v>
      </c>
      <c r="B60" s="2"/>
      <c r="C60" s="2"/>
      <c r="D60" s="2"/>
    </row>
    <row r="61" spans="1:10" x14ac:dyDescent="0.2">
      <c r="A61" s="2" t="s">
        <v>678</v>
      </c>
      <c r="B61" s="2"/>
      <c r="C61" s="2"/>
      <c r="D61" s="10">
        <v>161.24379999999999</v>
      </c>
    </row>
    <row r="62" spans="1:10" x14ac:dyDescent="0.2">
      <c r="A62" s="2" t="s">
        <v>679</v>
      </c>
      <c r="B62" s="2"/>
      <c r="C62" s="2"/>
      <c r="D62" s="10">
        <v>25.5412</v>
      </c>
    </row>
    <row r="63" spans="1:10" x14ac:dyDescent="0.2">
      <c r="A63" s="2" t="s">
        <v>680</v>
      </c>
      <c r="B63" s="2"/>
      <c r="C63" s="2"/>
      <c r="D63" s="10">
        <v>166.99930000000001</v>
      </c>
    </row>
    <row r="64" spans="1:10" x14ac:dyDescent="0.2">
      <c r="A64" s="2" t="s">
        <v>681</v>
      </c>
      <c r="B64" s="2"/>
      <c r="C64" s="2"/>
      <c r="D64" s="10">
        <v>26.586600000000001</v>
      </c>
    </row>
    <row r="65" spans="1:4" x14ac:dyDescent="0.2">
      <c r="A65" s="2"/>
      <c r="B65" s="2"/>
      <c r="C65" s="2"/>
      <c r="D65" s="2"/>
    </row>
    <row r="66" spans="1:4" x14ac:dyDescent="0.2">
      <c r="A66" s="4" t="s">
        <v>108</v>
      </c>
      <c r="B66" s="2"/>
      <c r="C66" s="2"/>
      <c r="D66" s="21" t="s">
        <v>322</v>
      </c>
    </row>
    <row r="67" spans="1:4" x14ac:dyDescent="0.2">
      <c r="A67" s="15" t="s">
        <v>682</v>
      </c>
      <c r="B67" s="16"/>
      <c r="C67" s="69" t="s">
        <v>683</v>
      </c>
      <c r="D67" s="70"/>
    </row>
    <row r="68" spans="1:4" x14ac:dyDescent="0.2">
      <c r="A68" s="71"/>
      <c r="B68" s="72"/>
      <c r="C68" s="17" t="s">
        <v>684</v>
      </c>
      <c r="D68" s="17" t="s">
        <v>685</v>
      </c>
    </row>
    <row r="69" spans="1:4" x14ac:dyDescent="0.2">
      <c r="A69" s="18" t="s">
        <v>679</v>
      </c>
      <c r="B69" s="19"/>
      <c r="C69" s="20">
        <v>1.9921690575000002</v>
      </c>
      <c r="D69" s="20">
        <v>1.9921690575000002</v>
      </c>
    </row>
    <row r="70" spans="1:4" x14ac:dyDescent="0.2">
      <c r="A70" s="18" t="s">
        <v>681</v>
      </c>
      <c r="B70" s="19"/>
      <c r="C70" s="20">
        <v>1.9921690575000002</v>
      </c>
      <c r="D70" s="20">
        <v>1.9921690575000002</v>
      </c>
    </row>
    <row r="71" spans="1:4" x14ac:dyDescent="0.2">
      <c r="A71" s="4"/>
      <c r="B71" s="2"/>
      <c r="C71" s="2"/>
      <c r="D71" s="21"/>
    </row>
    <row r="72" spans="1:4" x14ac:dyDescent="0.2">
      <c r="A72" s="9" t="s">
        <v>686</v>
      </c>
      <c r="B72" s="2"/>
      <c r="C72" s="2"/>
      <c r="D72" s="28">
        <v>7.6384829774275256E-2</v>
      </c>
    </row>
  </sheetData>
  <sortState xmlns:xlrd2="http://schemas.microsoft.com/office/spreadsheetml/2017/richdata2" ref="A30:F39">
    <sortCondition descending="1" ref="E30:E39"/>
  </sortState>
  <mergeCells count="3">
    <mergeCell ref="A1:F1"/>
    <mergeCell ref="C67:D67"/>
    <mergeCell ref="A68:B6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8226-7BFF-4205-98A1-E428667B31E8}">
  <dimension ref="A1:J95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28.85546875" style="1" bestFit="1" customWidth="1"/>
    <col min="3" max="3" width="35.7109375" style="1" bestFit="1" customWidth="1"/>
    <col min="4" max="4" width="10.5703125" style="1" bestFit="1" customWidth="1"/>
    <col min="5" max="5" width="24" style="35" bestFit="1" customWidth="1"/>
    <col min="6" max="6" width="14.140625" style="1" bestFit="1" customWidth="1"/>
    <col min="7" max="8" width="10.85546875" style="2" bestFit="1" customWidth="1"/>
    <col min="9" max="16384" width="9.140625" style="2"/>
  </cols>
  <sheetData>
    <row r="1" spans="1:6" x14ac:dyDescent="0.2">
      <c r="A1" s="77" t="s">
        <v>600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7"/>
      <c r="E7" s="12"/>
      <c r="F7" s="7"/>
    </row>
    <row r="8" spans="1:6" x14ac:dyDescent="0.2">
      <c r="A8" s="7" t="s">
        <v>115</v>
      </c>
      <c r="B8" s="7" t="s">
        <v>116</v>
      </c>
      <c r="C8" s="7" t="s">
        <v>11</v>
      </c>
      <c r="D8" s="31">
        <v>4949477</v>
      </c>
      <c r="E8" s="12">
        <v>35119.014053500003</v>
      </c>
      <c r="F8" s="7">
        <v>9.5808025475228771</v>
      </c>
    </row>
    <row r="9" spans="1:6" x14ac:dyDescent="0.2">
      <c r="A9" s="7" t="s">
        <v>9</v>
      </c>
      <c r="B9" s="7" t="s">
        <v>10</v>
      </c>
      <c r="C9" s="7" t="s">
        <v>11</v>
      </c>
      <c r="D9" s="31">
        <v>1445052</v>
      </c>
      <c r="E9" s="12">
        <v>30021.677825999999</v>
      </c>
      <c r="F9" s="7">
        <v>8.1902005266456541</v>
      </c>
    </row>
    <row r="10" spans="1:6" x14ac:dyDescent="0.2">
      <c r="A10" s="7" t="s">
        <v>182</v>
      </c>
      <c r="B10" s="7" t="s">
        <v>183</v>
      </c>
      <c r="C10" s="7" t="s">
        <v>75</v>
      </c>
      <c r="D10" s="31">
        <v>2324211</v>
      </c>
      <c r="E10" s="12">
        <v>17066.681372999999</v>
      </c>
      <c r="F10" s="7">
        <v>4.6559537271492317</v>
      </c>
    </row>
    <row r="11" spans="1:6" x14ac:dyDescent="0.2">
      <c r="A11" s="7" t="s">
        <v>23</v>
      </c>
      <c r="B11" s="7" t="s">
        <v>24</v>
      </c>
      <c r="C11" s="7" t="s">
        <v>11</v>
      </c>
      <c r="D11" s="31">
        <v>1374652</v>
      </c>
      <c r="E11" s="12">
        <v>16675.903412</v>
      </c>
      <c r="F11" s="7">
        <v>4.5493457660441443</v>
      </c>
    </row>
    <row r="12" spans="1:6" x14ac:dyDescent="0.2">
      <c r="A12" s="7" t="s">
        <v>111</v>
      </c>
      <c r="B12" s="7" t="s">
        <v>112</v>
      </c>
      <c r="C12" s="7" t="s">
        <v>11</v>
      </c>
      <c r="D12" s="31">
        <v>4013153</v>
      </c>
      <c r="E12" s="12">
        <v>14052.0552295</v>
      </c>
      <c r="F12" s="7">
        <v>3.8335349146086966</v>
      </c>
    </row>
    <row r="13" spans="1:6" x14ac:dyDescent="0.2">
      <c r="A13" s="7" t="s">
        <v>162</v>
      </c>
      <c r="B13" s="7" t="s">
        <v>163</v>
      </c>
      <c r="C13" s="7" t="s">
        <v>128</v>
      </c>
      <c r="D13" s="31">
        <v>7419223</v>
      </c>
      <c r="E13" s="12">
        <v>13566.0492555</v>
      </c>
      <c r="F13" s="7">
        <v>3.7009478417849224</v>
      </c>
    </row>
    <row r="14" spans="1:6" x14ac:dyDescent="0.2">
      <c r="A14" s="7" t="s">
        <v>186</v>
      </c>
      <c r="B14" s="7" t="s">
        <v>187</v>
      </c>
      <c r="C14" s="7" t="s">
        <v>30</v>
      </c>
      <c r="D14" s="31">
        <v>2059699</v>
      </c>
      <c r="E14" s="12">
        <v>13303.595841</v>
      </c>
      <c r="F14" s="7">
        <v>3.6293480429290357</v>
      </c>
    </row>
    <row r="15" spans="1:6" x14ac:dyDescent="0.2">
      <c r="A15" s="7" t="s">
        <v>20</v>
      </c>
      <c r="B15" s="7" t="s">
        <v>21</v>
      </c>
      <c r="C15" s="7" t="s">
        <v>22</v>
      </c>
      <c r="D15" s="31">
        <v>6549242</v>
      </c>
      <c r="E15" s="12">
        <v>12820.141215</v>
      </c>
      <c r="F15" s="7">
        <v>3.4974570022142721</v>
      </c>
    </row>
    <row r="16" spans="1:6" x14ac:dyDescent="0.2">
      <c r="A16" s="7" t="s">
        <v>207</v>
      </c>
      <c r="B16" s="7" t="s">
        <v>208</v>
      </c>
      <c r="C16" s="7" t="s">
        <v>55</v>
      </c>
      <c r="D16" s="31">
        <v>1631440</v>
      </c>
      <c r="E16" s="12">
        <v>12677.104520000001</v>
      </c>
      <c r="F16" s="7">
        <v>3.458435225299989</v>
      </c>
    </row>
    <row r="17" spans="1:6" x14ac:dyDescent="0.2">
      <c r="A17" s="7" t="s">
        <v>126</v>
      </c>
      <c r="B17" s="7" t="s">
        <v>127</v>
      </c>
      <c r="C17" s="7" t="s">
        <v>128</v>
      </c>
      <c r="D17" s="31">
        <v>6221247</v>
      </c>
      <c r="E17" s="12">
        <v>8787.5113875000006</v>
      </c>
      <c r="F17" s="7">
        <v>2.3973170590578032</v>
      </c>
    </row>
    <row r="18" spans="1:6" x14ac:dyDescent="0.2">
      <c r="A18" s="7" t="s">
        <v>117</v>
      </c>
      <c r="B18" s="7" t="s">
        <v>118</v>
      </c>
      <c r="C18" s="7" t="s">
        <v>119</v>
      </c>
      <c r="D18" s="31">
        <v>5948967</v>
      </c>
      <c r="E18" s="12">
        <v>8602.2062819999992</v>
      </c>
      <c r="F18" s="7">
        <v>2.346764055942772</v>
      </c>
    </row>
    <row r="19" spans="1:6" x14ac:dyDescent="0.2">
      <c r="A19" s="7" t="s">
        <v>132</v>
      </c>
      <c r="B19" s="7" t="s">
        <v>133</v>
      </c>
      <c r="C19" s="7" t="s">
        <v>131</v>
      </c>
      <c r="D19" s="31">
        <v>3578627</v>
      </c>
      <c r="E19" s="12">
        <v>8001.809972</v>
      </c>
      <c r="F19" s="7">
        <v>2.1829702066163543</v>
      </c>
    </row>
    <row r="20" spans="1:6" x14ac:dyDescent="0.2">
      <c r="A20" s="7" t="s">
        <v>192</v>
      </c>
      <c r="B20" s="7" t="s">
        <v>193</v>
      </c>
      <c r="C20" s="7" t="s">
        <v>75</v>
      </c>
      <c r="D20" s="31">
        <v>922467</v>
      </c>
      <c r="E20" s="12">
        <v>7657.8598005000003</v>
      </c>
      <c r="F20" s="7">
        <v>2.0891373138617895</v>
      </c>
    </row>
    <row r="21" spans="1:6" x14ac:dyDescent="0.2">
      <c r="A21" s="7" t="s">
        <v>120</v>
      </c>
      <c r="B21" s="7" t="s">
        <v>121</v>
      </c>
      <c r="C21" s="7" t="s">
        <v>36</v>
      </c>
      <c r="D21" s="31">
        <v>2371971</v>
      </c>
      <c r="E21" s="12">
        <v>7544.0537654999998</v>
      </c>
      <c r="F21" s="7">
        <v>2.0580899402541348</v>
      </c>
    </row>
    <row r="22" spans="1:6" x14ac:dyDescent="0.2">
      <c r="A22" s="7" t="s">
        <v>217</v>
      </c>
      <c r="B22" s="7" t="s">
        <v>218</v>
      </c>
      <c r="C22" s="7" t="s">
        <v>219</v>
      </c>
      <c r="D22" s="31">
        <v>1460704</v>
      </c>
      <c r="E22" s="12">
        <v>7310.0931680000003</v>
      </c>
      <c r="F22" s="7">
        <v>1.9942632540854048</v>
      </c>
    </row>
    <row r="23" spans="1:6" x14ac:dyDescent="0.2">
      <c r="A23" s="7" t="s">
        <v>209</v>
      </c>
      <c r="B23" s="7" t="s">
        <v>210</v>
      </c>
      <c r="C23" s="7" t="s">
        <v>64</v>
      </c>
      <c r="D23" s="31">
        <v>511834</v>
      </c>
      <c r="E23" s="12">
        <v>6877.5134580000004</v>
      </c>
      <c r="F23" s="7">
        <v>1.876251376495075</v>
      </c>
    </row>
    <row r="24" spans="1:6" x14ac:dyDescent="0.2">
      <c r="A24" s="7" t="s">
        <v>257</v>
      </c>
      <c r="B24" s="7" t="s">
        <v>258</v>
      </c>
      <c r="C24" s="7" t="s">
        <v>119</v>
      </c>
      <c r="D24" s="31">
        <v>2944313</v>
      </c>
      <c r="E24" s="12">
        <v>6576.1230855000003</v>
      </c>
      <c r="F24" s="7">
        <v>1.7940292035078729</v>
      </c>
    </row>
    <row r="25" spans="1:6" x14ac:dyDescent="0.2">
      <c r="A25" s="7" t="s">
        <v>201</v>
      </c>
      <c r="B25" s="7" t="s">
        <v>202</v>
      </c>
      <c r="C25" s="7" t="s">
        <v>200</v>
      </c>
      <c r="D25" s="31">
        <v>242107</v>
      </c>
      <c r="E25" s="12">
        <v>6371.4088654999996</v>
      </c>
      <c r="F25" s="7">
        <v>1.73818120852993</v>
      </c>
    </row>
    <row r="26" spans="1:6" x14ac:dyDescent="0.2">
      <c r="A26" s="7" t="s">
        <v>227</v>
      </c>
      <c r="B26" s="7" t="s">
        <v>228</v>
      </c>
      <c r="C26" s="7" t="s">
        <v>33</v>
      </c>
      <c r="D26" s="31">
        <v>1338759</v>
      </c>
      <c r="E26" s="12">
        <v>5865.1031789999997</v>
      </c>
      <c r="F26" s="7">
        <v>1.6000561802004094</v>
      </c>
    </row>
    <row r="27" spans="1:6" x14ac:dyDescent="0.2">
      <c r="A27" s="7" t="s">
        <v>269</v>
      </c>
      <c r="B27" s="7" t="s">
        <v>270</v>
      </c>
      <c r="C27" s="7" t="s">
        <v>30</v>
      </c>
      <c r="D27" s="31">
        <v>197369</v>
      </c>
      <c r="E27" s="12">
        <v>5724.8852139999999</v>
      </c>
      <c r="F27" s="7">
        <v>1.5618033797592028</v>
      </c>
    </row>
    <row r="28" spans="1:6" x14ac:dyDescent="0.2">
      <c r="A28" s="7" t="s">
        <v>390</v>
      </c>
      <c r="B28" s="7" t="s">
        <v>391</v>
      </c>
      <c r="C28" s="7" t="s">
        <v>64</v>
      </c>
      <c r="D28" s="31">
        <v>330103</v>
      </c>
      <c r="E28" s="12">
        <v>5719.5296294999998</v>
      </c>
      <c r="F28" s="7">
        <v>1.5603423251423816</v>
      </c>
    </row>
    <row r="29" spans="1:6" x14ac:dyDescent="0.2">
      <c r="A29" s="7" t="s">
        <v>230</v>
      </c>
      <c r="B29" s="7" t="s">
        <v>231</v>
      </c>
      <c r="C29" s="7" t="s">
        <v>64</v>
      </c>
      <c r="D29" s="31">
        <v>440701</v>
      </c>
      <c r="E29" s="12">
        <v>5537.1877144999999</v>
      </c>
      <c r="F29" s="7">
        <v>1.5105977087049478</v>
      </c>
    </row>
    <row r="30" spans="1:6" x14ac:dyDescent="0.2">
      <c r="A30" s="7" t="s">
        <v>392</v>
      </c>
      <c r="B30" s="7" t="s">
        <v>393</v>
      </c>
      <c r="C30" s="7" t="s">
        <v>95</v>
      </c>
      <c r="D30" s="31">
        <v>499808</v>
      </c>
      <c r="E30" s="12">
        <v>5124.0316160000002</v>
      </c>
      <c r="F30" s="7">
        <v>1.3978847778976289</v>
      </c>
    </row>
    <row r="31" spans="1:6" x14ac:dyDescent="0.2">
      <c r="A31" s="7" t="s">
        <v>241</v>
      </c>
      <c r="B31" s="7" t="s">
        <v>242</v>
      </c>
      <c r="C31" s="7" t="s">
        <v>27</v>
      </c>
      <c r="D31" s="31">
        <v>2116044</v>
      </c>
      <c r="E31" s="12">
        <v>4930.3825200000001</v>
      </c>
      <c r="F31" s="7">
        <v>1.3450554544588804</v>
      </c>
    </row>
    <row r="32" spans="1:6" x14ac:dyDescent="0.2">
      <c r="A32" s="7" t="s">
        <v>28</v>
      </c>
      <c r="B32" s="7" t="s">
        <v>29</v>
      </c>
      <c r="C32" s="7" t="s">
        <v>30</v>
      </c>
      <c r="D32" s="31">
        <v>2746634</v>
      </c>
      <c r="E32" s="12">
        <v>4873.9020330000003</v>
      </c>
      <c r="F32" s="7">
        <v>1.3296470380121495</v>
      </c>
    </row>
    <row r="33" spans="1:6" x14ac:dyDescent="0.2">
      <c r="A33" s="7" t="s">
        <v>243</v>
      </c>
      <c r="B33" s="7" t="s">
        <v>244</v>
      </c>
      <c r="C33" s="7" t="s">
        <v>64</v>
      </c>
      <c r="D33" s="31">
        <v>44826</v>
      </c>
      <c r="E33" s="12">
        <v>4769.3743350000004</v>
      </c>
      <c r="F33" s="7">
        <v>1.3011308833798043</v>
      </c>
    </row>
    <row r="34" spans="1:6" x14ac:dyDescent="0.2">
      <c r="A34" s="7" t="s">
        <v>239</v>
      </c>
      <c r="B34" s="7" t="s">
        <v>240</v>
      </c>
      <c r="C34" s="7" t="s">
        <v>131</v>
      </c>
      <c r="D34" s="31">
        <v>2995176</v>
      </c>
      <c r="E34" s="12">
        <v>4709.9142599999996</v>
      </c>
      <c r="F34" s="7">
        <v>1.2849096068608206</v>
      </c>
    </row>
    <row r="35" spans="1:6" x14ac:dyDescent="0.2">
      <c r="A35" s="7" t="s">
        <v>237</v>
      </c>
      <c r="B35" s="7" t="s">
        <v>238</v>
      </c>
      <c r="C35" s="7" t="s">
        <v>33</v>
      </c>
      <c r="D35" s="31">
        <v>504303</v>
      </c>
      <c r="E35" s="12">
        <v>4518.5548799999997</v>
      </c>
      <c r="F35" s="7">
        <v>1.2327049398219496</v>
      </c>
    </row>
    <row r="36" spans="1:6" x14ac:dyDescent="0.2">
      <c r="A36" s="7" t="s">
        <v>215</v>
      </c>
      <c r="B36" s="7" t="s">
        <v>216</v>
      </c>
      <c r="C36" s="7" t="s">
        <v>170</v>
      </c>
      <c r="D36" s="31">
        <v>750000</v>
      </c>
      <c r="E36" s="12">
        <v>4249.125</v>
      </c>
      <c r="F36" s="7">
        <v>1.1592018945271594</v>
      </c>
    </row>
    <row r="37" spans="1:6" x14ac:dyDescent="0.2">
      <c r="A37" s="7" t="s">
        <v>12</v>
      </c>
      <c r="B37" s="7" t="s">
        <v>13</v>
      </c>
      <c r="C37" s="7" t="s">
        <v>86</v>
      </c>
      <c r="D37" s="31">
        <v>2923868</v>
      </c>
      <c r="E37" s="12">
        <v>4055.404916</v>
      </c>
      <c r="F37" s="7">
        <v>1.1063532048838187</v>
      </c>
    </row>
    <row r="38" spans="1:6" x14ac:dyDescent="0.2">
      <c r="A38" s="7" t="s">
        <v>225</v>
      </c>
      <c r="B38" s="7" t="s">
        <v>226</v>
      </c>
      <c r="C38" s="7" t="s">
        <v>64</v>
      </c>
      <c r="D38" s="31">
        <v>881052</v>
      </c>
      <c r="E38" s="12">
        <v>3966.4961039999998</v>
      </c>
      <c r="F38" s="7">
        <v>1.0820980315691811</v>
      </c>
    </row>
    <row r="39" spans="1:6" x14ac:dyDescent="0.2">
      <c r="A39" s="7" t="s">
        <v>129</v>
      </c>
      <c r="B39" s="7" t="s">
        <v>130</v>
      </c>
      <c r="C39" s="7" t="s">
        <v>131</v>
      </c>
      <c r="D39" s="31">
        <v>1146089</v>
      </c>
      <c r="E39" s="12">
        <v>3919.6243800000002</v>
      </c>
      <c r="F39" s="7">
        <v>1.069310977467324</v>
      </c>
    </row>
    <row r="40" spans="1:6" x14ac:dyDescent="0.2">
      <c r="A40" s="7" t="s">
        <v>259</v>
      </c>
      <c r="B40" s="7" t="s">
        <v>260</v>
      </c>
      <c r="C40" s="7" t="s">
        <v>229</v>
      </c>
      <c r="D40" s="31">
        <v>402972</v>
      </c>
      <c r="E40" s="12">
        <v>3569.123004</v>
      </c>
      <c r="F40" s="7">
        <v>0.97369085353743812</v>
      </c>
    </row>
    <row r="41" spans="1:6" x14ac:dyDescent="0.2">
      <c r="A41" s="7" t="s">
        <v>113</v>
      </c>
      <c r="B41" s="7" t="s">
        <v>114</v>
      </c>
      <c r="C41" s="7" t="s">
        <v>11</v>
      </c>
      <c r="D41" s="31">
        <v>1235519</v>
      </c>
      <c r="E41" s="12">
        <v>3324.1638695000001</v>
      </c>
      <c r="F41" s="7">
        <v>0.90686366139926067</v>
      </c>
    </row>
    <row r="42" spans="1:6" x14ac:dyDescent="0.2">
      <c r="A42" s="7" t="s">
        <v>601</v>
      </c>
      <c r="B42" s="7" t="s">
        <v>602</v>
      </c>
      <c r="C42" s="7" t="s">
        <v>229</v>
      </c>
      <c r="D42" s="31">
        <v>1500000</v>
      </c>
      <c r="E42" s="12">
        <v>3296.25</v>
      </c>
      <c r="F42" s="7">
        <v>0.89924849112114835</v>
      </c>
    </row>
    <row r="43" spans="1:6" x14ac:dyDescent="0.2">
      <c r="A43" s="7" t="s">
        <v>122</v>
      </c>
      <c r="B43" s="7" t="s">
        <v>123</v>
      </c>
      <c r="C43" s="7" t="s">
        <v>119</v>
      </c>
      <c r="D43" s="31">
        <v>919031</v>
      </c>
      <c r="E43" s="12">
        <v>3102.1891405000001</v>
      </c>
      <c r="F43" s="7">
        <v>0.84630683466576773</v>
      </c>
    </row>
    <row r="44" spans="1:6" x14ac:dyDescent="0.2">
      <c r="A44" s="7" t="s">
        <v>603</v>
      </c>
      <c r="B44" s="7" t="s">
        <v>604</v>
      </c>
      <c r="C44" s="7" t="s">
        <v>64</v>
      </c>
      <c r="D44" s="31">
        <v>546279</v>
      </c>
      <c r="E44" s="12">
        <v>2984.0490374999999</v>
      </c>
      <c r="F44" s="7">
        <v>0.81407708590167316</v>
      </c>
    </row>
    <row r="45" spans="1:6" x14ac:dyDescent="0.2">
      <c r="A45" s="7" t="s">
        <v>265</v>
      </c>
      <c r="B45" s="7" t="s">
        <v>266</v>
      </c>
      <c r="C45" s="7" t="s">
        <v>67</v>
      </c>
      <c r="D45" s="31">
        <v>3057159</v>
      </c>
      <c r="E45" s="12">
        <v>2945.5726964999999</v>
      </c>
      <c r="F45" s="7">
        <v>0.80358037248851788</v>
      </c>
    </row>
    <row r="46" spans="1:6" x14ac:dyDescent="0.2">
      <c r="A46" s="7" t="s">
        <v>205</v>
      </c>
      <c r="B46" s="7" t="s">
        <v>206</v>
      </c>
      <c r="C46" s="7" t="s">
        <v>200</v>
      </c>
      <c r="D46" s="31">
        <v>920735</v>
      </c>
      <c r="E46" s="12">
        <v>2934.3824450000002</v>
      </c>
      <c r="F46" s="7">
        <v>0.80052756497190325</v>
      </c>
    </row>
    <row r="47" spans="1:6" x14ac:dyDescent="0.2">
      <c r="A47" s="7" t="s">
        <v>429</v>
      </c>
      <c r="B47" s="7" t="s">
        <v>430</v>
      </c>
      <c r="C47" s="7" t="s">
        <v>64</v>
      </c>
      <c r="D47" s="31">
        <v>200000</v>
      </c>
      <c r="E47" s="12">
        <v>2810.4</v>
      </c>
      <c r="F47" s="7">
        <v>0.766703969494691</v>
      </c>
    </row>
    <row r="48" spans="1:6" x14ac:dyDescent="0.2">
      <c r="A48" s="7" t="s">
        <v>271</v>
      </c>
      <c r="B48" s="7" t="s">
        <v>272</v>
      </c>
      <c r="C48" s="7" t="s">
        <v>229</v>
      </c>
      <c r="D48" s="31">
        <v>381779</v>
      </c>
      <c r="E48" s="12">
        <v>2736.9736509999998</v>
      </c>
      <c r="F48" s="7">
        <v>0.74667256000002735</v>
      </c>
    </row>
    <row r="49" spans="1:6" x14ac:dyDescent="0.2">
      <c r="A49" s="7" t="s">
        <v>501</v>
      </c>
      <c r="B49" s="7" t="s">
        <v>502</v>
      </c>
      <c r="C49" s="7" t="s">
        <v>75</v>
      </c>
      <c r="D49" s="31">
        <v>381063</v>
      </c>
      <c r="E49" s="12">
        <v>2447.1865859999998</v>
      </c>
      <c r="F49" s="7">
        <v>0.6676158801524199</v>
      </c>
    </row>
    <row r="50" spans="1:6" x14ac:dyDescent="0.2">
      <c r="A50" s="7" t="s">
        <v>220</v>
      </c>
      <c r="B50" s="7" t="s">
        <v>221</v>
      </c>
      <c r="C50" s="7" t="s">
        <v>16</v>
      </c>
      <c r="D50" s="31">
        <v>1075124</v>
      </c>
      <c r="E50" s="12">
        <v>2422.2543719999999</v>
      </c>
      <c r="F50" s="7">
        <v>0.66081413398031241</v>
      </c>
    </row>
    <row r="51" spans="1:6" x14ac:dyDescent="0.2">
      <c r="A51" s="7" t="s">
        <v>275</v>
      </c>
      <c r="B51" s="7" t="s">
        <v>276</v>
      </c>
      <c r="C51" s="7" t="s">
        <v>277</v>
      </c>
      <c r="D51" s="31">
        <v>1278633</v>
      </c>
      <c r="E51" s="12">
        <v>2139.1530090000001</v>
      </c>
      <c r="F51" s="7">
        <v>0.58358137751096373</v>
      </c>
    </row>
    <row r="52" spans="1:6" x14ac:dyDescent="0.2">
      <c r="A52" s="7" t="s">
        <v>292</v>
      </c>
      <c r="B52" s="7" t="s">
        <v>293</v>
      </c>
      <c r="C52" s="7" t="s">
        <v>27</v>
      </c>
      <c r="D52" s="31">
        <v>108078</v>
      </c>
      <c r="E52" s="12">
        <v>2092.7143139999998</v>
      </c>
      <c r="F52" s="7">
        <v>0.57091245785730105</v>
      </c>
    </row>
    <row r="53" spans="1:6" x14ac:dyDescent="0.2">
      <c r="A53" s="7" t="s">
        <v>232</v>
      </c>
      <c r="B53" s="7" t="s">
        <v>233</v>
      </c>
      <c r="C53" s="7" t="s">
        <v>128</v>
      </c>
      <c r="D53" s="31">
        <v>3124428</v>
      </c>
      <c r="E53" s="12">
        <v>2044.938126</v>
      </c>
      <c r="F53" s="7">
        <v>0.55787865733533826</v>
      </c>
    </row>
    <row r="54" spans="1:6" x14ac:dyDescent="0.2">
      <c r="A54" s="7" t="s">
        <v>263</v>
      </c>
      <c r="B54" s="7" t="s">
        <v>264</v>
      </c>
      <c r="C54" s="7" t="s">
        <v>33</v>
      </c>
      <c r="D54" s="31">
        <v>1695647</v>
      </c>
      <c r="E54" s="12">
        <v>1929.6462859999999</v>
      </c>
      <c r="F54" s="7">
        <v>0.52642594192886694</v>
      </c>
    </row>
    <row r="55" spans="1:6" x14ac:dyDescent="0.2">
      <c r="A55" s="7" t="s">
        <v>146</v>
      </c>
      <c r="B55" s="7" t="s">
        <v>689</v>
      </c>
      <c r="C55" s="7" t="s">
        <v>30</v>
      </c>
      <c r="D55" s="31">
        <v>1791828</v>
      </c>
      <c r="E55" s="12">
        <v>1571.4331560000001</v>
      </c>
      <c r="F55" s="7">
        <v>0.42870197783261105</v>
      </c>
    </row>
    <row r="56" spans="1:6" x14ac:dyDescent="0.2">
      <c r="A56" s="7" t="s">
        <v>526</v>
      </c>
      <c r="B56" s="7" t="s">
        <v>527</v>
      </c>
      <c r="C56" s="7" t="s">
        <v>33</v>
      </c>
      <c r="D56" s="31">
        <v>160000</v>
      </c>
      <c r="E56" s="12">
        <v>1536.8</v>
      </c>
      <c r="F56" s="7">
        <v>0.41925372200378636</v>
      </c>
    </row>
    <row r="57" spans="1:6" x14ac:dyDescent="0.2">
      <c r="A57" s="7" t="s">
        <v>273</v>
      </c>
      <c r="B57" s="7" t="s">
        <v>274</v>
      </c>
      <c r="C57" s="7" t="s">
        <v>30</v>
      </c>
      <c r="D57" s="31">
        <v>21647</v>
      </c>
      <c r="E57" s="12">
        <v>1478.4251589999999</v>
      </c>
      <c r="F57" s="7">
        <v>0.40332850768791623</v>
      </c>
    </row>
    <row r="58" spans="1:6" x14ac:dyDescent="0.2">
      <c r="A58" s="7" t="s">
        <v>153</v>
      </c>
      <c r="B58" s="7" t="s">
        <v>154</v>
      </c>
      <c r="C58" s="7" t="s">
        <v>155</v>
      </c>
      <c r="D58" s="31">
        <v>1774842</v>
      </c>
      <c r="E58" s="12">
        <v>1437.62202</v>
      </c>
      <c r="F58" s="7">
        <v>0.39219702155101621</v>
      </c>
    </row>
    <row r="59" spans="1:6" x14ac:dyDescent="0.2">
      <c r="A59" s="7" t="s">
        <v>296</v>
      </c>
      <c r="B59" s="7" t="s">
        <v>297</v>
      </c>
      <c r="C59" s="7" t="s">
        <v>30</v>
      </c>
      <c r="D59" s="31">
        <v>265282</v>
      </c>
      <c r="E59" s="12">
        <v>1201.5948189999999</v>
      </c>
      <c r="F59" s="7">
        <v>0.32780654620394062</v>
      </c>
    </row>
    <row r="60" spans="1:6" x14ac:dyDescent="0.2">
      <c r="A60" s="7" t="s">
        <v>457</v>
      </c>
      <c r="B60" s="7" t="s">
        <v>458</v>
      </c>
      <c r="C60" s="7" t="s">
        <v>33</v>
      </c>
      <c r="D60" s="31">
        <v>56067</v>
      </c>
      <c r="E60" s="12">
        <v>187.79641649999999</v>
      </c>
      <c r="F60" s="7">
        <v>5.1232656556870301E-2</v>
      </c>
    </row>
    <row r="61" spans="1:6" x14ac:dyDescent="0.2">
      <c r="A61" s="6" t="s">
        <v>40</v>
      </c>
      <c r="B61" s="7"/>
      <c r="C61" s="7"/>
      <c r="D61" s="31"/>
      <c r="E61" s="13">
        <f xml:space="preserve"> SUM(E8:E60)</f>
        <v>349186.98639849992</v>
      </c>
      <c r="F61" s="6">
        <f>SUM(F8:F60)</f>
        <v>95.261545889417377</v>
      </c>
    </row>
    <row r="62" spans="1:6" x14ac:dyDescent="0.2">
      <c r="A62" s="7"/>
      <c r="B62" s="7"/>
      <c r="C62" s="7"/>
      <c r="D62" s="31"/>
      <c r="E62" s="12"/>
      <c r="F62" s="7"/>
    </row>
    <row r="63" spans="1:6" x14ac:dyDescent="0.2">
      <c r="A63" s="6" t="s">
        <v>317</v>
      </c>
      <c r="B63" s="7"/>
      <c r="C63" s="7"/>
      <c r="D63" s="31"/>
      <c r="E63" s="12"/>
      <c r="F63" s="7"/>
    </row>
    <row r="64" spans="1:6" x14ac:dyDescent="0.2">
      <c r="A64" s="7" t="s">
        <v>605</v>
      </c>
      <c r="B64" s="7" t="s">
        <v>606</v>
      </c>
      <c r="C64" s="7" t="s">
        <v>75</v>
      </c>
      <c r="D64" s="31">
        <v>30000</v>
      </c>
      <c r="E64" s="12">
        <v>3.0000000000000001E-3</v>
      </c>
      <c r="F64" s="25" t="s">
        <v>632</v>
      </c>
    </row>
    <row r="65" spans="1:10" x14ac:dyDescent="0.2">
      <c r="A65" s="7" t="s">
        <v>325</v>
      </c>
      <c r="B65" s="7" t="s">
        <v>326</v>
      </c>
      <c r="C65" s="7" t="s">
        <v>343</v>
      </c>
      <c r="D65" s="31">
        <v>3500</v>
      </c>
      <c r="E65" s="12">
        <v>3.5E-4</v>
      </c>
      <c r="F65" s="25" t="s">
        <v>632</v>
      </c>
    </row>
    <row r="66" spans="1:10" x14ac:dyDescent="0.2">
      <c r="A66" s="7" t="s">
        <v>322</v>
      </c>
      <c r="B66" s="7" t="s">
        <v>323</v>
      </c>
      <c r="C66" s="7" t="s">
        <v>33</v>
      </c>
      <c r="D66" s="31">
        <v>2900</v>
      </c>
      <c r="E66" s="12">
        <v>2.9E-4</v>
      </c>
      <c r="F66" s="25" t="s">
        <v>632</v>
      </c>
    </row>
    <row r="67" spans="1:10" x14ac:dyDescent="0.2">
      <c r="A67" s="6" t="s">
        <v>40</v>
      </c>
      <c r="B67" s="7"/>
      <c r="C67" s="7"/>
      <c r="D67" s="31"/>
      <c r="E67" s="13">
        <f>SUM(E64:E66)</f>
        <v>3.64E-3</v>
      </c>
      <c r="F67" s="6">
        <f>SUM(F64:F66)</f>
        <v>0</v>
      </c>
      <c r="G67" s="29"/>
      <c r="H67" s="29"/>
      <c r="I67" s="29"/>
    </row>
    <row r="68" spans="1:10" x14ac:dyDescent="0.2">
      <c r="A68" s="7"/>
      <c r="B68" s="7"/>
      <c r="C68" s="7"/>
      <c r="D68" s="7"/>
      <c r="E68" s="12"/>
      <c r="F68" s="7"/>
    </row>
    <row r="69" spans="1:10" x14ac:dyDescent="0.2">
      <c r="A69" s="6" t="s">
        <v>40</v>
      </c>
      <c r="B69" s="7"/>
      <c r="C69" s="7"/>
      <c r="D69" s="7"/>
      <c r="E69" s="13">
        <f>E61+E67</f>
        <v>349186.99003849993</v>
      </c>
      <c r="F69" s="6">
        <f>F61+F67</f>
        <v>95.261545889417377</v>
      </c>
      <c r="I69" s="1"/>
      <c r="J69" s="1"/>
    </row>
    <row r="70" spans="1:10" x14ac:dyDescent="0.2">
      <c r="A70" s="7"/>
      <c r="B70" s="7"/>
      <c r="C70" s="7"/>
      <c r="D70" s="7"/>
      <c r="E70" s="12"/>
      <c r="F70" s="7"/>
    </row>
    <row r="71" spans="1:10" x14ac:dyDescent="0.2">
      <c r="A71" s="6" t="s">
        <v>103</v>
      </c>
      <c r="B71" s="7"/>
      <c r="C71" s="7"/>
      <c r="D71" s="7"/>
      <c r="E71" s="13">
        <v>17369.087902800002</v>
      </c>
      <c r="F71" s="6">
        <v>4.74</v>
      </c>
      <c r="I71" s="1"/>
      <c r="J71" s="1"/>
    </row>
    <row r="72" spans="1:10" x14ac:dyDescent="0.2">
      <c r="A72" s="7"/>
      <c r="B72" s="7"/>
      <c r="C72" s="7"/>
      <c r="D72" s="7"/>
      <c r="E72" s="12"/>
      <c r="F72" s="7"/>
    </row>
    <row r="73" spans="1:10" x14ac:dyDescent="0.2">
      <c r="A73" s="8" t="s">
        <v>104</v>
      </c>
      <c r="B73" s="5"/>
      <c r="C73" s="5"/>
      <c r="D73" s="5"/>
      <c r="E73" s="14">
        <f>E69+E71</f>
        <v>366556.07794129994</v>
      </c>
      <c r="F73" s="8">
        <f>F69+F71</f>
        <v>100.00154588941737</v>
      </c>
      <c r="I73" s="1"/>
      <c r="J73" s="1"/>
    </row>
    <row r="74" spans="1:10" x14ac:dyDescent="0.2">
      <c r="F74" s="1" t="s">
        <v>631</v>
      </c>
    </row>
    <row r="75" spans="1:10" x14ac:dyDescent="0.2">
      <c r="A75" s="4" t="s">
        <v>105</v>
      </c>
      <c r="B75" s="2"/>
      <c r="C75" s="2"/>
      <c r="D75" s="2"/>
    </row>
    <row r="76" spans="1:10" x14ac:dyDescent="0.2">
      <c r="A76" s="4" t="s">
        <v>687</v>
      </c>
      <c r="B76" s="2"/>
      <c r="C76" s="2"/>
      <c r="D76" s="2"/>
    </row>
    <row r="77" spans="1:10" x14ac:dyDescent="0.2">
      <c r="A77" s="4" t="s">
        <v>106</v>
      </c>
      <c r="B77" s="2"/>
      <c r="C77" s="2"/>
      <c r="D77" s="2"/>
    </row>
    <row r="78" spans="1:10" x14ac:dyDescent="0.2">
      <c r="A78" s="2" t="s">
        <v>678</v>
      </c>
      <c r="B78" s="2"/>
      <c r="C78" s="2"/>
      <c r="D78" s="10">
        <v>587.28539999999998</v>
      </c>
    </row>
    <row r="79" spans="1:10" x14ac:dyDescent="0.2">
      <c r="A79" s="2" t="s">
        <v>679</v>
      </c>
      <c r="B79" s="2"/>
      <c r="C79" s="2"/>
      <c r="D79" s="10">
        <v>46.485300000000002</v>
      </c>
    </row>
    <row r="80" spans="1:10" x14ac:dyDescent="0.2">
      <c r="A80" s="2" t="s">
        <v>680</v>
      </c>
      <c r="B80" s="2"/>
      <c r="C80" s="2"/>
      <c r="D80" s="10">
        <v>616.82159999999999</v>
      </c>
    </row>
    <row r="81" spans="1:4" x14ac:dyDescent="0.2">
      <c r="A81" s="2" t="s">
        <v>681</v>
      </c>
      <c r="B81" s="2"/>
      <c r="C81" s="2"/>
      <c r="D81" s="10">
        <v>49.4101</v>
      </c>
    </row>
    <row r="82" spans="1:4" x14ac:dyDescent="0.2">
      <c r="A82" s="2"/>
      <c r="B82" s="2"/>
      <c r="C82" s="2"/>
      <c r="D82" s="10"/>
    </row>
    <row r="83" spans="1:4" x14ac:dyDescent="0.2">
      <c r="A83" s="4" t="s">
        <v>107</v>
      </c>
      <c r="B83" s="2"/>
      <c r="C83" s="2"/>
      <c r="D83" s="2"/>
    </row>
    <row r="84" spans="1:4" x14ac:dyDescent="0.2">
      <c r="A84" s="2" t="s">
        <v>678</v>
      </c>
      <c r="B84" s="2"/>
      <c r="C84" s="2"/>
      <c r="D84" s="10">
        <v>533.58489999999995</v>
      </c>
    </row>
    <row r="85" spans="1:4" x14ac:dyDescent="0.2">
      <c r="A85" s="2" t="s">
        <v>679</v>
      </c>
      <c r="B85" s="2"/>
      <c r="C85" s="2"/>
      <c r="D85" s="10">
        <v>38.444899999999997</v>
      </c>
    </row>
    <row r="86" spans="1:4" x14ac:dyDescent="0.2">
      <c r="A86" s="2" t="s">
        <v>680</v>
      </c>
      <c r="B86" s="2"/>
      <c r="C86" s="2"/>
      <c r="D86" s="10">
        <v>563.05520000000001</v>
      </c>
    </row>
    <row r="87" spans="1:4" x14ac:dyDescent="0.2">
      <c r="A87" s="2" t="s">
        <v>681</v>
      </c>
      <c r="B87" s="2"/>
      <c r="C87" s="2"/>
      <c r="D87" s="10">
        <v>41.309899999999999</v>
      </c>
    </row>
    <row r="88" spans="1:4" x14ac:dyDescent="0.2">
      <c r="A88" s="2"/>
      <c r="B88" s="2"/>
      <c r="C88" s="2"/>
      <c r="D88" s="2"/>
    </row>
    <row r="89" spans="1:4" x14ac:dyDescent="0.2">
      <c r="A89" s="4" t="s">
        <v>108</v>
      </c>
      <c r="B89" s="2"/>
      <c r="C89" s="2"/>
      <c r="D89" s="21" t="s">
        <v>322</v>
      </c>
    </row>
    <row r="90" spans="1:4" x14ac:dyDescent="0.2">
      <c r="A90" s="15" t="s">
        <v>682</v>
      </c>
      <c r="B90" s="16"/>
      <c r="C90" s="69" t="s">
        <v>683</v>
      </c>
      <c r="D90" s="70"/>
    </row>
    <row r="91" spans="1:4" x14ac:dyDescent="0.2">
      <c r="A91" s="71"/>
      <c r="B91" s="72"/>
      <c r="C91" s="17" t="s">
        <v>684</v>
      </c>
      <c r="D91" s="17" t="s">
        <v>685</v>
      </c>
    </row>
    <row r="92" spans="1:4" x14ac:dyDescent="0.2">
      <c r="A92" s="18" t="s">
        <v>679</v>
      </c>
      <c r="B92" s="19"/>
      <c r="C92" s="20">
        <v>3.3202817625000001</v>
      </c>
      <c r="D92" s="20">
        <v>3.3202817625000001</v>
      </c>
    </row>
    <row r="93" spans="1:4" x14ac:dyDescent="0.2">
      <c r="A93" s="18" t="s">
        <v>681</v>
      </c>
      <c r="B93" s="19"/>
      <c r="C93" s="20">
        <v>3.3202817625000001</v>
      </c>
      <c r="D93" s="20">
        <v>3.3202817625000001</v>
      </c>
    </row>
    <row r="94" spans="1:4" x14ac:dyDescent="0.2">
      <c r="A94" s="4"/>
      <c r="B94" s="2"/>
      <c r="C94" s="2"/>
      <c r="D94" s="21"/>
    </row>
    <row r="95" spans="1:4" x14ac:dyDescent="0.2">
      <c r="A95" s="9" t="s">
        <v>686</v>
      </c>
      <c r="B95" s="2"/>
      <c r="C95" s="2"/>
      <c r="D95" s="28">
        <v>0.12405740392883141</v>
      </c>
    </row>
  </sheetData>
  <sortState xmlns:xlrd2="http://schemas.microsoft.com/office/spreadsheetml/2017/richdata2" ref="A8:F60">
    <sortCondition descending="1" ref="E8:E60"/>
  </sortState>
  <mergeCells count="3">
    <mergeCell ref="A1:F1"/>
    <mergeCell ref="C90:D90"/>
    <mergeCell ref="A91:B9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AC4-6BDC-44B9-A33D-095D570ABD15}">
  <dimension ref="A1:J108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42.7109375" style="1" bestFit="1" customWidth="1"/>
    <col min="3" max="3" width="20" style="1" bestFit="1" customWidth="1"/>
    <col min="4" max="4" width="11.5703125" style="1" bestFit="1" customWidth="1"/>
    <col min="5" max="5" width="24" style="35" bestFit="1" customWidth="1"/>
    <col min="6" max="6" width="14.140625" style="1" bestFit="1" customWidth="1"/>
    <col min="7" max="7" width="10.85546875" style="2" bestFit="1" customWidth="1"/>
    <col min="8" max="8" width="9.140625" style="2"/>
    <col min="9" max="9" width="10.5703125" style="2" bestFit="1" customWidth="1"/>
    <col min="10" max="16384" width="9.140625" style="2"/>
  </cols>
  <sheetData>
    <row r="1" spans="1:6" x14ac:dyDescent="0.2">
      <c r="A1" s="77" t="s">
        <v>588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7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1">
        <v>1383653</v>
      </c>
      <c r="E8" s="12">
        <v>28746.082901500002</v>
      </c>
      <c r="F8" s="7">
        <f t="shared" ref="F8:F39" si="0">E8/$E$90*100</f>
        <v>4.2416051774206895</v>
      </c>
    </row>
    <row r="9" spans="1:6" x14ac:dyDescent="0.2">
      <c r="A9" s="7" t="s">
        <v>501</v>
      </c>
      <c r="B9" s="7" t="s">
        <v>502</v>
      </c>
      <c r="C9" s="7" t="s">
        <v>75</v>
      </c>
      <c r="D9" s="31">
        <v>2853552</v>
      </c>
      <c r="E9" s="12">
        <v>18325.510944000001</v>
      </c>
      <c r="F9" s="7">
        <f t="shared" si="0"/>
        <v>2.7040060506780872</v>
      </c>
    </row>
    <row r="10" spans="1:6" x14ac:dyDescent="0.2">
      <c r="A10" s="7" t="s">
        <v>344</v>
      </c>
      <c r="B10" s="7" t="s">
        <v>345</v>
      </c>
      <c r="C10" s="7" t="s">
        <v>346</v>
      </c>
      <c r="D10" s="31">
        <v>1655675</v>
      </c>
      <c r="E10" s="12">
        <v>16696.654537499999</v>
      </c>
      <c r="F10" s="7">
        <f t="shared" si="0"/>
        <v>2.463661451702317</v>
      </c>
    </row>
    <row r="11" spans="1:6" x14ac:dyDescent="0.2">
      <c r="A11" s="7" t="s">
        <v>149</v>
      </c>
      <c r="B11" s="7" t="s">
        <v>150</v>
      </c>
      <c r="C11" s="7" t="s">
        <v>27</v>
      </c>
      <c r="D11" s="31">
        <v>3953709</v>
      </c>
      <c r="E11" s="12">
        <v>15957.169524000001</v>
      </c>
      <c r="F11" s="7">
        <f t="shared" si="0"/>
        <v>2.3545473343933834</v>
      </c>
    </row>
    <row r="12" spans="1:6" x14ac:dyDescent="0.2">
      <c r="A12" s="7" t="s">
        <v>503</v>
      </c>
      <c r="B12" s="7" t="s">
        <v>504</v>
      </c>
      <c r="C12" s="7" t="s">
        <v>75</v>
      </c>
      <c r="D12" s="31">
        <v>1401949</v>
      </c>
      <c r="E12" s="12">
        <v>14531.201385</v>
      </c>
      <c r="F12" s="7">
        <f t="shared" si="0"/>
        <v>2.1441397507951416</v>
      </c>
    </row>
    <row r="13" spans="1:6" x14ac:dyDescent="0.2">
      <c r="A13" s="7" t="s">
        <v>215</v>
      </c>
      <c r="B13" s="7" t="s">
        <v>216</v>
      </c>
      <c r="C13" s="7" t="s">
        <v>170</v>
      </c>
      <c r="D13" s="31">
        <v>2521141</v>
      </c>
      <c r="E13" s="12">
        <v>14283.5243355</v>
      </c>
      <c r="F13" s="7">
        <f t="shared" si="0"/>
        <v>2.1075939626581199</v>
      </c>
    </row>
    <row r="14" spans="1:6" x14ac:dyDescent="0.2">
      <c r="A14" s="7" t="s">
        <v>115</v>
      </c>
      <c r="B14" s="7" t="s">
        <v>116</v>
      </c>
      <c r="C14" s="7" t="s">
        <v>11</v>
      </c>
      <c r="D14" s="31">
        <v>1959054</v>
      </c>
      <c r="E14" s="12">
        <v>13900.467656999999</v>
      </c>
      <c r="F14" s="7">
        <f t="shared" si="0"/>
        <v>2.0510723420832906</v>
      </c>
    </row>
    <row r="15" spans="1:6" x14ac:dyDescent="0.2">
      <c r="A15" s="7" t="s">
        <v>505</v>
      </c>
      <c r="B15" s="7" t="s">
        <v>506</v>
      </c>
      <c r="C15" s="7" t="s">
        <v>39</v>
      </c>
      <c r="D15" s="31">
        <v>1330571</v>
      </c>
      <c r="E15" s="12">
        <v>13456.064522999999</v>
      </c>
      <c r="F15" s="7">
        <f t="shared" si="0"/>
        <v>1.9854987945326423</v>
      </c>
    </row>
    <row r="16" spans="1:6" x14ac:dyDescent="0.2">
      <c r="A16" s="7" t="s">
        <v>507</v>
      </c>
      <c r="B16" s="7" t="s">
        <v>508</v>
      </c>
      <c r="C16" s="7" t="s">
        <v>329</v>
      </c>
      <c r="D16" s="31">
        <v>5778251</v>
      </c>
      <c r="E16" s="12">
        <v>13437.322700500001</v>
      </c>
      <c r="F16" s="7">
        <f t="shared" si="0"/>
        <v>1.9827333599646464</v>
      </c>
    </row>
    <row r="17" spans="1:6" x14ac:dyDescent="0.2">
      <c r="A17" s="7" t="s">
        <v>509</v>
      </c>
      <c r="B17" s="7" t="s">
        <v>510</v>
      </c>
      <c r="C17" s="7" t="s">
        <v>329</v>
      </c>
      <c r="D17" s="31">
        <v>385642</v>
      </c>
      <c r="E17" s="12">
        <v>12984.373319</v>
      </c>
      <c r="F17" s="7">
        <f t="shared" si="0"/>
        <v>1.9158987777273686</v>
      </c>
    </row>
    <row r="18" spans="1:6" x14ac:dyDescent="0.2">
      <c r="A18" s="7" t="s">
        <v>511</v>
      </c>
      <c r="B18" s="7" t="s">
        <v>512</v>
      </c>
      <c r="C18" s="7" t="s">
        <v>119</v>
      </c>
      <c r="D18" s="31">
        <v>1497004</v>
      </c>
      <c r="E18" s="12">
        <v>12820.342256</v>
      </c>
      <c r="F18" s="7">
        <f t="shared" si="0"/>
        <v>1.8916953059547912</v>
      </c>
    </row>
    <row r="19" spans="1:6" x14ac:dyDescent="0.2">
      <c r="A19" s="7" t="s">
        <v>182</v>
      </c>
      <c r="B19" s="7" t="s">
        <v>183</v>
      </c>
      <c r="C19" s="7" t="s">
        <v>75</v>
      </c>
      <c r="D19" s="31">
        <v>1733149</v>
      </c>
      <c r="E19" s="12">
        <v>12726.513107000001</v>
      </c>
      <c r="F19" s="7">
        <f t="shared" si="0"/>
        <v>1.8778504212254492</v>
      </c>
    </row>
    <row r="20" spans="1:6" x14ac:dyDescent="0.2">
      <c r="A20" s="7" t="s">
        <v>513</v>
      </c>
      <c r="B20" s="7" t="s">
        <v>514</v>
      </c>
      <c r="C20" s="7" t="s">
        <v>19</v>
      </c>
      <c r="D20" s="31">
        <v>6401325</v>
      </c>
      <c r="E20" s="12">
        <v>12617.011575</v>
      </c>
      <c r="F20" s="7">
        <f t="shared" si="0"/>
        <v>1.8616930106085592</v>
      </c>
    </row>
    <row r="21" spans="1:6" x14ac:dyDescent="0.2">
      <c r="A21" s="7" t="s">
        <v>257</v>
      </c>
      <c r="B21" s="7" t="s">
        <v>258</v>
      </c>
      <c r="C21" s="7" t="s">
        <v>119</v>
      </c>
      <c r="D21" s="31">
        <v>5516937</v>
      </c>
      <c r="E21" s="12">
        <v>12322.078789499999</v>
      </c>
      <c r="F21" s="7">
        <f t="shared" si="0"/>
        <v>1.8181744402957105</v>
      </c>
    </row>
    <row r="22" spans="1:6" x14ac:dyDescent="0.2">
      <c r="A22" s="7" t="s">
        <v>515</v>
      </c>
      <c r="B22" s="7" t="s">
        <v>516</v>
      </c>
      <c r="C22" s="7" t="s">
        <v>517</v>
      </c>
      <c r="D22" s="31">
        <v>2824663</v>
      </c>
      <c r="E22" s="12">
        <v>12168.648203999999</v>
      </c>
      <c r="F22" s="7">
        <f t="shared" si="0"/>
        <v>1.7955351134677229</v>
      </c>
    </row>
    <row r="23" spans="1:6" x14ac:dyDescent="0.2">
      <c r="A23" s="7" t="s">
        <v>298</v>
      </c>
      <c r="B23" s="7" t="s">
        <v>299</v>
      </c>
      <c r="C23" s="7" t="s">
        <v>64</v>
      </c>
      <c r="D23" s="31">
        <v>6763234</v>
      </c>
      <c r="E23" s="12">
        <v>12129.860178999999</v>
      </c>
      <c r="F23" s="7">
        <f t="shared" si="0"/>
        <v>1.789811777588338</v>
      </c>
    </row>
    <row r="24" spans="1:6" x14ac:dyDescent="0.2">
      <c r="A24" s="7" t="s">
        <v>457</v>
      </c>
      <c r="B24" s="7" t="s">
        <v>458</v>
      </c>
      <c r="C24" s="7" t="s">
        <v>33</v>
      </c>
      <c r="D24" s="31">
        <v>3615705</v>
      </c>
      <c r="E24" s="12">
        <v>12110.8038975</v>
      </c>
      <c r="F24" s="7">
        <f t="shared" si="0"/>
        <v>1.7869999432751291</v>
      </c>
    </row>
    <row r="25" spans="1:6" x14ac:dyDescent="0.2">
      <c r="A25" s="7" t="s">
        <v>518</v>
      </c>
      <c r="B25" s="7" t="s">
        <v>519</v>
      </c>
      <c r="C25" s="7" t="s">
        <v>11</v>
      </c>
      <c r="D25" s="31">
        <v>6249096</v>
      </c>
      <c r="E25" s="12">
        <v>11357.73198</v>
      </c>
      <c r="F25" s="7">
        <f t="shared" si="0"/>
        <v>1.6758810212577073</v>
      </c>
    </row>
    <row r="26" spans="1:6" x14ac:dyDescent="0.2">
      <c r="A26" s="7" t="s">
        <v>520</v>
      </c>
      <c r="B26" s="7" t="s">
        <v>521</v>
      </c>
      <c r="C26" s="7" t="s">
        <v>200</v>
      </c>
      <c r="D26" s="31">
        <v>3461068</v>
      </c>
      <c r="E26" s="12">
        <v>11290.003816</v>
      </c>
      <c r="F26" s="7">
        <f t="shared" si="0"/>
        <v>1.6658874464091284</v>
      </c>
    </row>
    <row r="27" spans="1:6" x14ac:dyDescent="0.2">
      <c r="A27" s="7" t="s">
        <v>263</v>
      </c>
      <c r="B27" s="7" t="s">
        <v>264</v>
      </c>
      <c r="C27" s="7" t="s">
        <v>33</v>
      </c>
      <c r="D27" s="31">
        <v>9772603</v>
      </c>
      <c r="E27" s="12">
        <v>11121.222213999999</v>
      </c>
      <c r="F27" s="7">
        <f t="shared" si="0"/>
        <v>1.64098301266942</v>
      </c>
    </row>
    <row r="28" spans="1:6" x14ac:dyDescent="0.2">
      <c r="A28" s="7" t="s">
        <v>305</v>
      </c>
      <c r="B28" s="7" t="s">
        <v>306</v>
      </c>
      <c r="C28" s="7" t="s">
        <v>11</v>
      </c>
      <c r="D28" s="31">
        <v>15898917</v>
      </c>
      <c r="E28" s="12">
        <v>10994.1011055</v>
      </c>
      <c r="F28" s="7">
        <f t="shared" si="0"/>
        <v>1.6222257595918217</v>
      </c>
    </row>
    <row r="29" spans="1:6" x14ac:dyDescent="0.2">
      <c r="A29" s="7" t="s">
        <v>489</v>
      </c>
      <c r="B29" s="7" t="s">
        <v>490</v>
      </c>
      <c r="C29" s="7" t="s">
        <v>19</v>
      </c>
      <c r="D29" s="31">
        <v>1980000</v>
      </c>
      <c r="E29" s="12">
        <v>10730.61</v>
      </c>
      <c r="F29" s="7">
        <f t="shared" si="0"/>
        <v>1.5833465411215104</v>
      </c>
    </row>
    <row r="30" spans="1:6" x14ac:dyDescent="0.2">
      <c r="A30" s="7" t="s">
        <v>522</v>
      </c>
      <c r="B30" s="7" t="s">
        <v>523</v>
      </c>
      <c r="C30" s="7" t="s">
        <v>67</v>
      </c>
      <c r="D30" s="31">
        <v>19537175</v>
      </c>
      <c r="E30" s="12">
        <v>10511.00015</v>
      </c>
      <c r="F30" s="7">
        <f t="shared" si="0"/>
        <v>1.550942186066792</v>
      </c>
    </row>
    <row r="31" spans="1:6" x14ac:dyDescent="0.2">
      <c r="A31" s="7" t="s">
        <v>524</v>
      </c>
      <c r="B31" s="7" t="s">
        <v>525</v>
      </c>
      <c r="C31" s="7" t="s">
        <v>64</v>
      </c>
      <c r="D31" s="31">
        <v>3428963</v>
      </c>
      <c r="E31" s="12">
        <v>10456.6226685</v>
      </c>
      <c r="F31" s="7">
        <f t="shared" si="0"/>
        <v>1.5429185604529712</v>
      </c>
    </row>
    <row r="32" spans="1:6" x14ac:dyDescent="0.2">
      <c r="A32" s="7" t="s">
        <v>147</v>
      </c>
      <c r="B32" s="7" t="s">
        <v>148</v>
      </c>
      <c r="C32" s="7" t="s">
        <v>27</v>
      </c>
      <c r="D32" s="31">
        <v>190105</v>
      </c>
      <c r="E32" s="12">
        <v>10264.719475</v>
      </c>
      <c r="F32" s="7">
        <f t="shared" si="0"/>
        <v>1.5146024388477317</v>
      </c>
    </row>
    <row r="33" spans="1:6" x14ac:dyDescent="0.2">
      <c r="A33" s="7" t="s">
        <v>140</v>
      </c>
      <c r="B33" s="7" t="s">
        <v>141</v>
      </c>
      <c r="C33" s="7" t="s">
        <v>19</v>
      </c>
      <c r="D33" s="31">
        <v>2324335</v>
      </c>
      <c r="E33" s="12">
        <v>10180.587299999999</v>
      </c>
      <c r="F33" s="7">
        <f t="shared" si="0"/>
        <v>1.5021883833296128</v>
      </c>
    </row>
    <row r="34" spans="1:6" x14ac:dyDescent="0.2">
      <c r="A34" s="7" t="s">
        <v>526</v>
      </c>
      <c r="B34" s="7" t="s">
        <v>527</v>
      </c>
      <c r="C34" s="7" t="s">
        <v>33</v>
      </c>
      <c r="D34" s="31">
        <v>1054044</v>
      </c>
      <c r="E34" s="12">
        <v>10124.092619999999</v>
      </c>
      <c r="F34" s="7">
        <f t="shared" si="0"/>
        <v>1.4938523561913826</v>
      </c>
    </row>
    <row r="35" spans="1:6" x14ac:dyDescent="0.2">
      <c r="A35" s="7" t="s">
        <v>528</v>
      </c>
      <c r="B35" s="7" t="s">
        <v>529</v>
      </c>
      <c r="C35" s="7" t="s">
        <v>67</v>
      </c>
      <c r="D35" s="31">
        <v>9438298</v>
      </c>
      <c r="E35" s="12">
        <v>9848.8639629999998</v>
      </c>
      <c r="F35" s="7">
        <f t="shared" si="0"/>
        <v>1.4532412127355614</v>
      </c>
    </row>
    <row r="36" spans="1:6" x14ac:dyDescent="0.2">
      <c r="A36" s="7" t="s">
        <v>530</v>
      </c>
      <c r="B36" s="7" t="s">
        <v>531</v>
      </c>
      <c r="C36" s="7" t="s">
        <v>27</v>
      </c>
      <c r="D36" s="31">
        <v>2534305</v>
      </c>
      <c r="E36" s="12">
        <v>9426.3474475000003</v>
      </c>
      <c r="F36" s="7">
        <f t="shared" si="0"/>
        <v>1.3908971276011994</v>
      </c>
    </row>
    <row r="37" spans="1:6" x14ac:dyDescent="0.2">
      <c r="A37" s="7" t="s">
        <v>532</v>
      </c>
      <c r="B37" s="7" t="s">
        <v>533</v>
      </c>
      <c r="C37" s="7" t="s">
        <v>19</v>
      </c>
      <c r="D37" s="31">
        <v>3223420</v>
      </c>
      <c r="E37" s="12">
        <v>9422.0566600000002</v>
      </c>
      <c r="F37" s="7">
        <f t="shared" si="0"/>
        <v>1.3902640038974385</v>
      </c>
    </row>
    <row r="38" spans="1:6" x14ac:dyDescent="0.2">
      <c r="A38" s="7" t="s">
        <v>217</v>
      </c>
      <c r="B38" s="7" t="s">
        <v>218</v>
      </c>
      <c r="C38" s="7" t="s">
        <v>219</v>
      </c>
      <c r="D38" s="31">
        <v>1852195</v>
      </c>
      <c r="E38" s="12">
        <v>9269.3098774999999</v>
      </c>
      <c r="F38" s="7">
        <f t="shared" si="0"/>
        <v>1.3677255750719743</v>
      </c>
    </row>
    <row r="39" spans="1:6" x14ac:dyDescent="0.2">
      <c r="A39" s="7" t="s">
        <v>534</v>
      </c>
      <c r="B39" s="7" t="s">
        <v>535</v>
      </c>
      <c r="C39" s="7" t="s">
        <v>517</v>
      </c>
      <c r="D39" s="31">
        <v>323284</v>
      </c>
      <c r="E39" s="12">
        <v>9220.0596800000003</v>
      </c>
      <c r="F39" s="7">
        <f t="shared" si="0"/>
        <v>1.3604585017312065</v>
      </c>
    </row>
    <row r="40" spans="1:6" x14ac:dyDescent="0.2">
      <c r="A40" s="7" t="s">
        <v>475</v>
      </c>
      <c r="B40" s="7" t="s">
        <v>476</v>
      </c>
      <c r="C40" s="7" t="s">
        <v>33</v>
      </c>
      <c r="D40" s="31">
        <v>1924002</v>
      </c>
      <c r="E40" s="12">
        <v>9148.6295100000007</v>
      </c>
      <c r="F40" s="7">
        <f t="shared" ref="F40:F71" si="1">E40/$E$90*100</f>
        <v>1.3499186803602667</v>
      </c>
    </row>
    <row r="41" spans="1:6" x14ac:dyDescent="0.2">
      <c r="A41" s="7" t="s">
        <v>536</v>
      </c>
      <c r="B41" s="7" t="s">
        <v>537</v>
      </c>
      <c r="C41" s="7" t="s">
        <v>19</v>
      </c>
      <c r="D41" s="31">
        <v>379355</v>
      </c>
      <c r="E41" s="12">
        <v>9125.3845249999995</v>
      </c>
      <c r="F41" s="7">
        <f t="shared" si="1"/>
        <v>1.3464887852659362</v>
      </c>
    </row>
    <row r="42" spans="1:6" x14ac:dyDescent="0.2">
      <c r="A42" s="7" t="s">
        <v>471</v>
      </c>
      <c r="B42" s="7" t="s">
        <v>472</v>
      </c>
      <c r="C42" s="7" t="s">
        <v>11</v>
      </c>
      <c r="D42" s="31">
        <v>4931960</v>
      </c>
      <c r="E42" s="12">
        <v>9047.6806199999992</v>
      </c>
      <c r="F42" s="7">
        <f t="shared" si="1"/>
        <v>1.3350232479653181</v>
      </c>
    </row>
    <row r="43" spans="1:6" x14ac:dyDescent="0.2">
      <c r="A43" s="7" t="s">
        <v>538</v>
      </c>
      <c r="B43" s="7" t="s">
        <v>539</v>
      </c>
      <c r="C43" s="7" t="s">
        <v>200</v>
      </c>
      <c r="D43" s="31">
        <v>1096154</v>
      </c>
      <c r="E43" s="12">
        <v>8876.6550920000009</v>
      </c>
      <c r="F43" s="7">
        <f t="shared" si="1"/>
        <v>1.3097877135267098</v>
      </c>
    </row>
    <row r="44" spans="1:6" x14ac:dyDescent="0.2">
      <c r="A44" s="7" t="s">
        <v>402</v>
      </c>
      <c r="B44" s="7" t="s">
        <v>403</v>
      </c>
      <c r="C44" s="7" t="s">
        <v>304</v>
      </c>
      <c r="D44" s="31">
        <v>959761</v>
      </c>
      <c r="E44" s="12">
        <v>8851.8757029999997</v>
      </c>
      <c r="F44" s="7">
        <f t="shared" si="1"/>
        <v>1.3061314106823927</v>
      </c>
    </row>
    <row r="45" spans="1:6" x14ac:dyDescent="0.2">
      <c r="A45" s="7" t="s">
        <v>23</v>
      </c>
      <c r="B45" s="7" t="s">
        <v>24</v>
      </c>
      <c r="C45" s="7" t="s">
        <v>11</v>
      </c>
      <c r="D45" s="31">
        <v>673158</v>
      </c>
      <c r="E45" s="12">
        <v>8166.0796979999996</v>
      </c>
      <c r="F45" s="7">
        <f t="shared" si="1"/>
        <v>1.2049393319066566</v>
      </c>
    </row>
    <row r="46" spans="1:6" x14ac:dyDescent="0.2">
      <c r="A46" s="7" t="s">
        <v>540</v>
      </c>
      <c r="B46" s="7" t="s">
        <v>541</v>
      </c>
      <c r="C46" s="7" t="s">
        <v>95</v>
      </c>
      <c r="D46" s="31">
        <v>1910158</v>
      </c>
      <c r="E46" s="12">
        <v>7792.4895610000003</v>
      </c>
      <c r="F46" s="7">
        <f t="shared" si="1"/>
        <v>1.1498145392605665</v>
      </c>
    </row>
    <row r="47" spans="1:6" x14ac:dyDescent="0.2">
      <c r="A47" s="7" t="s">
        <v>542</v>
      </c>
      <c r="B47" s="7" t="s">
        <v>543</v>
      </c>
      <c r="C47" s="7" t="s">
        <v>329</v>
      </c>
      <c r="D47" s="31">
        <v>6614564</v>
      </c>
      <c r="E47" s="12">
        <v>7752.2690080000002</v>
      </c>
      <c r="F47" s="7">
        <f t="shared" si="1"/>
        <v>1.1438798278625617</v>
      </c>
    </row>
    <row r="48" spans="1:6" x14ac:dyDescent="0.2">
      <c r="A48" s="7" t="s">
        <v>136</v>
      </c>
      <c r="B48" s="7" t="s">
        <v>137</v>
      </c>
      <c r="C48" s="7" t="s">
        <v>55</v>
      </c>
      <c r="D48" s="31">
        <v>2345030</v>
      </c>
      <c r="E48" s="12">
        <v>7688.1808549999996</v>
      </c>
      <c r="F48" s="7">
        <f t="shared" si="1"/>
        <v>1.1344233519139051</v>
      </c>
    </row>
    <row r="49" spans="1:6" x14ac:dyDescent="0.2">
      <c r="A49" s="7" t="s">
        <v>544</v>
      </c>
      <c r="B49" s="7" t="s">
        <v>545</v>
      </c>
      <c r="C49" s="7" t="s">
        <v>175</v>
      </c>
      <c r="D49" s="31">
        <v>7324284</v>
      </c>
      <c r="E49" s="12">
        <v>7481.7561059999998</v>
      </c>
      <c r="F49" s="7">
        <f t="shared" si="1"/>
        <v>1.1039645138486853</v>
      </c>
    </row>
    <row r="50" spans="1:6" x14ac:dyDescent="0.2">
      <c r="A50" s="7" t="s">
        <v>455</v>
      </c>
      <c r="B50" s="7" t="s">
        <v>456</v>
      </c>
      <c r="C50" s="7" t="s">
        <v>170</v>
      </c>
      <c r="D50" s="31">
        <v>6313159</v>
      </c>
      <c r="E50" s="12">
        <v>7481.0934150000003</v>
      </c>
      <c r="F50" s="7">
        <f t="shared" si="1"/>
        <v>1.1038667310103676</v>
      </c>
    </row>
    <row r="51" spans="1:6" x14ac:dyDescent="0.2">
      <c r="A51" s="7" t="s">
        <v>31</v>
      </c>
      <c r="B51" s="7" t="s">
        <v>32</v>
      </c>
      <c r="C51" s="7" t="s">
        <v>33</v>
      </c>
      <c r="D51" s="31">
        <v>1324301</v>
      </c>
      <c r="E51" s="12">
        <v>7460.4496835</v>
      </c>
      <c r="F51" s="7">
        <f t="shared" si="1"/>
        <v>1.1008206617872416</v>
      </c>
    </row>
    <row r="52" spans="1:6" x14ac:dyDescent="0.2">
      <c r="A52" s="7" t="s">
        <v>546</v>
      </c>
      <c r="B52" s="7" t="s">
        <v>547</v>
      </c>
      <c r="C52" s="7" t="s">
        <v>67</v>
      </c>
      <c r="D52" s="31">
        <v>2310543</v>
      </c>
      <c r="E52" s="12">
        <v>7264.3471920000002</v>
      </c>
      <c r="F52" s="7">
        <f t="shared" si="1"/>
        <v>1.0718849161379416</v>
      </c>
    </row>
    <row r="53" spans="1:6" x14ac:dyDescent="0.2">
      <c r="A53" s="7" t="s">
        <v>548</v>
      </c>
      <c r="B53" s="7" t="s">
        <v>549</v>
      </c>
      <c r="C53" s="7" t="s">
        <v>95</v>
      </c>
      <c r="D53" s="31">
        <v>1167241</v>
      </c>
      <c r="E53" s="12">
        <v>7246.2321279999996</v>
      </c>
      <c r="F53" s="7">
        <f t="shared" si="1"/>
        <v>1.0692119624170819</v>
      </c>
    </row>
    <row r="54" spans="1:6" x14ac:dyDescent="0.2">
      <c r="A54" s="7" t="s">
        <v>190</v>
      </c>
      <c r="B54" s="7" t="s">
        <v>191</v>
      </c>
      <c r="C54" s="7" t="s">
        <v>11</v>
      </c>
      <c r="D54" s="31">
        <v>3112332</v>
      </c>
      <c r="E54" s="12">
        <v>7194.1554180000003</v>
      </c>
      <c r="F54" s="7">
        <f t="shared" si="1"/>
        <v>1.0615278252942635</v>
      </c>
    </row>
    <row r="55" spans="1:6" x14ac:dyDescent="0.2">
      <c r="A55" s="7" t="s">
        <v>550</v>
      </c>
      <c r="B55" s="7" t="s">
        <v>551</v>
      </c>
      <c r="C55" s="7" t="s">
        <v>340</v>
      </c>
      <c r="D55" s="31">
        <v>9028098</v>
      </c>
      <c r="E55" s="12">
        <v>6947.1214110000001</v>
      </c>
      <c r="F55" s="7">
        <f t="shared" si="1"/>
        <v>1.0250769207769213</v>
      </c>
    </row>
    <row r="56" spans="1:6" x14ac:dyDescent="0.2">
      <c r="A56" s="7" t="s">
        <v>294</v>
      </c>
      <c r="B56" s="7" t="s">
        <v>295</v>
      </c>
      <c r="C56" s="7" t="s">
        <v>27</v>
      </c>
      <c r="D56" s="31">
        <v>1441126</v>
      </c>
      <c r="E56" s="12">
        <v>6838.8634330000004</v>
      </c>
      <c r="F56" s="7">
        <f t="shared" si="1"/>
        <v>1.0091030017718405</v>
      </c>
    </row>
    <row r="57" spans="1:6" x14ac:dyDescent="0.2">
      <c r="A57" s="7" t="s">
        <v>275</v>
      </c>
      <c r="B57" s="7" t="s">
        <v>276</v>
      </c>
      <c r="C57" s="7" t="s">
        <v>277</v>
      </c>
      <c r="D57" s="31">
        <v>4081266</v>
      </c>
      <c r="E57" s="12">
        <v>6827.9580180000003</v>
      </c>
      <c r="F57" s="7">
        <f t="shared" si="1"/>
        <v>1.0074938620193246</v>
      </c>
    </row>
    <row r="58" spans="1:6" x14ac:dyDescent="0.2">
      <c r="A58" s="7" t="s">
        <v>552</v>
      </c>
      <c r="B58" s="7" t="s">
        <v>553</v>
      </c>
      <c r="C58" s="7" t="s">
        <v>329</v>
      </c>
      <c r="D58" s="31">
        <v>2936227</v>
      </c>
      <c r="E58" s="12">
        <v>6522.8282804999999</v>
      </c>
      <c r="F58" s="7">
        <f t="shared" si="1"/>
        <v>0.9624706886429798</v>
      </c>
    </row>
    <row r="59" spans="1:6" x14ac:dyDescent="0.2">
      <c r="A59" s="7" t="s">
        <v>554</v>
      </c>
      <c r="B59" s="7" t="s">
        <v>555</v>
      </c>
      <c r="C59" s="7" t="s">
        <v>27</v>
      </c>
      <c r="D59" s="31">
        <v>1349476</v>
      </c>
      <c r="E59" s="12">
        <v>6466.0142539999997</v>
      </c>
      <c r="F59" s="7">
        <f t="shared" si="1"/>
        <v>0.9540875405883994</v>
      </c>
    </row>
    <row r="60" spans="1:6" x14ac:dyDescent="0.2">
      <c r="A60" s="7" t="s">
        <v>556</v>
      </c>
      <c r="B60" s="7" t="s">
        <v>557</v>
      </c>
      <c r="C60" s="7" t="s">
        <v>304</v>
      </c>
      <c r="D60" s="31">
        <v>4183258</v>
      </c>
      <c r="E60" s="12">
        <v>6304.1698059999999</v>
      </c>
      <c r="F60" s="7">
        <f t="shared" si="1"/>
        <v>0.93020671303614266</v>
      </c>
    </row>
    <row r="61" spans="1:6" x14ac:dyDescent="0.2">
      <c r="A61" s="7" t="s">
        <v>160</v>
      </c>
      <c r="B61" s="7" t="s">
        <v>161</v>
      </c>
      <c r="C61" s="7" t="s">
        <v>27</v>
      </c>
      <c r="D61" s="31">
        <v>1140000</v>
      </c>
      <c r="E61" s="12">
        <v>6201.6</v>
      </c>
      <c r="F61" s="7">
        <f t="shared" si="1"/>
        <v>0.91507210768252323</v>
      </c>
    </row>
    <row r="62" spans="1:6" x14ac:dyDescent="0.2">
      <c r="A62" s="7" t="s">
        <v>558</v>
      </c>
      <c r="B62" s="7" t="s">
        <v>559</v>
      </c>
      <c r="C62" s="7" t="s">
        <v>39</v>
      </c>
      <c r="D62" s="31">
        <v>2979897</v>
      </c>
      <c r="E62" s="12">
        <v>5822.7187379999996</v>
      </c>
      <c r="F62" s="7">
        <f t="shared" si="1"/>
        <v>0.85916658733620044</v>
      </c>
    </row>
    <row r="63" spans="1:6" x14ac:dyDescent="0.2">
      <c r="A63" s="7" t="s">
        <v>292</v>
      </c>
      <c r="B63" s="7" t="s">
        <v>293</v>
      </c>
      <c r="C63" s="7" t="s">
        <v>27</v>
      </c>
      <c r="D63" s="31">
        <v>280671</v>
      </c>
      <c r="E63" s="12">
        <v>5434.6325729999999</v>
      </c>
      <c r="F63" s="7">
        <f t="shared" si="1"/>
        <v>0.80190284491989217</v>
      </c>
    </row>
    <row r="64" spans="1:6" x14ac:dyDescent="0.2">
      <c r="A64" s="7" t="s">
        <v>560</v>
      </c>
      <c r="B64" s="7" t="s">
        <v>561</v>
      </c>
      <c r="C64" s="7" t="s">
        <v>175</v>
      </c>
      <c r="D64" s="31">
        <v>88766</v>
      </c>
      <c r="E64" s="12">
        <v>5091.7509090000003</v>
      </c>
      <c r="F64" s="7">
        <f t="shared" si="1"/>
        <v>0.7513092163462709</v>
      </c>
    </row>
    <row r="65" spans="1:6" x14ac:dyDescent="0.2">
      <c r="A65" s="7" t="s">
        <v>633</v>
      </c>
      <c r="B65" s="7" t="s">
        <v>634</v>
      </c>
      <c r="C65" s="7" t="s">
        <v>170</v>
      </c>
      <c r="D65" s="31">
        <v>2103095</v>
      </c>
      <c r="E65" s="12">
        <v>4920.1907524999997</v>
      </c>
      <c r="F65" s="7">
        <f t="shared" si="1"/>
        <v>0.72599479522868848</v>
      </c>
    </row>
    <row r="66" spans="1:6" x14ac:dyDescent="0.2">
      <c r="A66" s="7" t="s">
        <v>562</v>
      </c>
      <c r="B66" s="7" t="s">
        <v>563</v>
      </c>
      <c r="C66" s="7" t="s">
        <v>19</v>
      </c>
      <c r="D66" s="31">
        <v>2429126</v>
      </c>
      <c r="E66" s="12">
        <v>4853.3937480000004</v>
      </c>
      <c r="F66" s="7">
        <f t="shared" si="1"/>
        <v>0.71613861687234603</v>
      </c>
    </row>
    <row r="67" spans="1:6" x14ac:dyDescent="0.2">
      <c r="A67" s="7" t="s">
        <v>146</v>
      </c>
      <c r="B67" s="7" t="s">
        <v>689</v>
      </c>
      <c r="C67" s="7" t="s">
        <v>30</v>
      </c>
      <c r="D67" s="31">
        <v>4933939</v>
      </c>
      <c r="E67" s="12">
        <v>4327.0645029999996</v>
      </c>
      <c r="F67" s="7">
        <f t="shared" si="1"/>
        <v>0.63847652780547581</v>
      </c>
    </row>
    <row r="68" spans="1:6" x14ac:dyDescent="0.2">
      <c r="A68" s="7" t="s">
        <v>564</v>
      </c>
      <c r="B68" s="7" t="s">
        <v>565</v>
      </c>
      <c r="C68" s="7" t="s">
        <v>219</v>
      </c>
      <c r="D68" s="31">
        <v>970012</v>
      </c>
      <c r="E68" s="12">
        <v>4158.9264499999999</v>
      </c>
      <c r="F68" s="7">
        <f t="shared" si="1"/>
        <v>0.61366705242164821</v>
      </c>
    </row>
    <row r="69" spans="1:6" x14ac:dyDescent="0.2">
      <c r="A69" s="7" t="s">
        <v>566</v>
      </c>
      <c r="B69" s="7" t="s">
        <v>567</v>
      </c>
      <c r="C69" s="7" t="s">
        <v>67</v>
      </c>
      <c r="D69" s="31">
        <v>11046869</v>
      </c>
      <c r="E69" s="12">
        <v>4103.9118335000003</v>
      </c>
      <c r="F69" s="7">
        <f t="shared" si="1"/>
        <v>0.60554941486456615</v>
      </c>
    </row>
    <row r="70" spans="1:6" x14ac:dyDescent="0.2">
      <c r="A70" s="7" t="s">
        <v>568</v>
      </c>
      <c r="B70" s="7" t="s">
        <v>569</v>
      </c>
      <c r="C70" s="7" t="s">
        <v>55</v>
      </c>
      <c r="D70" s="31">
        <v>7276230</v>
      </c>
      <c r="E70" s="12">
        <v>4071.0506850000002</v>
      </c>
      <c r="F70" s="7">
        <f t="shared" si="1"/>
        <v>0.60070061448744361</v>
      </c>
    </row>
    <row r="71" spans="1:6" x14ac:dyDescent="0.2">
      <c r="A71" s="7" t="s">
        <v>570</v>
      </c>
      <c r="B71" s="7" t="s">
        <v>571</v>
      </c>
      <c r="C71" s="7" t="s">
        <v>131</v>
      </c>
      <c r="D71" s="31">
        <v>421839</v>
      </c>
      <c r="E71" s="12">
        <v>3792.754449</v>
      </c>
      <c r="F71" s="7">
        <f t="shared" si="1"/>
        <v>0.55963683687575738</v>
      </c>
    </row>
    <row r="72" spans="1:6" x14ac:dyDescent="0.2">
      <c r="A72" s="7" t="s">
        <v>34</v>
      </c>
      <c r="B72" s="7" t="s">
        <v>35</v>
      </c>
      <c r="C72" s="7" t="s">
        <v>36</v>
      </c>
      <c r="D72" s="31">
        <v>12152660</v>
      </c>
      <c r="E72" s="12">
        <v>3633.64534</v>
      </c>
      <c r="F72" s="7">
        <f t="shared" ref="F72:F83" si="2">E72/$E$90*100</f>
        <v>0.53615962007297768</v>
      </c>
    </row>
    <row r="73" spans="1:6" x14ac:dyDescent="0.2">
      <c r="A73" s="7" t="s">
        <v>572</v>
      </c>
      <c r="B73" s="7" t="s">
        <v>573</v>
      </c>
      <c r="C73" s="7" t="s">
        <v>277</v>
      </c>
      <c r="D73" s="31">
        <v>582895</v>
      </c>
      <c r="E73" s="12">
        <v>3101.0014000000001</v>
      </c>
      <c r="F73" s="7">
        <f t="shared" si="2"/>
        <v>0.45756577125652337</v>
      </c>
    </row>
    <row r="74" spans="1:6" x14ac:dyDescent="0.2">
      <c r="A74" s="7" t="s">
        <v>574</v>
      </c>
      <c r="B74" s="7" t="s">
        <v>575</v>
      </c>
      <c r="C74" s="7" t="s">
        <v>219</v>
      </c>
      <c r="D74" s="31">
        <v>8689354</v>
      </c>
      <c r="E74" s="12">
        <v>2993.4824530000001</v>
      </c>
      <c r="F74" s="7">
        <f t="shared" si="2"/>
        <v>0.44170089937715423</v>
      </c>
    </row>
    <row r="75" spans="1:6" x14ac:dyDescent="0.2">
      <c r="A75" s="7" t="s">
        <v>576</v>
      </c>
      <c r="B75" s="7" t="s">
        <v>577</v>
      </c>
      <c r="C75" s="7" t="s">
        <v>229</v>
      </c>
      <c r="D75" s="31">
        <v>1918887</v>
      </c>
      <c r="E75" s="12">
        <v>2803.493907</v>
      </c>
      <c r="F75" s="7">
        <f t="shared" si="2"/>
        <v>0.41366729204618191</v>
      </c>
    </row>
    <row r="76" spans="1:6" x14ac:dyDescent="0.2">
      <c r="A76" s="7" t="s">
        <v>578</v>
      </c>
      <c r="B76" s="7" t="s">
        <v>579</v>
      </c>
      <c r="C76" s="7" t="s">
        <v>67</v>
      </c>
      <c r="D76" s="31">
        <v>484563</v>
      </c>
      <c r="E76" s="12">
        <v>2563.5805515000002</v>
      </c>
      <c r="F76" s="7">
        <f t="shared" si="2"/>
        <v>0.3782670695425423</v>
      </c>
    </row>
    <row r="77" spans="1:6" x14ac:dyDescent="0.2">
      <c r="A77" s="7" t="s">
        <v>580</v>
      </c>
      <c r="B77" s="7" t="s">
        <v>581</v>
      </c>
      <c r="C77" s="7" t="s">
        <v>95</v>
      </c>
      <c r="D77" s="31">
        <v>580666</v>
      </c>
      <c r="E77" s="12">
        <v>2106.0755819999999</v>
      </c>
      <c r="F77" s="7">
        <f t="shared" si="2"/>
        <v>0.31076029117637971</v>
      </c>
    </row>
    <row r="78" spans="1:6" x14ac:dyDescent="0.2">
      <c r="A78" s="7" t="s">
        <v>582</v>
      </c>
      <c r="B78" s="7" t="s">
        <v>583</v>
      </c>
      <c r="C78" s="7" t="s">
        <v>95</v>
      </c>
      <c r="D78" s="31">
        <v>104944</v>
      </c>
      <c r="E78" s="12">
        <v>1784.362832</v>
      </c>
      <c r="F78" s="7">
        <f t="shared" si="2"/>
        <v>0.26329022470791341</v>
      </c>
    </row>
    <row r="79" spans="1:6" x14ac:dyDescent="0.2">
      <c r="A79" s="7" t="s">
        <v>153</v>
      </c>
      <c r="B79" s="7" t="s">
        <v>154</v>
      </c>
      <c r="C79" s="7" t="s">
        <v>155</v>
      </c>
      <c r="D79" s="31">
        <v>2043119</v>
      </c>
      <c r="E79" s="12">
        <v>1654.9263900000001</v>
      </c>
      <c r="F79" s="7">
        <f t="shared" si="2"/>
        <v>0.24419133445509697</v>
      </c>
    </row>
    <row r="80" spans="1:6" x14ac:dyDescent="0.2">
      <c r="A80" s="7" t="s">
        <v>265</v>
      </c>
      <c r="B80" s="7" t="s">
        <v>266</v>
      </c>
      <c r="C80" s="7" t="s">
        <v>67</v>
      </c>
      <c r="D80" s="31">
        <v>1330705</v>
      </c>
      <c r="E80" s="12">
        <v>1282.1342675000001</v>
      </c>
      <c r="F80" s="7">
        <f t="shared" si="2"/>
        <v>0.18918429219769303</v>
      </c>
    </row>
    <row r="81" spans="1:10" x14ac:dyDescent="0.2">
      <c r="A81" s="7" t="s">
        <v>584</v>
      </c>
      <c r="B81" s="7" t="s">
        <v>585</v>
      </c>
      <c r="C81" s="7" t="s">
        <v>155</v>
      </c>
      <c r="D81" s="31">
        <v>562371</v>
      </c>
      <c r="E81" s="12">
        <v>602.86171200000001</v>
      </c>
      <c r="F81" s="7">
        <f t="shared" si="2"/>
        <v>8.8954775774144471E-2</v>
      </c>
    </row>
    <row r="82" spans="1:10" x14ac:dyDescent="0.2">
      <c r="A82" s="7" t="s">
        <v>315</v>
      </c>
      <c r="B82" s="7" t="s">
        <v>316</v>
      </c>
      <c r="C82" s="7" t="s">
        <v>33</v>
      </c>
      <c r="D82" s="31">
        <v>192304</v>
      </c>
      <c r="E82" s="12">
        <v>386.24258400000002</v>
      </c>
      <c r="F82" s="7">
        <f t="shared" si="2"/>
        <v>5.6991714302377455E-2</v>
      </c>
    </row>
    <row r="83" spans="1:10" x14ac:dyDescent="0.2">
      <c r="A83" s="7" t="s">
        <v>586</v>
      </c>
      <c r="B83" s="7" t="s">
        <v>587</v>
      </c>
      <c r="C83" s="7" t="s">
        <v>19</v>
      </c>
      <c r="D83" s="31">
        <v>2334565</v>
      </c>
      <c r="E83" s="12">
        <v>42.022170000000003</v>
      </c>
      <c r="F83" s="7">
        <f t="shared" si="2"/>
        <v>6.2005475476156627E-3</v>
      </c>
      <c r="G83" s="1"/>
      <c r="I83" s="29"/>
    </row>
    <row r="84" spans="1:10" x14ac:dyDescent="0.2">
      <c r="A84" s="6" t="s">
        <v>40</v>
      </c>
      <c r="B84" s="7"/>
      <c r="C84" s="7"/>
      <c r="D84" s="31"/>
      <c r="E84" s="13">
        <f>SUM(E8:E83)</f>
        <v>639647.01633900031</v>
      </c>
      <c r="F84" s="6">
        <f>SUM(F8:F83)</f>
        <v>94.382601814719777</v>
      </c>
      <c r="I84" s="1"/>
      <c r="J84" s="1"/>
    </row>
    <row r="85" spans="1:10" x14ac:dyDescent="0.2">
      <c r="A85" s="7"/>
      <c r="B85" s="7"/>
      <c r="C85" s="7"/>
      <c r="D85" s="31"/>
      <c r="E85" s="12"/>
      <c r="F85" s="7"/>
    </row>
    <row r="86" spans="1:10" x14ac:dyDescent="0.2">
      <c r="A86" s="6" t="s">
        <v>40</v>
      </c>
      <c r="B86" s="7"/>
      <c r="C86" s="7"/>
      <c r="D86" s="31"/>
      <c r="E86" s="13">
        <f>E84</f>
        <v>639647.01633900031</v>
      </c>
      <c r="F86" s="6">
        <f>F84</f>
        <v>94.382601814719777</v>
      </c>
      <c r="I86" s="1"/>
      <c r="J86" s="1"/>
    </row>
    <row r="87" spans="1:10" x14ac:dyDescent="0.2">
      <c r="A87" s="7"/>
      <c r="B87" s="7"/>
      <c r="C87" s="7"/>
      <c r="D87" s="31"/>
      <c r="E87" s="12"/>
      <c r="F87" s="7"/>
    </row>
    <row r="88" spans="1:10" x14ac:dyDescent="0.2">
      <c r="A88" s="6" t="s">
        <v>103</v>
      </c>
      <c r="B88" s="7"/>
      <c r="C88" s="7"/>
      <c r="D88" s="7"/>
      <c r="E88" s="13">
        <v>38070.067149199996</v>
      </c>
      <c r="F88" s="6">
        <f t="shared" ref="F88" si="3">E88/$E$90*100</f>
        <v>5.61739818528019</v>
      </c>
      <c r="I88" s="1"/>
      <c r="J88" s="1"/>
    </row>
    <row r="89" spans="1:10" x14ac:dyDescent="0.2">
      <c r="A89" s="7"/>
      <c r="B89" s="7"/>
      <c r="C89" s="7"/>
      <c r="D89" s="7"/>
      <c r="E89" s="12"/>
      <c r="F89" s="7"/>
    </row>
    <row r="90" spans="1:10" x14ac:dyDescent="0.2">
      <c r="A90" s="8" t="s">
        <v>104</v>
      </c>
      <c r="B90" s="5"/>
      <c r="C90" s="5"/>
      <c r="D90" s="5"/>
      <c r="E90" s="14">
        <f>E86+E88</f>
        <v>677717.08348820033</v>
      </c>
      <c r="F90" s="8">
        <f>F86+F88</f>
        <v>99.999999999999972</v>
      </c>
      <c r="I90" s="1"/>
      <c r="J90" s="1"/>
    </row>
    <row r="92" spans="1:10" x14ac:dyDescent="0.2">
      <c r="A92" s="4" t="s">
        <v>105</v>
      </c>
      <c r="B92" s="2"/>
      <c r="C92" s="2"/>
      <c r="D92" s="2"/>
    </row>
    <row r="93" spans="1:10" x14ac:dyDescent="0.2">
      <c r="A93" s="4" t="s">
        <v>687</v>
      </c>
      <c r="B93" s="2"/>
      <c r="C93" s="2"/>
      <c r="D93" s="2"/>
    </row>
    <row r="94" spans="1:10" x14ac:dyDescent="0.2">
      <c r="A94" s="4" t="s">
        <v>106</v>
      </c>
      <c r="B94" s="2"/>
      <c r="C94" s="2"/>
      <c r="D94" s="2"/>
    </row>
    <row r="95" spans="1:10" x14ac:dyDescent="0.2">
      <c r="A95" s="2" t="s">
        <v>678</v>
      </c>
      <c r="B95" s="2"/>
      <c r="C95" s="2"/>
      <c r="D95" s="10">
        <v>58.109400000000001</v>
      </c>
    </row>
    <row r="96" spans="1:10" x14ac:dyDescent="0.2">
      <c r="A96" s="2" t="s">
        <v>679</v>
      </c>
      <c r="B96" s="2"/>
      <c r="C96" s="2"/>
      <c r="D96" s="10">
        <v>28.447900000000001</v>
      </c>
    </row>
    <row r="97" spans="1:4" x14ac:dyDescent="0.2">
      <c r="A97" s="2" t="s">
        <v>680</v>
      </c>
      <c r="B97" s="2"/>
      <c r="C97" s="2"/>
      <c r="D97" s="10">
        <v>61.898400000000002</v>
      </c>
    </row>
    <row r="98" spans="1:4" x14ac:dyDescent="0.2">
      <c r="A98" s="2" t="s">
        <v>681</v>
      </c>
      <c r="B98" s="2"/>
      <c r="C98" s="2"/>
      <c r="D98" s="10">
        <v>30.795000000000002</v>
      </c>
    </row>
    <row r="99" spans="1:4" x14ac:dyDescent="0.2">
      <c r="A99" s="2"/>
      <c r="B99" s="2"/>
      <c r="C99" s="2"/>
      <c r="D99" s="10"/>
    </row>
    <row r="100" spans="1:4" x14ac:dyDescent="0.2">
      <c r="A100" s="4" t="s">
        <v>107</v>
      </c>
      <c r="B100" s="2"/>
      <c r="C100" s="2"/>
      <c r="D100" s="2"/>
    </row>
    <row r="101" spans="1:4" x14ac:dyDescent="0.2">
      <c r="A101" s="2" t="s">
        <v>678</v>
      </c>
      <c r="B101" s="2"/>
      <c r="C101" s="2"/>
      <c r="D101" s="10">
        <v>50.038800000000002</v>
      </c>
    </row>
    <row r="102" spans="1:4" x14ac:dyDescent="0.2">
      <c r="A102" s="2" t="s">
        <v>679</v>
      </c>
      <c r="B102" s="2"/>
      <c r="C102" s="2"/>
      <c r="D102" s="10">
        <v>24.4971</v>
      </c>
    </row>
    <row r="103" spans="1:4" x14ac:dyDescent="0.2">
      <c r="A103" s="2" t="s">
        <v>680</v>
      </c>
      <c r="B103" s="2"/>
      <c r="C103" s="2"/>
      <c r="D103" s="10">
        <v>53.597999999999999</v>
      </c>
    </row>
    <row r="104" spans="1:4" x14ac:dyDescent="0.2">
      <c r="A104" s="2" t="s">
        <v>681</v>
      </c>
      <c r="B104" s="2"/>
      <c r="C104" s="2"/>
      <c r="D104" s="10">
        <v>26.665400000000002</v>
      </c>
    </row>
    <row r="105" spans="1:4" x14ac:dyDescent="0.2">
      <c r="A105" s="2"/>
      <c r="B105" s="2"/>
      <c r="C105" s="2"/>
      <c r="D105" s="2"/>
    </row>
    <row r="106" spans="1:4" x14ac:dyDescent="0.2">
      <c r="A106" s="4" t="s">
        <v>108</v>
      </c>
      <c r="B106" s="2"/>
      <c r="C106" s="2"/>
      <c r="D106" s="21" t="s">
        <v>109</v>
      </c>
    </row>
    <row r="107" spans="1:4" x14ac:dyDescent="0.2">
      <c r="A107" s="4"/>
      <c r="B107" s="2"/>
      <c r="C107" s="2"/>
      <c r="D107" s="21"/>
    </row>
    <row r="108" spans="1:4" x14ac:dyDescent="0.2">
      <c r="A108" s="9" t="s">
        <v>686</v>
      </c>
      <c r="B108" s="2"/>
      <c r="C108" s="2"/>
      <c r="D108" s="28">
        <v>4.7728778813425153E-2</v>
      </c>
    </row>
  </sheetData>
  <sortState xmlns:xlrd2="http://schemas.microsoft.com/office/spreadsheetml/2017/richdata2" ref="A8:F83">
    <sortCondition descending="1" ref="E8:E83"/>
  </sortState>
  <mergeCells count="1">
    <mergeCell ref="A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5CC0-6DBF-495E-A9B8-C8AA2C72C50E}">
  <dimension ref="A1:J101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5.85546875" style="1" bestFit="1" customWidth="1"/>
    <col min="3" max="3" width="35.7109375" style="1" bestFit="1" customWidth="1"/>
    <col min="4" max="4" width="11.5703125" style="1" bestFit="1" customWidth="1"/>
    <col min="5" max="5" width="24" style="35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6" x14ac:dyDescent="0.2">
      <c r="A1" s="77" t="s">
        <v>468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7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1">
        <v>1049265</v>
      </c>
      <c r="E8" s="12">
        <v>21799.0050075</v>
      </c>
      <c r="F8" s="7">
        <f t="shared" ref="F8:F39" si="0">E8/$E$83*100</f>
        <v>3.3582527837867984</v>
      </c>
    </row>
    <row r="9" spans="1:6" x14ac:dyDescent="0.2">
      <c r="A9" s="7" t="s">
        <v>225</v>
      </c>
      <c r="B9" s="7" t="s">
        <v>226</v>
      </c>
      <c r="C9" s="7" t="s">
        <v>64</v>
      </c>
      <c r="D9" s="31">
        <v>4188311</v>
      </c>
      <c r="E9" s="12">
        <v>18855.776121999999</v>
      </c>
      <c r="F9" s="7">
        <f t="shared" si="0"/>
        <v>2.9048327036202291</v>
      </c>
    </row>
    <row r="10" spans="1:6" x14ac:dyDescent="0.2">
      <c r="A10" s="7" t="s">
        <v>469</v>
      </c>
      <c r="B10" s="7" t="s">
        <v>470</v>
      </c>
      <c r="C10" s="7" t="s">
        <v>55</v>
      </c>
      <c r="D10" s="31">
        <v>2744401</v>
      </c>
      <c r="E10" s="12">
        <v>18412.186309000001</v>
      </c>
      <c r="F10" s="7">
        <f t="shared" si="0"/>
        <v>2.8364953311642762</v>
      </c>
    </row>
    <row r="11" spans="1:6" x14ac:dyDescent="0.2">
      <c r="A11" s="7" t="s">
        <v>471</v>
      </c>
      <c r="B11" s="7" t="s">
        <v>472</v>
      </c>
      <c r="C11" s="7" t="s">
        <v>11</v>
      </c>
      <c r="D11" s="31">
        <v>9688196</v>
      </c>
      <c r="E11" s="12">
        <v>17772.995562</v>
      </c>
      <c r="F11" s="7">
        <f t="shared" si="0"/>
        <v>2.7380245934060623</v>
      </c>
    </row>
    <row r="12" spans="1:6" x14ac:dyDescent="0.2">
      <c r="A12" s="7" t="s">
        <v>245</v>
      </c>
      <c r="B12" s="7" t="s">
        <v>246</v>
      </c>
      <c r="C12" s="7" t="s">
        <v>229</v>
      </c>
      <c r="D12" s="31">
        <v>7794904</v>
      </c>
      <c r="E12" s="12">
        <v>16950.018747999999</v>
      </c>
      <c r="F12" s="7">
        <f t="shared" si="0"/>
        <v>2.6112406335117182</v>
      </c>
    </row>
    <row r="13" spans="1:6" x14ac:dyDescent="0.2">
      <c r="A13" s="7" t="s">
        <v>215</v>
      </c>
      <c r="B13" s="7" t="s">
        <v>216</v>
      </c>
      <c r="C13" s="7" t="s">
        <v>170</v>
      </c>
      <c r="D13" s="31">
        <v>2979100</v>
      </c>
      <c r="E13" s="12">
        <v>16878.091049999999</v>
      </c>
      <c r="F13" s="7">
        <f t="shared" si="0"/>
        <v>2.6001597886769758</v>
      </c>
    </row>
    <row r="14" spans="1:6" x14ac:dyDescent="0.2">
      <c r="A14" s="7" t="s">
        <v>288</v>
      </c>
      <c r="B14" s="7" t="s">
        <v>289</v>
      </c>
      <c r="C14" s="7" t="s">
        <v>75</v>
      </c>
      <c r="D14" s="31">
        <v>938016</v>
      </c>
      <c r="E14" s="12">
        <v>16787.203344000001</v>
      </c>
      <c r="F14" s="7">
        <f t="shared" si="0"/>
        <v>2.5861580536628561</v>
      </c>
    </row>
    <row r="15" spans="1:6" x14ac:dyDescent="0.2">
      <c r="A15" s="7" t="s">
        <v>149</v>
      </c>
      <c r="B15" s="7" t="s">
        <v>150</v>
      </c>
      <c r="C15" s="7" t="s">
        <v>27</v>
      </c>
      <c r="D15" s="31">
        <v>4145052</v>
      </c>
      <c r="E15" s="12">
        <v>16729.429872000001</v>
      </c>
      <c r="F15" s="7">
        <f t="shared" si="0"/>
        <v>2.5772577427034213</v>
      </c>
    </row>
    <row r="16" spans="1:6" x14ac:dyDescent="0.2">
      <c r="A16" s="7" t="s">
        <v>23</v>
      </c>
      <c r="B16" s="7" t="s">
        <v>24</v>
      </c>
      <c r="C16" s="7" t="s">
        <v>11</v>
      </c>
      <c r="D16" s="31">
        <v>1350892</v>
      </c>
      <c r="E16" s="12">
        <v>16387.670851999999</v>
      </c>
      <c r="F16" s="7">
        <f t="shared" si="0"/>
        <v>2.5246079460771815</v>
      </c>
    </row>
    <row r="17" spans="1:6" x14ac:dyDescent="0.2">
      <c r="A17" s="7" t="s">
        <v>292</v>
      </c>
      <c r="B17" s="7" t="s">
        <v>293</v>
      </c>
      <c r="C17" s="7" t="s">
        <v>27</v>
      </c>
      <c r="D17" s="31">
        <v>833689</v>
      </c>
      <c r="E17" s="12">
        <v>16142.720106999999</v>
      </c>
      <c r="F17" s="7">
        <f t="shared" si="0"/>
        <v>2.4868719796418381</v>
      </c>
    </row>
    <row r="18" spans="1:6" x14ac:dyDescent="0.2">
      <c r="A18" s="7" t="s">
        <v>473</v>
      </c>
      <c r="B18" s="7" t="s">
        <v>474</v>
      </c>
      <c r="C18" s="7" t="s">
        <v>75</v>
      </c>
      <c r="D18" s="31">
        <v>1682430</v>
      </c>
      <c r="E18" s="12">
        <v>15289.923839999999</v>
      </c>
      <c r="F18" s="7">
        <f t="shared" si="0"/>
        <v>2.3554941742479496</v>
      </c>
    </row>
    <row r="19" spans="1:6" x14ac:dyDescent="0.2">
      <c r="A19" s="7" t="s">
        <v>475</v>
      </c>
      <c r="B19" s="7" t="s">
        <v>476</v>
      </c>
      <c r="C19" s="7" t="s">
        <v>33</v>
      </c>
      <c r="D19" s="31">
        <v>3084425</v>
      </c>
      <c r="E19" s="12">
        <v>14666.440875</v>
      </c>
      <c r="F19" s="7">
        <f t="shared" si="0"/>
        <v>2.2594433039382951</v>
      </c>
    </row>
    <row r="20" spans="1:6" x14ac:dyDescent="0.2">
      <c r="A20" s="7" t="s">
        <v>147</v>
      </c>
      <c r="B20" s="7" t="s">
        <v>148</v>
      </c>
      <c r="C20" s="7" t="s">
        <v>27</v>
      </c>
      <c r="D20" s="31">
        <v>264692</v>
      </c>
      <c r="E20" s="12">
        <v>14292.044540000001</v>
      </c>
      <c r="F20" s="7">
        <f t="shared" si="0"/>
        <v>2.2017655551685351</v>
      </c>
    </row>
    <row r="21" spans="1:6" x14ac:dyDescent="0.2">
      <c r="A21" s="7" t="s">
        <v>12</v>
      </c>
      <c r="B21" s="7" t="s">
        <v>13</v>
      </c>
      <c r="C21" s="7" t="s">
        <v>86</v>
      </c>
      <c r="D21" s="31">
        <v>10191506</v>
      </c>
      <c r="E21" s="12">
        <v>14135.618822</v>
      </c>
      <c r="F21" s="7">
        <f t="shared" si="0"/>
        <v>2.1776673404679734</v>
      </c>
    </row>
    <row r="22" spans="1:6" x14ac:dyDescent="0.2">
      <c r="A22" s="7" t="s">
        <v>477</v>
      </c>
      <c r="B22" s="7" t="s">
        <v>478</v>
      </c>
      <c r="C22" s="7" t="s">
        <v>229</v>
      </c>
      <c r="D22" s="31">
        <v>206459</v>
      </c>
      <c r="E22" s="12">
        <v>14051.2898515</v>
      </c>
      <c r="F22" s="7">
        <f t="shared" si="0"/>
        <v>2.1646760135776835</v>
      </c>
    </row>
    <row r="23" spans="1:6" x14ac:dyDescent="0.2">
      <c r="A23" s="7" t="s">
        <v>402</v>
      </c>
      <c r="B23" s="7" t="s">
        <v>403</v>
      </c>
      <c r="C23" s="7" t="s">
        <v>304</v>
      </c>
      <c r="D23" s="31">
        <v>1481509</v>
      </c>
      <c r="E23" s="12">
        <v>13663.957506999999</v>
      </c>
      <c r="F23" s="7">
        <f t="shared" si="0"/>
        <v>2.1050054036704759</v>
      </c>
    </row>
    <row r="24" spans="1:6" x14ac:dyDescent="0.2">
      <c r="A24" s="7" t="s">
        <v>17</v>
      </c>
      <c r="B24" s="7" t="s">
        <v>18</v>
      </c>
      <c r="C24" s="7" t="s">
        <v>19</v>
      </c>
      <c r="D24" s="31">
        <v>2706125</v>
      </c>
      <c r="E24" s="12">
        <v>13404.790187500001</v>
      </c>
      <c r="F24" s="7">
        <f t="shared" si="0"/>
        <v>2.0650792982414448</v>
      </c>
    </row>
    <row r="25" spans="1:6" x14ac:dyDescent="0.2">
      <c r="A25" s="7" t="s">
        <v>479</v>
      </c>
      <c r="B25" s="7" t="s">
        <v>480</v>
      </c>
      <c r="C25" s="7" t="s">
        <v>64</v>
      </c>
      <c r="D25" s="31">
        <v>3370000</v>
      </c>
      <c r="E25" s="12">
        <v>13201.975</v>
      </c>
      <c r="F25" s="7">
        <f t="shared" si="0"/>
        <v>2.0338345387773415</v>
      </c>
    </row>
    <row r="26" spans="1:6" x14ac:dyDescent="0.2">
      <c r="A26" s="7" t="s">
        <v>481</v>
      </c>
      <c r="B26" s="7" t="s">
        <v>482</v>
      </c>
      <c r="C26" s="7" t="s">
        <v>131</v>
      </c>
      <c r="D26" s="31">
        <v>4489567</v>
      </c>
      <c r="E26" s="12">
        <v>13145.452176000001</v>
      </c>
      <c r="F26" s="7">
        <f t="shared" si="0"/>
        <v>2.0251268968010132</v>
      </c>
    </row>
    <row r="27" spans="1:6" x14ac:dyDescent="0.2">
      <c r="A27" s="7" t="s">
        <v>483</v>
      </c>
      <c r="B27" s="7" t="s">
        <v>484</v>
      </c>
      <c r="C27" s="7" t="s">
        <v>33</v>
      </c>
      <c r="D27" s="31">
        <v>794058</v>
      </c>
      <c r="E27" s="12">
        <v>12998.72946</v>
      </c>
      <c r="F27" s="7">
        <f t="shared" si="0"/>
        <v>2.002523481219328</v>
      </c>
    </row>
    <row r="28" spans="1:6" x14ac:dyDescent="0.2">
      <c r="A28" s="7" t="s">
        <v>263</v>
      </c>
      <c r="B28" s="7" t="s">
        <v>264</v>
      </c>
      <c r="C28" s="7" t="s">
        <v>33</v>
      </c>
      <c r="D28" s="31">
        <v>11253507</v>
      </c>
      <c r="E28" s="12">
        <v>12806.490965999999</v>
      </c>
      <c r="F28" s="7">
        <f t="shared" si="0"/>
        <v>1.9729081177013892</v>
      </c>
    </row>
    <row r="29" spans="1:6" x14ac:dyDescent="0.2">
      <c r="A29" s="7" t="s">
        <v>485</v>
      </c>
      <c r="B29" s="7" t="s">
        <v>486</v>
      </c>
      <c r="C29" s="7" t="s">
        <v>27</v>
      </c>
      <c r="D29" s="31">
        <v>740261</v>
      </c>
      <c r="E29" s="12">
        <v>12698.437194</v>
      </c>
      <c r="F29" s="7">
        <f t="shared" si="0"/>
        <v>1.9562618588243066</v>
      </c>
    </row>
    <row r="30" spans="1:6" x14ac:dyDescent="0.2">
      <c r="A30" s="7" t="s">
        <v>487</v>
      </c>
      <c r="B30" s="7" t="s">
        <v>488</v>
      </c>
      <c r="C30" s="7" t="s">
        <v>95</v>
      </c>
      <c r="D30" s="31">
        <v>6026546</v>
      </c>
      <c r="E30" s="12">
        <v>12655.7466</v>
      </c>
      <c r="F30" s="7">
        <f t="shared" si="0"/>
        <v>1.9496851455251132</v>
      </c>
    </row>
    <row r="31" spans="1:6" x14ac:dyDescent="0.2">
      <c r="A31" s="7" t="s">
        <v>327</v>
      </c>
      <c r="B31" s="7" t="s">
        <v>328</v>
      </c>
      <c r="C31" s="7" t="s">
        <v>329</v>
      </c>
      <c r="D31" s="31">
        <v>2181964</v>
      </c>
      <c r="E31" s="12">
        <v>12139.356714</v>
      </c>
      <c r="F31" s="7">
        <f t="shared" si="0"/>
        <v>1.870132534220964</v>
      </c>
    </row>
    <row r="32" spans="1:6" x14ac:dyDescent="0.2">
      <c r="A32" s="7" t="s">
        <v>453</v>
      </c>
      <c r="B32" s="7" t="s">
        <v>454</v>
      </c>
      <c r="C32" s="7" t="s">
        <v>64</v>
      </c>
      <c r="D32" s="31">
        <v>167964</v>
      </c>
      <c r="E32" s="12">
        <v>12116.92296</v>
      </c>
      <c r="F32" s="7">
        <f t="shared" si="0"/>
        <v>1.8666764949753487</v>
      </c>
    </row>
    <row r="33" spans="1:6" x14ac:dyDescent="0.2">
      <c r="A33" s="7" t="s">
        <v>122</v>
      </c>
      <c r="B33" s="7" t="s">
        <v>123</v>
      </c>
      <c r="C33" s="7" t="s">
        <v>119</v>
      </c>
      <c r="D33" s="31">
        <v>3493744</v>
      </c>
      <c r="E33" s="12">
        <v>11793.132872</v>
      </c>
      <c r="F33" s="7">
        <f t="shared" si="0"/>
        <v>1.8167949079939949</v>
      </c>
    </row>
    <row r="34" spans="1:6" x14ac:dyDescent="0.2">
      <c r="A34" s="7" t="s">
        <v>234</v>
      </c>
      <c r="B34" s="7" t="s">
        <v>235</v>
      </c>
      <c r="C34" s="7" t="s">
        <v>236</v>
      </c>
      <c r="D34" s="31">
        <v>2635580</v>
      </c>
      <c r="E34" s="12">
        <v>11645.310229999999</v>
      </c>
      <c r="F34" s="7">
        <f t="shared" si="0"/>
        <v>1.7940220429557774</v>
      </c>
    </row>
    <row r="35" spans="1:6" x14ac:dyDescent="0.2">
      <c r="A35" s="7" t="s">
        <v>190</v>
      </c>
      <c r="B35" s="7" t="s">
        <v>191</v>
      </c>
      <c r="C35" s="7" t="s">
        <v>11</v>
      </c>
      <c r="D35" s="31">
        <v>4899451</v>
      </c>
      <c r="E35" s="12">
        <v>11325.080986499999</v>
      </c>
      <c r="F35" s="7">
        <f t="shared" si="0"/>
        <v>1.7446890230283167</v>
      </c>
    </row>
    <row r="36" spans="1:6" x14ac:dyDescent="0.2">
      <c r="A36" s="7" t="s">
        <v>249</v>
      </c>
      <c r="B36" s="7" t="s">
        <v>250</v>
      </c>
      <c r="C36" s="7" t="s">
        <v>128</v>
      </c>
      <c r="D36" s="31">
        <v>1629004</v>
      </c>
      <c r="E36" s="12">
        <v>10962.382417999999</v>
      </c>
      <c r="F36" s="7">
        <f t="shared" si="0"/>
        <v>1.6888133774691942</v>
      </c>
    </row>
    <row r="37" spans="1:6" x14ac:dyDescent="0.2">
      <c r="A37" s="7" t="s">
        <v>255</v>
      </c>
      <c r="B37" s="7" t="s">
        <v>256</v>
      </c>
      <c r="C37" s="7" t="s">
        <v>39</v>
      </c>
      <c r="D37" s="31">
        <v>937865</v>
      </c>
      <c r="E37" s="12">
        <v>10700.101785000001</v>
      </c>
      <c r="F37" s="7">
        <f t="shared" si="0"/>
        <v>1.6484076495195665</v>
      </c>
    </row>
    <row r="38" spans="1:6" x14ac:dyDescent="0.2">
      <c r="A38" s="7" t="s">
        <v>239</v>
      </c>
      <c r="B38" s="7" t="s">
        <v>240</v>
      </c>
      <c r="C38" s="7" t="s">
        <v>131</v>
      </c>
      <c r="D38" s="31">
        <v>6772160</v>
      </c>
      <c r="E38" s="12">
        <v>10649.221600000001</v>
      </c>
      <c r="F38" s="7">
        <f t="shared" si="0"/>
        <v>1.6405692861237582</v>
      </c>
    </row>
    <row r="39" spans="1:6" x14ac:dyDescent="0.2">
      <c r="A39" s="7" t="s">
        <v>25</v>
      </c>
      <c r="B39" s="7" t="s">
        <v>26</v>
      </c>
      <c r="C39" s="7" t="s">
        <v>27</v>
      </c>
      <c r="D39" s="31">
        <v>1351671</v>
      </c>
      <c r="E39" s="12">
        <v>9458.9936579999994</v>
      </c>
      <c r="F39" s="7">
        <f t="shared" si="0"/>
        <v>1.4572083346405538</v>
      </c>
    </row>
    <row r="40" spans="1:6" x14ac:dyDescent="0.2">
      <c r="A40" s="7" t="s">
        <v>489</v>
      </c>
      <c r="B40" s="7" t="s">
        <v>490</v>
      </c>
      <c r="C40" s="7" t="s">
        <v>19</v>
      </c>
      <c r="D40" s="31">
        <v>1743720</v>
      </c>
      <c r="E40" s="12">
        <v>9450.0905399999992</v>
      </c>
      <c r="F40" s="7">
        <f t="shared" ref="F40:F68" si="1">E40/$E$83*100</f>
        <v>1.4558367619106243</v>
      </c>
    </row>
    <row r="41" spans="1:6" x14ac:dyDescent="0.2">
      <c r="A41" s="7" t="s">
        <v>332</v>
      </c>
      <c r="B41" s="7" t="s">
        <v>333</v>
      </c>
      <c r="C41" s="7" t="s">
        <v>55</v>
      </c>
      <c r="D41" s="31">
        <v>1217476</v>
      </c>
      <c r="E41" s="12">
        <v>8831.5709040000002</v>
      </c>
      <c r="F41" s="7">
        <f t="shared" si="1"/>
        <v>1.3605505188592031</v>
      </c>
    </row>
    <row r="42" spans="1:6" x14ac:dyDescent="0.2">
      <c r="A42" s="7" t="s">
        <v>132</v>
      </c>
      <c r="B42" s="7" t="s">
        <v>133</v>
      </c>
      <c r="C42" s="7" t="s">
        <v>131</v>
      </c>
      <c r="D42" s="31">
        <v>3927799</v>
      </c>
      <c r="E42" s="12">
        <v>8782.5585640000008</v>
      </c>
      <c r="F42" s="7">
        <f t="shared" si="1"/>
        <v>1.352999906930435</v>
      </c>
    </row>
    <row r="43" spans="1:6" x14ac:dyDescent="0.2">
      <c r="A43" s="7" t="s">
        <v>412</v>
      </c>
      <c r="B43" s="7" t="s">
        <v>413</v>
      </c>
      <c r="C43" s="7" t="s">
        <v>200</v>
      </c>
      <c r="D43" s="31">
        <v>145666</v>
      </c>
      <c r="E43" s="12">
        <v>8696.4058659999992</v>
      </c>
      <c r="F43" s="7">
        <f t="shared" si="1"/>
        <v>1.3397276251088699</v>
      </c>
    </row>
    <row r="44" spans="1:6" x14ac:dyDescent="0.2">
      <c r="A44" s="7" t="s">
        <v>305</v>
      </c>
      <c r="B44" s="7" t="s">
        <v>306</v>
      </c>
      <c r="C44" s="7" t="s">
        <v>11</v>
      </c>
      <c r="D44" s="31">
        <v>12530441</v>
      </c>
      <c r="E44" s="12">
        <v>8664.7999514999992</v>
      </c>
      <c r="F44" s="7">
        <f t="shared" si="1"/>
        <v>1.3348585657037626</v>
      </c>
    </row>
    <row r="45" spans="1:6" x14ac:dyDescent="0.2">
      <c r="A45" s="7" t="s">
        <v>491</v>
      </c>
      <c r="B45" s="7" t="s">
        <v>492</v>
      </c>
      <c r="C45" s="7" t="s">
        <v>200</v>
      </c>
      <c r="D45" s="31">
        <v>467781</v>
      </c>
      <c r="E45" s="12">
        <v>8429.1797294999997</v>
      </c>
      <c r="F45" s="7">
        <f t="shared" si="1"/>
        <v>1.2985600160141908</v>
      </c>
    </row>
    <row r="46" spans="1:6" x14ac:dyDescent="0.2">
      <c r="A46" s="7" t="s">
        <v>14</v>
      </c>
      <c r="B46" s="7" t="s">
        <v>15</v>
      </c>
      <c r="C46" s="7" t="s">
        <v>16</v>
      </c>
      <c r="D46" s="31">
        <v>2569496</v>
      </c>
      <c r="E46" s="12">
        <v>8349.5772519999991</v>
      </c>
      <c r="F46" s="7">
        <f t="shared" si="1"/>
        <v>1.2862968305353706</v>
      </c>
    </row>
    <row r="47" spans="1:6" x14ac:dyDescent="0.2">
      <c r="A47" s="7" t="s">
        <v>302</v>
      </c>
      <c r="B47" s="7" t="s">
        <v>303</v>
      </c>
      <c r="C47" s="7" t="s">
        <v>304</v>
      </c>
      <c r="D47" s="31">
        <v>191626</v>
      </c>
      <c r="E47" s="12">
        <v>8327.8743340000001</v>
      </c>
      <c r="F47" s="7">
        <f t="shared" si="1"/>
        <v>1.2829533804666762</v>
      </c>
    </row>
    <row r="48" spans="1:6" x14ac:dyDescent="0.2">
      <c r="A48" s="7" t="s">
        <v>205</v>
      </c>
      <c r="B48" s="7" t="s">
        <v>206</v>
      </c>
      <c r="C48" s="7" t="s">
        <v>200</v>
      </c>
      <c r="D48" s="31">
        <v>2456836</v>
      </c>
      <c r="E48" s="12">
        <v>7829.9363320000002</v>
      </c>
      <c r="F48" s="7">
        <f t="shared" si="1"/>
        <v>1.2062433801343486</v>
      </c>
    </row>
    <row r="49" spans="1:6" x14ac:dyDescent="0.2">
      <c r="A49" s="7" t="s">
        <v>259</v>
      </c>
      <c r="B49" s="7" t="s">
        <v>260</v>
      </c>
      <c r="C49" s="7" t="s">
        <v>229</v>
      </c>
      <c r="D49" s="31">
        <v>876836</v>
      </c>
      <c r="E49" s="12">
        <v>7766.1364519999997</v>
      </c>
      <c r="F49" s="7">
        <f t="shared" si="1"/>
        <v>1.1964146689366792</v>
      </c>
    </row>
    <row r="50" spans="1:6" x14ac:dyDescent="0.2">
      <c r="A50" s="7" t="s">
        <v>493</v>
      </c>
      <c r="B50" s="7" t="s">
        <v>494</v>
      </c>
      <c r="C50" s="7" t="s">
        <v>175</v>
      </c>
      <c r="D50" s="31">
        <v>9344209</v>
      </c>
      <c r="E50" s="12">
        <v>7708.9724249999999</v>
      </c>
      <c r="F50" s="7">
        <f t="shared" si="1"/>
        <v>1.1876082462243049</v>
      </c>
    </row>
    <row r="51" spans="1:6" x14ac:dyDescent="0.2">
      <c r="A51" s="7" t="s">
        <v>495</v>
      </c>
      <c r="B51" s="7" t="s">
        <v>496</v>
      </c>
      <c r="C51" s="7" t="s">
        <v>11</v>
      </c>
      <c r="D51" s="31">
        <v>1270000</v>
      </c>
      <c r="E51" s="12">
        <v>7338.6949999999997</v>
      </c>
      <c r="F51" s="7">
        <f t="shared" si="1"/>
        <v>1.1305650374699681</v>
      </c>
    </row>
    <row r="52" spans="1:6" x14ac:dyDescent="0.2">
      <c r="A52" s="7" t="s">
        <v>313</v>
      </c>
      <c r="B52" s="7" t="s">
        <v>314</v>
      </c>
      <c r="C52" s="7" t="s">
        <v>30</v>
      </c>
      <c r="D52" s="31">
        <v>8077840</v>
      </c>
      <c r="E52" s="12">
        <v>6987.3316000000004</v>
      </c>
      <c r="F52" s="7">
        <f t="shared" si="1"/>
        <v>1.0764356349690363</v>
      </c>
    </row>
    <row r="53" spans="1:6" x14ac:dyDescent="0.2">
      <c r="A53" s="7" t="s">
        <v>20</v>
      </c>
      <c r="B53" s="7" t="s">
        <v>21</v>
      </c>
      <c r="C53" s="7" t="s">
        <v>22</v>
      </c>
      <c r="D53" s="31">
        <v>3375865</v>
      </c>
      <c r="E53" s="12">
        <v>6608.2557374999997</v>
      </c>
      <c r="F53" s="7">
        <f t="shared" si="1"/>
        <v>1.0180369800731353</v>
      </c>
    </row>
    <row r="54" spans="1:6" x14ac:dyDescent="0.2">
      <c r="A54" s="7" t="s">
        <v>271</v>
      </c>
      <c r="B54" s="7" t="s">
        <v>272</v>
      </c>
      <c r="C54" s="7" t="s">
        <v>229</v>
      </c>
      <c r="D54" s="31">
        <v>852080</v>
      </c>
      <c r="E54" s="12">
        <v>6108.5615200000002</v>
      </c>
      <c r="F54" s="7">
        <f t="shared" si="1"/>
        <v>0.94105642539258072</v>
      </c>
    </row>
    <row r="55" spans="1:6" x14ac:dyDescent="0.2">
      <c r="A55" s="7" t="s">
        <v>146</v>
      </c>
      <c r="B55" s="7" t="s">
        <v>689</v>
      </c>
      <c r="C55" s="7" t="s">
        <v>30</v>
      </c>
      <c r="D55" s="31">
        <v>6934152</v>
      </c>
      <c r="E55" s="12">
        <v>6081.2513040000003</v>
      </c>
      <c r="F55" s="7">
        <f t="shared" si="1"/>
        <v>0.93684914121257967</v>
      </c>
    </row>
    <row r="56" spans="1:6" x14ac:dyDescent="0.2">
      <c r="A56" s="7" t="s">
        <v>497</v>
      </c>
      <c r="B56" s="7" t="s">
        <v>498</v>
      </c>
      <c r="C56" s="7" t="s">
        <v>95</v>
      </c>
      <c r="D56" s="31">
        <v>421609</v>
      </c>
      <c r="E56" s="12">
        <v>5791.0104195000004</v>
      </c>
      <c r="F56" s="7">
        <f t="shared" si="1"/>
        <v>0.89213598765325341</v>
      </c>
    </row>
    <row r="57" spans="1:6" x14ac:dyDescent="0.2">
      <c r="A57" s="7" t="s">
        <v>261</v>
      </c>
      <c r="B57" s="7" t="s">
        <v>262</v>
      </c>
      <c r="C57" s="7" t="s">
        <v>175</v>
      </c>
      <c r="D57" s="31">
        <v>532057</v>
      </c>
      <c r="E57" s="12">
        <v>5261.7777015000001</v>
      </c>
      <c r="F57" s="7">
        <f t="shared" si="1"/>
        <v>0.81060486970162804</v>
      </c>
    </row>
    <row r="58" spans="1:6" x14ac:dyDescent="0.2">
      <c r="A58" s="7" t="s">
        <v>220</v>
      </c>
      <c r="B58" s="7" t="s">
        <v>221</v>
      </c>
      <c r="C58" s="7" t="s">
        <v>16</v>
      </c>
      <c r="D58" s="31">
        <v>2142510</v>
      </c>
      <c r="E58" s="12">
        <v>4827.07503</v>
      </c>
      <c r="F58" s="7">
        <f t="shared" si="1"/>
        <v>0.74363660871071724</v>
      </c>
    </row>
    <row r="59" spans="1:6" x14ac:dyDescent="0.2">
      <c r="A59" s="7" t="s">
        <v>311</v>
      </c>
      <c r="B59" s="7" t="s">
        <v>312</v>
      </c>
      <c r="C59" s="7" t="s">
        <v>27</v>
      </c>
      <c r="D59" s="31">
        <v>907878</v>
      </c>
      <c r="E59" s="12">
        <v>4656.5062619999999</v>
      </c>
      <c r="F59" s="7">
        <f t="shared" si="1"/>
        <v>0.71735958185715176</v>
      </c>
    </row>
    <row r="60" spans="1:6" x14ac:dyDescent="0.2">
      <c r="A60" s="7" t="s">
        <v>34</v>
      </c>
      <c r="B60" s="7" t="s">
        <v>35</v>
      </c>
      <c r="C60" s="7" t="s">
        <v>36</v>
      </c>
      <c r="D60" s="31">
        <v>8299229</v>
      </c>
      <c r="E60" s="12">
        <v>2481.4694709999999</v>
      </c>
      <c r="F60" s="7">
        <f t="shared" si="1"/>
        <v>0.38228358386084943</v>
      </c>
    </row>
    <row r="61" spans="1:6" x14ac:dyDescent="0.2">
      <c r="A61" s="7" t="s">
        <v>318</v>
      </c>
      <c r="B61" s="7" t="s">
        <v>319</v>
      </c>
      <c r="C61" s="7" t="s">
        <v>16</v>
      </c>
      <c r="D61" s="31">
        <v>354712</v>
      </c>
      <c r="E61" s="12">
        <v>2420.2709184</v>
      </c>
      <c r="F61" s="7">
        <f t="shared" si="1"/>
        <v>0.3728556209991517</v>
      </c>
    </row>
    <row r="62" spans="1:6" x14ac:dyDescent="0.2">
      <c r="A62" s="7" t="s">
        <v>463</v>
      </c>
      <c r="B62" s="7" t="s">
        <v>464</v>
      </c>
      <c r="C62" s="7" t="s">
        <v>75</v>
      </c>
      <c r="D62" s="31">
        <v>325800</v>
      </c>
      <c r="E62" s="12">
        <v>1623.6242999999999</v>
      </c>
      <c r="F62" s="7">
        <f t="shared" si="1"/>
        <v>0.25012796792435854</v>
      </c>
    </row>
    <row r="63" spans="1:6" x14ac:dyDescent="0.2">
      <c r="A63" s="7" t="s">
        <v>282</v>
      </c>
      <c r="B63" s="7" t="s">
        <v>283</v>
      </c>
      <c r="C63" s="7" t="s">
        <v>16</v>
      </c>
      <c r="D63" s="31">
        <v>977402</v>
      </c>
      <c r="E63" s="12">
        <v>1392.7978499999999</v>
      </c>
      <c r="F63" s="7">
        <f t="shared" si="1"/>
        <v>0.2145679243344138</v>
      </c>
    </row>
    <row r="64" spans="1:6" x14ac:dyDescent="0.2">
      <c r="A64" s="7" t="s">
        <v>309</v>
      </c>
      <c r="B64" s="7" t="s">
        <v>310</v>
      </c>
      <c r="C64" s="7" t="s">
        <v>277</v>
      </c>
      <c r="D64" s="31">
        <v>1773564</v>
      </c>
      <c r="E64" s="12">
        <v>1340.814384</v>
      </c>
      <c r="F64" s="7">
        <f t="shared" si="1"/>
        <v>0.20655959462646042</v>
      </c>
    </row>
    <row r="65" spans="1:10" x14ac:dyDescent="0.2">
      <c r="A65" s="7" t="s">
        <v>315</v>
      </c>
      <c r="B65" s="7" t="s">
        <v>316</v>
      </c>
      <c r="C65" s="7" t="s">
        <v>33</v>
      </c>
      <c r="D65" s="31">
        <v>192304</v>
      </c>
      <c r="E65" s="12">
        <v>386.24258400000002</v>
      </c>
      <c r="F65" s="7">
        <f t="shared" si="1"/>
        <v>5.9502726500073544E-2</v>
      </c>
    </row>
    <row r="66" spans="1:10" x14ac:dyDescent="0.2">
      <c r="A66" s="7" t="s">
        <v>459</v>
      </c>
      <c r="B66" s="7" t="s">
        <v>460</v>
      </c>
      <c r="C66" s="7" t="s">
        <v>33</v>
      </c>
      <c r="D66" s="31">
        <v>376519</v>
      </c>
      <c r="E66" s="12">
        <v>337.5492835</v>
      </c>
      <c r="F66" s="7">
        <f t="shared" si="1"/>
        <v>5.2001264304912302E-2</v>
      </c>
    </row>
    <row r="67" spans="1:10" x14ac:dyDescent="0.2">
      <c r="A67" s="7" t="s">
        <v>320</v>
      </c>
      <c r="B67" s="7" t="s">
        <v>321</v>
      </c>
      <c r="C67" s="7" t="s">
        <v>175</v>
      </c>
      <c r="D67" s="31">
        <v>65687</v>
      </c>
      <c r="E67" s="12">
        <v>272.66673700000001</v>
      </c>
      <c r="F67" s="7">
        <f t="shared" si="1"/>
        <v>4.2005762568579144E-2</v>
      </c>
    </row>
    <row r="68" spans="1:10" x14ac:dyDescent="0.2">
      <c r="A68" s="7" t="s">
        <v>499</v>
      </c>
      <c r="B68" s="7" t="s">
        <v>500</v>
      </c>
      <c r="C68" s="7" t="s">
        <v>27</v>
      </c>
      <c r="D68" s="31">
        <v>39231</v>
      </c>
      <c r="E68" s="12">
        <v>47.292970500000003</v>
      </c>
      <c r="F68" s="7">
        <f t="shared" si="1"/>
        <v>7.2857339030166259E-3</v>
      </c>
    </row>
    <row r="69" spans="1:10" x14ac:dyDescent="0.2">
      <c r="A69" s="6" t="s">
        <v>40</v>
      </c>
      <c r="B69" s="7"/>
      <c r="C69" s="7"/>
      <c r="D69" s="31"/>
      <c r="E69" s="13">
        <f xml:space="preserve"> SUM(E8:E68)</f>
        <v>611316.79263889999</v>
      </c>
      <c r="F69" s="6">
        <f>SUM(F8:F68)</f>
        <v>94.17660668222598</v>
      </c>
    </row>
    <row r="70" spans="1:10" x14ac:dyDescent="0.2">
      <c r="A70" s="7"/>
      <c r="B70" s="7"/>
      <c r="C70" s="7"/>
      <c r="D70" s="31"/>
      <c r="E70" s="12"/>
      <c r="F70" s="7"/>
    </row>
    <row r="71" spans="1:10" x14ac:dyDescent="0.2">
      <c r="A71" s="6" t="s">
        <v>317</v>
      </c>
      <c r="B71" s="7"/>
      <c r="C71" s="7"/>
      <c r="D71" s="31"/>
      <c r="E71" s="12"/>
      <c r="F71" s="7"/>
    </row>
    <row r="72" spans="1:10" x14ac:dyDescent="0.2">
      <c r="A72" s="7" t="s">
        <v>322</v>
      </c>
      <c r="B72" s="7" t="s">
        <v>323</v>
      </c>
      <c r="C72" s="7" t="s">
        <v>33</v>
      </c>
      <c r="D72" s="31">
        <v>8100</v>
      </c>
      <c r="E72" s="12">
        <v>8.0999999999999996E-4</v>
      </c>
      <c r="F72" s="23" t="s">
        <v>632</v>
      </c>
    </row>
    <row r="73" spans="1:10" x14ac:dyDescent="0.2">
      <c r="A73" s="6" t="s">
        <v>40</v>
      </c>
      <c r="B73" s="7"/>
      <c r="C73" s="7"/>
      <c r="D73" s="31"/>
      <c r="E73" s="13">
        <f>SUM(E72:E72)</f>
        <v>8.0999999999999996E-4</v>
      </c>
      <c r="F73" s="6">
        <f>SUM(F72:F72)</f>
        <v>0</v>
      </c>
    </row>
    <row r="74" spans="1:10" x14ac:dyDescent="0.2">
      <c r="A74" s="6"/>
      <c r="B74" s="7"/>
      <c r="C74" s="7"/>
      <c r="D74" s="31"/>
      <c r="E74" s="13"/>
      <c r="F74" s="6"/>
    </row>
    <row r="75" spans="1:10" x14ac:dyDescent="0.2">
      <c r="A75" s="4" t="s">
        <v>41</v>
      </c>
      <c r="B75" s="7"/>
      <c r="C75" s="7"/>
      <c r="D75" s="32"/>
      <c r="E75" s="12"/>
      <c r="F75" s="12"/>
    </row>
    <row r="76" spans="1:10" x14ac:dyDescent="0.2">
      <c r="A76" s="7" t="s">
        <v>635</v>
      </c>
      <c r="B76" s="7" t="s">
        <v>636</v>
      </c>
      <c r="C76" s="7" t="s">
        <v>75</v>
      </c>
      <c r="D76" s="32">
        <v>140468</v>
      </c>
      <c r="E76" s="12">
        <v>2850.7731229999999</v>
      </c>
      <c r="F76" s="7">
        <f t="shared" ref="F76" si="2">E76/$E$83*100</f>
        <v>0.43917677769996882</v>
      </c>
    </row>
    <row r="77" spans="1:10" x14ac:dyDescent="0.2">
      <c r="A77" s="6" t="s">
        <v>40</v>
      </c>
      <c r="B77" s="7"/>
      <c r="C77" s="7"/>
      <c r="D77" s="32"/>
      <c r="E77" s="13">
        <f>SUM(E76)</f>
        <v>2850.7731229999999</v>
      </c>
      <c r="F77" s="13">
        <f>SUM(F76)</f>
        <v>0.43917677769996882</v>
      </c>
    </row>
    <row r="78" spans="1:10" x14ac:dyDescent="0.2">
      <c r="A78" s="7"/>
      <c r="B78" s="7"/>
      <c r="C78" s="7"/>
      <c r="D78" s="31"/>
      <c r="E78" s="12"/>
      <c r="F78" s="7"/>
      <c r="G78" s="1"/>
      <c r="I78" s="1"/>
    </row>
    <row r="79" spans="1:10" x14ac:dyDescent="0.2">
      <c r="A79" s="6" t="s">
        <v>40</v>
      </c>
      <c r="B79" s="7"/>
      <c r="C79" s="7"/>
      <c r="D79" s="31"/>
      <c r="E79" s="13">
        <f>E69+E73+E77</f>
        <v>614167.56657190004</v>
      </c>
      <c r="F79" s="6">
        <f>F69+F73+F77</f>
        <v>94.61578345992595</v>
      </c>
      <c r="G79" s="29"/>
      <c r="H79" s="29"/>
      <c r="I79" s="29"/>
      <c r="J79" s="29"/>
    </row>
    <row r="80" spans="1:10" x14ac:dyDescent="0.2">
      <c r="A80" s="7"/>
      <c r="B80" s="7"/>
      <c r="C80" s="7"/>
      <c r="D80" s="31"/>
      <c r="E80" s="12"/>
      <c r="F80" s="7"/>
      <c r="G80" s="29"/>
      <c r="H80" s="29"/>
    </row>
    <row r="81" spans="1:10" x14ac:dyDescent="0.2">
      <c r="A81" s="6" t="s">
        <v>103</v>
      </c>
      <c r="B81" s="7"/>
      <c r="C81" s="7"/>
      <c r="D81" s="31"/>
      <c r="E81" s="13">
        <v>34949.888574500001</v>
      </c>
      <c r="F81" s="6">
        <f t="shared" ref="F81" si="3">E81/$E$83*100</f>
        <v>5.3842164152892034</v>
      </c>
      <c r="G81" s="29"/>
      <c r="H81" s="29"/>
      <c r="I81" s="29"/>
      <c r="J81" s="29"/>
    </row>
    <row r="82" spans="1:10" x14ac:dyDescent="0.2">
      <c r="A82" s="7"/>
      <c r="B82" s="7"/>
      <c r="C82" s="7"/>
      <c r="D82" s="31"/>
      <c r="E82" s="12"/>
      <c r="F82" s="7"/>
      <c r="G82" s="29"/>
      <c r="H82" s="29"/>
    </row>
    <row r="83" spans="1:10" x14ac:dyDescent="0.2">
      <c r="A83" s="8" t="s">
        <v>104</v>
      </c>
      <c r="B83" s="5"/>
      <c r="C83" s="5"/>
      <c r="D83" s="5"/>
      <c r="E83" s="14">
        <f>E79+E81</f>
        <v>649117.45514640003</v>
      </c>
      <c r="F83" s="8">
        <f>F79+F81</f>
        <v>99.999999875215153</v>
      </c>
      <c r="G83" s="29"/>
      <c r="H83" s="29"/>
      <c r="I83" s="29"/>
      <c r="J83" s="29"/>
    </row>
    <row r="84" spans="1:10" x14ac:dyDescent="0.2">
      <c r="E84" s="80" t="s">
        <v>631</v>
      </c>
      <c r="F84" s="80"/>
    </row>
    <row r="85" spans="1:10" x14ac:dyDescent="0.2">
      <c r="A85" s="4" t="s">
        <v>105</v>
      </c>
      <c r="B85" s="2"/>
      <c r="C85" s="2"/>
      <c r="D85" s="2"/>
    </row>
    <row r="86" spans="1:10" x14ac:dyDescent="0.2">
      <c r="A86" s="4" t="s">
        <v>687</v>
      </c>
      <c r="B86" s="2"/>
      <c r="C86" s="2"/>
      <c r="D86" s="2"/>
    </row>
    <row r="87" spans="1:10" x14ac:dyDescent="0.2">
      <c r="A87" s="4" t="s">
        <v>106</v>
      </c>
      <c r="B87" s="2"/>
      <c r="C87" s="2"/>
      <c r="D87" s="2"/>
    </row>
    <row r="88" spans="1:10" x14ac:dyDescent="0.2">
      <c r="A88" s="2" t="s">
        <v>678</v>
      </c>
      <c r="B88" s="2"/>
      <c r="C88" s="2"/>
      <c r="D88" s="10">
        <v>1001.5462</v>
      </c>
    </row>
    <row r="89" spans="1:10" x14ac:dyDescent="0.2">
      <c r="A89" s="2" t="s">
        <v>679</v>
      </c>
      <c r="B89" s="2"/>
      <c r="C89" s="2"/>
      <c r="D89" s="10">
        <v>63.445500000000003</v>
      </c>
    </row>
    <row r="90" spans="1:10" x14ac:dyDescent="0.2">
      <c r="A90" s="2" t="s">
        <v>680</v>
      </c>
      <c r="B90" s="2"/>
      <c r="C90" s="2"/>
      <c r="D90" s="10">
        <v>1062.5713000000001</v>
      </c>
    </row>
    <row r="91" spans="1:10" x14ac:dyDescent="0.2">
      <c r="A91" s="2" t="s">
        <v>681</v>
      </c>
      <c r="B91" s="2"/>
      <c r="C91" s="2"/>
      <c r="D91" s="10">
        <v>68.684600000000003</v>
      </c>
    </row>
    <row r="92" spans="1:10" x14ac:dyDescent="0.2">
      <c r="A92" s="2"/>
      <c r="B92" s="2"/>
      <c r="C92" s="2"/>
      <c r="D92" s="10"/>
    </row>
    <row r="93" spans="1:10" x14ac:dyDescent="0.2">
      <c r="A93" s="4" t="s">
        <v>107</v>
      </c>
      <c r="B93" s="2"/>
      <c r="C93" s="2"/>
      <c r="D93" s="2"/>
    </row>
    <row r="94" spans="1:10" x14ac:dyDescent="0.2">
      <c r="A94" s="2" t="s">
        <v>678</v>
      </c>
      <c r="B94" s="2"/>
      <c r="C94" s="2"/>
      <c r="D94" s="10">
        <v>904.59730000000002</v>
      </c>
    </row>
    <row r="95" spans="1:10" x14ac:dyDescent="0.2">
      <c r="A95" s="2" t="s">
        <v>679</v>
      </c>
      <c r="B95" s="2"/>
      <c r="C95" s="2"/>
      <c r="D95" s="10">
        <v>57.304299999999998</v>
      </c>
    </row>
    <row r="96" spans="1:10" x14ac:dyDescent="0.2">
      <c r="A96" s="2" t="s">
        <v>680</v>
      </c>
      <c r="B96" s="2"/>
      <c r="C96" s="2"/>
      <c r="D96" s="10">
        <v>964.30489999999998</v>
      </c>
    </row>
    <row r="97" spans="1:4" x14ac:dyDescent="0.2">
      <c r="A97" s="2" t="s">
        <v>681</v>
      </c>
      <c r="B97" s="2"/>
      <c r="C97" s="2"/>
      <c r="D97" s="10">
        <v>62.3324</v>
      </c>
    </row>
    <row r="98" spans="1:4" x14ac:dyDescent="0.2">
      <c r="A98" s="2"/>
      <c r="B98" s="2"/>
      <c r="C98" s="2"/>
      <c r="D98" s="2"/>
    </row>
    <row r="99" spans="1:4" x14ac:dyDescent="0.2">
      <c r="A99" s="4" t="s">
        <v>108</v>
      </c>
      <c r="B99" s="2"/>
      <c r="C99" s="2"/>
      <c r="D99" s="21" t="s">
        <v>109</v>
      </c>
    </row>
    <row r="100" spans="1:4" x14ac:dyDescent="0.2">
      <c r="A100" s="4"/>
      <c r="B100" s="2"/>
      <c r="C100" s="2"/>
      <c r="D100" s="21"/>
    </row>
    <row r="101" spans="1:4" x14ac:dyDescent="0.2">
      <c r="A101" s="9" t="s">
        <v>686</v>
      </c>
      <c r="B101" s="2"/>
      <c r="C101" s="2"/>
      <c r="D101" s="28">
        <v>6.8960251218812274E-2</v>
      </c>
    </row>
  </sheetData>
  <sortState xmlns:xlrd2="http://schemas.microsoft.com/office/spreadsheetml/2017/richdata2" ref="A8:F68">
    <sortCondition descending="1" ref="E8:E68"/>
  </sortState>
  <mergeCells count="2">
    <mergeCell ref="A1:F1"/>
    <mergeCell ref="E84:F8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375A-12FA-4AD6-B6A0-1BC9D92AB363}">
  <dimension ref="A1:J79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7.5703125" style="1" bestFit="1" customWidth="1"/>
    <col min="3" max="3" width="20" style="1" bestFit="1" customWidth="1"/>
    <col min="4" max="4" width="10.5703125" style="1" bestFit="1" customWidth="1"/>
    <col min="5" max="5" width="24" style="35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77" t="s">
        <v>467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7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1">
        <v>301393</v>
      </c>
      <c r="E8" s="12">
        <v>6261.5902715000002</v>
      </c>
      <c r="F8" s="7">
        <v>11.029719233177032</v>
      </c>
    </row>
    <row r="9" spans="1:6" x14ac:dyDescent="0.2">
      <c r="A9" s="7" t="s">
        <v>115</v>
      </c>
      <c r="B9" s="7" t="s">
        <v>116</v>
      </c>
      <c r="C9" s="7" t="s">
        <v>11</v>
      </c>
      <c r="D9" s="31">
        <v>602107</v>
      </c>
      <c r="E9" s="12">
        <v>4272.2502185000003</v>
      </c>
      <c r="F9" s="7">
        <v>7.5255196141484264</v>
      </c>
    </row>
    <row r="10" spans="1:6" x14ac:dyDescent="0.2">
      <c r="A10" s="7" t="s">
        <v>207</v>
      </c>
      <c r="B10" s="7" t="s">
        <v>208</v>
      </c>
      <c r="C10" s="7" t="s">
        <v>55</v>
      </c>
      <c r="D10" s="31">
        <v>383392</v>
      </c>
      <c r="E10" s="12">
        <v>2979.1475359999999</v>
      </c>
      <c r="F10" s="7">
        <v>5.247734114103821</v>
      </c>
    </row>
    <row r="11" spans="1:6" x14ac:dyDescent="0.2">
      <c r="A11" s="7" t="s">
        <v>182</v>
      </c>
      <c r="B11" s="7" t="s">
        <v>183</v>
      </c>
      <c r="C11" s="7" t="s">
        <v>75</v>
      </c>
      <c r="D11" s="31">
        <v>405492</v>
      </c>
      <c r="E11" s="12">
        <v>2977.527756</v>
      </c>
      <c r="F11" s="7">
        <v>5.2448808902669262</v>
      </c>
    </row>
    <row r="12" spans="1:6" x14ac:dyDescent="0.2">
      <c r="A12" s="7" t="s">
        <v>201</v>
      </c>
      <c r="B12" s="7" t="s">
        <v>202</v>
      </c>
      <c r="C12" s="7" t="s">
        <v>200</v>
      </c>
      <c r="D12" s="31">
        <v>98278</v>
      </c>
      <c r="E12" s="12">
        <v>2586.3329869999998</v>
      </c>
      <c r="F12" s="7">
        <v>4.5557958047741129</v>
      </c>
    </row>
    <row r="13" spans="1:6" x14ac:dyDescent="0.2">
      <c r="A13" s="7" t="s">
        <v>113</v>
      </c>
      <c r="B13" s="7" t="s">
        <v>114</v>
      </c>
      <c r="C13" s="7" t="s">
        <v>11</v>
      </c>
      <c r="D13" s="31">
        <v>902639</v>
      </c>
      <c r="E13" s="12">
        <v>2428.5502295000001</v>
      </c>
      <c r="F13" s="7">
        <v>4.2778632924884503</v>
      </c>
    </row>
    <row r="14" spans="1:6" x14ac:dyDescent="0.2">
      <c r="A14" s="7" t="s">
        <v>23</v>
      </c>
      <c r="B14" s="7" t="s">
        <v>24</v>
      </c>
      <c r="C14" s="7" t="s">
        <v>11</v>
      </c>
      <c r="D14" s="31">
        <v>197693</v>
      </c>
      <c r="E14" s="12">
        <v>2398.2137830000001</v>
      </c>
      <c r="F14" s="7">
        <v>4.2244259909533666</v>
      </c>
    </row>
    <row r="15" spans="1:6" x14ac:dyDescent="0.2">
      <c r="A15" s="7" t="s">
        <v>288</v>
      </c>
      <c r="B15" s="7" t="s">
        <v>289</v>
      </c>
      <c r="C15" s="7" t="s">
        <v>75</v>
      </c>
      <c r="D15" s="31">
        <v>126574</v>
      </c>
      <c r="E15" s="12">
        <v>2265.2315910000002</v>
      </c>
      <c r="F15" s="7">
        <v>3.9901793895031776</v>
      </c>
    </row>
    <row r="16" spans="1:6" x14ac:dyDescent="0.2">
      <c r="A16" s="7" t="s">
        <v>111</v>
      </c>
      <c r="B16" s="7" t="s">
        <v>112</v>
      </c>
      <c r="C16" s="7" t="s">
        <v>11</v>
      </c>
      <c r="D16" s="31">
        <v>643546</v>
      </c>
      <c r="E16" s="12">
        <v>2253.376319</v>
      </c>
      <c r="F16" s="7">
        <v>3.9692964642520456</v>
      </c>
    </row>
    <row r="17" spans="1:6" x14ac:dyDescent="0.2">
      <c r="A17" s="7" t="s">
        <v>186</v>
      </c>
      <c r="B17" s="7" t="s">
        <v>187</v>
      </c>
      <c r="C17" s="7" t="s">
        <v>30</v>
      </c>
      <c r="D17" s="31">
        <v>343240</v>
      </c>
      <c r="E17" s="12">
        <v>2216.9871600000001</v>
      </c>
      <c r="F17" s="7">
        <v>3.9051973792754611</v>
      </c>
    </row>
    <row r="18" spans="1:6" x14ac:dyDescent="0.2">
      <c r="A18" s="7" t="s">
        <v>453</v>
      </c>
      <c r="B18" s="7" t="s">
        <v>454</v>
      </c>
      <c r="C18" s="7" t="s">
        <v>64</v>
      </c>
      <c r="D18" s="31">
        <v>21578</v>
      </c>
      <c r="E18" s="12">
        <v>1556.6369199999999</v>
      </c>
      <c r="F18" s="7">
        <v>2.7419980278403711</v>
      </c>
    </row>
    <row r="19" spans="1:6" x14ac:dyDescent="0.2">
      <c r="A19" s="7" t="s">
        <v>122</v>
      </c>
      <c r="B19" s="7" t="s">
        <v>123</v>
      </c>
      <c r="C19" s="7" t="s">
        <v>119</v>
      </c>
      <c r="D19" s="31">
        <v>454688</v>
      </c>
      <c r="E19" s="12">
        <v>1534.799344</v>
      </c>
      <c r="F19" s="7">
        <v>2.703531388924461</v>
      </c>
    </row>
    <row r="20" spans="1:6" x14ac:dyDescent="0.2">
      <c r="A20" s="7" t="s">
        <v>184</v>
      </c>
      <c r="B20" s="7" t="s">
        <v>185</v>
      </c>
      <c r="C20" s="7" t="s">
        <v>170</v>
      </c>
      <c r="D20" s="31">
        <v>116490</v>
      </c>
      <c r="E20" s="12">
        <v>1506.157455</v>
      </c>
      <c r="F20" s="7">
        <v>2.6530790309323207</v>
      </c>
    </row>
    <row r="21" spans="1:6" x14ac:dyDescent="0.2">
      <c r="A21" s="7" t="s">
        <v>455</v>
      </c>
      <c r="B21" s="7" t="s">
        <v>456</v>
      </c>
      <c r="C21" s="7" t="s">
        <v>170</v>
      </c>
      <c r="D21" s="31">
        <v>1262673</v>
      </c>
      <c r="E21" s="12">
        <v>1496.267505</v>
      </c>
      <c r="F21" s="7">
        <v>2.6356579977761498</v>
      </c>
    </row>
    <row r="22" spans="1:6" x14ac:dyDescent="0.2">
      <c r="A22" s="7" t="s">
        <v>190</v>
      </c>
      <c r="B22" s="7" t="s">
        <v>191</v>
      </c>
      <c r="C22" s="7" t="s">
        <v>11</v>
      </c>
      <c r="D22" s="31">
        <v>631101</v>
      </c>
      <c r="E22" s="12">
        <v>1458.7899614999999</v>
      </c>
      <c r="F22" s="7">
        <v>2.5696417360230224</v>
      </c>
    </row>
    <row r="23" spans="1:6" x14ac:dyDescent="0.2">
      <c r="A23" s="7" t="s">
        <v>429</v>
      </c>
      <c r="B23" s="7" t="s">
        <v>430</v>
      </c>
      <c r="C23" s="7" t="s">
        <v>64</v>
      </c>
      <c r="D23" s="31">
        <v>101394</v>
      </c>
      <c r="E23" s="12">
        <v>1424.7884879999999</v>
      </c>
      <c r="F23" s="7">
        <v>2.5097485315879982</v>
      </c>
    </row>
    <row r="24" spans="1:6" x14ac:dyDescent="0.2">
      <c r="A24" s="7" t="s">
        <v>263</v>
      </c>
      <c r="B24" s="7" t="s">
        <v>264</v>
      </c>
      <c r="C24" s="7" t="s">
        <v>33</v>
      </c>
      <c r="D24" s="31">
        <v>1247117</v>
      </c>
      <c r="E24" s="12">
        <v>1419.2191459999999</v>
      </c>
      <c r="F24" s="7">
        <v>2.4999381997218051</v>
      </c>
    </row>
    <row r="25" spans="1:6" x14ac:dyDescent="0.2">
      <c r="A25" s="7" t="s">
        <v>217</v>
      </c>
      <c r="B25" s="7" t="s">
        <v>218</v>
      </c>
      <c r="C25" s="7" t="s">
        <v>219</v>
      </c>
      <c r="D25" s="31">
        <v>278178</v>
      </c>
      <c r="E25" s="12">
        <v>1392.141801</v>
      </c>
      <c r="F25" s="7">
        <v>2.452241767987966</v>
      </c>
    </row>
    <row r="26" spans="1:6" x14ac:dyDescent="0.2">
      <c r="A26" s="7" t="s">
        <v>269</v>
      </c>
      <c r="B26" s="7" t="s">
        <v>270</v>
      </c>
      <c r="C26" s="7" t="s">
        <v>30</v>
      </c>
      <c r="D26" s="31">
        <v>45848</v>
      </c>
      <c r="E26" s="12">
        <v>1329.867088</v>
      </c>
      <c r="F26" s="7">
        <v>2.3425455774142998</v>
      </c>
    </row>
    <row r="27" spans="1:6" x14ac:dyDescent="0.2">
      <c r="A27" s="7" t="s">
        <v>249</v>
      </c>
      <c r="B27" s="7" t="s">
        <v>250</v>
      </c>
      <c r="C27" s="7" t="s">
        <v>128</v>
      </c>
      <c r="D27" s="31">
        <v>183307</v>
      </c>
      <c r="E27" s="12">
        <v>1233.5644565</v>
      </c>
      <c r="F27" s="7">
        <v>2.1729095998423187</v>
      </c>
    </row>
    <row r="28" spans="1:6" x14ac:dyDescent="0.2">
      <c r="A28" s="7" t="s">
        <v>205</v>
      </c>
      <c r="B28" s="7" t="s">
        <v>206</v>
      </c>
      <c r="C28" s="7" t="s">
        <v>200</v>
      </c>
      <c r="D28" s="31">
        <v>387005</v>
      </c>
      <c r="E28" s="12">
        <v>1233.384935</v>
      </c>
      <c r="F28" s="7">
        <v>2.1725933747851904</v>
      </c>
    </row>
    <row r="29" spans="1:6" x14ac:dyDescent="0.2">
      <c r="A29" s="7" t="s">
        <v>257</v>
      </c>
      <c r="B29" s="7" t="s">
        <v>258</v>
      </c>
      <c r="C29" s="7" t="s">
        <v>119</v>
      </c>
      <c r="D29" s="31">
        <v>551423</v>
      </c>
      <c r="E29" s="12">
        <v>1231.6032705</v>
      </c>
      <c r="F29" s="7">
        <v>2.1694549932637797</v>
      </c>
    </row>
    <row r="30" spans="1:6" x14ac:dyDescent="0.2">
      <c r="A30" s="7" t="s">
        <v>188</v>
      </c>
      <c r="B30" s="7" t="s">
        <v>189</v>
      </c>
      <c r="C30" s="7" t="s">
        <v>75</v>
      </c>
      <c r="D30" s="31">
        <v>114846</v>
      </c>
      <c r="E30" s="12">
        <v>1210.3619940000001</v>
      </c>
      <c r="F30" s="7">
        <v>2.1320387290576015</v>
      </c>
    </row>
    <row r="31" spans="1:6" x14ac:dyDescent="0.2">
      <c r="A31" s="7" t="s">
        <v>117</v>
      </c>
      <c r="B31" s="7" t="s">
        <v>118</v>
      </c>
      <c r="C31" s="7" t="s">
        <v>119</v>
      </c>
      <c r="D31" s="31">
        <v>752083</v>
      </c>
      <c r="E31" s="12">
        <v>1087.5120179999999</v>
      </c>
      <c r="F31" s="7">
        <v>1.9156399095356813</v>
      </c>
    </row>
    <row r="32" spans="1:6" x14ac:dyDescent="0.2">
      <c r="A32" s="7" t="s">
        <v>332</v>
      </c>
      <c r="B32" s="7" t="s">
        <v>333</v>
      </c>
      <c r="C32" s="7" t="s">
        <v>55</v>
      </c>
      <c r="D32" s="31">
        <v>136430</v>
      </c>
      <c r="E32" s="12">
        <v>989.66322000000002</v>
      </c>
      <c r="F32" s="7">
        <v>1.7432803774602439</v>
      </c>
    </row>
    <row r="33" spans="1:6" x14ac:dyDescent="0.2">
      <c r="A33" s="7" t="s">
        <v>28</v>
      </c>
      <c r="B33" s="7" t="s">
        <v>29</v>
      </c>
      <c r="C33" s="7" t="s">
        <v>30</v>
      </c>
      <c r="D33" s="31">
        <v>484457</v>
      </c>
      <c r="E33" s="12">
        <v>859.66894649999995</v>
      </c>
      <c r="F33" s="7">
        <v>1.5142969600763481</v>
      </c>
    </row>
    <row r="34" spans="1:6" x14ac:dyDescent="0.2">
      <c r="A34" s="7" t="s">
        <v>457</v>
      </c>
      <c r="B34" s="7" t="s">
        <v>458</v>
      </c>
      <c r="C34" s="7" t="s">
        <v>33</v>
      </c>
      <c r="D34" s="31">
        <v>248911</v>
      </c>
      <c r="E34" s="12">
        <v>833.72739449999995</v>
      </c>
      <c r="F34" s="7">
        <v>1.4686012146464384</v>
      </c>
    </row>
    <row r="35" spans="1:6" x14ac:dyDescent="0.2">
      <c r="A35" s="7" t="s">
        <v>34</v>
      </c>
      <c r="B35" s="7" t="s">
        <v>35</v>
      </c>
      <c r="C35" s="7" t="s">
        <v>36</v>
      </c>
      <c r="D35" s="31">
        <v>2253145</v>
      </c>
      <c r="E35" s="12">
        <v>673.69035499999995</v>
      </c>
      <c r="F35" s="7">
        <v>1.1866978105498611</v>
      </c>
    </row>
    <row r="36" spans="1:6" x14ac:dyDescent="0.2">
      <c r="A36" s="7" t="s">
        <v>459</v>
      </c>
      <c r="B36" s="7" t="s">
        <v>460</v>
      </c>
      <c r="C36" s="7" t="s">
        <v>33</v>
      </c>
      <c r="D36" s="31">
        <v>593597</v>
      </c>
      <c r="E36" s="12">
        <v>532.15971049999996</v>
      </c>
      <c r="F36" s="7">
        <v>0.93739320835786333</v>
      </c>
    </row>
    <row r="37" spans="1:6" x14ac:dyDescent="0.2">
      <c r="A37" s="7" t="s">
        <v>156</v>
      </c>
      <c r="B37" s="7" t="s">
        <v>157</v>
      </c>
      <c r="C37" s="7" t="s">
        <v>155</v>
      </c>
      <c r="D37" s="31">
        <v>580358</v>
      </c>
      <c r="E37" s="12">
        <v>463.415863</v>
      </c>
      <c r="F37" s="7">
        <v>0.81630171177999777</v>
      </c>
    </row>
    <row r="38" spans="1:6" x14ac:dyDescent="0.2">
      <c r="A38" s="7" t="s">
        <v>318</v>
      </c>
      <c r="B38" s="7" t="s">
        <v>319</v>
      </c>
      <c r="C38" s="7" t="s">
        <v>16</v>
      </c>
      <c r="D38" s="31">
        <v>32642</v>
      </c>
      <c r="E38" s="12">
        <v>222.7228944</v>
      </c>
      <c r="F38" s="7">
        <v>0.39232381639753167</v>
      </c>
    </row>
    <row r="39" spans="1:6" x14ac:dyDescent="0.2">
      <c r="A39" s="7" t="s">
        <v>461</v>
      </c>
      <c r="B39" s="7" t="s">
        <v>462</v>
      </c>
      <c r="C39" s="7" t="s">
        <v>33</v>
      </c>
      <c r="D39" s="31">
        <v>12795</v>
      </c>
      <c r="E39" s="12">
        <v>210.92557500000001</v>
      </c>
      <c r="F39" s="7">
        <v>0.37154297398464392</v>
      </c>
    </row>
    <row r="40" spans="1:6" x14ac:dyDescent="0.2">
      <c r="A40" s="7" t="s">
        <v>463</v>
      </c>
      <c r="B40" s="7" t="s">
        <v>464</v>
      </c>
      <c r="C40" s="7" t="s">
        <v>75</v>
      </c>
      <c r="D40" s="31">
        <v>36661</v>
      </c>
      <c r="E40" s="12">
        <v>182.70009350000001</v>
      </c>
      <c r="F40" s="7">
        <v>0.32182411301361874</v>
      </c>
    </row>
    <row r="41" spans="1:6" x14ac:dyDescent="0.2">
      <c r="A41" s="7" t="s">
        <v>282</v>
      </c>
      <c r="B41" s="7" t="s">
        <v>283</v>
      </c>
      <c r="C41" s="7" t="s">
        <v>16</v>
      </c>
      <c r="D41" s="31">
        <v>109984</v>
      </c>
      <c r="E41" s="12">
        <v>156.72720000000001</v>
      </c>
      <c r="F41" s="7">
        <v>0.27607315989199549</v>
      </c>
    </row>
    <row r="42" spans="1:6" x14ac:dyDescent="0.2">
      <c r="A42" s="7" t="s">
        <v>309</v>
      </c>
      <c r="B42" s="7" t="s">
        <v>310</v>
      </c>
      <c r="C42" s="7" t="s">
        <v>277</v>
      </c>
      <c r="D42" s="31">
        <v>163212</v>
      </c>
      <c r="E42" s="12">
        <v>123.388272</v>
      </c>
      <c r="F42" s="7">
        <v>0.21734702173364312</v>
      </c>
    </row>
    <row r="43" spans="1:6" x14ac:dyDescent="0.2">
      <c r="A43" s="7" t="s">
        <v>320</v>
      </c>
      <c r="B43" s="7" t="s">
        <v>321</v>
      </c>
      <c r="C43" s="7" t="s">
        <v>175</v>
      </c>
      <c r="D43" s="31">
        <v>6044</v>
      </c>
      <c r="E43" s="12">
        <v>25.088643999999999</v>
      </c>
      <c r="F43" s="7">
        <v>4.4193357799318517E-2</v>
      </c>
    </row>
    <row r="44" spans="1:6" x14ac:dyDescent="0.2">
      <c r="A44" s="6" t="s">
        <v>40</v>
      </c>
      <c r="B44" s="7"/>
      <c r="C44" s="7"/>
      <c r="D44" s="31"/>
      <c r="E44" s="13">
        <f xml:space="preserve"> SUM(E8:E43)</f>
        <v>55028.180402400016</v>
      </c>
      <c r="F44" s="6">
        <f>SUM(F8:F43)</f>
        <v>96.931506763327292</v>
      </c>
    </row>
    <row r="45" spans="1:6" x14ac:dyDescent="0.2">
      <c r="A45" s="7"/>
      <c r="B45" s="7"/>
      <c r="C45" s="7"/>
      <c r="D45" s="31"/>
      <c r="E45" s="12"/>
      <c r="F45" s="7"/>
    </row>
    <row r="46" spans="1:6" x14ac:dyDescent="0.2">
      <c r="A46" s="6" t="s">
        <v>317</v>
      </c>
      <c r="B46" s="7"/>
      <c r="C46" s="7"/>
      <c r="D46" s="31"/>
      <c r="E46" s="12"/>
      <c r="F46" s="7"/>
    </row>
    <row r="47" spans="1:6" x14ac:dyDescent="0.2">
      <c r="A47" s="7" t="s">
        <v>322</v>
      </c>
      <c r="B47" s="7" t="s">
        <v>465</v>
      </c>
      <c r="C47" s="7" t="s">
        <v>75</v>
      </c>
      <c r="D47" s="31">
        <v>489000</v>
      </c>
      <c r="E47" s="12">
        <v>4.8899999999999999E-2</v>
      </c>
      <c r="F47" s="23" t="s">
        <v>632</v>
      </c>
    </row>
    <row r="48" spans="1:6" x14ac:dyDescent="0.2">
      <c r="A48" s="7" t="s">
        <v>322</v>
      </c>
      <c r="B48" s="7" t="s">
        <v>323</v>
      </c>
      <c r="C48" s="7" t="s">
        <v>33</v>
      </c>
      <c r="D48" s="31">
        <v>98000</v>
      </c>
      <c r="E48" s="12">
        <v>9.7999999999999997E-3</v>
      </c>
      <c r="F48" s="23" t="s">
        <v>632</v>
      </c>
    </row>
    <row r="49" spans="1:10" x14ac:dyDescent="0.2">
      <c r="A49" s="7" t="s">
        <v>325</v>
      </c>
      <c r="B49" s="7" t="s">
        <v>326</v>
      </c>
      <c r="C49" s="7" t="s">
        <v>343</v>
      </c>
      <c r="D49" s="31">
        <v>44170</v>
      </c>
      <c r="E49" s="12">
        <v>4.4169999999999999E-3</v>
      </c>
      <c r="F49" s="23" t="s">
        <v>632</v>
      </c>
    </row>
    <row r="50" spans="1:10" x14ac:dyDescent="0.2">
      <c r="A50" s="7" t="s">
        <v>322</v>
      </c>
      <c r="B50" s="7" t="s">
        <v>466</v>
      </c>
      <c r="C50" s="7" t="s">
        <v>75</v>
      </c>
      <c r="D50" s="31">
        <v>23815</v>
      </c>
      <c r="E50" s="12">
        <v>2.3814999999999999E-3</v>
      </c>
      <c r="F50" s="23" t="s">
        <v>632</v>
      </c>
    </row>
    <row r="51" spans="1:10" x14ac:dyDescent="0.2">
      <c r="A51" s="6" t="s">
        <v>40</v>
      </c>
      <c r="B51" s="7"/>
      <c r="C51" s="7"/>
      <c r="D51" s="31"/>
      <c r="E51" s="13">
        <f>SUM(E47:E50)</f>
        <v>6.5498500000000001E-2</v>
      </c>
      <c r="F51" s="6">
        <f>SUM(F47:F50)</f>
        <v>0</v>
      </c>
    </row>
    <row r="52" spans="1:10" x14ac:dyDescent="0.2">
      <c r="A52" s="7"/>
      <c r="B52" s="7"/>
      <c r="C52" s="7"/>
      <c r="D52" s="31"/>
      <c r="E52" s="12"/>
      <c r="F52" s="7"/>
      <c r="G52" s="1"/>
      <c r="I52" s="1"/>
    </row>
    <row r="53" spans="1:10" x14ac:dyDescent="0.2">
      <c r="A53" s="6" t="s">
        <v>40</v>
      </c>
      <c r="B53" s="7"/>
      <c r="C53" s="7"/>
      <c r="D53" s="31"/>
      <c r="E53" s="13">
        <f>E44+E51</f>
        <v>55028.245900900016</v>
      </c>
      <c r="F53" s="6">
        <f>F44+F51</f>
        <v>96.931506763327292</v>
      </c>
      <c r="G53" s="29"/>
      <c r="H53" s="29"/>
      <c r="I53" s="1"/>
      <c r="J53" s="1"/>
    </row>
    <row r="54" spans="1:10" x14ac:dyDescent="0.2">
      <c r="A54" s="7"/>
      <c r="B54" s="7"/>
      <c r="C54" s="7"/>
      <c r="D54" s="7"/>
      <c r="E54" s="12"/>
      <c r="F54" s="7"/>
      <c r="G54" s="29"/>
      <c r="H54" s="29"/>
    </row>
    <row r="55" spans="1:10" x14ac:dyDescent="0.2">
      <c r="A55" s="6" t="s">
        <v>103</v>
      </c>
      <c r="B55" s="7"/>
      <c r="C55" s="7"/>
      <c r="D55" s="7"/>
      <c r="E55" s="13">
        <v>1741.9233039999999</v>
      </c>
      <c r="F55" s="6">
        <v>3.07</v>
      </c>
      <c r="G55" s="29"/>
      <c r="H55" s="29"/>
      <c r="I55" s="1"/>
      <c r="J55" s="1"/>
    </row>
    <row r="56" spans="1:10" x14ac:dyDescent="0.2">
      <c r="A56" s="7"/>
      <c r="B56" s="7"/>
      <c r="C56" s="7"/>
      <c r="D56" s="7"/>
      <c r="E56" s="12"/>
      <c r="F56" s="7"/>
      <c r="G56" s="29"/>
      <c r="H56" s="29"/>
    </row>
    <row r="57" spans="1:10" x14ac:dyDescent="0.2">
      <c r="A57" s="8" t="s">
        <v>104</v>
      </c>
      <c r="B57" s="5"/>
      <c r="C57" s="5"/>
      <c r="D57" s="5"/>
      <c r="E57" s="14">
        <f>E53+E55</f>
        <v>56770.169204900012</v>
      </c>
      <c r="F57" s="8">
        <f>F53+F55</f>
        <v>100.00150676332728</v>
      </c>
      <c r="G57" s="29"/>
      <c r="H57" s="29"/>
      <c r="I57" s="1"/>
      <c r="J57" s="1"/>
    </row>
    <row r="58" spans="1:10" x14ac:dyDescent="0.2">
      <c r="E58" s="80" t="s">
        <v>631</v>
      </c>
      <c r="F58" s="80"/>
    </row>
    <row r="59" spans="1:10" x14ac:dyDescent="0.2">
      <c r="A59" s="4" t="s">
        <v>105</v>
      </c>
      <c r="B59" s="2"/>
      <c r="C59" s="2"/>
      <c r="D59" s="2"/>
    </row>
    <row r="60" spans="1:10" x14ac:dyDescent="0.2">
      <c r="A60" s="4" t="s">
        <v>687</v>
      </c>
      <c r="B60" s="2"/>
      <c r="C60" s="2"/>
      <c r="D60" s="2"/>
    </row>
    <row r="61" spans="1:10" x14ac:dyDescent="0.2">
      <c r="A61" s="4" t="s">
        <v>106</v>
      </c>
      <c r="B61" s="2"/>
      <c r="C61" s="2"/>
      <c r="D61" s="2"/>
    </row>
    <row r="62" spans="1:10" x14ac:dyDescent="0.2">
      <c r="A62" s="2" t="s">
        <v>678</v>
      </c>
      <c r="B62" s="2"/>
      <c r="C62" s="2"/>
      <c r="D62" s="10">
        <v>76.822699999999998</v>
      </c>
    </row>
    <row r="63" spans="1:10" x14ac:dyDescent="0.2">
      <c r="A63" s="2" t="s">
        <v>679</v>
      </c>
      <c r="B63" s="2"/>
      <c r="C63" s="2"/>
      <c r="D63" s="10">
        <v>21.4879</v>
      </c>
    </row>
    <row r="64" spans="1:10" x14ac:dyDescent="0.2">
      <c r="A64" s="2" t="s">
        <v>680</v>
      </c>
      <c r="B64" s="2"/>
      <c r="C64" s="2"/>
      <c r="D64" s="10">
        <v>79.696700000000007</v>
      </c>
    </row>
    <row r="65" spans="1:4" x14ac:dyDescent="0.2">
      <c r="A65" s="2" t="s">
        <v>681</v>
      </c>
      <c r="B65" s="2"/>
      <c r="C65" s="2"/>
      <c r="D65" s="10">
        <v>22.429099999999998</v>
      </c>
    </row>
    <row r="66" spans="1:4" x14ac:dyDescent="0.2">
      <c r="A66" s="2"/>
      <c r="B66" s="2"/>
      <c r="C66" s="2"/>
      <c r="D66" s="10"/>
    </row>
    <row r="67" spans="1:4" x14ac:dyDescent="0.2">
      <c r="A67" s="4" t="s">
        <v>107</v>
      </c>
      <c r="B67" s="2"/>
      <c r="C67" s="2"/>
      <c r="D67" s="2"/>
    </row>
    <row r="68" spans="1:4" x14ac:dyDescent="0.2">
      <c r="A68" s="2" t="s">
        <v>678</v>
      </c>
      <c r="B68" s="2"/>
      <c r="C68" s="2"/>
      <c r="D68" s="10">
        <v>68.773700000000005</v>
      </c>
    </row>
    <row r="69" spans="1:4" x14ac:dyDescent="0.2">
      <c r="A69" s="2" t="s">
        <v>679</v>
      </c>
      <c r="B69" s="2"/>
      <c r="C69" s="2"/>
      <c r="D69" s="10">
        <v>17.471599999999999</v>
      </c>
    </row>
    <row r="70" spans="1:4" x14ac:dyDescent="0.2">
      <c r="A70" s="2" t="s">
        <v>680</v>
      </c>
      <c r="B70" s="2"/>
      <c r="C70" s="2"/>
      <c r="D70" s="10">
        <v>71.563900000000004</v>
      </c>
    </row>
    <row r="71" spans="1:4" x14ac:dyDescent="0.2">
      <c r="A71" s="2" t="s">
        <v>681</v>
      </c>
      <c r="B71" s="2"/>
      <c r="C71" s="2"/>
      <c r="D71" s="10">
        <v>18.3704</v>
      </c>
    </row>
    <row r="72" spans="1:4" x14ac:dyDescent="0.2">
      <c r="A72" s="2"/>
      <c r="B72" s="2"/>
      <c r="C72" s="2"/>
      <c r="D72" s="2"/>
    </row>
    <row r="73" spans="1:4" x14ac:dyDescent="0.2">
      <c r="A73" s="4" t="s">
        <v>108</v>
      </c>
      <c r="B73" s="2"/>
      <c r="C73" s="2"/>
      <c r="D73" s="21" t="s">
        <v>322</v>
      </c>
    </row>
    <row r="74" spans="1:4" x14ac:dyDescent="0.2">
      <c r="A74" s="15" t="s">
        <v>682</v>
      </c>
      <c r="B74" s="16"/>
      <c r="C74" s="69" t="s">
        <v>683</v>
      </c>
      <c r="D74" s="70"/>
    </row>
    <row r="75" spans="1:4" x14ac:dyDescent="0.2">
      <c r="A75" s="71"/>
      <c r="B75" s="72"/>
      <c r="C75" s="17" t="s">
        <v>684</v>
      </c>
      <c r="D75" s="17" t="s">
        <v>685</v>
      </c>
    </row>
    <row r="76" spans="1:4" x14ac:dyDescent="0.2">
      <c r="A76" s="18" t="s">
        <v>679</v>
      </c>
      <c r="B76" s="19"/>
      <c r="C76" s="20">
        <v>1.5494648225000001</v>
      </c>
      <c r="D76" s="20">
        <v>1.5494648225000001</v>
      </c>
    </row>
    <row r="77" spans="1:4" x14ac:dyDescent="0.2">
      <c r="A77" s="18" t="s">
        <v>681</v>
      </c>
      <c r="B77" s="19"/>
      <c r="C77" s="20">
        <v>1.5494648225000001</v>
      </c>
      <c r="D77" s="20">
        <v>1.5494648225000001</v>
      </c>
    </row>
    <row r="78" spans="1:4" x14ac:dyDescent="0.2">
      <c r="A78" s="4"/>
      <c r="B78" s="2"/>
      <c r="C78" s="2"/>
      <c r="D78" s="21"/>
    </row>
    <row r="79" spans="1:4" x14ac:dyDescent="0.2">
      <c r="A79" s="9" t="s">
        <v>686</v>
      </c>
      <c r="B79" s="2"/>
      <c r="C79" s="2"/>
      <c r="D79" s="28">
        <v>3.6572961523799755E-2</v>
      </c>
    </row>
  </sheetData>
  <sortState xmlns:xlrd2="http://schemas.microsoft.com/office/spreadsheetml/2017/richdata2" ref="A47:F50">
    <sortCondition descending="1" ref="E47:E50"/>
  </sortState>
  <mergeCells count="4">
    <mergeCell ref="A1:F1"/>
    <mergeCell ref="C74:D74"/>
    <mergeCell ref="A75:B75"/>
    <mergeCell ref="E58:F5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580E-8228-4E10-BD03-C43780BB20CA}">
  <dimension ref="A1:J82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6.5703125" style="1" bestFit="1" customWidth="1"/>
    <col min="3" max="3" width="29.85546875" style="1" bestFit="1" customWidth="1"/>
    <col min="4" max="4" width="9.5703125" style="1" bestFit="1" customWidth="1"/>
    <col min="5" max="5" width="24" style="35" bestFit="1" customWidth="1"/>
    <col min="6" max="6" width="14.140625" style="1" bestFit="1" customWidth="1"/>
    <col min="7" max="16384" width="9.140625" style="2"/>
  </cols>
  <sheetData>
    <row r="1" spans="1:6" x14ac:dyDescent="0.2">
      <c r="A1" s="77" t="s">
        <v>450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7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1">
        <v>122273</v>
      </c>
      <c r="E8" s="12">
        <v>2540.2827115</v>
      </c>
      <c r="F8" s="7">
        <v>10.143117391337794</v>
      </c>
    </row>
    <row r="9" spans="1:6" x14ac:dyDescent="0.2">
      <c r="A9" s="7" t="s">
        <v>334</v>
      </c>
      <c r="B9" s="7" t="s">
        <v>335</v>
      </c>
      <c r="C9" s="7" t="s">
        <v>119</v>
      </c>
      <c r="D9" s="31">
        <v>194876</v>
      </c>
      <c r="E9" s="12">
        <v>2399.020998</v>
      </c>
      <c r="F9" s="7">
        <v>9.5790722413844005</v>
      </c>
    </row>
    <row r="10" spans="1:6" x14ac:dyDescent="0.2">
      <c r="A10" s="7" t="s">
        <v>398</v>
      </c>
      <c r="B10" s="7" t="s">
        <v>399</v>
      </c>
      <c r="C10" s="7" t="s">
        <v>33</v>
      </c>
      <c r="D10" s="31">
        <v>93821</v>
      </c>
      <c r="E10" s="12">
        <v>1727.4322520000001</v>
      </c>
      <c r="F10" s="7">
        <v>6.8974795751268134</v>
      </c>
    </row>
    <row r="11" spans="1:6" x14ac:dyDescent="0.2">
      <c r="A11" s="7" t="s">
        <v>182</v>
      </c>
      <c r="B11" s="7" t="s">
        <v>183</v>
      </c>
      <c r="C11" s="7" t="s">
        <v>75</v>
      </c>
      <c r="D11" s="31">
        <v>216390</v>
      </c>
      <c r="E11" s="12">
        <v>1588.9517699999999</v>
      </c>
      <c r="F11" s="7">
        <v>6.3445396291214999</v>
      </c>
    </row>
    <row r="12" spans="1:6" x14ac:dyDescent="0.2">
      <c r="A12" s="7" t="s">
        <v>203</v>
      </c>
      <c r="B12" s="7" t="s">
        <v>204</v>
      </c>
      <c r="C12" s="7" t="s">
        <v>64</v>
      </c>
      <c r="D12" s="31">
        <v>488016</v>
      </c>
      <c r="E12" s="12">
        <v>1347.1681679999999</v>
      </c>
      <c r="F12" s="7">
        <v>5.379119738144734</v>
      </c>
    </row>
    <row r="13" spans="1:6" x14ac:dyDescent="0.2">
      <c r="A13" s="7" t="s">
        <v>111</v>
      </c>
      <c r="B13" s="7" t="s">
        <v>112</v>
      </c>
      <c r="C13" s="7" t="s">
        <v>11</v>
      </c>
      <c r="D13" s="31">
        <v>366664</v>
      </c>
      <c r="E13" s="12">
        <v>1283.873996</v>
      </c>
      <c r="F13" s="7">
        <v>5.1263918768412831</v>
      </c>
    </row>
    <row r="14" spans="1:6" x14ac:dyDescent="0.2">
      <c r="A14" s="7" t="s">
        <v>425</v>
      </c>
      <c r="B14" s="7" t="s">
        <v>426</v>
      </c>
      <c r="C14" s="7" t="s">
        <v>75</v>
      </c>
      <c r="D14" s="31">
        <v>59819</v>
      </c>
      <c r="E14" s="12">
        <v>1186.4799555</v>
      </c>
      <c r="F14" s="7">
        <v>4.737506347866093</v>
      </c>
    </row>
    <row r="15" spans="1:6" x14ac:dyDescent="0.2">
      <c r="A15" s="7" t="s">
        <v>23</v>
      </c>
      <c r="B15" s="7" t="s">
        <v>24</v>
      </c>
      <c r="C15" s="7" t="s">
        <v>11</v>
      </c>
      <c r="D15" s="31">
        <v>76009</v>
      </c>
      <c r="E15" s="12">
        <v>922.06517899999994</v>
      </c>
      <c r="F15" s="7">
        <v>3.6817222393090696</v>
      </c>
    </row>
    <row r="16" spans="1:6" x14ac:dyDescent="0.2">
      <c r="A16" s="7" t="s">
        <v>184</v>
      </c>
      <c r="B16" s="7" t="s">
        <v>185</v>
      </c>
      <c r="C16" s="7" t="s">
        <v>170</v>
      </c>
      <c r="D16" s="31">
        <v>70254</v>
      </c>
      <c r="E16" s="12">
        <v>908.34909300000004</v>
      </c>
      <c r="F16" s="7">
        <v>3.6269551577484771</v>
      </c>
    </row>
    <row r="17" spans="1:6" x14ac:dyDescent="0.2">
      <c r="A17" s="7" t="s">
        <v>115</v>
      </c>
      <c r="B17" s="7" t="s">
        <v>116</v>
      </c>
      <c r="C17" s="7" t="s">
        <v>11</v>
      </c>
      <c r="D17" s="31">
        <v>100957</v>
      </c>
      <c r="E17" s="12">
        <v>716.3403935</v>
      </c>
      <c r="F17" s="7">
        <v>2.8602819168647513</v>
      </c>
    </row>
    <row r="18" spans="1:6" x14ac:dyDescent="0.2">
      <c r="A18" s="7" t="s">
        <v>390</v>
      </c>
      <c r="B18" s="7" t="s">
        <v>391</v>
      </c>
      <c r="C18" s="7" t="s">
        <v>64</v>
      </c>
      <c r="D18" s="31">
        <v>40670</v>
      </c>
      <c r="E18" s="12">
        <v>704.66875500000003</v>
      </c>
      <c r="F18" s="7">
        <v>2.813678127877481</v>
      </c>
    </row>
    <row r="19" spans="1:6" x14ac:dyDescent="0.2">
      <c r="A19" s="7" t="s">
        <v>113</v>
      </c>
      <c r="B19" s="7" t="s">
        <v>114</v>
      </c>
      <c r="C19" s="7" t="s">
        <v>11</v>
      </c>
      <c r="D19" s="31">
        <v>213409</v>
      </c>
      <c r="E19" s="12">
        <v>574.17691449999995</v>
      </c>
      <c r="F19" s="7">
        <v>2.2926360994405495</v>
      </c>
    </row>
    <row r="20" spans="1:6" x14ac:dyDescent="0.2">
      <c r="A20" s="7" t="s">
        <v>273</v>
      </c>
      <c r="B20" s="7" t="s">
        <v>274</v>
      </c>
      <c r="C20" s="7" t="s">
        <v>30</v>
      </c>
      <c r="D20" s="31">
        <v>7567</v>
      </c>
      <c r="E20" s="12">
        <v>516.80339900000001</v>
      </c>
      <c r="F20" s="7">
        <v>2.063548880039443</v>
      </c>
    </row>
    <row r="21" spans="1:6" x14ac:dyDescent="0.2">
      <c r="A21" s="7" t="s">
        <v>427</v>
      </c>
      <c r="B21" s="7" t="s">
        <v>428</v>
      </c>
      <c r="C21" s="7" t="s">
        <v>11</v>
      </c>
      <c r="D21" s="31">
        <v>29136</v>
      </c>
      <c r="E21" s="12">
        <v>429.42093599999998</v>
      </c>
      <c r="F21" s="7">
        <v>1.7146386677466288</v>
      </c>
    </row>
    <row r="22" spans="1:6" x14ac:dyDescent="0.2">
      <c r="A22" s="7" t="s">
        <v>429</v>
      </c>
      <c r="B22" s="7" t="s">
        <v>430</v>
      </c>
      <c r="C22" s="7" t="s">
        <v>64</v>
      </c>
      <c r="D22" s="31">
        <v>25667</v>
      </c>
      <c r="E22" s="12">
        <v>360.672684</v>
      </c>
      <c r="F22" s="7">
        <v>1.4401331619899427</v>
      </c>
    </row>
    <row r="23" spans="1:6" x14ac:dyDescent="0.2">
      <c r="A23" s="7" t="s">
        <v>394</v>
      </c>
      <c r="B23" s="7" t="s">
        <v>395</v>
      </c>
      <c r="C23" s="7" t="s">
        <v>33</v>
      </c>
      <c r="D23" s="31">
        <v>13491</v>
      </c>
      <c r="E23" s="12">
        <v>357.37659000000002</v>
      </c>
      <c r="F23" s="7">
        <v>1.4269721589946727</v>
      </c>
    </row>
    <row r="24" spans="1:6" x14ac:dyDescent="0.2">
      <c r="A24" s="7" t="s">
        <v>186</v>
      </c>
      <c r="B24" s="7" t="s">
        <v>187</v>
      </c>
      <c r="C24" s="7" t="s">
        <v>30</v>
      </c>
      <c r="D24" s="31">
        <v>53085</v>
      </c>
      <c r="E24" s="12">
        <v>342.876015</v>
      </c>
      <c r="F24" s="7">
        <v>1.3690726843412988</v>
      </c>
    </row>
    <row r="25" spans="1:6" x14ac:dyDescent="0.2">
      <c r="A25" s="7" t="s">
        <v>188</v>
      </c>
      <c r="B25" s="7" t="s">
        <v>189</v>
      </c>
      <c r="C25" s="7" t="s">
        <v>75</v>
      </c>
      <c r="D25" s="31">
        <v>31715</v>
      </c>
      <c r="E25" s="12">
        <v>334.24438500000002</v>
      </c>
      <c r="F25" s="7">
        <v>1.3346073722828251</v>
      </c>
    </row>
    <row r="26" spans="1:6" x14ac:dyDescent="0.2">
      <c r="A26" s="7" t="s">
        <v>192</v>
      </c>
      <c r="B26" s="7" t="s">
        <v>193</v>
      </c>
      <c r="C26" s="7" t="s">
        <v>75</v>
      </c>
      <c r="D26" s="31">
        <v>35752</v>
      </c>
      <c r="E26" s="12">
        <v>296.79522800000001</v>
      </c>
      <c r="F26" s="7">
        <v>1.185076300824506</v>
      </c>
    </row>
    <row r="27" spans="1:6" x14ac:dyDescent="0.2">
      <c r="A27" s="7" t="s">
        <v>290</v>
      </c>
      <c r="B27" s="7" t="s">
        <v>291</v>
      </c>
      <c r="C27" s="7" t="s">
        <v>200</v>
      </c>
      <c r="D27" s="31">
        <v>62838</v>
      </c>
      <c r="E27" s="12">
        <v>279.72335700000002</v>
      </c>
      <c r="F27" s="7">
        <v>1.1169098755448073</v>
      </c>
    </row>
    <row r="28" spans="1:6" x14ac:dyDescent="0.2">
      <c r="A28" s="7" t="s">
        <v>126</v>
      </c>
      <c r="B28" s="7" t="s">
        <v>127</v>
      </c>
      <c r="C28" s="7" t="s">
        <v>128</v>
      </c>
      <c r="D28" s="31">
        <v>192475</v>
      </c>
      <c r="E28" s="12">
        <v>271.87093750000003</v>
      </c>
      <c r="F28" s="7">
        <v>1.0855558800096021</v>
      </c>
    </row>
    <row r="29" spans="1:6" x14ac:dyDescent="0.2">
      <c r="A29" s="7" t="s">
        <v>351</v>
      </c>
      <c r="B29" s="7" t="s">
        <v>352</v>
      </c>
      <c r="C29" s="7" t="s">
        <v>52</v>
      </c>
      <c r="D29" s="31">
        <v>175357</v>
      </c>
      <c r="E29" s="12">
        <v>260.66818050000001</v>
      </c>
      <c r="F29" s="7">
        <v>1.0408242921264039</v>
      </c>
    </row>
    <row r="30" spans="1:6" x14ac:dyDescent="0.2">
      <c r="A30" s="7" t="s">
        <v>392</v>
      </c>
      <c r="B30" s="7" t="s">
        <v>393</v>
      </c>
      <c r="C30" s="7" t="s">
        <v>95</v>
      </c>
      <c r="D30" s="31">
        <v>23756</v>
      </c>
      <c r="E30" s="12">
        <v>243.54651200000001</v>
      </c>
      <c r="F30" s="7">
        <v>0.97245902996685363</v>
      </c>
    </row>
    <row r="31" spans="1:6" x14ac:dyDescent="0.2">
      <c r="A31" s="7" t="s">
        <v>190</v>
      </c>
      <c r="B31" s="7" t="s">
        <v>191</v>
      </c>
      <c r="C31" s="7" t="s">
        <v>11</v>
      </c>
      <c r="D31" s="31">
        <v>105303</v>
      </c>
      <c r="E31" s="12">
        <v>243.40788449999999</v>
      </c>
      <c r="F31" s="7">
        <v>0.9719055029913708</v>
      </c>
    </row>
    <row r="32" spans="1:6" x14ac:dyDescent="0.2">
      <c r="A32" s="7" t="s">
        <v>162</v>
      </c>
      <c r="B32" s="7" t="s">
        <v>163</v>
      </c>
      <c r="C32" s="7" t="s">
        <v>128</v>
      </c>
      <c r="D32" s="31">
        <v>131057</v>
      </c>
      <c r="E32" s="12">
        <v>239.63772449999999</v>
      </c>
      <c r="F32" s="7">
        <v>0.95685159765595051</v>
      </c>
    </row>
    <row r="33" spans="1:6" x14ac:dyDescent="0.2">
      <c r="A33" s="7" t="s">
        <v>120</v>
      </c>
      <c r="B33" s="7" t="s">
        <v>121</v>
      </c>
      <c r="C33" s="7" t="s">
        <v>36</v>
      </c>
      <c r="D33" s="31">
        <v>75104</v>
      </c>
      <c r="E33" s="12">
        <v>238.86827199999999</v>
      </c>
      <c r="F33" s="7">
        <v>0.95377924393751334</v>
      </c>
    </row>
    <row r="34" spans="1:6" x14ac:dyDescent="0.2">
      <c r="A34" s="7" t="s">
        <v>431</v>
      </c>
      <c r="B34" s="7" t="s">
        <v>432</v>
      </c>
      <c r="C34" s="7" t="s">
        <v>75</v>
      </c>
      <c r="D34" s="31">
        <v>64394</v>
      </c>
      <c r="E34" s="12">
        <v>237.549466</v>
      </c>
      <c r="F34" s="7">
        <v>0.94851337175177486</v>
      </c>
    </row>
    <row r="35" spans="1:6" x14ac:dyDescent="0.2">
      <c r="A35" s="7" t="s">
        <v>124</v>
      </c>
      <c r="B35" s="7" t="s">
        <v>125</v>
      </c>
      <c r="C35" s="7" t="s">
        <v>55</v>
      </c>
      <c r="D35" s="31">
        <v>5941</v>
      </c>
      <c r="E35" s="12">
        <v>227.33236500000001</v>
      </c>
      <c r="F35" s="7">
        <v>0.90771741846161491</v>
      </c>
    </row>
    <row r="36" spans="1:6" x14ac:dyDescent="0.2">
      <c r="A36" s="7" t="s">
        <v>269</v>
      </c>
      <c r="B36" s="7" t="s">
        <v>270</v>
      </c>
      <c r="C36" s="7" t="s">
        <v>30</v>
      </c>
      <c r="D36" s="31">
        <v>7743</v>
      </c>
      <c r="E36" s="12">
        <v>224.593458</v>
      </c>
      <c r="F36" s="7">
        <v>0.89678121238534214</v>
      </c>
    </row>
    <row r="37" spans="1:6" x14ac:dyDescent="0.2">
      <c r="A37" s="7" t="s">
        <v>433</v>
      </c>
      <c r="B37" s="7" t="s">
        <v>434</v>
      </c>
      <c r="C37" s="7" t="s">
        <v>33</v>
      </c>
      <c r="D37" s="31">
        <v>3442</v>
      </c>
      <c r="E37" s="12">
        <v>222.43752900000001</v>
      </c>
      <c r="F37" s="7">
        <v>0.88817278434093883</v>
      </c>
    </row>
    <row r="38" spans="1:6" x14ac:dyDescent="0.2">
      <c r="A38" s="7" t="s">
        <v>338</v>
      </c>
      <c r="B38" s="7" t="s">
        <v>339</v>
      </c>
      <c r="C38" s="7" t="s">
        <v>340</v>
      </c>
      <c r="D38" s="31">
        <v>95422</v>
      </c>
      <c r="E38" s="12">
        <v>217.84842599999999</v>
      </c>
      <c r="F38" s="7">
        <v>0.86984891423025557</v>
      </c>
    </row>
    <row r="39" spans="1:6" x14ac:dyDescent="0.2">
      <c r="A39" s="7" t="s">
        <v>217</v>
      </c>
      <c r="B39" s="7" t="s">
        <v>218</v>
      </c>
      <c r="C39" s="7" t="s">
        <v>219</v>
      </c>
      <c r="D39" s="31">
        <v>42975</v>
      </c>
      <c r="E39" s="12">
        <v>215.0683875</v>
      </c>
      <c r="F39" s="7">
        <v>0.85874847382246799</v>
      </c>
    </row>
    <row r="40" spans="1:6" x14ac:dyDescent="0.2">
      <c r="A40" s="7" t="s">
        <v>117</v>
      </c>
      <c r="B40" s="7" t="s">
        <v>118</v>
      </c>
      <c r="C40" s="7" t="s">
        <v>119</v>
      </c>
      <c r="D40" s="31">
        <v>138234</v>
      </c>
      <c r="E40" s="12">
        <v>199.88636399999999</v>
      </c>
      <c r="F40" s="7">
        <v>0.79812803740355509</v>
      </c>
    </row>
    <row r="41" spans="1:6" x14ac:dyDescent="0.2">
      <c r="A41" s="7" t="s">
        <v>138</v>
      </c>
      <c r="B41" s="7" t="s">
        <v>139</v>
      </c>
      <c r="C41" s="7" t="s">
        <v>30</v>
      </c>
      <c r="D41" s="31">
        <v>7391</v>
      </c>
      <c r="E41" s="12">
        <v>194.24287100000001</v>
      </c>
      <c r="F41" s="7">
        <v>0.77559408410101427</v>
      </c>
    </row>
    <row r="42" spans="1:6" x14ac:dyDescent="0.2">
      <c r="A42" s="7" t="s">
        <v>28</v>
      </c>
      <c r="B42" s="7" t="s">
        <v>29</v>
      </c>
      <c r="C42" s="7" t="s">
        <v>30</v>
      </c>
      <c r="D42" s="31">
        <v>103565</v>
      </c>
      <c r="E42" s="12">
        <v>183.7760925</v>
      </c>
      <c r="F42" s="7">
        <v>0.73380119130447152</v>
      </c>
    </row>
    <row r="43" spans="1:6" x14ac:dyDescent="0.2">
      <c r="A43" s="7" t="s">
        <v>435</v>
      </c>
      <c r="B43" s="7" t="s">
        <v>436</v>
      </c>
      <c r="C43" s="7" t="s">
        <v>304</v>
      </c>
      <c r="D43" s="31">
        <v>20879</v>
      </c>
      <c r="E43" s="12">
        <v>183.234104</v>
      </c>
      <c r="F43" s="7">
        <v>0.73163708061105615</v>
      </c>
    </row>
    <row r="44" spans="1:6" x14ac:dyDescent="0.2">
      <c r="A44" s="7" t="s">
        <v>201</v>
      </c>
      <c r="B44" s="7" t="s">
        <v>202</v>
      </c>
      <c r="C44" s="7" t="s">
        <v>200</v>
      </c>
      <c r="D44" s="31">
        <v>6901</v>
      </c>
      <c r="E44" s="12">
        <v>181.61016649999999</v>
      </c>
      <c r="F44" s="7">
        <v>0.72515284615001485</v>
      </c>
    </row>
    <row r="45" spans="1:6" x14ac:dyDescent="0.2">
      <c r="A45" s="7" t="s">
        <v>347</v>
      </c>
      <c r="B45" s="7" t="s">
        <v>348</v>
      </c>
      <c r="C45" s="7" t="s">
        <v>22</v>
      </c>
      <c r="D45" s="31">
        <v>105818</v>
      </c>
      <c r="E45" s="12">
        <v>179.25569200000001</v>
      </c>
      <c r="F45" s="7">
        <v>0.71575164401597791</v>
      </c>
    </row>
    <row r="46" spans="1:6" x14ac:dyDescent="0.2">
      <c r="A46" s="7" t="s">
        <v>129</v>
      </c>
      <c r="B46" s="7" t="s">
        <v>130</v>
      </c>
      <c r="C46" s="7" t="s">
        <v>131</v>
      </c>
      <c r="D46" s="31">
        <v>51356</v>
      </c>
      <c r="E46" s="12">
        <v>175.63751999999999</v>
      </c>
      <c r="F46" s="7">
        <v>0.70130461291510449</v>
      </c>
    </row>
    <row r="47" spans="1:6" x14ac:dyDescent="0.2">
      <c r="A47" s="7" t="s">
        <v>207</v>
      </c>
      <c r="B47" s="7" t="s">
        <v>208</v>
      </c>
      <c r="C47" s="7" t="s">
        <v>55</v>
      </c>
      <c r="D47" s="31">
        <v>22463</v>
      </c>
      <c r="E47" s="12">
        <v>174.54874150000001</v>
      </c>
      <c r="F47" s="7">
        <v>0.69695721957629631</v>
      </c>
    </row>
    <row r="48" spans="1:6" x14ac:dyDescent="0.2">
      <c r="A48" s="7" t="s">
        <v>20</v>
      </c>
      <c r="B48" s="7" t="s">
        <v>21</v>
      </c>
      <c r="C48" s="7" t="s">
        <v>22</v>
      </c>
      <c r="D48" s="31">
        <v>83100</v>
      </c>
      <c r="E48" s="12">
        <v>162.66825</v>
      </c>
      <c r="F48" s="7">
        <v>0.64951949959113209</v>
      </c>
    </row>
    <row r="49" spans="1:10" x14ac:dyDescent="0.2">
      <c r="A49" s="7" t="s">
        <v>437</v>
      </c>
      <c r="B49" s="7" t="s">
        <v>438</v>
      </c>
      <c r="C49" s="7" t="s">
        <v>219</v>
      </c>
      <c r="D49" s="31">
        <v>57801</v>
      </c>
      <c r="E49" s="12">
        <v>162.478611</v>
      </c>
      <c r="F49" s="7">
        <v>0.64876228834441996</v>
      </c>
    </row>
    <row r="50" spans="1:10" x14ac:dyDescent="0.2">
      <c r="A50" s="7" t="s">
        <v>439</v>
      </c>
      <c r="B50" s="7" t="s">
        <v>440</v>
      </c>
      <c r="C50" s="7" t="s">
        <v>200</v>
      </c>
      <c r="D50" s="31">
        <v>28889</v>
      </c>
      <c r="E50" s="12">
        <v>160.20394949999999</v>
      </c>
      <c r="F50" s="7">
        <v>0.63967977224666139</v>
      </c>
    </row>
    <row r="51" spans="1:10" x14ac:dyDescent="0.2">
      <c r="A51" s="7" t="s">
        <v>441</v>
      </c>
      <c r="B51" s="7" t="s">
        <v>442</v>
      </c>
      <c r="C51" s="7" t="s">
        <v>30</v>
      </c>
      <c r="D51" s="31">
        <v>791</v>
      </c>
      <c r="E51" s="12">
        <v>157.164581</v>
      </c>
      <c r="F51" s="7">
        <v>0.62754385077954633</v>
      </c>
    </row>
    <row r="52" spans="1:10" x14ac:dyDescent="0.2">
      <c r="A52" s="7" t="s">
        <v>122</v>
      </c>
      <c r="B52" s="7" t="s">
        <v>123</v>
      </c>
      <c r="C52" s="7" t="s">
        <v>119</v>
      </c>
      <c r="D52" s="31">
        <v>45697</v>
      </c>
      <c r="E52" s="12">
        <v>154.2502235</v>
      </c>
      <c r="F52" s="7">
        <v>0.61590708684417694</v>
      </c>
    </row>
    <row r="53" spans="1:10" x14ac:dyDescent="0.2">
      <c r="A53" s="7" t="s">
        <v>443</v>
      </c>
      <c r="B53" s="7" t="s">
        <v>444</v>
      </c>
      <c r="C53" s="7" t="s">
        <v>67</v>
      </c>
      <c r="D53" s="31">
        <v>31716</v>
      </c>
      <c r="E53" s="12">
        <v>148.01857200000001</v>
      </c>
      <c r="F53" s="7">
        <v>0.59102467024532412</v>
      </c>
    </row>
    <row r="54" spans="1:10" x14ac:dyDescent="0.2">
      <c r="A54" s="7" t="s">
        <v>396</v>
      </c>
      <c r="B54" s="7" t="s">
        <v>397</v>
      </c>
      <c r="C54" s="7" t="s">
        <v>155</v>
      </c>
      <c r="D54" s="31">
        <v>44805</v>
      </c>
      <c r="E54" s="12">
        <v>145.99709250000001</v>
      </c>
      <c r="F54" s="7">
        <v>0.58295308680311131</v>
      </c>
    </row>
    <row r="55" spans="1:10" x14ac:dyDescent="0.2">
      <c r="A55" s="7" t="s">
        <v>445</v>
      </c>
      <c r="B55" s="7" t="s">
        <v>446</v>
      </c>
      <c r="C55" s="7" t="s">
        <v>447</v>
      </c>
      <c r="D55" s="31">
        <v>48441</v>
      </c>
      <c r="E55" s="12">
        <v>142.24699649999999</v>
      </c>
      <c r="F55" s="7">
        <v>0.56797929519141876</v>
      </c>
    </row>
    <row r="56" spans="1:10" x14ac:dyDescent="0.2">
      <c r="A56" s="7" t="s">
        <v>448</v>
      </c>
      <c r="B56" s="7" t="s">
        <v>449</v>
      </c>
      <c r="C56" s="7" t="s">
        <v>33</v>
      </c>
      <c r="D56" s="31">
        <v>18949</v>
      </c>
      <c r="E56" s="12">
        <v>124.16332250000001</v>
      </c>
      <c r="F56" s="7">
        <v>0.49577283273024914</v>
      </c>
    </row>
    <row r="57" spans="1:10" x14ac:dyDescent="0.2">
      <c r="A57" s="7" t="s">
        <v>257</v>
      </c>
      <c r="B57" s="7" t="s">
        <v>258</v>
      </c>
      <c r="C57" s="7" t="s">
        <v>119</v>
      </c>
      <c r="D57" s="31">
        <v>42511</v>
      </c>
      <c r="E57" s="12">
        <v>94.948318499999999</v>
      </c>
      <c r="F57" s="7">
        <v>0.37911998388830903</v>
      </c>
      <c r="H57" s="1"/>
      <c r="I57" s="1"/>
    </row>
    <row r="58" spans="1:10" x14ac:dyDescent="0.2">
      <c r="A58" s="6" t="s">
        <v>40</v>
      </c>
      <c r="B58" s="7"/>
      <c r="C58" s="7"/>
      <c r="D58" s="31"/>
      <c r="E58" s="13">
        <f xml:space="preserve"> SUM(E8:E57)</f>
        <v>24583.883390999992</v>
      </c>
      <c r="F58" s="6">
        <f>SUM(F8:F57)</f>
        <v>98.161206247249027</v>
      </c>
      <c r="I58" s="1"/>
      <c r="J58" s="1"/>
    </row>
    <row r="59" spans="1:10" x14ac:dyDescent="0.2">
      <c r="A59" s="7"/>
      <c r="B59" s="7"/>
      <c r="C59" s="7"/>
      <c r="D59" s="31"/>
      <c r="E59" s="12"/>
      <c r="F59" s="7"/>
    </row>
    <row r="60" spans="1:10" x14ac:dyDescent="0.2">
      <c r="A60" s="6" t="s">
        <v>40</v>
      </c>
      <c r="B60" s="7"/>
      <c r="C60" s="7"/>
      <c r="D60" s="7"/>
      <c r="E60" s="13">
        <v>24583.883390999992</v>
      </c>
      <c r="F60" s="6">
        <v>98.161206247249027</v>
      </c>
      <c r="I60" s="1"/>
      <c r="J60" s="1"/>
    </row>
    <row r="61" spans="1:10" x14ac:dyDescent="0.2">
      <c r="A61" s="7"/>
      <c r="B61" s="7"/>
      <c r="C61" s="7"/>
      <c r="D61" s="7"/>
      <c r="E61" s="12"/>
      <c r="F61" s="7"/>
    </row>
    <row r="62" spans="1:10" x14ac:dyDescent="0.2">
      <c r="A62" s="6" t="s">
        <v>103</v>
      </c>
      <c r="B62" s="7"/>
      <c r="C62" s="7"/>
      <c r="D62" s="7"/>
      <c r="E62" s="13">
        <v>460.5148299</v>
      </c>
      <c r="F62" s="6">
        <v>1.84</v>
      </c>
      <c r="I62" s="1"/>
      <c r="J62" s="1"/>
    </row>
    <row r="63" spans="1:10" x14ac:dyDescent="0.2">
      <c r="A63" s="7"/>
      <c r="B63" s="7"/>
      <c r="C63" s="7"/>
      <c r="D63" s="7"/>
      <c r="E63" s="12"/>
      <c r="F63" s="7"/>
    </row>
    <row r="64" spans="1:10" x14ac:dyDescent="0.2">
      <c r="A64" s="8" t="s">
        <v>104</v>
      </c>
      <c r="B64" s="5"/>
      <c r="C64" s="5"/>
      <c r="D64" s="5"/>
      <c r="E64" s="14">
        <v>25044.398220899991</v>
      </c>
      <c r="F64" s="8">
        <f xml:space="preserve"> ROUND(SUM(F60:F63),2)</f>
        <v>100</v>
      </c>
      <c r="I64" s="1"/>
      <c r="J64" s="1"/>
    </row>
    <row r="66" spans="1:4" x14ac:dyDescent="0.2">
      <c r="A66" s="4" t="s">
        <v>105</v>
      </c>
      <c r="B66" s="2"/>
      <c r="C66" s="2"/>
      <c r="D66" s="2"/>
    </row>
    <row r="67" spans="1:4" x14ac:dyDescent="0.2">
      <c r="A67" s="4" t="s">
        <v>687</v>
      </c>
      <c r="B67" s="2"/>
      <c r="C67" s="2"/>
      <c r="D67" s="2"/>
    </row>
    <row r="68" spans="1:4" x14ac:dyDescent="0.2">
      <c r="A68" s="4" t="s">
        <v>106</v>
      </c>
      <c r="B68" s="2"/>
      <c r="C68" s="2"/>
      <c r="D68" s="2"/>
    </row>
    <row r="69" spans="1:4" x14ac:dyDescent="0.2">
      <c r="A69" s="2" t="s">
        <v>678</v>
      </c>
      <c r="B69" s="2"/>
      <c r="C69" s="2"/>
      <c r="D69" s="10">
        <v>92.497</v>
      </c>
    </row>
    <row r="70" spans="1:4" x14ac:dyDescent="0.2">
      <c r="A70" s="2" t="s">
        <v>679</v>
      </c>
      <c r="B70" s="2"/>
      <c r="C70" s="2"/>
      <c r="D70" s="10">
        <v>92.497</v>
      </c>
    </row>
    <row r="71" spans="1:4" x14ac:dyDescent="0.2">
      <c r="A71" s="2" t="s">
        <v>680</v>
      </c>
      <c r="B71" s="2"/>
      <c r="C71" s="2"/>
      <c r="D71" s="10">
        <v>94.472700000000003</v>
      </c>
    </row>
    <row r="72" spans="1:4" x14ac:dyDescent="0.2">
      <c r="A72" s="2" t="s">
        <v>681</v>
      </c>
      <c r="B72" s="2"/>
      <c r="C72" s="2"/>
      <c r="D72" s="10">
        <v>94.472700000000003</v>
      </c>
    </row>
    <row r="73" spans="1:4" x14ac:dyDescent="0.2">
      <c r="A73" s="2"/>
      <c r="B73" s="2"/>
      <c r="C73" s="2"/>
      <c r="D73" s="10"/>
    </row>
    <row r="74" spans="1:4" x14ac:dyDescent="0.2">
      <c r="A74" s="4" t="s">
        <v>107</v>
      </c>
      <c r="B74" s="2"/>
      <c r="C74" s="2"/>
      <c r="D74" s="2"/>
    </row>
    <row r="75" spans="1:4" x14ac:dyDescent="0.2">
      <c r="A75" s="2" t="s">
        <v>678</v>
      </c>
      <c r="B75" s="2"/>
      <c r="C75" s="2"/>
      <c r="D75" s="10">
        <v>85.365499999999997</v>
      </c>
    </row>
    <row r="76" spans="1:4" x14ac:dyDescent="0.2">
      <c r="A76" s="2" t="s">
        <v>679</v>
      </c>
      <c r="B76" s="2"/>
      <c r="C76" s="2"/>
      <c r="D76" s="10">
        <v>85.365499999999997</v>
      </c>
    </row>
    <row r="77" spans="1:4" x14ac:dyDescent="0.2">
      <c r="A77" s="2" t="s">
        <v>680</v>
      </c>
      <c r="B77" s="2"/>
      <c r="C77" s="2"/>
      <c r="D77" s="10">
        <v>87.358800000000002</v>
      </c>
    </row>
    <row r="78" spans="1:4" x14ac:dyDescent="0.2">
      <c r="A78" s="2" t="s">
        <v>681</v>
      </c>
      <c r="B78" s="2"/>
      <c r="C78" s="2"/>
      <c r="D78" s="10">
        <v>87.358800000000002</v>
      </c>
    </row>
    <row r="79" spans="1:4" x14ac:dyDescent="0.2">
      <c r="A79" s="2"/>
      <c r="B79" s="2"/>
      <c r="C79" s="2"/>
      <c r="D79" s="2"/>
    </row>
    <row r="80" spans="1:4" x14ac:dyDescent="0.2">
      <c r="A80" s="4" t="s">
        <v>108</v>
      </c>
      <c r="B80" s="2"/>
      <c r="C80" s="2"/>
      <c r="D80" s="21" t="s">
        <v>109</v>
      </c>
    </row>
    <row r="81" spans="1:4" x14ac:dyDescent="0.2">
      <c r="A81" s="4"/>
      <c r="B81" s="2"/>
      <c r="C81" s="2"/>
      <c r="D81" s="21"/>
    </row>
    <row r="82" spans="1:4" x14ac:dyDescent="0.2">
      <c r="A82" s="9" t="s">
        <v>686</v>
      </c>
      <c r="B82" s="2"/>
      <c r="C82" s="2"/>
      <c r="D82" s="28">
        <v>0.13516929784196058</v>
      </c>
    </row>
  </sheetData>
  <sortState xmlns:xlrd2="http://schemas.microsoft.com/office/spreadsheetml/2017/richdata2" ref="A8:F57">
    <sortCondition descending="1" ref="E8:E57"/>
  </sortState>
  <mergeCells count="1">
    <mergeCell ref="A1:F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1DD-59AC-4C2C-A830-3F702B737CF0}">
  <dimension ref="A1:E37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0.42578125" style="1" bestFit="1" customWidth="1"/>
    <col min="3" max="3" width="11.7109375" style="1" bestFit="1" customWidth="1"/>
    <col min="4" max="4" width="24" style="1" bestFit="1" customWidth="1"/>
    <col min="5" max="5" width="14.140625" style="35" bestFit="1" customWidth="1"/>
    <col min="6" max="16384" width="9.140625" style="2"/>
  </cols>
  <sheetData>
    <row r="1" spans="1:5" x14ac:dyDescent="0.2">
      <c r="A1" s="77" t="s">
        <v>424</v>
      </c>
      <c r="B1" s="77"/>
      <c r="C1" s="77"/>
      <c r="D1" s="77"/>
      <c r="E1" s="77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5" x14ac:dyDescent="0.2">
      <c r="A4" s="5"/>
      <c r="B4" s="5"/>
      <c r="C4" s="5"/>
      <c r="D4" s="5"/>
      <c r="E4" s="34"/>
    </row>
    <row r="5" spans="1:5" x14ac:dyDescent="0.2">
      <c r="A5" s="6" t="s">
        <v>618</v>
      </c>
      <c r="B5" s="7"/>
      <c r="C5" s="7"/>
      <c r="D5" s="7"/>
      <c r="E5" s="12"/>
    </row>
    <row r="6" spans="1:5" x14ac:dyDescent="0.2">
      <c r="A6" s="7" t="s">
        <v>423</v>
      </c>
      <c r="B6" s="7" t="s">
        <v>624</v>
      </c>
      <c r="C6" s="11">
        <v>6397492.2199999997</v>
      </c>
      <c r="D6" s="12">
        <v>2225.7515168999998</v>
      </c>
      <c r="E6" s="12">
        <v>79.819308442926115</v>
      </c>
    </row>
    <row r="7" spans="1:5" x14ac:dyDescent="0.2">
      <c r="A7" s="7" t="s">
        <v>180</v>
      </c>
      <c r="B7" s="7" t="s">
        <v>619</v>
      </c>
      <c r="C7" s="11">
        <v>88951.66</v>
      </c>
      <c r="D7" s="12">
        <v>413.80882919999999</v>
      </c>
      <c r="E7" s="12">
        <v>14.839902084094556</v>
      </c>
    </row>
    <row r="8" spans="1:5" x14ac:dyDescent="0.2">
      <c r="A8" s="7" t="s">
        <v>415</v>
      </c>
      <c r="B8" s="7" t="s">
        <v>625</v>
      </c>
      <c r="C8" s="11">
        <v>55734.22</v>
      </c>
      <c r="D8" s="12">
        <v>138.93342509999999</v>
      </c>
      <c r="E8" s="12">
        <v>4.9823935092873679</v>
      </c>
    </row>
    <row r="9" spans="1:5" x14ac:dyDescent="0.2">
      <c r="A9" s="6" t="s">
        <v>40</v>
      </c>
      <c r="B9" s="7"/>
      <c r="C9" s="7"/>
      <c r="D9" s="13">
        <f>SUM(D6:D8)</f>
        <v>2778.4937712000001</v>
      </c>
      <c r="E9" s="13">
        <f>SUM(E6:E8)</f>
        <v>99.641604036308038</v>
      </c>
    </row>
    <row r="10" spans="1:5" x14ac:dyDescent="0.2">
      <c r="A10" s="7"/>
      <c r="B10" s="7"/>
      <c r="C10" s="7"/>
      <c r="D10" s="12"/>
      <c r="E10" s="12"/>
    </row>
    <row r="11" spans="1:5" x14ac:dyDescent="0.2">
      <c r="A11" s="6" t="s">
        <v>40</v>
      </c>
      <c r="B11" s="7"/>
      <c r="C11" s="7"/>
      <c r="D11" s="13">
        <f>D9</f>
        <v>2778.4937712000001</v>
      </c>
      <c r="E11" s="13">
        <f>E9</f>
        <v>99.641604036308038</v>
      </c>
    </row>
    <row r="12" spans="1:5" x14ac:dyDescent="0.2">
      <c r="A12" s="7"/>
      <c r="B12" s="7"/>
      <c r="C12" s="7"/>
      <c r="D12" s="12"/>
      <c r="E12" s="12"/>
    </row>
    <row r="13" spans="1:5" x14ac:dyDescent="0.2">
      <c r="A13" s="6" t="s">
        <v>103</v>
      </c>
      <c r="B13" s="7"/>
      <c r="C13" s="7"/>
      <c r="D13" s="13">
        <v>9.9938269999997829</v>
      </c>
      <c r="E13" s="13">
        <v>0.35839596369196375</v>
      </c>
    </row>
    <row r="14" spans="1:5" x14ac:dyDescent="0.2">
      <c r="A14" s="7"/>
      <c r="B14" s="7"/>
      <c r="C14" s="7"/>
      <c r="D14" s="12"/>
      <c r="E14" s="12"/>
    </row>
    <row r="15" spans="1:5" x14ac:dyDescent="0.2">
      <c r="A15" s="8" t="s">
        <v>104</v>
      </c>
      <c r="B15" s="5"/>
      <c r="C15" s="5"/>
      <c r="D15" s="14">
        <f>D11+D13</f>
        <v>2788.4875981999999</v>
      </c>
      <c r="E15" s="14">
        <f xml:space="preserve"> ROUND(SUM(E11:E14),2)</f>
        <v>100</v>
      </c>
    </row>
    <row r="17" spans="1:4" x14ac:dyDescent="0.2">
      <c r="A17" s="4" t="s">
        <v>105</v>
      </c>
      <c r="B17" s="2"/>
      <c r="C17" s="2"/>
      <c r="D17" s="2"/>
    </row>
    <row r="18" spans="1:4" x14ac:dyDescent="0.2">
      <c r="A18" s="4" t="s">
        <v>687</v>
      </c>
      <c r="B18" s="2"/>
      <c r="C18" s="2"/>
      <c r="D18" s="2"/>
    </row>
    <row r="19" spans="1:4" x14ac:dyDescent="0.2">
      <c r="A19" s="4" t="s">
        <v>106</v>
      </c>
      <c r="B19" s="2"/>
      <c r="C19" s="2"/>
      <c r="D19" s="2"/>
    </row>
    <row r="20" spans="1:4" x14ac:dyDescent="0.2">
      <c r="A20" s="2" t="s">
        <v>678</v>
      </c>
      <c r="B20" s="2"/>
      <c r="C20" s="2"/>
      <c r="D20" s="10">
        <v>36.574100000000001</v>
      </c>
    </row>
    <row r="21" spans="1:4" x14ac:dyDescent="0.2">
      <c r="A21" s="2" t="s">
        <v>679</v>
      </c>
      <c r="B21" s="2"/>
      <c r="C21" s="2"/>
      <c r="D21" s="10">
        <v>14.6431</v>
      </c>
    </row>
    <row r="22" spans="1:4" x14ac:dyDescent="0.2">
      <c r="A22" s="2" t="s">
        <v>680</v>
      </c>
      <c r="B22" s="2"/>
      <c r="C22" s="2"/>
      <c r="D22" s="10">
        <v>37.4358</v>
      </c>
    </row>
    <row r="23" spans="1:4" x14ac:dyDescent="0.2">
      <c r="A23" s="2" t="s">
        <v>681</v>
      </c>
      <c r="B23" s="2"/>
      <c r="C23" s="2"/>
      <c r="D23" s="10">
        <v>14.9869</v>
      </c>
    </row>
    <row r="24" spans="1:4" x14ac:dyDescent="0.2">
      <c r="A24" s="2"/>
      <c r="B24" s="2"/>
      <c r="C24" s="2"/>
      <c r="D24" s="10"/>
    </row>
    <row r="25" spans="1:4" x14ac:dyDescent="0.2">
      <c r="A25" s="4" t="s">
        <v>107</v>
      </c>
      <c r="B25" s="2"/>
      <c r="C25" s="2"/>
      <c r="D25" s="2"/>
    </row>
    <row r="26" spans="1:4" x14ac:dyDescent="0.2">
      <c r="A26" s="2" t="s">
        <v>678</v>
      </c>
      <c r="B26" s="2"/>
      <c r="C26" s="2"/>
      <c r="D26" s="10">
        <v>36.940899999999999</v>
      </c>
    </row>
    <row r="27" spans="1:4" x14ac:dyDescent="0.2">
      <c r="A27" s="2" t="s">
        <v>679</v>
      </c>
      <c r="B27" s="2"/>
      <c r="C27" s="2"/>
      <c r="D27" s="10">
        <v>14.231</v>
      </c>
    </row>
    <row r="28" spans="1:4" x14ac:dyDescent="0.2">
      <c r="A28" s="2" t="s">
        <v>680</v>
      </c>
      <c r="B28" s="2"/>
      <c r="C28" s="2"/>
      <c r="D28" s="10">
        <v>37.878700000000002</v>
      </c>
    </row>
    <row r="29" spans="1:4" x14ac:dyDescent="0.2">
      <c r="A29" s="2" t="s">
        <v>681</v>
      </c>
      <c r="B29" s="2"/>
      <c r="C29" s="2"/>
      <c r="D29" s="10">
        <v>14.6029</v>
      </c>
    </row>
    <row r="30" spans="1:4" x14ac:dyDescent="0.2">
      <c r="A30" s="2"/>
      <c r="B30" s="2"/>
      <c r="C30" s="2"/>
      <c r="D30" s="2"/>
    </row>
    <row r="31" spans="1:4" x14ac:dyDescent="0.2">
      <c r="A31" s="4" t="s">
        <v>108</v>
      </c>
      <c r="B31" s="2"/>
      <c r="C31" s="2"/>
      <c r="D31" s="21" t="s">
        <v>322</v>
      </c>
    </row>
    <row r="32" spans="1:4" x14ac:dyDescent="0.2">
      <c r="A32" s="15" t="s">
        <v>682</v>
      </c>
      <c r="B32" s="16"/>
      <c r="C32" s="69" t="s">
        <v>683</v>
      </c>
      <c r="D32" s="70"/>
    </row>
    <row r="33" spans="1:4" x14ac:dyDescent="0.2">
      <c r="A33" s="71"/>
      <c r="B33" s="72"/>
      <c r="C33" s="17" t="s">
        <v>684</v>
      </c>
      <c r="D33" s="17" t="s">
        <v>685</v>
      </c>
    </row>
    <row r="34" spans="1:4" x14ac:dyDescent="0.2">
      <c r="A34" s="18" t="s">
        <v>679</v>
      </c>
      <c r="B34" s="19"/>
      <c r="C34" s="20">
        <v>0.396177485</v>
      </c>
      <c r="D34" s="20">
        <v>0.36686232560000004</v>
      </c>
    </row>
    <row r="35" spans="1:4" x14ac:dyDescent="0.2">
      <c r="A35" s="18" t="s">
        <v>681</v>
      </c>
      <c r="B35" s="19"/>
      <c r="C35" s="20">
        <v>0.396177485</v>
      </c>
      <c r="D35" s="20">
        <v>0.36686232560000004</v>
      </c>
    </row>
    <row r="36" spans="1:4" x14ac:dyDescent="0.2">
      <c r="A36" s="4"/>
      <c r="B36" s="2"/>
      <c r="C36" s="2"/>
      <c r="D36" s="21"/>
    </row>
    <row r="37" spans="1:4" x14ac:dyDescent="0.2">
      <c r="A37" s="9" t="s">
        <v>686</v>
      </c>
      <c r="B37" s="2"/>
      <c r="C37" s="2"/>
      <c r="D37" s="28">
        <v>5.3382599292408114E-2</v>
      </c>
    </row>
  </sheetData>
  <mergeCells count="3">
    <mergeCell ref="A1:E1"/>
    <mergeCell ref="C32:D32"/>
    <mergeCell ref="A33:B3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D9F6-0BDB-4603-8892-89869ADC3156}">
  <dimension ref="A1:E38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35" bestFit="1" customWidth="1"/>
    <col min="6" max="16384" width="9.140625" style="2"/>
  </cols>
  <sheetData>
    <row r="1" spans="1:5" x14ac:dyDescent="0.2">
      <c r="A1" s="77" t="s">
        <v>422</v>
      </c>
      <c r="B1" s="77"/>
      <c r="C1" s="77"/>
      <c r="D1" s="77"/>
      <c r="E1" s="77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5" x14ac:dyDescent="0.2">
      <c r="A4" s="5"/>
      <c r="B4" s="5"/>
      <c r="C4" s="5"/>
      <c r="D4" s="5"/>
      <c r="E4" s="34"/>
    </row>
    <row r="5" spans="1:5" x14ac:dyDescent="0.2">
      <c r="A5" s="6" t="s">
        <v>618</v>
      </c>
      <c r="B5" s="7"/>
      <c r="C5" s="7"/>
      <c r="D5" s="7"/>
      <c r="E5" s="12"/>
    </row>
    <row r="6" spans="1:5" x14ac:dyDescent="0.2">
      <c r="A6" s="7" t="s">
        <v>418</v>
      </c>
      <c r="B6" s="7" t="s">
        <v>626</v>
      </c>
      <c r="C6" s="26">
        <v>443274.78</v>
      </c>
      <c r="D6" s="12">
        <v>306.71156960000002</v>
      </c>
      <c r="E6" s="12">
        <v>49.97116087678905</v>
      </c>
    </row>
    <row r="7" spans="1:5" x14ac:dyDescent="0.2">
      <c r="A7" s="7" t="s">
        <v>417</v>
      </c>
      <c r="B7" s="7" t="s">
        <v>627</v>
      </c>
      <c r="C7" s="26">
        <v>270694.8</v>
      </c>
      <c r="D7" s="12">
        <v>184.28847909999999</v>
      </c>
      <c r="E7" s="12">
        <v>30.025307649316911</v>
      </c>
    </row>
    <row r="8" spans="1:5" x14ac:dyDescent="0.2">
      <c r="A8" s="7" t="s">
        <v>415</v>
      </c>
      <c r="B8" s="7" t="s">
        <v>625</v>
      </c>
      <c r="C8" s="26">
        <v>24584.09</v>
      </c>
      <c r="D8" s="12">
        <v>61.2828558</v>
      </c>
      <c r="E8" s="12">
        <v>9.9845449265728146</v>
      </c>
    </row>
    <row r="9" spans="1:5" x14ac:dyDescent="0.2">
      <c r="A9" s="7" t="s">
        <v>180</v>
      </c>
      <c r="B9" s="7" t="s">
        <v>619</v>
      </c>
      <c r="C9" s="26">
        <v>13073.53</v>
      </c>
      <c r="D9" s="12">
        <v>60.818893600000003</v>
      </c>
      <c r="E9" s="12">
        <v>9.9089536152728037</v>
      </c>
    </row>
    <row r="10" spans="1:5" x14ac:dyDescent="0.2">
      <c r="A10" s="6" t="s">
        <v>40</v>
      </c>
      <c r="B10" s="7"/>
      <c r="C10" s="26"/>
      <c r="D10" s="13">
        <f>SUM(D6:D9)</f>
        <v>613.1017981</v>
      </c>
      <c r="E10" s="13">
        <f>SUM(E6:E9)</f>
        <v>99.889967067951574</v>
      </c>
    </row>
    <row r="11" spans="1:5" x14ac:dyDescent="0.2">
      <c r="A11" s="7"/>
      <c r="B11" s="7"/>
      <c r="C11" s="7"/>
      <c r="D11" s="12"/>
      <c r="E11" s="12"/>
    </row>
    <row r="12" spans="1:5" x14ac:dyDescent="0.2">
      <c r="A12" s="6" t="s">
        <v>40</v>
      </c>
      <c r="B12" s="7"/>
      <c r="C12" s="7"/>
      <c r="D12" s="13">
        <f>D10</f>
        <v>613.1017981</v>
      </c>
      <c r="E12" s="13">
        <f>E10</f>
        <v>99.889967067951574</v>
      </c>
    </row>
    <row r="13" spans="1:5" x14ac:dyDescent="0.2">
      <c r="A13" s="7"/>
      <c r="B13" s="7"/>
      <c r="C13" s="7"/>
      <c r="D13" s="12"/>
      <c r="E13" s="12"/>
    </row>
    <row r="14" spans="1:5" x14ac:dyDescent="0.2">
      <c r="A14" s="6" t="s">
        <v>103</v>
      </c>
      <c r="B14" s="7"/>
      <c r="C14" s="7"/>
      <c r="D14" s="13">
        <v>0.67535699999996268</v>
      </c>
      <c r="E14" s="13">
        <v>0.11003293204842886</v>
      </c>
    </row>
    <row r="15" spans="1:5" x14ac:dyDescent="0.2">
      <c r="A15" s="7"/>
      <c r="B15" s="7"/>
      <c r="C15" s="7"/>
      <c r="D15" s="12"/>
      <c r="E15" s="12"/>
    </row>
    <row r="16" spans="1:5" x14ac:dyDescent="0.2">
      <c r="A16" s="8" t="s">
        <v>104</v>
      </c>
      <c r="B16" s="5"/>
      <c r="C16" s="5"/>
      <c r="D16" s="14">
        <f>D12+D14</f>
        <v>613.77715509999996</v>
      </c>
      <c r="E16" s="14">
        <f xml:space="preserve"> ROUND(SUM(E12:E15),2)</f>
        <v>100</v>
      </c>
    </row>
    <row r="18" spans="1:4" x14ac:dyDescent="0.2">
      <c r="A18" s="4" t="s">
        <v>105</v>
      </c>
      <c r="B18" s="2"/>
      <c r="C18" s="2"/>
      <c r="D18" s="2"/>
    </row>
    <row r="19" spans="1:4" x14ac:dyDescent="0.2">
      <c r="A19" s="4" t="s">
        <v>687</v>
      </c>
      <c r="B19" s="2"/>
      <c r="C19" s="2"/>
      <c r="D19" s="2"/>
    </row>
    <row r="20" spans="1:4" x14ac:dyDescent="0.2">
      <c r="A20" s="4" t="s">
        <v>106</v>
      </c>
      <c r="B20" s="2"/>
      <c r="C20" s="2"/>
      <c r="D20" s="2"/>
    </row>
    <row r="21" spans="1:4" x14ac:dyDescent="0.2">
      <c r="A21" s="2" t="s">
        <v>678</v>
      </c>
      <c r="B21" s="2"/>
      <c r="C21" s="2"/>
      <c r="D21" s="10">
        <v>34.7973</v>
      </c>
    </row>
    <row r="22" spans="1:4" x14ac:dyDescent="0.2">
      <c r="A22" s="2" t="s">
        <v>679</v>
      </c>
      <c r="B22" s="2"/>
      <c r="C22" s="2"/>
      <c r="D22" s="10">
        <v>13.8012</v>
      </c>
    </row>
    <row r="23" spans="1:4" x14ac:dyDescent="0.2">
      <c r="A23" s="2" t="s">
        <v>680</v>
      </c>
      <c r="B23" s="2"/>
      <c r="C23" s="2"/>
      <c r="D23" s="10">
        <v>36.150199999999998</v>
      </c>
    </row>
    <row r="24" spans="1:4" x14ac:dyDescent="0.2">
      <c r="A24" s="2" t="s">
        <v>681</v>
      </c>
      <c r="B24" s="2"/>
      <c r="C24" s="2"/>
      <c r="D24" s="10">
        <v>14.3118</v>
      </c>
    </row>
    <row r="25" spans="1:4" x14ac:dyDescent="0.2">
      <c r="A25" s="2"/>
      <c r="B25" s="2"/>
      <c r="C25" s="2"/>
      <c r="D25" s="10"/>
    </row>
    <row r="26" spans="1:4" x14ac:dyDescent="0.2">
      <c r="A26" s="4" t="s">
        <v>107</v>
      </c>
      <c r="B26" s="2"/>
      <c r="C26" s="2"/>
      <c r="D26" s="2"/>
    </row>
    <row r="27" spans="1:4" x14ac:dyDescent="0.2">
      <c r="A27" s="2" t="s">
        <v>678</v>
      </c>
      <c r="B27" s="2"/>
      <c r="C27" s="2"/>
      <c r="D27" s="10">
        <v>35.142800000000001</v>
      </c>
    </row>
    <row r="28" spans="1:4" x14ac:dyDescent="0.2">
      <c r="A28" s="2" t="s">
        <v>679</v>
      </c>
      <c r="B28" s="2"/>
      <c r="C28" s="2"/>
      <c r="D28" s="10">
        <v>13.378399999999999</v>
      </c>
    </row>
    <row r="29" spans="1:4" x14ac:dyDescent="0.2">
      <c r="A29" s="2" t="s">
        <v>680</v>
      </c>
      <c r="B29" s="2"/>
      <c r="C29" s="2"/>
      <c r="D29" s="10">
        <v>36.655299999999997</v>
      </c>
    </row>
    <row r="30" spans="1:4" x14ac:dyDescent="0.2">
      <c r="A30" s="2" t="s">
        <v>681</v>
      </c>
      <c r="B30" s="2"/>
      <c r="C30" s="2"/>
      <c r="D30" s="10">
        <v>13.936</v>
      </c>
    </row>
    <row r="31" spans="1:4" x14ac:dyDescent="0.2">
      <c r="A31" s="2"/>
      <c r="B31" s="2"/>
      <c r="C31" s="2"/>
      <c r="D31" s="2"/>
    </row>
    <row r="32" spans="1:4" x14ac:dyDescent="0.2">
      <c r="A32" s="4" t="s">
        <v>108</v>
      </c>
      <c r="B32" s="2"/>
      <c r="C32" s="2"/>
      <c r="D32" s="21" t="s">
        <v>322</v>
      </c>
    </row>
    <row r="33" spans="1:4" x14ac:dyDescent="0.2">
      <c r="A33" s="15" t="s">
        <v>682</v>
      </c>
      <c r="B33" s="16"/>
      <c r="C33" s="69" t="s">
        <v>683</v>
      </c>
      <c r="D33" s="70"/>
    </row>
    <row r="34" spans="1:4" x14ac:dyDescent="0.2">
      <c r="A34" s="71"/>
      <c r="B34" s="72"/>
      <c r="C34" s="17" t="s">
        <v>684</v>
      </c>
      <c r="D34" s="17" t="s">
        <v>685</v>
      </c>
    </row>
    <row r="35" spans="1:4" x14ac:dyDescent="0.2">
      <c r="A35" s="18" t="s">
        <v>679</v>
      </c>
      <c r="B35" s="19"/>
      <c r="C35" s="20">
        <v>0.396177485</v>
      </c>
      <c r="D35" s="20">
        <v>0.36686232560000004</v>
      </c>
    </row>
    <row r="36" spans="1:4" x14ac:dyDescent="0.2">
      <c r="A36" s="18" t="s">
        <v>681</v>
      </c>
      <c r="B36" s="19"/>
      <c r="C36" s="20">
        <v>0.396177485</v>
      </c>
      <c r="D36" s="20">
        <v>0.36686232560000004</v>
      </c>
    </row>
    <row r="37" spans="1:4" x14ac:dyDescent="0.2">
      <c r="A37" s="4"/>
      <c r="B37" s="2"/>
      <c r="C37" s="2"/>
      <c r="D37" s="21"/>
    </row>
    <row r="38" spans="1:4" x14ac:dyDescent="0.2">
      <c r="A38" s="9" t="s">
        <v>686</v>
      </c>
      <c r="B38" s="2"/>
      <c r="C38" s="2"/>
      <c r="D38" s="28">
        <v>4.2880251409594686E-2</v>
      </c>
    </row>
  </sheetData>
  <sortState xmlns:xlrd2="http://schemas.microsoft.com/office/spreadsheetml/2017/richdata2" ref="A6:E9">
    <sortCondition descending="1" ref="D6:D9"/>
  </sortState>
  <mergeCells count="3">
    <mergeCell ref="A1:E1"/>
    <mergeCell ref="C33:D33"/>
    <mergeCell ref="A34:B3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892F-418A-48A4-9E64-682F06577EE5}">
  <dimension ref="A1:E39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35" bestFit="1" customWidth="1"/>
    <col min="6" max="16384" width="9.140625" style="2"/>
  </cols>
  <sheetData>
    <row r="1" spans="1:5" x14ac:dyDescent="0.2">
      <c r="A1" s="77" t="s">
        <v>421</v>
      </c>
      <c r="B1" s="77"/>
      <c r="C1" s="77"/>
      <c r="D1" s="77"/>
      <c r="E1" s="77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5" x14ac:dyDescent="0.2">
      <c r="A4" s="5"/>
      <c r="B4" s="5"/>
      <c r="C4" s="5"/>
      <c r="D4" s="5"/>
      <c r="E4" s="34"/>
    </row>
    <row r="5" spans="1:5" x14ac:dyDescent="0.2">
      <c r="A5" s="6" t="s">
        <v>618</v>
      </c>
      <c r="B5" s="7"/>
      <c r="C5" s="7"/>
      <c r="D5" s="7"/>
      <c r="E5" s="12"/>
    </row>
    <row r="6" spans="1:5" x14ac:dyDescent="0.2">
      <c r="A6" s="7" t="s">
        <v>418</v>
      </c>
      <c r="B6" s="7" t="s">
        <v>626</v>
      </c>
      <c r="C6" s="26">
        <v>677867.82</v>
      </c>
      <c r="D6" s="12">
        <v>469.03165430000001</v>
      </c>
      <c r="E6" s="12">
        <v>35.033756104159508</v>
      </c>
    </row>
    <row r="7" spans="1:5" x14ac:dyDescent="0.2">
      <c r="A7" s="7" t="s">
        <v>417</v>
      </c>
      <c r="B7" s="7" t="s">
        <v>627</v>
      </c>
      <c r="C7" s="26">
        <v>591371.39</v>
      </c>
      <c r="D7" s="12">
        <v>402.60445619999996</v>
      </c>
      <c r="E7" s="12">
        <v>30.072056322102625</v>
      </c>
    </row>
    <row r="8" spans="1:5" x14ac:dyDescent="0.2">
      <c r="A8" s="7" t="s">
        <v>180</v>
      </c>
      <c r="B8" s="7" t="s">
        <v>619</v>
      </c>
      <c r="C8" s="26">
        <v>57125.97</v>
      </c>
      <c r="D8" s="12">
        <v>265.75367779999999</v>
      </c>
      <c r="E8" s="12">
        <v>19.850151789272505</v>
      </c>
    </row>
    <row r="9" spans="1:5" x14ac:dyDescent="0.2">
      <c r="A9" s="7" t="s">
        <v>416</v>
      </c>
      <c r="B9" s="7" t="s">
        <v>628</v>
      </c>
      <c r="C9" s="26">
        <v>13719.45</v>
      </c>
      <c r="D9" s="12">
        <v>132.29728039999998</v>
      </c>
      <c r="E9" s="12">
        <v>9.8817864685368662</v>
      </c>
    </row>
    <row r="10" spans="1:5" x14ac:dyDescent="0.2">
      <c r="A10" s="7" t="s">
        <v>415</v>
      </c>
      <c r="B10" s="7" t="s">
        <v>625</v>
      </c>
      <c r="C10" s="26">
        <v>26858.1</v>
      </c>
      <c r="D10" s="12">
        <v>66.951473800000002</v>
      </c>
      <c r="E10" s="12">
        <v>5.000859925805706</v>
      </c>
    </row>
    <row r="11" spans="1:5" x14ac:dyDescent="0.2">
      <c r="A11" s="6" t="s">
        <v>40</v>
      </c>
      <c r="B11" s="7"/>
      <c r="C11" s="26"/>
      <c r="D11" s="13">
        <f>SUM(D6:D10)</f>
        <v>1336.6385425000001</v>
      </c>
      <c r="E11" s="13">
        <f>SUM(E6:E10)</f>
        <v>99.838610609877207</v>
      </c>
    </row>
    <row r="12" spans="1:5" x14ac:dyDescent="0.2">
      <c r="A12" s="7"/>
      <c r="B12" s="7"/>
      <c r="C12" s="7"/>
      <c r="D12" s="12"/>
      <c r="E12" s="12"/>
    </row>
    <row r="13" spans="1:5" x14ac:dyDescent="0.2">
      <c r="A13" s="6" t="s">
        <v>40</v>
      </c>
      <c r="B13" s="7"/>
      <c r="C13" s="7"/>
      <c r="D13" s="13">
        <f>D11</f>
        <v>1336.6385425000001</v>
      </c>
      <c r="E13" s="13">
        <f>E11</f>
        <v>99.838610609877207</v>
      </c>
    </row>
    <row r="14" spans="1:5" x14ac:dyDescent="0.2">
      <c r="A14" s="7"/>
      <c r="B14" s="7"/>
      <c r="C14" s="7"/>
      <c r="D14" s="12"/>
      <c r="E14" s="12"/>
    </row>
    <row r="15" spans="1:5" x14ac:dyDescent="0.2">
      <c r="A15" s="6" t="s">
        <v>103</v>
      </c>
      <c r="B15" s="7"/>
      <c r="C15" s="7"/>
      <c r="D15" s="13">
        <v>2.1606798999998773</v>
      </c>
      <c r="E15" s="13">
        <v>0.16138939012277972</v>
      </c>
    </row>
    <row r="16" spans="1:5" x14ac:dyDescent="0.2">
      <c r="A16" s="7"/>
      <c r="B16" s="7"/>
      <c r="C16" s="7"/>
      <c r="D16" s="12"/>
      <c r="E16" s="12"/>
    </row>
    <row r="17" spans="1:5" x14ac:dyDescent="0.2">
      <c r="A17" s="8" t="s">
        <v>104</v>
      </c>
      <c r="B17" s="5"/>
      <c r="C17" s="5"/>
      <c r="D17" s="14">
        <f>D13+D15</f>
        <v>1338.7992224</v>
      </c>
      <c r="E17" s="14">
        <f xml:space="preserve"> ROUND(SUM(E13:E16),2)</f>
        <v>100</v>
      </c>
    </row>
    <row r="19" spans="1:5" x14ac:dyDescent="0.2">
      <c r="A19" s="4" t="s">
        <v>105</v>
      </c>
      <c r="B19" s="2"/>
      <c r="C19" s="2"/>
      <c r="D19" s="2"/>
    </row>
    <row r="20" spans="1:5" x14ac:dyDescent="0.2">
      <c r="A20" s="4" t="s">
        <v>687</v>
      </c>
      <c r="B20" s="2"/>
      <c r="C20" s="2"/>
      <c r="D20" s="2"/>
    </row>
    <row r="21" spans="1:5" x14ac:dyDescent="0.2">
      <c r="A21" s="4" t="s">
        <v>106</v>
      </c>
      <c r="B21" s="2"/>
      <c r="C21" s="2"/>
      <c r="D21" s="2"/>
    </row>
    <row r="22" spans="1:5" x14ac:dyDescent="0.2">
      <c r="A22" s="2" t="s">
        <v>678</v>
      </c>
      <c r="B22" s="2"/>
      <c r="C22" s="2"/>
      <c r="D22" s="10">
        <v>47.214799999999997</v>
      </c>
    </row>
    <row r="23" spans="1:5" x14ac:dyDescent="0.2">
      <c r="A23" s="2" t="s">
        <v>679</v>
      </c>
      <c r="B23" s="2"/>
      <c r="C23" s="2"/>
      <c r="D23" s="10">
        <v>15.9975</v>
      </c>
    </row>
    <row r="24" spans="1:5" x14ac:dyDescent="0.2">
      <c r="A24" s="2" t="s">
        <v>680</v>
      </c>
      <c r="B24" s="2"/>
      <c r="C24" s="2"/>
      <c r="D24" s="10">
        <v>49.052999999999997</v>
      </c>
    </row>
    <row r="25" spans="1:5" x14ac:dyDescent="0.2">
      <c r="A25" s="2" t="s">
        <v>681</v>
      </c>
      <c r="B25" s="2"/>
      <c r="C25" s="2"/>
      <c r="D25" s="10">
        <v>16.488199999999999</v>
      </c>
    </row>
    <row r="26" spans="1:5" x14ac:dyDescent="0.2">
      <c r="A26" s="2"/>
      <c r="B26" s="2"/>
      <c r="C26" s="2"/>
      <c r="D26" s="10"/>
    </row>
    <row r="27" spans="1:5" x14ac:dyDescent="0.2">
      <c r="A27" s="4" t="s">
        <v>107</v>
      </c>
      <c r="B27" s="2"/>
      <c r="C27" s="2"/>
      <c r="D27" s="2"/>
    </row>
    <row r="28" spans="1:5" x14ac:dyDescent="0.2">
      <c r="A28" s="2" t="s">
        <v>678</v>
      </c>
      <c r="B28" s="2"/>
      <c r="C28" s="2"/>
      <c r="D28" s="10">
        <v>46.781300000000002</v>
      </c>
    </row>
    <row r="29" spans="1:5" x14ac:dyDescent="0.2">
      <c r="A29" s="2" t="s">
        <v>679</v>
      </c>
      <c r="B29" s="2"/>
      <c r="C29" s="2"/>
      <c r="D29" s="10">
        <v>14.5525</v>
      </c>
    </row>
    <row r="30" spans="1:5" x14ac:dyDescent="0.2">
      <c r="A30" s="2" t="s">
        <v>680</v>
      </c>
      <c r="B30" s="2"/>
      <c r="C30" s="2"/>
      <c r="D30" s="10">
        <v>48.769199999999998</v>
      </c>
    </row>
    <row r="31" spans="1:5" x14ac:dyDescent="0.2">
      <c r="A31" s="2" t="s">
        <v>681</v>
      </c>
      <c r="B31" s="2"/>
      <c r="C31" s="2"/>
      <c r="D31" s="10">
        <v>15.079700000000001</v>
      </c>
    </row>
    <row r="32" spans="1:5" x14ac:dyDescent="0.2">
      <c r="A32" s="2"/>
      <c r="B32" s="2"/>
      <c r="C32" s="2"/>
      <c r="D32" s="2"/>
    </row>
    <row r="33" spans="1:4" x14ac:dyDescent="0.2">
      <c r="A33" s="4" t="s">
        <v>108</v>
      </c>
      <c r="B33" s="2"/>
      <c r="C33" s="2"/>
      <c r="D33" s="21" t="s">
        <v>322</v>
      </c>
    </row>
    <row r="34" spans="1:4" x14ac:dyDescent="0.2">
      <c r="A34" s="15" t="s">
        <v>682</v>
      </c>
      <c r="B34" s="16"/>
      <c r="C34" s="69" t="s">
        <v>683</v>
      </c>
      <c r="D34" s="70"/>
    </row>
    <row r="35" spans="1:4" x14ac:dyDescent="0.2">
      <c r="A35" s="71"/>
      <c r="B35" s="72"/>
      <c r="C35" s="17" t="s">
        <v>684</v>
      </c>
      <c r="D35" s="17" t="s">
        <v>685</v>
      </c>
    </row>
    <row r="36" spans="1:4" x14ac:dyDescent="0.2">
      <c r="A36" s="18" t="s">
        <v>679</v>
      </c>
      <c r="B36" s="19"/>
      <c r="C36" s="20">
        <v>0.90040337500000001</v>
      </c>
      <c r="D36" s="20">
        <v>0.83377801250000005</v>
      </c>
    </row>
    <row r="37" spans="1:4" x14ac:dyDescent="0.2">
      <c r="A37" s="18" t="s">
        <v>681</v>
      </c>
      <c r="B37" s="19"/>
      <c r="C37" s="20">
        <v>0.90040337500000001</v>
      </c>
      <c r="D37" s="20">
        <v>0.83377801250000005</v>
      </c>
    </row>
    <row r="38" spans="1:4" x14ac:dyDescent="0.2">
      <c r="A38" s="4"/>
      <c r="B38" s="2"/>
      <c r="C38" s="2"/>
      <c r="D38" s="21"/>
    </row>
    <row r="39" spans="1:4" x14ac:dyDescent="0.2">
      <c r="A39" s="9" t="s">
        <v>686</v>
      </c>
      <c r="B39" s="2"/>
      <c r="C39" s="2"/>
      <c r="D39" s="28">
        <v>5.7570626500910702E-2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D96F-D864-495D-B17C-2C09CC099784}">
  <dimension ref="A1:F136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76.85546875" style="2" bestFit="1" customWidth="1"/>
    <col min="3" max="3" width="11.855468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1511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1026</v>
      </c>
      <c r="B8" s="43" t="s">
        <v>1027</v>
      </c>
      <c r="C8" s="43" t="s">
        <v>810</v>
      </c>
      <c r="D8" s="43">
        <v>2750</v>
      </c>
      <c r="E8" s="7">
        <v>27011.2425</v>
      </c>
      <c r="F8" s="7">
        <v>7.1291190169300203</v>
      </c>
    </row>
    <row r="9" spans="1:6" x14ac:dyDescent="0.2">
      <c r="A9" s="43" t="s">
        <v>1033</v>
      </c>
      <c r="B9" s="43" t="s">
        <v>1034</v>
      </c>
      <c r="C9" s="43" t="s">
        <v>1003</v>
      </c>
      <c r="D9" s="43">
        <v>1112</v>
      </c>
      <c r="E9" s="7">
        <v>11072.45088</v>
      </c>
      <c r="F9" s="7">
        <v>2.9223690888203899</v>
      </c>
    </row>
    <row r="10" spans="1:6" x14ac:dyDescent="0.2">
      <c r="A10" s="43" t="s">
        <v>1512</v>
      </c>
      <c r="B10" s="43" t="s">
        <v>1513</v>
      </c>
      <c r="C10" s="43" t="s">
        <v>1003</v>
      </c>
      <c r="D10" s="43">
        <v>5250</v>
      </c>
      <c r="E10" s="7">
        <v>10565.2785</v>
      </c>
      <c r="F10" s="7">
        <v>2.7885102980180099</v>
      </c>
    </row>
    <row r="11" spans="1:6" x14ac:dyDescent="0.2">
      <c r="A11" s="43" t="s">
        <v>998</v>
      </c>
      <c r="B11" s="43" t="s">
        <v>999</v>
      </c>
      <c r="C11" s="43" t="s">
        <v>1000</v>
      </c>
      <c r="D11" s="43">
        <v>1000</v>
      </c>
      <c r="E11" s="7">
        <v>10006.886667000001</v>
      </c>
      <c r="F11" s="7">
        <v>2.6411330777535702</v>
      </c>
    </row>
    <row r="12" spans="1:6" x14ac:dyDescent="0.2">
      <c r="A12" s="43" t="s">
        <v>1154</v>
      </c>
      <c r="B12" s="43" t="s">
        <v>1155</v>
      </c>
      <c r="C12" s="43" t="s">
        <v>1123</v>
      </c>
      <c r="D12" s="43">
        <v>1000</v>
      </c>
      <c r="E12" s="7">
        <v>10003.125</v>
      </c>
      <c r="F12" s="7">
        <v>2.6401402551633102</v>
      </c>
    </row>
    <row r="13" spans="1:6" x14ac:dyDescent="0.2">
      <c r="A13" s="43" t="s">
        <v>1006</v>
      </c>
      <c r="B13" s="43" t="s">
        <v>1007</v>
      </c>
      <c r="C13" s="43" t="s">
        <v>1008</v>
      </c>
      <c r="D13" s="43">
        <v>940</v>
      </c>
      <c r="E13" s="7">
        <v>9247.4662000000008</v>
      </c>
      <c r="F13" s="7">
        <v>2.4406980591447298</v>
      </c>
    </row>
    <row r="14" spans="1:6" x14ac:dyDescent="0.2">
      <c r="A14" s="43" t="s">
        <v>1514</v>
      </c>
      <c r="B14" s="43" t="s">
        <v>1515</v>
      </c>
      <c r="C14" s="43" t="s">
        <v>1083</v>
      </c>
      <c r="D14" s="43">
        <v>850</v>
      </c>
      <c r="E14" s="7">
        <v>9148.9069999999992</v>
      </c>
      <c r="F14" s="7">
        <v>2.4146851770267199</v>
      </c>
    </row>
    <row r="15" spans="1:6" x14ac:dyDescent="0.2">
      <c r="A15" s="43" t="s">
        <v>1053</v>
      </c>
      <c r="B15" s="43" t="s">
        <v>1054</v>
      </c>
      <c r="C15" s="43" t="s">
        <v>813</v>
      </c>
      <c r="D15" s="43">
        <v>937</v>
      </c>
      <c r="E15" s="7">
        <v>7446.1516000000001</v>
      </c>
      <c r="F15" s="7">
        <v>1.9652743102989001</v>
      </c>
    </row>
    <row r="16" spans="1:6" x14ac:dyDescent="0.2">
      <c r="A16" s="43" t="s">
        <v>1145</v>
      </c>
      <c r="B16" s="43" t="s">
        <v>1146</v>
      </c>
      <c r="C16" s="43" t="s">
        <v>1147</v>
      </c>
      <c r="D16" s="43">
        <v>682</v>
      </c>
      <c r="E16" s="7">
        <v>6415.3966799999998</v>
      </c>
      <c r="F16" s="7">
        <v>1.69322556978035</v>
      </c>
    </row>
    <row r="17" spans="1:6" x14ac:dyDescent="0.2">
      <c r="A17" s="43" t="s">
        <v>993</v>
      </c>
      <c r="B17" s="43" t="s">
        <v>994</v>
      </c>
      <c r="C17" s="43" t="s">
        <v>813</v>
      </c>
      <c r="D17" s="43">
        <v>610</v>
      </c>
      <c r="E17" s="7">
        <v>5671.9691000000003</v>
      </c>
      <c r="F17" s="7">
        <v>1.49701157857694</v>
      </c>
    </row>
    <row r="18" spans="1:6" x14ac:dyDescent="0.2">
      <c r="A18" s="43" t="s">
        <v>1038</v>
      </c>
      <c r="B18" s="43" t="s">
        <v>1039</v>
      </c>
      <c r="C18" s="43" t="s">
        <v>1030</v>
      </c>
      <c r="D18" s="43">
        <v>11</v>
      </c>
      <c r="E18" s="7">
        <v>5632.0659999999998</v>
      </c>
      <c r="F18" s="7">
        <v>1.4864798916675099</v>
      </c>
    </row>
    <row r="19" spans="1:6" x14ac:dyDescent="0.2">
      <c r="A19" s="43" t="s">
        <v>1069</v>
      </c>
      <c r="B19" s="43" t="s">
        <v>1043</v>
      </c>
      <c r="C19" s="43" t="s">
        <v>1044</v>
      </c>
      <c r="D19" s="43">
        <v>560</v>
      </c>
      <c r="E19" s="7">
        <v>5494.16</v>
      </c>
      <c r="F19" s="7">
        <v>1.45008214775963</v>
      </c>
    </row>
    <row r="20" spans="1:6" x14ac:dyDescent="0.2">
      <c r="A20" s="43" t="s">
        <v>1185</v>
      </c>
      <c r="B20" s="43" t="s">
        <v>1186</v>
      </c>
      <c r="C20" s="43" t="s">
        <v>1008</v>
      </c>
      <c r="D20" s="43">
        <v>500</v>
      </c>
      <c r="E20" s="7">
        <v>5113.2700000000004</v>
      </c>
      <c r="F20" s="7">
        <v>1.34955326085787</v>
      </c>
    </row>
    <row r="21" spans="1:6" x14ac:dyDescent="0.2">
      <c r="A21" s="43" t="s">
        <v>1516</v>
      </c>
      <c r="B21" s="43" t="s">
        <v>1517</v>
      </c>
      <c r="C21" s="43" t="s">
        <v>1044</v>
      </c>
      <c r="D21" s="43">
        <v>500</v>
      </c>
      <c r="E21" s="7">
        <v>4949.5</v>
      </c>
      <c r="F21" s="7">
        <v>1.30632919142076</v>
      </c>
    </row>
    <row r="22" spans="1:6" x14ac:dyDescent="0.2">
      <c r="A22" s="43" t="s">
        <v>1171</v>
      </c>
      <c r="B22" s="43" t="s">
        <v>1172</v>
      </c>
      <c r="C22" s="43" t="s">
        <v>1123</v>
      </c>
      <c r="D22" s="43">
        <v>450</v>
      </c>
      <c r="E22" s="7">
        <v>4368.1499999999996</v>
      </c>
      <c r="F22" s="7">
        <v>1.1528925866258399</v>
      </c>
    </row>
    <row r="23" spans="1:6" x14ac:dyDescent="0.2">
      <c r="A23" s="43" t="s">
        <v>1028</v>
      </c>
      <c r="B23" s="43" t="s">
        <v>1029</v>
      </c>
      <c r="C23" s="43" t="s">
        <v>1030</v>
      </c>
      <c r="D23" s="43">
        <v>8</v>
      </c>
      <c r="E23" s="7">
        <v>4096.0479999999998</v>
      </c>
      <c r="F23" s="7">
        <v>1.0810762848491</v>
      </c>
    </row>
    <row r="24" spans="1:6" x14ac:dyDescent="0.2">
      <c r="A24" s="43" t="s">
        <v>1383</v>
      </c>
      <c r="B24" s="43" t="s">
        <v>1384</v>
      </c>
      <c r="C24" s="43" t="s">
        <v>813</v>
      </c>
      <c r="D24" s="43">
        <v>475</v>
      </c>
      <c r="E24" s="7">
        <v>3774.6255000000001</v>
      </c>
      <c r="F24" s="7">
        <v>0.99624274721309003</v>
      </c>
    </row>
    <row r="25" spans="1:6" x14ac:dyDescent="0.2">
      <c r="A25" s="43" t="s">
        <v>1518</v>
      </c>
      <c r="B25" s="43" t="s">
        <v>1519</v>
      </c>
      <c r="C25" s="43" t="s">
        <v>1235</v>
      </c>
      <c r="D25" s="43">
        <v>300</v>
      </c>
      <c r="E25" s="7">
        <v>3041.2829999999999</v>
      </c>
      <c r="F25" s="7">
        <v>0.80269052677476704</v>
      </c>
    </row>
    <row r="26" spans="1:6" x14ac:dyDescent="0.2">
      <c r="A26" s="43" t="s">
        <v>1520</v>
      </c>
      <c r="B26" s="43" t="s">
        <v>1521</v>
      </c>
      <c r="C26" s="43" t="s">
        <v>1030</v>
      </c>
      <c r="D26" s="43">
        <v>300</v>
      </c>
      <c r="E26" s="7">
        <v>2972.319</v>
      </c>
      <c r="F26" s="7">
        <v>0.78448875157380904</v>
      </c>
    </row>
    <row r="27" spans="1:6" x14ac:dyDescent="0.2">
      <c r="A27" s="43" t="s">
        <v>1057</v>
      </c>
      <c r="B27" s="43" t="s">
        <v>1058</v>
      </c>
      <c r="C27" s="43" t="s">
        <v>1003</v>
      </c>
      <c r="D27" s="43">
        <v>300</v>
      </c>
      <c r="E27" s="7">
        <v>2956.5569999999998</v>
      </c>
      <c r="F27" s="7">
        <v>0.78032866253144595</v>
      </c>
    </row>
    <row r="28" spans="1:6" x14ac:dyDescent="0.2">
      <c r="A28" s="43" t="s">
        <v>1160</v>
      </c>
      <c r="B28" s="43" t="s">
        <v>1161</v>
      </c>
      <c r="C28" s="43" t="s">
        <v>1088</v>
      </c>
      <c r="D28" s="43">
        <v>300</v>
      </c>
      <c r="E28" s="7">
        <v>2893.77</v>
      </c>
      <c r="F28" s="7">
        <v>0.76375719249573903</v>
      </c>
    </row>
    <row r="29" spans="1:6" x14ac:dyDescent="0.2">
      <c r="A29" s="43" t="s">
        <v>1242</v>
      </c>
      <c r="B29" s="43" t="s">
        <v>1243</v>
      </c>
      <c r="C29" s="43" t="s">
        <v>1166</v>
      </c>
      <c r="D29" s="43">
        <v>280</v>
      </c>
      <c r="E29" s="7">
        <v>2839.5920000000001</v>
      </c>
      <c r="F29" s="7">
        <v>0.74945790914736099</v>
      </c>
    </row>
    <row r="30" spans="1:6" x14ac:dyDescent="0.2">
      <c r="A30" s="43" t="s">
        <v>1522</v>
      </c>
      <c r="B30" s="43" t="s">
        <v>1523</v>
      </c>
      <c r="C30" s="43" t="s">
        <v>1003</v>
      </c>
      <c r="D30" s="43">
        <v>270</v>
      </c>
      <c r="E30" s="7">
        <v>2645.8380000000002</v>
      </c>
      <c r="F30" s="7">
        <v>0.69832011620776402</v>
      </c>
    </row>
    <row r="31" spans="1:6" x14ac:dyDescent="0.2">
      <c r="A31" s="43" t="s">
        <v>1189</v>
      </c>
      <c r="B31" s="43" t="s">
        <v>1190</v>
      </c>
      <c r="C31" s="43" t="s">
        <v>1044</v>
      </c>
      <c r="D31" s="43">
        <v>250</v>
      </c>
      <c r="E31" s="7">
        <v>2490.44</v>
      </c>
      <c r="F31" s="7">
        <v>0.65730568168136605</v>
      </c>
    </row>
    <row r="32" spans="1:6" x14ac:dyDescent="0.2">
      <c r="A32" s="43" t="s">
        <v>1196</v>
      </c>
      <c r="B32" s="43" t="s">
        <v>1197</v>
      </c>
      <c r="C32" s="43" t="s">
        <v>1030</v>
      </c>
      <c r="D32" s="43">
        <v>250</v>
      </c>
      <c r="E32" s="7">
        <v>2467.79</v>
      </c>
      <c r="F32" s="7">
        <v>0.65132763214390199</v>
      </c>
    </row>
    <row r="33" spans="1:6" x14ac:dyDescent="0.2">
      <c r="A33" s="43" t="s">
        <v>1148</v>
      </c>
      <c r="B33" s="43" t="s">
        <v>1149</v>
      </c>
      <c r="C33" s="43" t="s">
        <v>1123</v>
      </c>
      <c r="D33" s="43">
        <v>250</v>
      </c>
      <c r="E33" s="7">
        <v>2423.15</v>
      </c>
      <c r="F33" s="7">
        <v>0.63954572788993203</v>
      </c>
    </row>
    <row r="34" spans="1:6" x14ac:dyDescent="0.2">
      <c r="A34" s="43" t="s">
        <v>1223</v>
      </c>
      <c r="B34" s="43" t="s">
        <v>1224</v>
      </c>
      <c r="C34" s="43" t="s">
        <v>1008</v>
      </c>
      <c r="D34" s="43">
        <v>250</v>
      </c>
      <c r="E34" s="7">
        <v>2340.6799999999998</v>
      </c>
      <c r="F34" s="7">
        <v>0.61777929321643599</v>
      </c>
    </row>
    <row r="35" spans="1:6" x14ac:dyDescent="0.2">
      <c r="A35" s="43" t="s">
        <v>1162</v>
      </c>
      <c r="B35" s="43" t="s">
        <v>1163</v>
      </c>
      <c r="C35" s="43" t="s">
        <v>1123</v>
      </c>
      <c r="D35" s="43">
        <v>211</v>
      </c>
      <c r="E35" s="7">
        <v>2179.5751399999999</v>
      </c>
      <c r="F35" s="7">
        <v>0.57525863830225199</v>
      </c>
    </row>
    <row r="36" spans="1:6" x14ac:dyDescent="0.2">
      <c r="A36" s="43" t="s">
        <v>1209</v>
      </c>
      <c r="B36" s="43" t="s">
        <v>1210</v>
      </c>
      <c r="C36" s="43" t="s">
        <v>1211</v>
      </c>
      <c r="D36" s="43">
        <v>210</v>
      </c>
      <c r="E36" s="7">
        <v>1999.3995</v>
      </c>
      <c r="F36" s="7">
        <v>0.527704602921927</v>
      </c>
    </row>
    <row r="37" spans="1:6" x14ac:dyDescent="0.2">
      <c r="A37" s="43" t="s">
        <v>1064</v>
      </c>
      <c r="B37" s="43" t="s">
        <v>1065</v>
      </c>
      <c r="C37" s="43" t="s">
        <v>1066</v>
      </c>
      <c r="D37" s="43">
        <v>200</v>
      </c>
      <c r="E37" s="7">
        <v>1986.7840000000001</v>
      </c>
      <c r="F37" s="7">
        <v>0.52437497449190995</v>
      </c>
    </row>
    <row r="38" spans="1:6" x14ac:dyDescent="0.2">
      <c r="A38" s="43" t="s">
        <v>1524</v>
      </c>
      <c r="B38" s="43" t="s">
        <v>1525</v>
      </c>
      <c r="C38" s="43" t="s">
        <v>1030</v>
      </c>
      <c r="D38" s="43">
        <v>200</v>
      </c>
      <c r="E38" s="7">
        <v>1981.634</v>
      </c>
      <c r="F38" s="7">
        <v>0.52301572702533405</v>
      </c>
    </row>
    <row r="39" spans="1:6" x14ac:dyDescent="0.2">
      <c r="A39" s="43" t="s">
        <v>1067</v>
      </c>
      <c r="B39" s="43" t="s">
        <v>1068</v>
      </c>
      <c r="C39" s="43" t="s">
        <v>1000</v>
      </c>
      <c r="D39" s="43">
        <v>200</v>
      </c>
      <c r="E39" s="7">
        <v>1965.41</v>
      </c>
      <c r="F39" s="7">
        <v>0.51873370160830001</v>
      </c>
    </row>
    <row r="40" spans="1:6" x14ac:dyDescent="0.2">
      <c r="A40" s="43" t="s">
        <v>1062</v>
      </c>
      <c r="B40" s="43" t="s">
        <v>1063</v>
      </c>
      <c r="C40" s="43" t="s">
        <v>1008</v>
      </c>
      <c r="D40" s="43">
        <v>170</v>
      </c>
      <c r="E40" s="7">
        <v>1769.7238</v>
      </c>
      <c r="F40" s="7">
        <v>0.46708594013376697</v>
      </c>
    </row>
    <row r="41" spans="1:6" x14ac:dyDescent="0.2">
      <c r="A41" s="43" t="s">
        <v>995</v>
      </c>
      <c r="B41" s="43" t="s">
        <v>996</v>
      </c>
      <c r="C41" s="43" t="s">
        <v>997</v>
      </c>
      <c r="D41" s="43">
        <v>170</v>
      </c>
      <c r="E41" s="7">
        <v>1663.9617000000001</v>
      </c>
      <c r="F41" s="7">
        <v>0.43917198547653602</v>
      </c>
    </row>
    <row r="42" spans="1:6" x14ac:dyDescent="0.2">
      <c r="A42" s="43" t="s">
        <v>1049</v>
      </c>
      <c r="B42" s="43" t="s">
        <v>1050</v>
      </c>
      <c r="C42" s="43" t="s">
        <v>1003</v>
      </c>
      <c r="D42" s="43">
        <v>160</v>
      </c>
      <c r="E42" s="7">
        <v>1598.7248</v>
      </c>
      <c r="F42" s="7">
        <v>0.42195390954405898</v>
      </c>
    </row>
    <row r="43" spans="1:6" x14ac:dyDescent="0.2">
      <c r="A43" s="43" t="s">
        <v>1201</v>
      </c>
      <c r="B43" s="43" t="s">
        <v>1202</v>
      </c>
      <c r="C43" s="43" t="s">
        <v>1166</v>
      </c>
      <c r="D43" s="43">
        <v>140</v>
      </c>
      <c r="E43" s="7">
        <v>1423.3982000000001</v>
      </c>
      <c r="F43" s="7">
        <v>0.37567968879195202</v>
      </c>
    </row>
    <row r="44" spans="1:6" x14ac:dyDescent="0.2">
      <c r="A44" s="43" t="s">
        <v>1051</v>
      </c>
      <c r="B44" s="43" t="s">
        <v>1052</v>
      </c>
      <c r="C44" s="43" t="s">
        <v>1008</v>
      </c>
      <c r="D44" s="43">
        <v>100</v>
      </c>
      <c r="E44" s="7">
        <v>1010.497</v>
      </c>
      <c r="F44" s="7">
        <v>0.26670203635581502</v>
      </c>
    </row>
    <row r="45" spans="1:6" x14ac:dyDescent="0.2">
      <c r="A45" s="43" t="s">
        <v>1526</v>
      </c>
      <c r="B45" s="43" t="s">
        <v>1527</v>
      </c>
      <c r="C45" s="43" t="s">
        <v>1030</v>
      </c>
      <c r="D45" s="43">
        <v>100</v>
      </c>
      <c r="E45" s="7">
        <v>998.87400000000002</v>
      </c>
      <c r="F45" s="7">
        <v>0.26363435998610402</v>
      </c>
    </row>
    <row r="46" spans="1:6" x14ac:dyDescent="0.2">
      <c r="A46" s="43" t="s">
        <v>1379</v>
      </c>
      <c r="B46" s="43" t="s">
        <v>1380</v>
      </c>
      <c r="C46" s="43" t="s">
        <v>1030</v>
      </c>
      <c r="D46" s="43">
        <v>100</v>
      </c>
      <c r="E46" s="7">
        <v>998.024</v>
      </c>
      <c r="F46" s="7">
        <v>0.263410018171232</v>
      </c>
    </row>
    <row r="47" spans="1:6" x14ac:dyDescent="0.2">
      <c r="A47" s="43" t="s">
        <v>1164</v>
      </c>
      <c r="B47" s="43" t="s">
        <v>1165</v>
      </c>
      <c r="C47" s="43" t="s">
        <v>1166</v>
      </c>
      <c r="D47" s="43">
        <v>80</v>
      </c>
      <c r="E47" s="7">
        <v>802.8152</v>
      </c>
      <c r="F47" s="7">
        <v>0.21188825761719299</v>
      </c>
    </row>
    <row r="48" spans="1:6" x14ac:dyDescent="0.2">
      <c r="A48" s="43" t="s">
        <v>1001</v>
      </c>
      <c r="B48" s="43" t="s">
        <v>1002</v>
      </c>
      <c r="C48" s="43" t="s">
        <v>1003</v>
      </c>
      <c r="D48" s="43">
        <v>371</v>
      </c>
      <c r="E48" s="7">
        <v>745.76416600000005</v>
      </c>
      <c r="F48" s="7">
        <v>0.19683068996087699</v>
      </c>
    </row>
    <row r="49" spans="1:6" x14ac:dyDescent="0.2">
      <c r="A49" s="43" t="s">
        <v>1214</v>
      </c>
      <c r="B49" s="43" t="s">
        <v>1215</v>
      </c>
      <c r="C49" s="43" t="s">
        <v>1011</v>
      </c>
      <c r="D49" s="43">
        <v>58</v>
      </c>
      <c r="E49" s="7">
        <v>574.34906000000001</v>
      </c>
      <c r="F49" s="7">
        <v>0.15158883587091099</v>
      </c>
    </row>
    <row r="50" spans="1:6" x14ac:dyDescent="0.2">
      <c r="A50" s="43" t="s">
        <v>1528</v>
      </c>
      <c r="B50" s="43" t="s">
        <v>1529</v>
      </c>
      <c r="C50" s="43" t="s">
        <v>1011</v>
      </c>
      <c r="D50" s="43">
        <v>50</v>
      </c>
      <c r="E50" s="7">
        <v>506.8</v>
      </c>
      <c r="F50" s="7">
        <v>0.13376050797293501</v>
      </c>
    </row>
    <row r="51" spans="1:6" x14ac:dyDescent="0.2">
      <c r="A51" s="43" t="s">
        <v>1236</v>
      </c>
      <c r="B51" s="43" t="s">
        <v>1237</v>
      </c>
      <c r="C51" s="43" t="s">
        <v>1147</v>
      </c>
      <c r="D51" s="43">
        <v>50</v>
      </c>
      <c r="E51" s="7">
        <v>501.00299999999999</v>
      </c>
      <c r="F51" s="7">
        <v>0.13223049679550999</v>
      </c>
    </row>
    <row r="52" spans="1:6" x14ac:dyDescent="0.2">
      <c r="A52" s="43" t="s">
        <v>1348</v>
      </c>
      <c r="B52" s="43" t="s">
        <v>1349</v>
      </c>
      <c r="C52" s="43" t="s">
        <v>1088</v>
      </c>
      <c r="D52" s="43">
        <v>40</v>
      </c>
      <c r="E52" s="7">
        <v>399.86279999999999</v>
      </c>
      <c r="F52" s="7">
        <v>0.105536407354933</v>
      </c>
    </row>
    <row r="53" spans="1:6" x14ac:dyDescent="0.2">
      <c r="A53" s="43" t="s">
        <v>1021</v>
      </c>
      <c r="B53" s="43" t="s">
        <v>1022</v>
      </c>
      <c r="C53" s="43" t="s">
        <v>1023</v>
      </c>
      <c r="D53" s="43">
        <v>100</v>
      </c>
      <c r="E53" s="7">
        <v>94.841899999999995</v>
      </c>
      <c r="F53" s="7">
        <v>2.5031769378686501E-2</v>
      </c>
    </row>
    <row r="54" spans="1:6" x14ac:dyDescent="0.2">
      <c r="A54" s="42" t="s">
        <v>40</v>
      </c>
      <c r="B54" s="43"/>
      <c r="C54" s="43"/>
      <c r="D54" s="43"/>
      <c r="E54" s="6">
        <f>SUM(E8:E53)</f>
        <v>190289.55489300002</v>
      </c>
      <c r="F54" s="6">
        <f>SUM(F8:F53)</f>
        <v>50.223416583329474</v>
      </c>
    </row>
    <row r="55" spans="1:6" x14ac:dyDescent="0.2">
      <c r="A55" s="43"/>
      <c r="B55" s="43"/>
      <c r="C55" s="43"/>
      <c r="D55" s="43"/>
      <c r="E55" s="7"/>
      <c r="F55" s="7"/>
    </row>
    <row r="56" spans="1:6" x14ac:dyDescent="0.2">
      <c r="A56" s="42" t="s">
        <v>768</v>
      </c>
      <c r="B56" s="43"/>
      <c r="C56" s="43"/>
      <c r="D56" s="43"/>
      <c r="E56" s="7"/>
      <c r="F56" s="7"/>
    </row>
    <row r="57" spans="1:6" x14ac:dyDescent="0.2">
      <c r="A57" s="43" t="s">
        <v>1247</v>
      </c>
      <c r="B57" s="43" t="s">
        <v>1248</v>
      </c>
      <c r="C57" s="43" t="s">
        <v>1101</v>
      </c>
      <c r="D57" s="43">
        <v>740</v>
      </c>
      <c r="E57" s="7">
        <v>12500.4056</v>
      </c>
      <c r="F57" s="7">
        <v>3.29925138698446</v>
      </c>
    </row>
    <row r="58" spans="1:6" x14ac:dyDescent="0.2">
      <c r="A58" s="43" t="s">
        <v>1078</v>
      </c>
      <c r="B58" s="43" t="s">
        <v>1079</v>
      </c>
      <c r="C58" s="43" t="s">
        <v>1080</v>
      </c>
      <c r="D58" s="43">
        <v>11978</v>
      </c>
      <c r="E58" s="7">
        <v>11561.441094</v>
      </c>
      <c r="F58" s="7">
        <v>3.0514290324242399</v>
      </c>
    </row>
    <row r="59" spans="1:6" x14ac:dyDescent="0.2">
      <c r="A59" s="43" t="s">
        <v>1084</v>
      </c>
      <c r="B59" s="43" t="s">
        <v>1085</v>
      </c>
      <c r="C59" s="43" t="s">
        <v>1074</v>
      </c>
      <c r="D59" s="43">
        <v>100</v>
      </c>
      <c r="E59" s="7">
        <v>10478.540000000001</v>
      </c>
      <c r="F59" s="7">
        <v>2.7656172715365401</v>
      </c>
    </row>
    <row r="60" spans="1:6" x14ac:dyDescent="0.2">
      <c r="A60" s="43" t="s">
        <v>1287</v>
      </c>
      <c r="B60" s="43" t="s">
        <v>1288</v>
      </c>
      <c r="C60" s="43" t="s">
        <v>1094</v>
      </c>
      <c r="D60" s="43">
        <v>1000</v>
      </c>
      <c r="E60" s="7">
        <v>9701.61</v>
      </c>
      <c r="F60" s="7">
        <v>2.5605609347973699</v>
      </c>
    </row>
    <row r="61" spans="1:6" x14ac:dyDescent="0.2">
      <c r="A61" s="43" t="s">
        <v>1097</v>
      </c>
      <c r="B61" s="43" t="s">
        <v>1098</v>
      </c>
      <c r="C61" s="43" t="s">
        <v>1091</v>
      </c>
      <c r="D61" s="43">
        <v>9000</v>
      </c>
      <c r="E61" s="7">
        <v>9196.4249999999993</v>
      </c>
      <c r="F61" s="7">
        <v>2.42722667627269</v>
      </c>
    </row>
    <row r="62" spans="1:6" x14ac:dyDescent="0.2">
      <c r="A62" s="43" t="s">
        <v>1102</v>
      </c>
      <c r="B62" s="43" t="s">
        <v>1103</v>
      </c>
      <c r="C62" s="43" t="s">
        <v>1104</v>
      </c>
      <c r="D62" s="43">
        <v>950</v>
      </c>
      <c r="E62" s="7">
        <v>9135.1810000000005</v>
      </c>
      <c r="F62" s="7">
        <v>2.41106245261386</v>
      </c>
    </row>
    <row r="63" spans="1:6" x14ac:dyDescent="0.2">
      <c r="A63" s="43" t="s">
        <v>1072</v>
      </c>
      <c r="B63" s="43" t="s">
        <v>1073</v>
      </c>
      <c r="C63" s="43" t="s">
        <v>1074</v>
      </c>
      <c r="D63" s="43">
        <v>550</v>
      </c>
      <c r="E63" s="7">
        <v>5399.9934999999996</v>
      </c>
      <c r="F63" s="7">
        <v>1.4252286377477299</v>
      </c>
    </row>
    <row r="64" spans="1:6" x14ac:dyDescent="0.2">
      <c r="A64" s="43" t="s">
        <v>1081</v>
      </c>
      <c r="B64" s="43" t="s">
        <v>1082</v>
      </c>
      <c r="C64" s="43" t="s">
        <v>1083</v>
      </c>
      <c r="D64" s="43">
        <v>500</v>
      </c>
      <c r="E64" s="7">
        <v>5316.1450000000004</v>
      </c>
      <c r="F64" s="7">
        <v>1.4030983734368201</v>
      </c>
    </row>
    <row r="65" spans="1:6" x14ac:dyDescent="0.2">
      <c r="A65" s="43" t="s">
        <v>1530</v>
      </c>
      <c r="B65" s="43" t="s">
        <v>1531</v>
      </c>
      <c r="C65" s="43" t="s">
        <v>1088</v>
      </c>
      <c r="D65" s="43">
        <v>500</v>
      </c>
      <c r="E65" s="7">
        <v>5091.0546155000002</v>
      </c>
      <c r="F65" s="7">
        <v>1.3436899200616299</v>
      </c>
    </row>
    <row r="66" spans="1:6" x14ac:dyDescent="0.2">
      <c r="A66" s="43" t="s">
        <v>1398</v>
      </c>
      <c r="B66" s="43" t="s">
        <v>1399</v>
      </c>
      <c r="C66" s="43" t="s">
        <v>1008</v>
      </c>
      <c r="D66" s="43">
        <v>500</v>
      </c>
      <c r="E66" s="7">
        <v>5008.7150000000001</v>
      </c>
      <c r="F66" s="7">
        <v>1.3219578979709099</v>
      </c>
    </row>
    <row r="67" spans="1:6" x14ac:dyDescent="0.2">
      <c r="A67" s="43" t="s">
        <v>1532</v>
      </c>
      <c r="B67" s="43" t="s">
        <v>1533</v>
      </c>
      <c r="C67" s="43" t="s">
        <v>1094</v>
      </c>
      <c r="D67" s="43">
        <v>500</v>
      </c>
      <c r="E67" s="7">
        <v>4913.47</v>
      </c>
      <c r="F67" s="7">
        <v>1.2968197377856701</v>
      </c>
    </row>
    <row r="68" spans="1:6" x14ac:dyDescent="0.2">
      <c r="A68" s="43" t="s">
        <v>1273</v>
      </c>
      <c r="B68" s="43" t="s">
        <v>1274</v>
      </c>
      <c r="C68" s="43" t="s">
        <v>1101</v>
      </c>
      <c r="D68" s="43">
        <v>470</v>
      </c>
      <c r="E68" s="7">
        <v>4579.3086999999996</v>
      </c>
      <c r="F68" s="7">
        <v>1.2086240289599099</v>
      </c>
    </row>
    <row r="69" spans="1:6" x14ac:dyDescent="0.2">
      <c r="A69" s="43" t="s">
        <v>1124</v>
      </c>
      <c r="B69" s="43" t="s">
        <v>1125</v>
      </c>
      <c r="C69" s="43" t="s">
        <v>1091</v>
      </c>
      <c r="D69" s="43">
        <v>440</v>
      </c>
      <c r="E69" s="7">
        <v>4277.9704000000002</v>
      </c>
      <c r="F69" s="7">
        <v>1.1290913452983</v>
      </c>
    </row>
    <row r="70" spans="1:6" x14ac:dyDescent="0.2">
      <c r="A70" s="43" t="s">
        <v>1089</v>
      </c>
      <c r="B70" s="43" t="s">
        <v>1090</v>
      </c>
      <c r="C70" s="43" t="s">
        <v>1091</v>
      </c>
      <c r="D70" s="43">
        <v>450</v>
      </c>
      <c r="E70" s="7">
        <v>4228.6994999999997</v>
      </c>
      <c r="F70" s="7">
        <v>1.1160872004437601</v>
      </c>
    </row>
    <row r="71" spans="1:6" x14ac:dyDescent="0.2">
      <c r="A71" s="43" t="s">
        <v>1534</v>
      </c>
      <c r="B71" s="43" t="s">
        <v>1535</v>
      </c>
      <c r="C71" s="43" t="s">
        <v>997</v>
      </c>
      <c r="D71" s="43">
        <v>370</v>
      </c>
      <c r="E71" s="7">
        <v>3953.5277000000001</v>
      </c>
      <c r="F71" s="7">
        <v>1.0434606816043199</v>
      </c>
    </row>
    <row r="72" spans="1:6" x14ac:dyDescent="0.2">
      <c r="A72" s="43" t="s">
        <v>1135</v>
      </c>
      <c r="B72" s="43" t="s">
        <v>1136</v>
      </c>
      <c r="C72" s="43" t="s">
        <v>1088</v>
      </c>
      <c r="D72" s="43">
        <v>400</v>
      </c>
      <c r="E72" s="7">
        <v>3907.8</v>
      </c>
      <c r="F72" s="7">
        <v>1.03139169900678</v>
      </c>
    </row>
    <row r="73" spans="1:6" x14ac:dyDescent="0.2">
      <c r="A73" s="43" t="s">
        <v>1536</v>
      </c>
      <c r="B73" s="43" t="s">
        <v>1537</v>
      </c>
      <c r="C73" s="43" t="s">
        <v>1109</v>
      </c>
      <c r="D73" s="43">
        <v>390</v>
      </c>
      <c r="E73" s="7">
        <v>3744.6122999999998</v>
      </c>
      <c r="F73" s="7">
        <v>0.98832131690943303</v>
      </c>
    </row>
    <row r="74" spans="1:6" x14ac:dyDescent="0.2">
      <c r="A74" s="43" t="s">
        <v>1133</v>
      </c>
      <c r="B74" s="43" t="s">
        <v>1134</v>
      </c>
      <c r="C74" s="43" t="s">
        <v>1037</v>
      </c>
      <c r="D74" s="43">
        <v>300</v>
      </c>
      <c r="E74" s="7">
        <v>3673.491</v>
      </c>
      <c r="F74" s="7">
        <v>0.96955016218233103</v>
      </c>
    </row>
    <row r="75" spans="1:6" x14ac:dyDescent="0.2">
      <c r="A75" s="43" t="s">
        <v>1130</v>
      </c>
      <c r="B75" s="43" t="s">
        <v>1131</v>
      </c>
      <c r="C75" s="43" t="s">
        <v>1132</v>
      </c>
      <c r="D75" s="43">
        <v>350</v>
      </c>
      <c r="E75" s="7">
        <v>3459.82</v>
      </c>
      <c r="F75" s="7">
        <v>0.91315564462296805</v>
      </c>
    </row>
    <row r="76" spans="1:6" x14ac:dyDescent="0.2">
      <c r="A76" s="43" t="s">
        <v>1538</v>
      </c>
      <c r="B76" s="43" t="s">
        <v>1539</v>
      </c>
      <c r="C76" s="43" t="s">
        <v>1091</v>
      </c>
      <c r="D76" s="43">
        <v>400</v>
      </c>
      <c r="E76" s="7">
        <v>3437.424</v>
      </c>
      <c r="F76" s="7">
        <v>0.90724463369841801</v>
      </c>
    </row>
    <row r="77" spans="1:6" x14ac:dyDescent="0.2">
      <c r="A77" s="43" t="s">
        <v>1259</v>
      </c>
      <c r="B77" s="43" t="s">
        <v>1260</v>
      </c>
      <c r="C77" s="43" t="s">
        <v>1114</v>
      </c>
      <c r="D77" s="43">
        <v>338</v>
      </c>
      <c r="E77" s="7">
        <v>3177.9233199999999</v>
      </c>
      <c r="F77" s="7">
        <v>0.83875421780236004</v>
      </c>
    </row>
    <row r="78" spans="1:6" x14ac:dyDescent="0.2">
      <c r="A78" s="43" t="s">
        <v>1099</v>
      </c>
      <c r="B78" s="43" t="s">
        <v>1100</v>
      </c>
      <c r="C78" s="43" t="s">
        <v>1101</v>
      </c>
      <c r="D78" s="43">
        <v>361</v>
      </c>
      <c r="E78" s="7">
        <v>3158.75</v>
      </c>
      <c r="F78" s="7">
        <v>0.83369377379539999</v>
      </c>
    </row>
    <row r="79" spans="1:6" x14ac:dyDescent="0.2">
      <c r="A79" s="43" t="s">
        <v>1095</v>
      </c>
      <c r="B79" s="43" t="s">
        <v>1096</v>
      </c>
      <c r="C79" s="43" t="s">
        <v>1080</v>
      </c>
      <c r="D79" s="43">
        <v>22</v>
      </c>
      <c r="E79" s="7">
        <v>3153.7528000000002</v>
      </c>
      <c r="F79" s="7">
        <v>0.83237485506919195</v>
      </c>
    </row>
    <row r="80" spans="1:6" x14ac:dyDescent="0.2">
      <c r="A80" s="43" t="s">
        <v>1393</v>
      </c>
      <c r="B80" s="43" t="s">
        <v>1394</v>
      </c>
      <c r="C80" s="43" t="s">
        <v>1395</v>
      </c>
      <c r="D80" s="43">
        <v>300</v>
      </c>
      <c r="E80" s="7">
        <v>2996.598</v>
      </c>
      <c r="F80" s="7">
        <v>0.79089674560118695</v>
      </c>
    </row>
    <row r="81" spans="1:6" x14ac:dyDescent="0.2">
      <c r="A81" s="43" t="s">
        <v>1313</v>
      </c>
      <c r="B81" s="43" t="s">
        <v>1314</v>
      </c>
      <c r="C81" s="43" t="s">
        <v>1094</v>
      </c>
      <c r="D81" s="43">
        <v>340</v>
      </c>
      <c r="E81" s="7">
        <v>2975</v>
      </c>
      <c r="F81" s="7">
        <v>0.78519635205106897</v>
      </c>
    </row>
    <row r="82" spans="1:6" x14ac:dyDescent="0.2">
      <c r="A82" s="43" t="s">
        <v>1277</v>
      </c>
      <c r="B82" s="43" t="s">
        <v>1278</v>
      </c>
      <c r="C82" s="43" t="s">
        <v>1101</v>
      </c>
      <c r="D82" s="43">
        <v>17</v>
      </c>
      <c r="E82" s="7">
        <v>2556.3206</v>
      </c>
      <c r="F82" s="7">
        <v>0.67469365035058804</v>
      </c>
    </row>
    <row r="83" spans="1:6" x14ac:dyDescent="0.2">
      <c r="A83" s="43" t="s">
        <v>1092</v>
      </c>
      <c r="B83" s="43" t="s">
        <v>1093</v>
      </c>
      <c r="C83" s="43" t="s">
        <v>1094</v>
      </c>
      <c r="D83" s="43">
        <v>250</v>
      </c>
      <c r="E83" s="7">
        <v>2515.6675</v>
      </c>
      <c r="F83" s="7">
        <v>0.66396401478098599</v>
      </c>
    </row>
    <row r="84" spans="1:6" x14ac:dyDescent="0.2">
      <c r="A84" s="43" t="s">
        <v>1261</v>
      </c>
      <c r="B84" s="43" t="s">
        <v>1262</v>
      </c>
      <c r="C84" s="43" t="s">
        <v>1074</v>
      </c>
      <c r="D84" s="43">
        <v>250</v>
      </c>
      <c r="E84" s="7">
        <v>2511.94</v>
      </c>
      <c r="F84" s="7">
        <v>0.66298020993988704</v>
      </c>
    </row>
    <row r="85" spans="1:6" x14ac:dyDescent="0.2">
      <c r="A85" s="43" t="s">
        <v>1291</v>
      </c>
      <c r="B85" s="43" t="s">
        <v>1292</v>
      </c>
      <c r="C85" s="43" t="s">
        <v>1094</v>
      </c>
      <c r="D85" s="43">
        <v>250</v>
      </c>
      <c r="E85" s="7">
        <v>2495.3924999999999</v>
      </c>
      <c r="F85" s="7">
        <v>0.65861280266742805</v>
      </c>
    </row>
    <row r="86" spans="1:6" x14ac:dyDescent="0.2">
      <c r="A86" s="43" t="s">
        <v>1311</v>
      </c>
      <c r="B86" s="43" t="s">
        <v>1312</v>
      </c>
      <c r="C86" s="43" t="s">
        <v>1094</v>
      </c>
      <c r="D86" s="43">
        <v>230</v>
      </c>
      <c r="E86" s="7">
        <v>2293.9555999999998</v>
      </c>
      <c r="F86" s="7">
        <v>0.60544725004609101</v>
      </c>
    </row>
    <row r="87" spans="1:6" x14ac:dyDescent="0.2">
      <c r="A87" s="43" t="s">
        <v>1540</v>
      </c>
      <c r="B87" s="43" t="s">
        <v>1541</v>
      </c>
      <c r="C87" s="43" t="s">
        <v>1094</v>
      </c>
      <c r="D87" s="43">
        <v>230</v>
      </c>
      <c r="E87" s="7">
        <v>2293.4634000000001</v>
      </c>
      <c r="F87" s="7">
        <v>0.60531734293870298</v>
      </c>
    </row>
    <row r="88" spans="1:6" x14ac:dyDescent="0.2">
      <c r="A88" s="43" t="s">
        <v>1542</v>
      </c>
      <c r="B88" s="43" t="s">
        <v>1543</v>
      </c>
      <c r="C88" s="43" t="s">
        <v>1037</v>
      </c>
      <c r="D88" s="43">
        <v>2500</v>
      </c>
      <c r="E88" s="7">
        <v>2132.71</v>
      </c>
      <c r="F88" s="7">
        <v>0.56288944940599495</v>
      </c>
    </row>
    <row r="89" spans="1:6" x14ac:dyDescent="0.2">
      <c r="A89" s="43" t="s">
        <v>1544</v>
      </c>
      <c r="B89" s="43" t="s">
        <v>1545</v>
      </c>
      <c r="C89" s="43" t="s">
        <v>1091</v>
      </c>
      <c r="D89" s="43">
        <v>200</v>
      </c>
      <c r="E89" s="7">
        <v>1998.248</v>
      </c>
      <c r="F89" s="7">
        <v>0.52740068574566201</v>
      </c>
    </row>
    <row r="90" spans="1:6" x14ac:dyDescent="0.2">
      <c r="A90" s="43" t="s">
        <v>1263</v>
      </c>
      <c r="B90" s="43" t="s">
        <v>1264</v>
      </c>
      <c r="C90" s="43" t="s">
        <v>1037</v>
      </c>
      <c r="D90" s="43">
        <v>150</v>
      </c>
      <c r="E90" s="7">
        <v>1955.6130000000001</v>
      </c>
      <c r="F90" s="7">
        <v>0.51614796424324305</v>
      </c>
    </row>
    <row r="91" spans="1:6" x14ac:dyDescent="0.2">
      <c r="A91" s="43" t="s">
        <v>1269</v>
      </c>
      <c r="B91" s="43" t="s">
        <v>1270</v>
      </c>
      <c r="C91" s="43" t="s">
        <v>1088</v>
      </c>
      <c r="D91" s="43">
        <v>160</v>
      </c>
      <c r="E91" s="7">
        <v>1632.4336000000001</v>
      </c>
      <c r="F91" s="7">
        <v>0.43085072527246898</v>
      </c>
    </row>
    <row r="92" spans="1:6" x14ac:dyDescent="0.2">
      <c r="A92" s="43" t="s">
        <v>1389</v>
      </c>
      <c r="B92" s="43" t="s">
        <v>1390</v>
      </c>
      <c r="C92" s="43" t="s">
        <v>1077</v>
      </c>
      <c r="D92" s="43">
        <v>140</v>
      </c>
      <c r="E92" s="7">
        <v>1593.48</v>
      </c>
      <c r="F92" s="7">
        <v>0.420569641366836</v>
      </c>
    </row>
    <row r="93" spans="1:6" x14ac:dyDescent="0.2">
      <c r="A93" s="43" t="s">
        <v>1075</v>
      </c>
      <c r="B93" s="43" t="s">
        <v>1076</v>
      </c>
      <c r="C93" s="43" t="s">
        <v>1077</v>
      </c>
      <c r="D93" s="43">
        <v>150</v>
      </c>
      <c r="E93" s="7">
        <v>1579.0440000000001</v>
      </c>
      <c r="F93" s="7">
        <v>0.41675952555567303</v>
      </c>
    </row>
    <row r="94" spans="1:6" x14ac:dyDescent="0.2">
      <c r="A94" s="43" t="s">
        <v>1546</v>
      </c>
      <c r="B94" s="43" t="s">
        <v>1547</v>
      </c>
      <c r="C94" s="43" t="s">
        <v>1416</v>
      </c>
      <c r="D94" s="43">
        <v>150</v>
      </c>
      <c r="E94" s="7">
        <v>1500.9392250000001</v>
      </c>
      <c r="F94" s="7">
        <v>0.39614521146902798</v>
      </c>
    </row>
    <row r="95" spans="1:6" x14ac:dyDescent="0.2">
      <c r="A95" s="43" t="s">
        <v>1548</v>
      </c>
      <c r="B95" s="43" t="s">
        <v>1549</v>
      </c>
      <c r="C95" s="43" t="s">
        <v>1395</v>
      </c>
      <c r="D95" s="43">
        <v>150</v>
      </c>
      <c r="E95" s="7">
        <v>1495.0335</v>
      </c>
      <c r="F95" s="7">
        <v>0.39458650433416498</v>
      </c>
    </row>
    <row r="96" spans="1:6" x14ac:dyDescent="0.2">
      <c r="A96" s="43" t="s">
        <v>1121</v>
      </c>
      <c r="B96" s="43" t="s">
        <v>1122</v>
      </c>
      <c r="C96" s="43" t="s">
        <v>1123</v>
      </c>
      <c r="D96" s="43">
        <v>150</v>
      </c>
      <c r="E96" s="7">
        <v>1479.7455</v>
      </c>
      <c r="F96" s="7">
        <v>0.39055151884503703</v>
      </c>
    </row>
    <row r="97" spans="1:6" x14ac:dyDescent="0.2">
      <c r="A97" s="43" t="s">
        <v>1126</v>
      </c>
      <c r="B97" s="43" t="s">
        <v>1127</v>
      </c>
      <c r="C97" s="43" t="s">
        <v>1109</v>
      </c>
      <c r="D97" s="43">
        <v>10</v>
      </c>
      <c r="E97" s="7">
        <v>1004.128</v>
      </c>
      <c r="F97" s="7">
        <v>0.26502105633355799</v>
      </c>
    </row>
    <row r="98" spans="1:6" x14ac:dyDescent="0.2">
      <c r="A98" s="43" t="s">
        <v>1128</v>
      </c>
      <c r="B98" s="43" t="s">
        <v>1129</v>
      </c>
      <c r="C98" s="43" t="s">
        <v>1091</v>
      </c>
      <c r="D98" s="43">
        <v>100</v>
      </c>
      <c r="E98" s="7">
        <v>1000.623</v>
      </c>
      <c r="F98" s="7">
        <v>0.26409597626164599</v>
      </c>
    </row>
    <row r="99" spans="1:6" x14ac:dyDescent="0.2">
      <c r="A99" s="43" t="s">
        <v>1107</v>
      </c>
      <c r="B99" s="43" t="s">
        <v>1108</v>
      </c>
      <c r="C99" s="43" t="s">
        <v>1109</v>
      </c>
      <c r="D99" s="43">
        <v>100</v>
      </c>
      <c r="E99" s="7">
        <v>962.77300000000002</v>
      </c>
      <c r="F99" s="7">
        <v>0.25410616721118101</v>
      </c>
    </row>
    <row r="100" spans="1:6" x14ac:dyDescent="0.2">
      <c r="A100" s="43" t="s">
        <v>1327</v>
      </c>
      <c r="B100" s="43" t="s">
        <v>1328</v>
      </c>
      <c r="C100" s="43" t="s">
        <v>1037</v>
      </c>
      <c r="D100" s="43">
        <v>50</v>
      </c>
      <c r="E100" s="7">
        <v>614.94000000000005</v>
      </c>
      <c r="F100" s="7">
        <v>0.162302065455558</v>
      </c>
    </row>
    <row r="101" spans="1:6" x14ac:dyDescent="0.2">
      <c r="A101" s="43" t="s">
        <v>1119</v>
      </c>
      <c r="B101" s="43" t="s">
        <v>1120</v>
      </c>
      <c r="C101" s="43" t="s">
        <v>1091</v>
      </c>
      <c r="D101" s="43">
        <v>50</v>
      </c>
      <c r="E101" s="7">
        <v>480.55200000000002</v>
      </c>
      <c r="F101" s="7">
        <v>0.126832832729696</v>
      </c>
    </row>
    <row r="102" spans="1:6" x14ac:dyDescent="0.2">
      <c r="A102" s="43" t="s">
        <v>1550</v>
      </c>
      <c r="B102" s="43" t="s">
        <v>1551</v>
      </c>
      <c r="C102" s="43" t="s">
        <v>1088</v>
      </c>
      <c r="D102" s="43">
        <v>40</v>
      </c>
      <c r="E102" s="7">
        <v>396.7072</v>
      </c>
      <c r="F102" s="7">
        <v>0.104703544965511</v>
      </c>
    </row>
    <row r="103" spans="1:6" x14ac:dyDescent="0.2">
      <c r="A103" s="42" t="s">
        <v>40</v>
      </c>
      <c r="B103" s="43"/>
      <c r="C103" s="43"/>
      <c r="D103" s="43"/>
      <c r="E103" s="6">
        <f>SUM(E57:E102)</f>
        <v>173521.36815449997</v>
      </c>
      <c r="F103" s="6">
        <f>SUM(F57:F102)</f>
        <v>45.797763118596293</v>
      </c>
    </row>
    <row r="104" spans="1:6" x14ac:dyDescent="0.2">
      <c r="A104" s="43"/>
      <c r="B104" s="43"/>
      <c r="C104" s="43"/>
      <c r="D104" s="43"/>
      <c r="E104" s="7"/>
      <c r="F104" s="7"/>
    </row>
    <row r="105" spans="1:6" x14ac:dyDescent="0.2">
      <c r="A105" s="42" t="s">
        <v>1137</v>
      </c>
      <c r="B105" s="43"/>
      <c r="C105" s="43"/>
      <c r="D105" s="43"/>
      <c r="E105" s="7"/>
      <c r="F105" s="7"/>
    </row>
    <row r="106" spans="1:6" x14ac:dyDescent="0.2">
      <c r="A106" s="43" t="s">
        <v>1335</v>
      </c>
      <c r="B106" s="43" t="s">
        <v>1336</v>
      </c>
      <c r="C106" s="43" t="s">
        <v>1140</v>
      </c>
      <c r="D106" s="43">
        <v>700</v>
      </c>
      <c r="E106" s="7">
        <v>3194.4324999999999</v>
      </c>
      <c r="F106" s="7">
        <v>0.84311151121794203</v>
      </c>
    </row>
    <row r="107" spans="1:6" x14ac:dyDescent="0.2">
      <c r="A107" s="42" t="s">
        <v>40</v>
      </c>
      <c r="B107" s="43"/>
      <c r="C107" s="43"/>
      <c r="D107" s="43"/>
      <c r="E107" s="6">
        <f>SUM(E106:E106)</f>
        <v>3194.4324999999999</v>
      </c>
      <c r="F107" s="6">
        <f>SUM(F106:F106)</f>
        <v>0.84311151121794203</v>
      </c>
    </row>
    <row r="108" spans="1:6" x14ac:dyDescent="0.2">
      <c r="A108" s="43"/>
      <c r="B108" s="43"/>
      <c r="C108" s="43"/>
      <c r="D108" s="43"/>
      <c r="E108" s="7"/>
      <c r="F108" s="7"/>
    </row>
    <row r="109" spans="1:6" x14ac:dyDescent="0.2">
      <c r="A109" s="42" t="s">
        <v>40</v>
      </c>
      <c r="B109" s="43"/>
      <c r="C109" s="43"/>
      <c r="D109" s="43"/>
      <c r="E109" s="6">
        <f>E54+E103+E107</f>
        <v>367005.35554749996</v>
      </c>
      <c r="F109" s="6">
        <f>F54+F103+F107</f>
        <v>96.864291213143716</v>
      </c>
    </row>
    <row r="110" spans="1:6" x14ac:dyDescent="0.2">
      <c r="A110" s="43"/>
      <c r="B110" s="43"/>
      <c r="C110" s="43"/>
      <c r="D110" s="43"/>
      <c r="E110" s="7"/>
      <c r="F110" s="7"/>
    </row>
    <row r="111" spans="1:6" x14ac:dyDescent="0.2">
      <c r="A111" s="42" t="s">
        <v>103</v>
      </c>
      <c r="B111" s="43"/>
      <c r="C111" s="43"/>
      <c r="D111" s="43"/>
      <c r="E111" s="6">
        <v>11880.7609338</v>
      </c>
      <c r="F111" s="6">
        <v>3.14</v>
      </c>
    </row>
    <row r="112" spans="1:6" x14ac:dyDescent="0.2">
      <c r="A112" s="43"/>
      <c r="B112" s="43"/>
      <c r="C112" s="43"/>
      <c r="D112" s="43"/>
      <c r="E112" s="7"/>
      <c r="F112" s="7"/>
    </row>
    <row r="113" spans="1:6" x14ac:dyDescent="0.2">
      <c r="A113" s="44" t="s">
        <v>104</v>
      </c>
      <c r="B113" s="41"/>
      <c r="C113" s="41"/>
      <c r="D113" s="41"/>
      <c r="E113" s="8">
        <f>E109+E111</f>
        <v>378886.11648129998</v>
      </c>
      <c r="F113" s="8">
        <f>F109+F111</f>
        <v>100.00429121314372</v>
      </c>
    </row>
    <row r="114" spans="1:6" x14ac:dyDescent="0.2">
      <c r="A114" s="4" t="s">
        <v>718</v>
      </c>
    </row>
    <row r="116" spans="1:6" x14ac:dyDescent="0.2">
      <c r="A116" s="4" t="s">
        <v>105</v>
      </c>
    </row>
    <row r="117" spans="1:6" x14ac:dyDescent="0.2">
      <c r="A117" s="4" t="s">
        <v>687</v>
      </c>
    </row>
    <row r="118" spans="1:6" x14ac:dyDescent="0.2">
      <c r="A118" s="4" t="s">
        <v>106</v>
      </c>
    </row>
    <row r="119" spans="1:6" x14ac:dyDescent="0.2">
      <c r="A119" s="2" t="s">
        <v>678</v>
      </c>
      <c r="D119" s="10">
        <v>62.856999999999999</v>
      </c>
    </row>
    <row r="120" spans="1:6" x14ac:dyDescent="0.2">
      <c r="A120" s="2" t="s">
        <v>679</v>
      </c>
      <c r="D120" s="10">
        <v>11.8779</v>
      </c>
    </row>
    <row r="121" spans="1:6" x14ac:dyDescent="0.2">
      <c r="A121" s="2" t="s">
        <v>680</v>
      </c>
      <c r="D121" s="10">
        <v>65.740700000000004</v>
      </c>
    </row>
    <row r="122" spans="1:6" x14ac:dyDescent="0.2">
      <c r="A122" s="2" t="s">
        <v>681</v>
      </c>
      <c r="D122" s="10">
        <v>12.557399999999999</v>
      </c>
    </row>
    <row r="124" spans="1:6" x14ac:dyDescent="0.2">
      <c r="A124" s="4" t="s">
        <v>107</v>
      </c>
    </row>
    <row r="125" spans="1:6" x14ac:dyDescent="0.2">
      <c r="A125" s="2" t="s">
        <v>678</v>
      </c>
      <c r="D125" s="10">
        <v>65.846100000000007</v>
      </c>
    </row>
    <row r="126" spans="1:6" x14ac:dyDescent="0.2">
      <c r="A126" s="2" t="s">
        <v>679</v>
      </c>
      <c r="D126" s="10">
        <v>11.9787</v>
      </c>
    </row>
    <row r="127" spans="1:6" x14ac:dyDescent="0.2">
      <c r="A127" s="2" t="s">
        <v>680</v>
      </c>
      <c r="D127" s="10">
        <v>69.1922</v>
      </c>
    </row>
    <row r="128" spans="1:6" x14ac:dyDescent="0.2">
      <c r="A128" s="2" t="s">
        <v>681</v>
      </c>
      <c r="D128" s="10">
        <v>12.7516</v>
      </c>
    </row>
    <row r="130" spans="1:5" x14ac:dyDescent="0.2">
      <c r="A130" s="4" t="s">
        <v>108</v>
      </c>
      <c r="D130" s="21" t="s">
        <v>322</v>
      </c>
    </row>
    <row r="131" spans="1:5" x14ac:dyDescent="0.2">
      <c r="A131" s="59" t="s">
        <v>682</v>
      </c>
      <c r="B131" s="60"/>
      <c r="C131" s="73" t="s">
        <v>683</v>
      </c>
      <c r="D131" s="73"/>
    </row>
    <row r="132" spans="1:5" x14ac:dyDescent="0.2">
      <c r="A132" s="76"/>
      <c r="B132" s="76"/>
      <c r="C132" s="17" t="s">
        <v>684</v>
      </c>
      <c r="D132" s="17" t="s">
        <v>685</v>
      </c>
    </row>
    <row r="133" spans="1:5" x14ac:dyDescent="0.2">
      <c r="A133" s="18" t="s">
        <v>679</v>
      </c>
      <c r="B133" s="19"/>
      <c r="C133" s="58">
        <v>0.32414521499999999</v>
      </c>
      <c r="D133" s="58">
        <v>0.30016008459999999</v>
      </c>
    </row>
    <row r="134" spans="1:5" x14ac:dyDescent="0.2">
      <c r="A134" s="18" t="s">
        <v>681</v>
      </c>
      <c r="B134" s="19"/>
      <c r="C134" s="58">
        <v>0.32414521499999999</v>
      </c>
      <c r="D134" s="58">
        <v>0.30016008459999999</v>
      </c>
    </row>
    <row r="136" spans="1:5" x14ac:dyDescent="0.2">
      <c r="A136" s="4" t="s">
        <v>722</v>
      </c>
      <c r="D136" s="29">
        <v>2.4960147189163284</v>
      </c>
      <c r="E136" s="1" t="s">
        <v>779</v>
      </c>
    </row>
  </sheetData>
  <mergeCells count="3">
    <mergeCell ref="A1:F1"/>
    <mergeCell ref="C131:D131"/>
    <mergeCell ref="A132:B13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DD25-99ED-48E1-ACBB-DDE5231EF4E1}">
  <dimension ref="A1:E39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35" bestFit="1" customWidth="1"/>
    <col min="6" max="16384" width="9.140625" style="2"/>
  </cols>
  <sheetData>
    <row r="1" spans="1:5" x14ac:dyDescent="0.2">
      <c r="A1" s="77" t="s">
        <v>420</v>
      </c>
      <c r="B1" s="77"/>
      <c r="C1" s="77"/>
      <c r="D1" s="77"/>
      <c r="E1" s="77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5" x14ac:dyDescent="0.2">
      <c r="A4" s="5"/>
      <c r="B4" s="5"/>
      <c r="C4" s="5"/>
      <c r="D4" s="5"/>
      <c r="E4" s="34"/>
    </row>
    <row r="5" spans="1:5" x14ac:dyDescent="0.2">
      <c r="A5" s="6" t="s">
        <v>618</v>
      </c>
      <c r="B5" s="7"/>
      <c r="C5" s="7"/>
      <c r="D5" s="7"/>
      <c r="E5" s="12"/>
    </row>
    <row r="6" spans="1:5" x14ac:dyDescent="0.2">
      <c r="A6" s="7" t="s">
        <v>180</v>
      </c>
      <c r="B6" s="7" t="s">
        <v>619</v>
      </c>
      <c r="C6" s="11">
        <v>52831.12</v>
      </c>
      <c r="D6" s="12">
        <v>245.7737654</v>
      </c>
      <c r="E6" s="12">
        <v>34.796752679229982</v>
      </c>
    </row>
    <row r="7" spans="1:5" x14ac:dyDescent="0.2">
      <c r="A7" s="7" t="s">
        <v>418</v>
      </c>
      <c r="B7" s="7" t="s">
        <v>626</v>
      </c>
      <c r="C7" s="11">
        <v>256014.44</v>
      </c>
      <c r="D7" s="12">
        <v>177.14202269999998</v>
      </c>
      <c r="E7" s="12">
        <v>25.079841792546514</v>
      </c>
    </row>
    <row r="8" spans="1:5" x14ac:dyDescent="0.2">
      <c r="A8" s="7" t="s">
        <v>417</v>
      </c>
      <c r="B8" s="7" t="s">
        <v>627</v>
      </c>
      <c r="C8" s="11">
        <v>208452.24</v>
      </c>
      <c r="D8" s="12">
        <v>141.91386880000002</v>
      </c>
      <c r="E8" s="12">
        <v>20.092225003549107</v>
      </c>
    </row>
    <row r="9" spans="1:5" x14ac:dyDescent="0.2">
      <c r="A9" s="7" t="s">
        <v>415</v>
      </c>
      <c r="B9" s="7" t="s">
        <v>625</v>
      </c>
      <c r="C9" s="11">
        <v>28390.21</v>
      </c>
      <c r="D9" s="12">
        <v>70.770694599999999</v>
      </c>
      <c r="E9" s="12">
        <v>10.0197445928601</v>
      </c>
    </row>
    <row r="10" spans="1:5" x14ac:dyDescent="0.2">
      <c r="A10" s="7" t="s">
        <v>416</v>
      </c>
      <c r="B10" s="7" t="s">
        <v>628</v>
      </c>
      <c r="C10" s="11">
        <v>7251.5</v>
      </c>
      <c r="D10" s="12">
        <v>69.926540899999992</v>
      </c>
      <c r="E10" s="12">
        <v>9.9002289583319349</v>
      </c>
    </row>
    <row r="11" spans="1:5" x14ac:dyDescent="0.2">
      <c r="A11" s="6" t="s">
        <v>40</v>
      </c>
      <c r="B11" s="7"/>
      <c r="C11" s="7"/>
      <c r="D11" s="13">
        <f>SUM(D6:D10)</f>
        <v>705.52689239999995</v>
      </c>
      <c r="E11" s="13">
        <f>SUM(E6:E10)</f>
        <v>99.888793026517632</v>
      </c>
    </row>
    <row r="12" spans="1:5" x14ac:dyDescent="0.2">
      <c r="A12" s="7"/>
      <c r="B12" s="7"/>
      <c r="C12" s="7"/>
      <c r="D12" s="12"/>
      <c r="E12" s="12"/>
    </row>
    <row r="13" spans="1:5" x14ac:dyDescent="0.2">
      <c r="A13" s="6" t="s">
        <v>40</v>
      </c>
      <c r="B13" s="7"/>
      <c r="C13" s="7"/>
      <c r="D13" s="13">
        <f>D11</f>
        <v>705.52689239999995</v>
      </c>
      <c r="E13" s="13">
        <f>E11</f>
        <v>99.888793026517632</v>
      </c>
    </row>
    <row r="14" spans="1:5" x14ac:dyDescent="0.2">
      <c r="A14" s="7"/>
      <c r="B14" s="7"/>
      <c r="C14" s="7"/>
      <c r="D14" s="12"/>
      <c r="E14" s="12"/>
    </row>
    <row r="15" spans="1:5" x14ac:dyDescent="0.2">
      <c r="A15" s="6" t="s">
        <v>103</v>
      </c>
      <c r="B15" s="7"/>
      <c r="C15" s="7"/>
      <c r="D15" s="13">
        <v>0.78546859999994467</v>
      </c>
      <c r="E15" s="13">
        <v>0.11120697348236622</v>
      </c>
    </row>
    <row r="16" spans="1:5" x14ac:dyDescent="0.2">
      <c r="A16" s="7"/>
      <c r="B16" s="7"/>
      <c r="C16" s="7"/>
      <c r="D16" s="12"/>
      <c r="E16" s="12"/>
    </row>
    <row r="17" spans="1:5" x14ac:dyDescent="0.2">
      <c r="A17" s="8" t="s">
        <v>104</v>
      </c>
      <c r="B17" s="5"/>
      <c r="C17" s="5"/>
      <c r="D17" s="14">
        <f>D13+D15</f>
        <v>706.3123609999999</v>
      </c>
      <c r="E17" s="14">
        <f xml:space="preserve"> ROUND(SUM(E13:E16),2)</f>
        <v>100</v>
      </c>
    </row>
    <row r="19" spans="1:5" x14ac:dyDescent="0.2">
      <c r="A19" s="4" t="s">
        <v>105</v>
      </c>
      <c r="B19" s="2"/>
      <c r="C19" s="2"/>
      <c r="D19" s="2"/>
    </row>
    <row r="20" spans="1:5" x14ac:dyDescent="0.2">
      <c r="A20" s="4" t="s">
        <v>687</v>
      </c>
      <c r="B20" s="2"/>
      <c r="C20" s="2"/>
      <c r="D20" s="2"/>
    </row>
    <row r="21" spans="1:5" x14ac:dyDescent="0.2">
      <c r="A21" s="4" t="s">
        <v>106</v>
      </c>
      <c r="B21" s="2"/>
      <c r="C21" s="2"/>
      <c r="D21" s="2"/>
    </row>
    <row r="22" spans="1:5" x14ac:dyDescent="0.2">
      <c r="A22" s="2" t="s">
        <v>678</v>
      </c>
      <c r="B22" s="2"/>
      <c r="C22" s="2"/>
      <c r="D22" s="10">
        <v>59.956299999999999</v>
      </c>
    </row>
    <row r="23" spans="1:5" x14ac:dyDescent="0.2">
      <c r="A23" s="2" t="s">
        <v>679</v>
      </c>
      <c r="B23" s="2"/>
      <c r="C23" s="2"/>
      <c r="D23" s="10">
        <v>25.294599999999999</v>
      </c>
    </row>
    <row r="24" spans="1:5" x14ac:dyDescent="0.2">
      <c r="A24" s="2" t="s">
        <v>680</v>
      </c>
      <c r="B24" s="2"/>
      <c r="C24" s="2"/>
      <c r="D24" s="10">
        <v>61.924599999999998</v>
      </c>
    </row>
    <row r="25" spans="1:5" x14ac:dyDescent="0.2">
      <c r="A25" s="2" t="s">
        <v>681</v>
      </c>
      <c r="B25" s="2"/>
      <c r="C25" s="2"/>
      <c r="D25" s="10">
        <v>26.253699999999998</v>
      </c>
    </row>
    <row r="26" spans="1:5" x14ac:dyDescent="0.2">
      <c r="A26" s="2"/>
      <c r="B26" s="2"/>
      <c r="C26" s="2"/>
      <c r="D26" s="10"/>
    </row>
    <row r="27" spans="1:5" x14ac:dyDescent="0.2">
      <c r="A27" s="4" t="s">
        <v>107</v>
      </c>
      <c r="B27" s="2"/>
      <c r="C27" s="2"/>
      <c r="D27" s="2"/>
    </row>
    <row r="28" spans="1:5" x14ac:dyDescent="0.2">
      <c r="A28" s="2" t="s">
        <v>678</v>
      </c>
      <c r="B28" s="2"/>
      <c r="C28" s="2"/>
      <c r="D28" s="10">
        <v>57.762</v>
      </c>
    </row>
    <row r="29" spans="1:5" x14ac:dyDescent="0.2">
      <c r="A29" s="2" t="s">
        <v>679</v>
      </c>
      <c r="B29" s="2"/>
      <c r="C29" s="2"/>
      <c r="D29" s="10">
        <v>22.290299999999998</v>
      </c>
    </row>
    <row r="30" spans="1:5" x14ac:dyDescent="0.2">
      <c r="A30" s="2" t="s">
        <v>680</v>
      </c>
      <c r="B30" s="2"/>
      <c r="C30" s="2"/>
      <c r="D30" s="10">
        <v>59.843299999999999</v>
      </c>
    </row>
    <row r="31" spans="1:5" x14ac:dyDescent="0.2">
      <c r="A31" s="2" t="s">
        <v>681</v>
      </c>
      <c r="B31" s="2"/>
      <c r="C31" s="2"/>
      <c r="D31" s="10">
        <v>23.277999999999999</v>
      </c>
    </row>
    <row r="32" spans="1:5" x14ac:dyDescent="0.2">
      <c r="A32" s="2"/>
      <c r="B32" s="2"/>
      <c r="C32" s="2"/>
      <c r="D32" s="2"/>
    </row>
    <row r="33" spans="1:4" x14ac:dyDescent="0.2">
      <c r="A33" s="4" t="s">
        <v>108</v>
      </c>
      <c r="B33" s="2"/>
      <c r="C33" s="2"/>
      <c r="D33" s="21" t="s">
        <v>322</v>
      </c>
    </row>
    <row r="34" spans="1:4" x14ac:dyDescent="0.2">
      <c r="A34" s="15" t="s">
        <v>682</v>
      </c>
      <c r="B34" s="16"/>
      <c r="C34" s="69" t="s">
        <v>683</v>
      </c>
      <c r="D34" s="70"/>
    </row>
    <row r="35" spans="1:4" x14ac:dyDescent="0.2">
      <c r="A35" s="71"/>
      <c r="B35" s="72"/>
      <c r="C35" s="17" t="s">
        <v>684</v>
      </c>
      <c r="D35" s="17" t="s">
        <v>685</v>
      </c>
    </row>
    <row r="36" spans="1:4" x14ac:dyDescent="0.2">
      <c r="A36" s="18" t="s">
        <v>679</v>
      </c>
      <c r="B36" s="19"/>
      <c r="C36" s="20">
        <v>1.4406454</v>
      </c>
      <c r="D36" s="20">
        <v>1.3340448200000001</v>
      </c>
    </row>
    <row r="37" spans="1:4" x14ac:dyDescent="0.2">
      <c r="A37" s="18" t="s">
        <v>681</v>
      </c>
      <c r="B37" s="19"/>
      <c r="C37" s="20">
        <v>1.4406454</v>
      </c>
      <c r="D37" s="20">
        <v>1.3340448200000001</v>
      </c>
    </row>
    <row r="38" spans="1:4" x14ac:dyDescent="0.2">
      <c r="A38" s="4"/>
      <c r="B38" s="2"/>
      <c r="C38" s="2"/>
      <c r="D38" s="21"/>
    </row>
    <row r="39" spans="1:4" x14ac:dyDescent="0.2">
      <c r="A39" s="9" t="s">
        <v>686</v>
      </c>
      <c r="B39" s="2"/>
      <c r="C39" s="2"/>
      <c r="D39" s="28">
        <v>7.6878433337078486E-2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833A-B59C-4DE2-98AF-80580E0C9CC2}">
  <dimension ref="A1:E39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11.7109375" style="1" bestFit="1" customWidth="1"/>
    <col min="4" max="4" width="24" style="1" bestFit="1" customWidth="1"/>
    <col min="5" max="5" width="14.140625" style="35" bestFit="1" customWidth="1"/>
    <col min="6" max="16384" width="9.140625" style="2"/>
  </cols>
  <sheetData>
    <row r="1" spans="1:5" x14ac:dyDescent="0.2">
      <c r="A1" s="77" t="s">
        <v>419</v>
      </c>
      <c r="B1" s="77"/>
      <c r="C1" s="77"/>
      <c r="D1" s="77"/>
      <c r="E1" s="77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5" x14ac:dyDescent="0.2">
      <c r="A4" s="5"/>
      <c r="B4" s="5"/>
      <c r="C4" s="5"/>
      <c r="D4" s="5"/>
      <c r="E4" s="34"/>
    </row>
    <row r="5" spans="1:5" x14ac:dyDescent="0.2">
      <c r="A5" s="6" t="s">
        <v>618</v>
      </c>
      <c r="B5" s="7"/>
      <c r="C5" s="7"/>
      <c r="D5" s="7"/>
      <c r="E5" s="12"/>
    </row>
    <row r="6" spans="1:5" x14ac:dyDescent="0.2">
      <c r="A6" s="7" t="s">
        <v>180</v>
      </c>
      <c r="B6" s="7" t="s">
        <v>619</v>
      </c>
      <c r="C6" s="26">
        <v>135979.35999999999</v>
      </c>
      <c r="D6" s="12">
        <v>632.58470399999999</v>
      </c>
      <c r="E6" s="12">
        <v>49.852936279205835</v>
      </c>
    </row>
    <row r="7" spans="1:5" x14ac:dyDescent="0.2">
      <c r="A7" s="7" t="s">
        <v>415</v>
      </c>
      <c r="B7" s="7" t="s">
        <v>625</v>
      </c>
      <c r="C7" s="26">
        <v>76702.48</v>
      </c>
      <c r="D7" s="12">
        <v>191.2027966</v>
      </c>
      <c r="E7" s="12">
        <v>15.068370725741977</v>
      </c>
    </row>
    <row r="8" spans="1:5" x14ac:dyDescent="0.2">
      <c r="A8" s="7" t="s">
        <v>416</v>
      </c>
      <c r="B8" s="7" t="s">
        <v>628</v>
      </c>
      <c r="C8" s="26">
        <v>19599.099999999999</v>
      </c>
      <c r="D8" s="12">
        <v>188.99510090000001</v>
      </c>
      <c r="E8" s="12">
        <v>14.894385941791247</v>
      </c>
    </row>
    <row r="9" spans="1:5" x14ac:dyDescent="0.2">
      <c r="A9" s="7" t="s">
        <v>417</v>
      </c>
      <c r="B9" s="7" t="s">
        <v>627</v>
      </c>
      <c r="C9" s="26">
        <v>187781.43</v>
      </c>
      <c r="D9" s="12">
        <v>127.84122130000002</v>
      </c>
      <c r="E9" s="12">
        <v>10.07495157411323</v>
      </c>
    </row>
    <row r="10" spans="1:5" x14ac:dyDescent="0.2">
      <c r="A10" s="7" t="s">
        <v>418</v>
      </c>
      <c r="B10" s="7" t="s">
        <v>626</v>
      </c>
      <c r="C10" s="26">
        <v>184516.72</v>
      </c>
      <c r="D10" s="12">
        <v>127.67118000000001</v>
      </c>
      <c r="E10" s="12">
        <v>10.061550905333018</v>
      </c>
    </row>
    <row r="11" spans="1:5" x14ac:dyDescent="0.2">
      <c r="A11" s="6" t="s">
        <v>40</v>
      </c>
      <c r="B11" s="7"/>
      <c r="C11" s="26"/>
      <c r="D11" s="13">
        <f>SUM(D6:D10)</f>
        <v>1268.2950028</v>
      </c>
      <c r="E11" s="13">
        <f>SUM(E6:E10)</f>
        <v>99.952195426185298</v>
      </c>
    </row>
    <row r="12" spans="1:5" x14ac:dyDescent="0.2">
      <c r="A12" s="7"/>
      <c r="B12" s="7"/>
      <c r="C12" s="7"/>
      <c r="D12" s="12"/>
      <c r="E12" s="12"/>
    </row>
    <row r="13" spans="1:5" x14ac:dyDescent="0.2">
      <c r="A13" s="6" t="s">
        <v>40</v>
      </c>
      <c r="B13" s="7"/>
      <c r="C13" s="7"/>
      <c r="D13" s="13">
        <f>D11</f>
        <v>1268.2950028</v>
      </c>
      <c r="E13" s="13">
        <f>E11</f>
        <v>99.952195426185298</v>
      </c>
    </row>
    <row r="14" spans="1:5" x14ac:dyDescent="0.2">
      <c r="A14" s="7"/>
      <c r="B14" s="7"/>
      <c r="C14" s="7"/>
      <c r="D14" s="12"/>
      <c r="E14" s="12"/>
    </row>
    <row r="15" spans="1:5" x14ac:dyDescent="0.2">
      <c r="A15" s="6" t="s">
        <v>103</v>
      </c>
      <c r="B15" s="7"/>
      <c r="C15" s="7"/>
      <c r="D15" s="13">
        <v>0.60659299999997529</v>
      </c>
      <c r="E15" s="13">
        <v>4.7804573814688812E-2</v>
      </c>
    </row>
    <row r="16" spans="1:5" x14ac:dyDescent="0.2">
      <c r="A16" s="7"/>
      <c r="B16" s="7"/>
      <c r="C16" s="7"/>
      <c r="D16" s="12"/>
      <c r="E16" s="12"/>
    </row>
    <row r="17" spans="1:5" x14ac:dyDescent="0.2">
      <c r="A17" s="8" t="s">
        <v>104</v>
      </c>
      <c r="B17" s="5"/>
      <c r="C17" s="5"/>
      <c r="D17" s="14">
        <f>D13+D15</f>
        <v>1268.9015958</v>
      </c>
      <c r="E17" s="14">
        <f xml:space="preserve"> ROUND(SUM(E13:E16),2)</f>
        <v>100</v>
      </c>
    </row>
    <row r="19" spans="1:5" x14ac:dyDescent="0.2">
      <c r="A19" s="4" t="s">
        <v>105</v>
      </c>
      <c r="B19" s="2"/>
      <c r="C19" s="2"/>
      <c r="D19" s="2"/>
    </row>
    <row r="20" spans="1:5" x14ac:dyDescent="0.2">
      <c r="A20" s="4" t="s">
        <v>687</v>
      </c>
      <c r="B20" s="2"/>
      <c r="C20" s="2"/>
      <c r="D20" s="2"/>
    </row>
    <row r="21" spans="1:5" x14ac:dyDescent="0.2">
      <c r="A21" s="4" t="s">
        <v>106</v>
      </c>
      <c r="B21" s="2"/>
      <c r="C21" s="2"/>
      <c r="D21" s="2"/>
    </row>
    <row r="22" spans="1:5" x14ac:dyDescent="0.2">
      <c r="A22" s="2" t="s">
        <v>678</v>
      </c>
      <c r="B22" s="2"/>
      <c r="C22" s="2"/>
      <c r="D22" s="10">
        <v>85.164500000000004</v>
      </c>
    </row>
    <row r="23" spans="1:5" x14ac:dyDescent="0.2">
      <c r="A23" s="2" t="s">
        <v>679</v>
      </c>
      <c r="B23" s="2"/>
      <c r="C23" s="2"/>
      <c r="D23" s="10">
        <v>33.226100000000002</v>
      </c>
    </row>
    <row r="24" spans="1:5" x14ac:dyDescent="0.2">
      <c r="A24" s="2" t="s">
        <v>680</v>
      </c>
      <c r="B24" s="2"/>
      <c r="C24" s="2"/>
      <c r="D24" s="10">
        <v>87.242800000000003</v>
      </c>
    </row>
    <row r="25" spans="1:5" x14ac:dyDescent="0.2">
      <c r="A25" s="2" t="s">
        <v>681</v>
      </c>
      <c r="B25" s="2"/>
      <c r="C25" s="2"/>
      <c r="D25" s="10">
        <v>34.171399999999998</v>
      </c>
    </row>
    <row r="26" spans="1:5" x14ac:dyDescent="0.2">
      <c r="A26" s="2"/>
      <c r="B26" s="2"/>
      <c r="C26" s="2"/>
      <c r="D26" s="10"/>
    </row>
    <row r="27" spans="1:5" x14ac:dyDescent="0.2">
      <c r="A27" s="4" t="s">
        <v>107</v>
      </c>
      <c r="B27" s="2"/>
      <c r="C27" s="2"/>
      <c r="D27" s="2"/>
    </row>
    <row r="28" spans="1:5" x14ac:dyDescent="0.2">
      <c r="A28" s="2" t="s">
        <v>678</v>
      </c>
      <c r="B28" s="2"/>
      <c r="C28" s="2"/>
      <c r="D28" s="10">
        <v>79.095699999999994</v>
      </c>
    </row>
    <row r="29" spans="1:5" x14ac:dyDescent="0.2">
      <c r="A29" s="2" t="s">
        <v>679</v>
      </c>
      <c r="B29" s="2"/>
      <c r="C29" s="2"/>
      <c r="D29" s="10">
        <v>28.257899999999999</v>
      </c>
    </row>
    <row r="30" spans="1:5" x14ac:dyDescent="0.2">
      <c r="A30" s="2" t="s">
        <v>680</v>
      </c>
      <c r="B30" s="2"/>
      <c r="C30" s="2"/>
      <c r="D30" s="10">
        <v>81.199299999999994</v>
      </c>
    </row>
    <row r="31" spans="1:5" x14ac:dyDescent="0.2">
      <c r="A31" s="2" t="s">
        <v>681</v>
      </c>
      <c r="B31" s="2"/>
      <c r="C31" s="2"/>
      <c r="D31" s="10">
        <v>29.189</v>
      </c>
    </row>
    <row r="32" spans="1:5" x14ac:dyDescent="0.2">
      <c r="A32" s="2"/>
      <c r="B32" s="2"/>
      <c r="C32" s="2"/>
      <c r="D32" s="2"/>
    </row>
    <row r="33" spans="1:4" x14ac:dyDescent="0.2">
      <c r="A33" s="4" t="s">
        <v>108</v>
      </c>
      <c r="B33" s="2"/>
      <c r="C33" s="2"/>
      <c r="D33" s="21" t="s">
        <v>322</v>
      </c>
    </row>
    <row r="34" spans="1:4" x14ac:dyDescent="0.2">
      <c r="A34" s="15" t="s">
        <v>682</v>
      </c>
      <c r="B34" s="16"/>
      <c r="C34" s="69" t="s">
        <v>683</v>
      </c>
      <c r="D34" s="70"/>
    </row>
    <row r="35" spans="1:4" x14ac:dyDescent="0.2">
      <c r="A35" s="71"/>
      <c r="B35" s="72"/>
      <c r="C35" s="17" t="s">
        <v>684</v>
      </c>
      <c r="D35" s="17" t="s">
        <v>685</v>
      </c>
    </row>
    <row r="36" spans="1:4" x14ac:dyDescent="0.2">
      <c r="A36" s="18" t="s">
        <v>679</v>
      </c>
      <c r="B36" s="19"/>
      <c r="C36" s="20">
        <v>1.80080675</v>
      </c>
      <c r="D36" s="20">
        <v>1.6675560250000001</v>
      </c>
    </row>
    <row r="37" spans="1:4" x14ac:dyDescent="0.2">
      <c r="A37" s="18" t="s">
        <v>681</v>
      </c>
      <c r="B37" s="19"/>
      <c r="C37" s="20">
        <v>1.80080675</v>
      </c>
      <c r="D37" s="20">
        <v>1.6675560250000001</v>
      </c>
    </row>
    <row r="38" spans="1:4" x14ac:dyDescent="0.2">
      <c r="A38" s="4"/>
      <c r="B38" s="2"/>
      <c r="C38" s="2"/>
      <c r="D38" s="21"/>
    </row>
    <row r="39" spans="1:4" x14ac:dyDescent="0.2">
      <c r="A39" s="9" t="s">
        <v>686</v>
      </c>
      <c r="B39" s="2"/>
      <c r="C39" s="2"/>
      <c r="D39" s="28">
        <v>7.2982892322435433E-2</v>
      </c>
    </row>
  </sheetData>
  <sortState xmlns:xlrd2="http://schemas.microsoft.com/office/spreadsheetml/2017/richdata2" ref="A6:E10">
    <sortCondition descending="1" ref="D6:D10"/>
  </sortState>
  <mergeCells count="3">
    <mergeCell ref="A1:E1"/>
    <mergeCell ref="C34:D34"/>
    <mergeCell ref="A35:B3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7B3C-13DE-4324-A91A-57C831DEF6DF}">
  <dimension ref="A1:E34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8.140625" style="1" bestFit="1" customWidth="1"/>
    <col min="3" max="3" width="9.5703125" style="1" bestFit="1" customWidth="1"/>
    <col min="4" max="4" width="24" style="1" bestFit="1" customWidth="1"/>
    <col min="5" max="5" width="14.140625" style="35" bestFit="1" customWidth="1"/>
    <col min="6" max="16384" width="9.140625" style="2"/>
  </cols>
  <sheetData>
    <row r="1" spans="1:5" x14ac:dyDescent="0.2">
      <c r="A1" s="77" t="s">
        <v>452</v>
      </c>
      <c r="B1" s="77"/>
      <c r="C1" s="77"/>
      <c r="D1" s="77"/>
      <c r="E1" s="77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5" x14ac:dyDescent="0.2">
      <c r="A4" s="5"/>
      <c r="B4" s="5"/>
      <c r="C4" s="5"/>
      <c r="D4" s="5"/>
      <c r="E4" s="34"/>
    </row>
    <row r="5" spans="1:5" x14ac:dyDescent="0.2">
      <c r="A5" s="6" t="s">
        <v>688</v>
      </c>
      <c r="B5" s="7"/>
      <c r="C5" s="7"/>
      <c r="D5" s="7"/>
      <c r="E5" s="12"/>
    </row>
    <row r="6" spans="1:5" x14ac:dyDescent="0.2">
      <c r="A6" s="7" t="s">
        <v>180</v>
      </c>
      <c r="B6" s="7" t="s">
        <v>619</v>
      </c>
      <c r="C6" s="11">
        <v>237162.13</v>
      </c>
      <c r="D6" s="12">
        <v>1103.2933931999999</v>
      </c>
      <c r="E6" s="12">
        <v>35.505656886878839</v>
      </c>
    </row>
    <row r="7" spans="1:5" x14ac:dyDescent="0.2">
      <c r="A7" s="7" t="s">
        <v>179</v>
      </c>
      <c r="B7" s="7" t="s">
        <v>620</v>
      </c>
      <c r="C7" s="11">
        <v>26243.86</v>
      </c>
      <c r="D7" s="12">
        <v>1086.2292976000001</v>
      </c>
      <c r="E7" s="12">
        <v>34.956508376434833</v>
      </c>
    </row>
    <row r="8" spans="1:5" x14ac:dyDescent="0.2">
      <c r="A8" s="7" t="s">
        <v>621</v>
      </c>
      <c r="B8" s="7" t="s">
        <v>622</v>
      </c>
      <c r="C8" s="11">
        <v>25971</v>
      </c>
      <c r="D8" s="12">
        <v>766.20942749999995</v>
      </c>
      <c r="E8" s="12">
        <v>24.657782965056974</v>
      </c>
    </row>
    <row r="9" spans="1:5" x14ac:dyDescent="0.2">
      <c r="A9" s="7" t="s">
        <v>451</v>
      </c>
      <c r="B9" s="7" t="s">
        <v>623</v>
      </c>
      <c r="C9" s="11">
        <v>4173.25</v>
      </c>
      <c r="D9" s="12">
        <v>115.99981560000001</v>
      </c>
      <c r="E9" s="12">
        <v>3.7330502267298593</v>
      </c>
    </row>
    <row r="10" spans="1:5" x14ac:dyDescent="0.2">
      <c r="A10" s="6" t="s">
        <v>40</v>
      </c>
      <c r="B10" s="7"/>
      <c r="C10" s="7"/>
      <c r="D10" s="13">
        <f>SUM(D6:D9)</f>
        <v>3071.7319339000001</v>
      </c>
      <c r="E10" s="13">
        <f>SUM(E6:E9)</f>
        <v>98.852998455100504</v>
      </c>
    </row>
    <row r="11" spans="1:5" x14ac:dyDescent="0.2">
      <c r="A11" s="7"/>
      <c r="B11" s="7"/>
      <c r="C11" s="7"/>
      <c r="D11" s="12"/>
      <c r="E11" s="12"/>
    </row>
    <row r="12" spans="1:5" x14ac:dyDescent="0.2">
      <c r="A12" s="6" t="s">
        <v>40</v>
      </c>
      <c r="B12" s="7"/>
      <c r="C12" s="7"/>
      <c r="D12" s="13">
        <f>D10</f>
        <v>3071.7319339000001</v>
      </c>
      <c r="E12" s="13">
        <f>E10</f>
        <v>98.852998455100504</v>
      </c>
    </row>
    <row r="13" spans="1:5" x14ac:dyDescent="0.2">
      <c r="A13" s="7"/>
      <c r="B13" s="7"/>
      <c r="C13" s="7"/>
      <c r="D13" s="12"/>
      <c r="E13" s="12"/>
    </row>
    <row r="14" spans="1:5" x14ac:dyDescent="0.2">
      <c r="A14" s="6" t="s">
        <v>103</v>
      </c>
      <c r="B14" s="7"/>
      <c r="C14" s="7"/>
      <c r="D14" s="13">
        <v>35.64162270000088</v>
      </c>
      <c r="E14" s="13">
        <v>1.1470015448995108</v>
      </c>
    </row>
    <row r="15" spans="1:5" x14ac:dyDescent="0.2">
      <c r="A15" s="7"/>
      <c r="B15" s="7"/>
      <c r="C15" s="7"/>
      <c r="D15" s="12"/>
      <c r="E15" s="12"/>
    </row>
    <row r="16" spans="1:5" x14ac:dyDescent="0.2">
      <c r="A16" s="8" t="s">
        <v>104</v>
      </c>
      <c r="B16" s="5"/>
      <c r="C16" s="5"/>
      <c r="D16" s="14">
        <f>D12+D14</f>
        <v>3107.3735566000009</v>
      </c>
      <c r="E16" s="14">
        <f xml:space="preserve"> ROUND(SUM(E12:E15),2)</f>
        <v>100</v>
      </c>
    </row>
    <row r="17" spans="1:5" x14ac:dyDescent="0.2">
      <c r="A17" s="9"/>
      <c r="D17" s="9"/>
      <c r="E17" s="37"/>
    </row>
    <row r="18" spans="1:5" x14ac:dyDescent="0.2">
      <c r="A18" s="4" t="s">
        <v>105</v>
      </c>
      <c r="B18" s="2"/>
      <c r="C18" s="2"/>
      <c r="D18" s="2"/>
    </row>
    <row r="19" spans="1:5" x14ac:dyDescent="0.2">
      <c r="A19" s="4" t="s">
        <v>687</v>
      </c>
      <c r="B19" s="2"/>
      <c r="C19" s="2"/>
      <c r="D19" s="2"/>
    </row>
    <row r="20" spans="1:5" x14ac:dyDescent="0.2">
      <c r="A20" s="4" t="s">
        <v>106</v>
      </c>
      <c r="B20" s="2"/>
      <c r="C20" s="2"/>
      <c r="D20" s="2"/>
    </row>
    <row r="21" spans="1:5" x14ac:dyDescent="0.2">
      <c r="A21" s="2" t="s">
        <v>678</v>
      </c>
      <c r="B21" s="2"/>
      <c r="C21" s="2"/>
      <c r="D21" s="10">
        <v>12.384499999999999</v>
      </c>
    </row>
    <row r="22" spans="1:5" x14ac:dyDescent="0.2">
      <c r="A22" s="2" t="s">
        <v>679</v>
      </c>
      <c r="B22" s="2"/>
      <c r="C22" s="2"/>
      <c r="D22" s="10">
        <v>12.384499999999999</v>
      </c>
    </row>
    <row r="23" spans="1:5" x14ac:dyDescent="0.2">
      <c r="A23" s="2" t="s">
        <v>680</v>
      </c>
      <c r="B23" s="2"/>
      <c r="C23" s="2"/>
      <c r="D23" s="10">
        <v>13.1525</v>
      </c>
    </row>
    <row r="24" spans="1:5" x14ac:dyDescent="0.2">
      <c r="A24" s="2" t="s">
        <v>681</v>
      </c>
      <c r="B24" s="2"/>
      <c r="C24" s="2"/>
      <c r="D24" s="10">
        <v>13.1525</v>
      </c>
    </row>
    <row r="25" spans="1:5" x14ac:dyDescent="0.2">
      <c r="A25" s="2"/>
      <c r="B25" s="2"/>
      <c r="C25" s="2"/>
      <c r="D25" s="10"/>
    </row>
    <row r="26" spans="1:5" x14ac:dyDescent="0.2">
      <c r="A26" s="4" t="s">
        <v>107</v>
      </c>
      <c r="B26" s="2"/>
      <c r="C26" s="2"/>
      <c r="D26" s="2"/>
    </row>
    <row r="27" spans="1:5" x14ac:dyDescent="0.2">
      <c r="A27" s="2" t="s">
        <v>678</v>
      </c>
      <c r="B27" s="2"/>
      <c r="C27" s="2"/>
      <c r="D27" s="10">
        <v>12.2583</v>
      </c>
    </row>
    <row r="28" spans="1:5" x14ac:dyDescent="0.2">
      <c r="A28" s="2" t="s">
        <v>679</v>
      </c>
      <c r="B28" s="2"/>
      <c r="C28" s="2"/>
      <c r="D28" s="10">
        <v>12.2583</v>
      </c>
    </row>
    <row r="29" spans="1:5" x14ac:dyDescent="0.2">
      <c r="A29" s="2" t="s">
        <v>680</v>
      </c>
      <c r="B29" s="2"/>
      <c r="C29" s="2"/>
      <c r="D29" s="10">
        <v>13.0808</v>
      </c>
    </row>
    <row r="30" spans="1:5" x14ac:dyDescent="0.2">
      <c r="A30" s="2" t="s">
        <v>681</v>
      </c>
      <c r="B30" s="2"/>
      <c r="C30" s="2"/>
      <c r="D30" s="10">
        <v>13.0808</v>
      </c>
    </row>
    <row r="31" spans="1:5" x14ac:dyDescent="0.2">
      <c r="A31" s="2"/>
      <c r="B31" s="2"/>
      <c r="C31" s="2"/>
      <c r="D31" s="2"/>
    </row>
    <row r="32" spans="1:5" x14ac:dyDescent="0.2">
      <c r="A32" s="4" t="s">
        <v>108</v>
      </c>
      <c r="B32" s="2"/>
      <c r="C32" s="2"/>
      <c r="D32" s="21" t="s">
        <v>109</v>
      </c>
    </row>
    <row r="33" spans="1:4" x14ac:dyDescent="0.2">
      <c r="A33" s="4"/>
      <c r="B33" s="2"/>
      <c r="C33" s="2"/>
      <c r="D33" s="21"/>
    </row>
    <row r="34" spans="1:4" x14ac:dyDescent="0.2">
      <c r="A34" s="9" t="s">
        <v>686</v>
      </c>
      <c r="B34" s="2"/>
      <c r="C34" s="2"/>
      <c r="D34" s="28">
        <v>0.67024456127482301</v>
      </c>
    </row>
  </sheetData>
  <mergeCells count="1">
    <mergeCell ref="A1:E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A87D-092B-4DC2-A83F-D30F3B8FE96B}">
  <dimension ref="A1:E29"/>
  <sheetViews>
    <sheetView showGridLines="0" workbookViewId="0">
      <selection sqref="A1:F1"/>
    </sheetView>
  </sheetViews>
  <sheetFormatPr defaultRowHeight="11.25" x14ac:dyDescent="0.2"/>
  <cols>
    <col min="1" max="1" width="58.7109375" style="1" bestFit="1" customWidth="1"/>
    <col min="2" max="2" width="33.5703125" style="1" bestFit="1" customWidth="1"/>
    <col min="3" max="3" width="11.7109375" style="1" bestFit="1" customWidth="1"/>
    <col min="4" max="4" width="23" style="1" bestFit="1" customWidth="1"/>
    <col min="5" max="5" width="14" style="35" bestFit="1" customWidth="1"/>
    <col min="6" max="16384" width="9.140625" style="2"/>
  </cols>
  <sheetData>
    <row r="1" spans="1:5" x14ac:dyDescent="0.2">
      <c r="A1" s="77" t="s">
        <v>607</v>
      </c>
      <c r="B1" s="77"/>
      <c r="C1" s="77"/>
      <c r="D1" s="77"/>
      <c r="E1" s="77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5" x14ac:dyDescent="0.2">
      <c r="A4" s="5"/>
      <c r="B4" s="5"/>
      <c r="C4" s="5"/>
      <c r="D4" s="5"/>
      <c r="E4" s="34"/>
    </row>
    <row r="5" spans="1:5" x14ac:dyDescent="0.2">
      <c r="A5" s="6" t="s">
        <v>615</v>
      </c>
      <c r="B5" s="7"/>
      <c r="C5" s="7"/>
      <c r="D5" s="6"/>
      <c r="E5" s="13"/>
    </row>
    <row r="6" spans="1:5" x14ac:dyDescent="0.2">
      <c r="A6" s="7" t="s">
        <v>616</v>
      </c>
      <c r="B6" s="7" t="s">
        <v>617</v>
      </c>
      <c r="C6" s="27">
        <v>2511044</v>
      </c>
      <c r="D6" s="36">
        <v>78798.78</v>
      </c>
      <c r="E6" s="36">
        <v>99.87</v>
      </c>
    </row>
    <row r="7" spans="1:5" x14ac:dyDescent="0.2">
      <c r="A7" s="6" t="s">
        <v>40</v>
      </c>
      <c r="B7" s="7"/>
      <c r="C7" s="7"/>
      <c r="D7" s="13">
        <f>SUM(D6)</f>
        <v>78798.78</v>
      </c>
      <c r="E7" s="13">
        <f>SUM(E6)</f>
        <v>99.87</v>
      </c>
    </row>
    <row r="8" spans="1:5" x14ac:dyDescent="0.2">
      <c r="A8" s="7"/>
      <c r="B8" s="7"/>
      <c r="C8" s="7"/>
      <c r="D8" s="12"/>
      <c r="E8" s="12"/>
    </row>
    <row r="9" spans="1:5" x14ac:dyDescent="0.2">
      <c r="A9" s="6" t="s">
        <v>103</v>
      </c>
      <c r="B9" s="7"/>
      <c r="C9" s="7"/>
      <c r="D9" s="13">
        <v>103.01</v>
      </c>
      <c r="E9" s="13">
        <v>0.13</v>
      </c>
    </row>
    <row r="10" spans="1:5" x14ac:dyDescent="0.2">
      <c r="A10" s="7"/>
      <c r="B10" s="7"/>
      <c r="C10" s="7"/>
      <c r="D10" s="12"/>
      <c r="E10" s="12"/>
    </row>
    <row r="11" spans="1:5" x14ac:dyDescent="0.2">
      <c r="A11" s="8" t="s">
        <v>104</v>
      </c>
      <c r="B11" s="5"/>
      <c r="C11" s="5"/>
      <c r="D11" s="14">
        <f>D7+D9</f>
        <v>78901.789999999994</v>
      </c>
      <c r="E11" s="14">
        <f>E7+E9</f>
        <v>100</v>
      </c>
    </row>
    <row r="13" spans="1:5" x14ac:dyDescent="0.2">
      <c r="A13" s="4" t="s">
        <v>105</v>
      </c>
      <c r="B13" s="2"/>
      <c r="C13" s="2"/>
      <c r="D13" s="2"/>
    </row>
    <row r="14" spans="1:5" x14ac:dyDescent="0.2">
      <c r="A14" s="4" t="s">
        <v>687</v>
      </c>
      <c r="B14" s="2"/>
      <c r="C14" s="2"/>
      <c r="D14" s="2"/>
    </row>
    <row r="15" spans="1:5" x14ac:dyDescent="0.2">
      <c r="A15" s="4" t="s">
        <v>106</v>
      </c>
      <c r="B15" s="2"/>
      <c r="C15" s="2"/>
      <c r="D15" s="2"/>
    </row>
    <row r="16" spans="1:5" x14ac:dyDescent="0.2">
      <c r="A16" s="2" t="s">
        <v>678</v>
      </c>
      <c r="B16" s="2"/>
      <c r="C16" s="2"/>
      <c r="D16" s="10">
        <v>31.7394</v>
      </c>
    </row>
    <row r="17" spans="1:4" x14ac:dyDescent="0.2">
      <c r="A17" s="2" t="s">
        <v>679</v>
      </c>
      <c r="B17" s="2"/>
      <c r="C17" s="2"/>
      <c r="D17" s="10">
        <v>31.7394</v>
      </c>
    </row>
    <row r="18" spans="1:4" x14ac:dyDescent="0.2">
      <c r="A18" s="2" t="s">
        <v>680</v>
      </c>
      <c r="B18" s="2"/>
      <c r="C18" s="2"/>
      <c r="D18" s="10">
        <v>33.567100000000003</v>
      </c>
    </row>
    <row r="19" spans="1:4" x14ac:dyDescent="0.2">
      <c r="A19" s="2" t="s">
        <v>681</v>
      </c>
      <c r="B19" s="2"/>
      <c r="C19" s="2"/>
      <c r="D19" s="10">
        <v>33.567100000000003</v>
      </c>
    </row>
    <row r="20" spans="1:4" x14ac:dyDescent="0.2">
      <c r="A20" s="2"/>
      <c r="B20" s="2"/>
      <c r="C20" s="2"/>
      <c r="D20" s="10"/>
    </row>
    <row r="21" spans="1:4" x14ac:dyDescent="0.2">
      <c r="A21" s="4" t="s">
        <v>107</v>
      </c>
      <c r="B21" s="2"/>
      <c r="C21" s="2"/>
      <c r="D21" s="2"/>
    </row>
    <row r="22" spans="1:4" x14ac:dyDescent="0.2">
      <c r="A22" s="2" t="s">
        <v>678</v>
      </c>
      <c r="B22" s="2"/>
      <c r="C22" s="2"/>
      <c r="D22" s="10">
        <v>30.2577</v>
      </c>
    </row>
    <row r="23" spans="1:4" x14ac:dyDescent="0.2">
      <c r="A23" s="2" t="s">
        <v>679</v>
      </c>
      <c r="B23" s="2"/>
      <c r="C23" s="2"/>
      <c r="D23" s="10">
        <v>30.2577</v>
      </c>
    </row>
    <row r="24" spans="1:4" x14ac:dyDescent="0.2">
      <c r="A24" s="2" t="s">
        <v>680</v>
      </c>
      <c r="B24" s="2"/>
      <c r="C24" s="2"/>
      <c r="D24" s="10">
        <v>32.132300000000001</v>
      </c>
    </row>
    <row r="25" spans="1:4" x14ac:dyDescent="0.2">
      <c r="A25" s="2" t="s">
        <v>681</v>
      </c>
      <c r="B25" s="2"/>
      <c r="C25" s="2"/>
      <c r="D25" s="10">
        <v>32.132300000000001</v>
      </c>
    </row>
    <row r="26" spans="1:4" x14ac:dyDescent="0.2">
      <c r="A26" s="2"/>
      <c r="B26" s="2"/>
      <c r="C26" s="2"/>
      <c r="D26" s="2"/>
    </row>
    <row r="27" spans="1:4" x14ac:dyDescent="0.2">
      <c r="A27" s="4" t="s">
        <v>108</v>
      </c>
      <c r="B27" s="2"/>
      <c r="C27" s="2"/>
      <c r="D27" s="21" t="s">
        <v>109</v>
      </c>
    </row>
    <row r="28" spans="1:4" x14ac:dyDescent="0.2">
      <c r="A28" s="4"/>
      <c r="B28" s="2"/>
      <c r="C28" s="2"/>
      <c r="D28" s="21"/>
    </row>
    <row r="29" spans="1:4" x14ac:dyDescent="0.2">
      <c r="A29" s="9" t="s">
        <v>686</v>
      </c>
      <c r="B29" s="2"/>
      <c r="C29" s="2"/>
      <c r="D29" s="28">
        <v>5.1397732220333101E-2</v>
      </c>
    </row>
  </sheetData>
  <mergeCells count="1">
    <mergeCell ref="A1:E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C3B5-514D-47A5-9F3D-79FED08D64F7}">
  <dimension ref="A1:P29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3.42578125" style="1" bestFit="1" customWidth="1"/>
    <col min="3" max="3" width="11.7109375" style="1" bestFit="1" customWidth="1"/>
    <col min="4" max="4" width="23.85546875" style="1" bestFit="1" customWidth="1"/>
    <col min="5" max="5" width="14" style="35" bestFit="1" customWidth="1"/>
    <col min="6" max="16384" width="9.140625" style="2"/>
  </cols>
  <sheetData>
    <row r="1" spans="1:16" x14ac:dyDescent="0.2">
      <c r="A1" s="77" t="s">
        <v>178</v>
      </c>
      <c r="B1" s="77"/>
      <c r="C1" s="77"/>
      <c r="D1" s="77"/>
      <c r="E1" s="77"/>
    </row>
    <row r="3" spans="1:1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16" x14ac:dyDescent="0.2">
      <c r="A4" s="5"/>
      <c r="B4" s="5"/>
      <c r="C4" s="5"/>
      <c r="D4" s="5"/>
      <c r="E4" s="3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">
      <c r="A5" s="6" t="s">
        <v>615</v>
      </c>
      <c r="B5" s="7"/>
      <c r="C5" s="7"/>
      <c r="D5" s="6"/>
      <c r="E5" s="13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">
      <c r="A6" s="7" t="s">
        <v>629</v>
      </c>
      <c r="B6" s="7" t="s">
        <v>630</v>
      </c>
      <c r="C6" s="11">
        <v>73055.032999999996</v>
      </c>
      <c r="D6" s="12">
        <v>1853.5185349000001</v>
      </c>
      <c r="E6" s="12">
        <v>98.764637933920667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6" t="s">
        <v>40</v>
      </c>
      <c r="B7" s="7"/>
      <c r="C7" s="7"/>
      <c r="D7" s="13">
        <f>SUM(D6)</f>
        <v>1853.5185349000001</v>
      </c>
      <c r="E7" s="13">
        <f>SUM(E6)</f>
        <v>98.764637933920667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7"/>
      <c r="B8" s="7"/>
      <c r="C8" s="7"/>
      <c r="D8" s="12"/>
      <c r="E8" s="12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">
      <c r="A9" s="6" t="s">
        <v>103</v>
      </c>
      <c r="B9" s="7"/>
      <c r="C9" s="7"/>
      <c r="D9" s="13">
        <v>23.184072099999867</v>
      </c>
      <c r="E9" s="13">
        <v>1.235362066079331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">
      <c r="A10" s="7"/>
      <c r="B10" s="7"/>
      <c r="C10" s="7"/>
      <c r="D10" s="12"/>
      <c r="E10" s="12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">
      <c r="A11" s="8" t="s">
        <v>104</v>
      </c>
      <c r="B11" s="5"/>
      <c r="C11" s="5"/>
      <c r="D11" s="14">
        <f xml:space="preserve"> ROUND(SUM(D7:D10),2)</f>
        <v>1876.7</v>
      </c>
      <c r="E11" s="14">
        <f xml:space="preserve"> ROUND(SUM(E7:E10),2)</f>
        <v>100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">
      <c r="A12" s="9"/>
      <c r="D12" s="37"/>
      <c r="E12" s="37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">
      <c r="A13" s="4" t="s">
        <v>105</v>
      </c>
      <c r="B13" s="2"/>
      <c r="C13" s="2"/>
      <c r="D13" s="2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 s="4" t="s">
        <v>687</v>
      </c>
      <c r="B14" s="2"/>
      <c r="C14" s="2"/>
      <c r="D14" s="2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">
      <c r="A15" s="4" t="s">
        <v>106</v>
      </c>
      <c r="B15" s="2"/>
      <c r="C15" s="2"/>
      <c r="D15" s="2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 s="2" t="s">
        <v>678</v>
      </c>
      <c r="B16" s="2"/>
      <c r="C16" s="2"/>
      <c r="D16" s="10">
        <v>10.6013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s="2" t="s">
        <v>679</v>
      </c>
      <c r="B17" s="2"/>
      <c r="C17" s="2"/>
      <c r="D17" s="10">
        <v>10.6013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">
      <c r="A18" s="2" t="s">
        <v>680</v>
      </c>
      <c r="B18" s="2"/>
      <c r="C18" s="2"/>
      <c r="D18" s="10">
        <v>11.222300000000001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s="2" t="s">
        <v>681</v>
      </c>
      <c r="B19" s="2"/>
      <c r="C19" s="2"/>
      <c r="D19" s="10">
        <v>11.222300000000001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2"/>
      <c r="B20" s="2"/>
      <c r="C20" s="2"/>
      <c r="D20" s="10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">
      <c r="A21" s="4" t="s">
        <v>107</v>
      </c>
      <c r="B21" s="2"/>
      <c r="C21" s="2"/>
      <c r="D21" s="2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s="2" t="s">
        <v>678</v>
      </c>
      <c r="B22" s="2"/>
      <c r="C22" s="2"/>
      <c r="D22" s="10">
        <v>9.8156999999999996</v>
      </c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2" t="s">
        <v>679</v>
      </c>
      <c r="B23" s="2"/>
      <c r="C23" s="2"/>
      <c r="D23" s="10">
        <v>9.8156999999999996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2" t="s">
        <v>680</v>
      </c>
      <c r="B24" s="2"/>
      <c r="C24" s="2"/>
      <c r="D24" s="10">
        <v>10.4505</v>
      </c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">
      <c r="A25" s="2" t="s">
        <v>681</v>
      </c>
      <c r="B25" s="2"/>
      <c r="C25" s="2"/>
      <c r="D25" s="10">
        <v>10.4505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2">
      <c r="A26" s="2"/>
      <c r="B26" s="2"/>
      <c r="C26" s="2"/>
      <c r="D26" s="2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">
      <c r="A27" s="4" t="s">
        <v>108</v>
      </c>
      <c r="B27" s="2"/>
      <c r="C27" s="2"/>
      <c r="D27" s="21" t="s">
        <v>109</v>
      </c>
    </row>
    <row r="28" spans="1:16" x14ac:dyDescent="0.2">
      <c r="A28" s="4"/>
      <c r="B28" s="2"/>
      <c r="C28" s="2"/>
      <c r="D28" s="21"/>
    </row>
    <row r="29" spans="1:16" x14ac:dyDescent="0.2">
      <c r="A29" s="9" t="s">
        <v>686</v>
      </c>
      <c r="B29" s="2"/>
      <c r="C29" s="2"/>
      <c r="D29" s="28">
        <v>4.6678900452661938E-2</v>
      </c>
    </row>
  </sheetData>
  <mergeCells count="1">
    <mergeCell ref="A1:E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99AB-D4EF-4A40-87D6-7CADD6A41650}">
  <dimension ref="A1:E36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8.140625" style="1" bestFit="1" customWidth="1"/>
    <col min="3" max="3" width="11.7109375" style="1" bestFit="1" customWidth="1"/>
    <col min="4" max="4" width="24" style="1" bestFit="1" customWidth="1"/>
    <col min="5" max="5" width="14.140625" style="35" bestFit="1" customWidth="1"/>
    <col min="6" max="16384" width="9.140625" style="2"/>
  </cols>
  <sheetData>
    <row r="1" spans="1:5" x14ac:dyDescent="0.2">
      <c r="A1" s="77" t="s">
        <v>181</v>
      </c>
      <c r="B1" s="77"/>
      <c r="C1" s="77"/>
      <c r="D1" s="77"/>
      <c r="E1" s="77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3" t="s">
        <v>6</v>
      </c>
    </row>
    <row r="4" spans="1:5" x14ac:dyDescent="0.2">
      <c r="A4" s="5"/>
      <c r="B4" s="5"/>
      <c r="C4" s="5"/>
      <c r="D4" s="5"/>
      <c r="E4" s="34"/>
    </row>
    <row r="5" spans="1:5" x14ac:dyDescent="0.2">
      <c r="A5" s="6" t="s">
        <v>618</v>
      </c>
      <c r="B5" s="7"/>
      <c r="C5" s="7"/>
      <c r="D5" s="7"/>
      <c r="E5" s="12"/>
    </row>
    <row r="6" spans="1:5" x14ac:dyDescent="0.2">
      <c r="A6" s="7" t="s">
        <v>179</v>
      </c>
      <c r="B6" s="7" t="s">
        <v>620</v>
      </c>
      <c r="C6" s="26">
        <v>1340639.2</v>
      </c>
      <c r="D6" s="12">
        <v>55488.848647500003</v>
      </c>
      <c r="E6" s="12">
        <v>60.382337463581209</v>
      </c>
    </row>
    <row r="7" spans="1:5" x14ac:dyDescent="0.2">
      <c r="A7" s="7" t="s">
        <v>180</v>
      </c>
      <c r="B7" s="7" t="s">
        <v>619</v>
      </c>
      <c r="C7" s="26">
        <v>7878302.8499999996</v>
      </c>
      <c r="D7" s="12">
        <v>36650.369078899996</v>
      </c>
      <c r="E7" s="12">
        <v>39.882517079161772</v>
      </c>
    </row>
    <row r="8" spans="1:5" x14ac:dyDescent="0.2">
      <c r="A8" s="6" t="s">
        <v>40</v>
      </c>
      <c r="B8" s="7"/>
      <c r="C8" s="26"/>
      <c r="D8" s="13">
        <f>SUM(D6:D7)</f>
        <v>92139.217726400006</v>
      </c>
      <c r="E8" s="13">
        <f>SUM(E6:E7)</f>
        <v>100.26485454274298</v>
      </c>
    </row>
    <row r="9" spans="1:5" x14ac:dyDescent="0.2">
      <c r="A9" s="7"/>
      <c r="B9" s="7"/>
      <c r="C9" s="26"/>
      <c r="D9" s="12"/>
      <c r="E9" s="12"/>
    </row>
    <row r="10" spans="1:5" x14ac:dyDescent="0.2">
      <c r="A10" s="6" t="s">
        <v>40</v>
      </c>
      <c r="B10" s="7"/>
      <c r="C10" s="7"/>
      <c r="D10" s="13">
        <f>D8</f>
        <v>92139.217726400006</v>
      </c>
      <c r="E10" s="13">
        <f>E8</f>
        <v>100.26485454274298</v>
      </c>
    </row>
    <row r="11" spans="1:5" x14ac:dyDescent="0.2">
      <c r="A11" s="7"/>
      <c r="B11" s="7"/>
      <c r="C11" s="7"/>
      <c r="D11" s="7"/>
      <c r="E11" s="12"/>
    </row>
    <row r="12" spans="1:5" x14ac:dyDescent="0.2">
      <c r="A12" s="6" t="s">
        <v>103</v>
      </c>
      <c r="B12" s="7"/>
      <c r="C12" s="7"/>
      <c r="D12" s="6">
        <v>-243.39027360000182</v>
      </c>
      <c r="E12" s="6">
        <v>-0.26485454274299142</v>
      </c>
    </row>
    <row r="13" spans="1:5" x14ac:dyDescent="0.2">
      <c r="A13" s="7"/>
      <c r="B13" s="7"/>
      <c r="C13" s="7"/>
      <c r="D13" s="7"/>
      <c r="E13" s="12"/>
    </row>
    <row r="14" spans="1:5" x14ac:dyDescent="0.2">
      <c r="A14" s="8" t="s">
        <v>104</v>
      </c>
      <c r="B14" s="5"/>
      <c r="C14" s="5"/>
      <c r="D14" s="14">
        <f>D10+D12</f>
        <v>91895.827452800004</v>
      </c>
      <c r="E14" s="14">
        <f xml:space="preserve"> ROUND(SUM(E10:E13),2)</f>
        <v>100</v>
      </c>
    </row>
    <row r="16" spans="1:5" x14ac:dyDescent="0.2">
      <c r="A16" s="4" t="s">
        <v>105</v>
      </c>
      <c r="B16" s="2"/>
      <c r="C16" s="2"/>
      <c r="D16" s="2"/>
    </row>
    <row r="17" spans="1:4" x14ac:dyDescent="0.2">
      <c r="A17" s="4" t="s">
        <v>687</v>
      </c>
      <c r="B17" s="2"/>
      <c r="C17" s="2"/>
      <c r="D17" s="2"/>
    </row>
    <row r="18" spans="1:4" x14ac:dyDescent="0.2">
      <c r="A18" s="4" t="s">
        <v>106</v>
      </c>
      <c r="B18" s="2"/>
      <c r="C18" s="2"/>
      <c r="D18" s="2"/>
    </row>
    <row r="19" spans="1:4" x14ac:dyDescent="0.2">
      <c r="A19" s="2" t="s">
        <v>678</v>
      </c>
      <c r="B19" s="2"/>
      <c r="C19" s="2"/>
      <c r="D19" s="10">
        <v>81.493799999999993</v>
      </c>
    </row>
    <row r="20" spans="1:4" x14ac:dyDescent="0.2">
      <c r="A20" s="2" t="s">
        <v>679</v>
      </c>
      <c r="B20" s="2"/>
      <c r="C20" s="2"/>
      <c r="D20" s="10">
        <v>38.340200000000003</v>
      </c>
    </row>
    <row r="21" spans="1:4" x14ac:dyDescent="0.2">
      <c r="A21" s="2" t="s">
        <v>680</v>
      </c>
      <c r="B21" s="2"/>
      <c r="C21" s="2"/>
      <c r="D21" s="10">
        <v>86.105099999999993</v>
      </c>
    </row>
    <row r="22" spans="1:4" x14ac:dyDescent="0.2">
      <c r="A22" s="2" t="s">
        <v>681</v>
      </c>
      <c r="B22" s="2"/>
      <c r="C22" s="2"/>
      <c r="D22" s="10">
        <v>41.073999999999998</v>
      </c>
    </row>
    <row r="23" spans="1:4" x14ac:dyDescent="0.2">
      <c r="A23" s="2"/>
      <c r="B23" s="2"/>
      <c r="C23" s="2"/>
      <c r="D23" s="10"/>
    </row>
    <row r="24" spans="1:4" x14ac:dyDescent="0.2">
      <c r="A24" s="4" t="s">
        <v>107</v>
      </c>
      <c r="B24" s="2"/>
      <c r="C24" s="2"/>
      <c r="D24" s="2"/>
    </row>
    <row r="25" spans="1:4" x14ac:dyDescent="0.2">
      <c r="A25" s="2" t="s">
        <v>678</v>
      </c>
      <c r="B25" s="2"/>
      <c r="C25" s="2"/>
      <c r="D25" s="10">
        <v>81.418700000000001</v>
      </c>
    </row>
    <row r="26" spans="1:4" x14ac:dyDescent="0.2">
      <c r="A26" s="2" t="s">
        <v>679</v>
      </c>
      <c r="B26" s="2"/>
      <c r="C26" s="2"/>
      <c r="D26" s="10">
        <v>36.570599999999999</v>
      </c>
    </row>
    <row r="27" spans="1:4" x14ac:dyDescent="0.2">
      <c r="A27" s="2" t="s">
        <v>680</v>
      </c>
      <c r="B27" s="2"/>
      <c r="C27" s="2"/>
      <c r="D27" s="10">
        <v>86.492699999999999</v>
      </c>
    </row>
    <row r="28" spans="1:4" x14ac:dyDescent="0.2">
      <c r="A28" s="2" t="s">
        <v>681</v>
      </c>
      <c r="B28" s="2"/>
      <c r="C28" s="2"/>
      <c r="D28" s="10">
        <v>39.517299999999999</v>
      </c>
    </row>
    <row r="29" spans="1:4" x14ac:dyDescent="0.2">
      <c r="A29" s="2"/>
      <c r="B29" s="2"/>
      <c r="C29" s="2"/>
      <c r="D29" s="2"/>
    </row>
    <row r="30" spans="1:4" x14ac:dyDescent="0.2">
      <c r="A30" s="4" t="s">
        <v>108</v>
      </c>
      <c r="B30" s="2"/>
      <c r="C30" s="2"/>
      <c r="D30" s="21" t="s">
        <v>322</v>
      </c>
    </row>
    <row r="31" spans="1:4" x14ac:dyDescent="0.2">
      <c r="A31" s="15" t="s">
        <v>682</v>
      </c>
      <c r="B31" s="16"/>
      <c r="C31" s="69" t="s">
        <v>683</v>
      </c>
      <c r="D31" s="70"/>
    </row>
    <row r="32" spans="1:4" x14ac:dyDescent="0.2">
      <c r="A32" s="71"/>
      <c r="B32" s="72"/>
      <c r="C32" s="17" t="s">
        <v>684</v>
      </c>
      <c r="D32" s="17" t="s">
        <v>685</v>
      </c>
    </row>
    <row r="33" spans="1:4" x14ac:dyDescent="0.2">
      <c r="A33" s="18" t="s">
        <v>679</v>
      </c>
      <c r="B33" s="19"/>
      <c r="C33" s="20">
        <v>1.2245485899999999</v>
      </c>
      <c r="D33" s="20">
        <v>1.1339380970000001</v>
      </c>
    </row>
    <row r="34" spans="1:4" x14ac:dyDescent="0.2">
      <c r="A34" s="18" t="s">
        <v>681</v>
      </c>
      <c r="B34" s="19"/>
      <c r="C34" s="20">
        <v>1.2245485899999999</v>
      </c>
      <c r="D34" s="20">
        <v>1.1339380970000001</v>
      </c>
    </row>
    <row r="35" spans="1:4" x14ac:dyDescent="0.2">
      <c r="A35" s="4"/>
      <c r="B35" s="2"/>
      <c r="C35" s="2"/>
      <c r="D35" s="21"/>
    </row>
    <row r="36" spans="1:4" x14ac:dyDescent="0.2">
      <c r="A36" s="9" t="s">
        <v>686</v>
      </c>
      <c r="B36" s="2"/>
      <c r="C36" s="2"/>
      <c r="D36" s="28">
        <v>0.2936702209513769</v>
      </c>
    </row>
  </sheetData>
  <mergeCells count="3">
    <mergeCell ref="A1:E1"/>
    <mergeCell ref="C31:D31"/>
    <mergeCell ref="A32:B3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0479-FDB3-47C1-AE6A-65B70F14E6C1}">
  <dimension ref="A1:F64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24.5703125" style="1" bestFit="1" customWidth="1"/>
    <col min="3" max="3" width="19.140625" style="1" bestFit="1" customWidth="1"/>
    <col min="4" max="4" width="12" style="1" bestFit="1" customWidth="1"/>
    <col min="5" max="5" width="24" style="35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6" x14ac:dyDescent="0.2">
      <c r="A1" s="77" t="s">
        <v>414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30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0">
        <v>3300000</v>
      </c>
      <c r="E8" s="12">
        <v>68559.149999999994</v>
      </c>
      <c r="F8" s="7">
        <f t="shared" ref="F8:F35" si="0">E8/$E$46*100</f>
        <v>9.2081721953131588</v>
      </c>
    </row>
    <row r="9" spans="1:6" x14ac:dyDescent="0.2">
      <c r="A9" s="7" t="s">
        <v>111</v>
      </c>
      <c r="B9" s="7" t="s">
        <v>112</v>
      </c>
      <c r="C9" s="7" t="s">
        <v>11</v>
      </c>
      <c r="D9" s="30">
        <v>19500000</v>
      </c>
      <c r="E9" s="12">
        <v>68279.25</v>
      </c>
      <c r="F9" s="7">
        <f t="shared" si="0"/>
        <v>9.170578855876073</v>
      </c>
    </row>
    <row r="10" spans="1:6" x14ac:dyDescent="0.2">
      <c r="A10" s="7" t="s">
        <v>113</v>
      </c>
      <c r="B10" s="7" t="s">
        <v>114</v>
      </c>
      <c r="C10" s="7" t="s">
        <v>11</v>
      </c>
      <c r="D10" s="30">
        <v>25000000</v>
      </c>
      <c r="E10" s="12">
        <v>67262.5</v>
      </c>
      <c r="F10" s="7">
        <f t="shared" si="0"/>
        <v>9.0340192707647553</v>
      </c>
    </row>
    <row r="11" spans="1:6" x14ac:dyDescent="0.2">
      <c r="A11" s="7" t="s">
        <v>115</v>
      </c>
      <c r="B11" s="7" t="s">
        <v>116</v>
      </c>
      <c r="C11" s="7" t="s">
        <v>11</v>
      </c>
      <c r="D11" s="30">
        <v>7000000</v>
      </c>
      <c r="E11" s="12">
        <v>49668.5</v>
      </c>
      <c r="F11" s="7">
        <f t="shared" si="0"/>
        <v>6.6709709890351867</v>
      </c>
    </row>
    <row r="12" spans="1:6" x14ac:dyDescent="0.2">
      <c r="A12" s="7" t="s">
        <v>117</v>
      </c>
      <c r="B12" s="7" t="s">
        <v>118</v>
      </c>
      <c r="C12" s="7" t="s">
        <v>119</v>
      </c>
      <c r="D12" s="30">
        <v>28500000</v>
      </c>
      <c r="E12" s="12">
        <v>41211</v>
      </c>
      <c r="F12" s="7">
        <f t="shared" si="0"/>
        <v>5.5350450573125638</v>
      </c>
    </row>
    <row r="13" spans="1:6" x14ac:dyDescent="0.2">
      <c r="A13" s="7" t="s">
        <v>120</v>
      </c>
      <c r="B13" s="7" t="s">
        <v>121</v>
      </c>
      <c r="C13" s="7" t="s">
        <v>36</v>
      </c>
      <c r="D13" s="30">
        <v>12848730</v>
      </c>
      <c r="E13" s="12">
        <v>40865.385764999999</v>
      </c>
      <c r="F13" s="7">
        <f t="shared" si="0"/>
        <v>5.4886256459133351</v>
      </c>
    </row>
    <row r="14" spans="1:6" x14ac:dyDescent="0.2">
      <c r="A14" s="7" t="s">
        <v>122</v>
      </c>
      <c r="B14" s="7" t="s">
        <v>123</v>
      </c>
      <c r="C14" s="7" t="s">
        <v>119</v>
      </c>
      <c r="D14" s="30">
        <v>11200000</v>
      </c>
      <c r="E14" s="12">
        <v>37805.599999999999</v>
      </c>
      <c r="F14" s="7">
        <f t="shared" si="0"/>
        <v>5.0776661429893926</v>
      </c>
    </row>
    <row r="15" spans="1:6" x14ac:dyDescent="0.2">
      <c r="A15" s="7" t="s">
        <v>124</v>
      </c>
      <c r="B15" s="7" t="s">
        <v>125</v>
      </c>
      <c r="C15" s="7" t="s">
        <v>55</v>
      </c>
      <c r="D15" s="30">
        <v>869531</v>
      </c>
      <c r="E15" s="12">
        <v>33272.603714999997</v>
      </c>
      <c r="F15" s="7">
        <f t="shared" si="0"/>
        <v>4.4688398907240874</v>
      </c>
    </row>
    <row r="16" spans="1:6" x14ac:dyDescent="0.2">
      <c r="A16" s="7" t="s">
        <v>400</v>
      </c>
      <c r="B16" s="7" t="s">
        <v>401</v>
      </c>
      <c r="C16" s="7" t="s">
        <v>200</v>
      </c>
      <c r="D16" s="30">
        <v>375000</v>
      </c>
      <c r="E16" s="12">
        <v>27891</v>
      </c>
      <c r="F16" s="7">
        <f t="shared" si="0"/>
        <v>3.7460372641650217</v>
      </c>
    </row>
    <row r="17" spans="1:6" x14ac:dyDescent="0.2">
      <c r="A17" s="7" t="s">
        <v>146</v>
      </c>
      <c r="B17" s="7" t="s">
        <v>689</v>
      </c>
      <c r="C17" s="7" t="s">
        <v>30</v>
      </c>
      <c r="D17" s="30">
        <v>27000000</v>
      </c>
      <c r="E17" s="12">
        <v>23679</v>
      </c>
      <c r="F17" s="7">
        <f t="shared" si="0"/>
        <v>3.1803239890345827</v>
      </c>
    </row>
    <row r="18" spans="1:6" x14ac:dyDescent="0.2">
      <c r="A18" s="7" t="s">
        <v>126</v>
      </c>
      <c r="B18" s="7" t="s">
        <v>127</v>
      </c>
      <c r="C18" s="7" t="s">
        <v>128</v>
      </c>
      <c r="D18" s="30">
        <v>16000000</v>
      </c>
      <c r="E18" s="12">
        <v>22600</v>
      </c>
      <c r="F18" s="7">
        <f t="shared" si="0"/>
        <v>3.0354036129980817</v>
      </c>
    </row>
    <row r="19" spans="1:6" x14ac:dyDescent="0.2">
      <c r="A19" s="7" t="s">
        <v>402</v>
      </c>
      <c r="B19" s="7" t="s">
        <v>403</v>
      </c>
      <c r="C19" s="7" t="s">
        <v>304</v>
      </c>
      <c r="D19" s="30">
        <v>2200000</v>
      </c>
      <c r="E19" s="12">
        <v>20290.599999999999</v>
      </c>
      <c r="F19" s="7">
        <f t="shared" si="0"/>
        <v>2.7252283429158792</v>
      </c>
    </row>
    <row r="20" spans="1:6" x14ac:dyDescent="0.2">
      <c r="A20" s="7" t="s">
        <v>132</v>
      </c>
      <c r="B20" s="7" t="s">
        <v>133</v>
      </c>
      <c r="C20" s="7" t="s">
        <v>131</v>
      </c>
      <c r="D20" s="30">
        <v>9000000</v>
      </c>
      <c r="E20" s="12">
        <v>20124</v>
      </c>
      <c r="F20" s="7">
        <f t="shared" si="0"/>
        <v>2.7028523145120968</v>
      </c>
    </row>
    <row r="21" spans="1:6" x14ac:dyDescent="0.2">
      <c r="A21" s="7" t="s">
        <v>140</v>
      </c>
      <c r="B21" s="7" t="s">
        <v>141</v>
      </c>
      <c r="C21" s="7" t="s">
        <v>19</v>
      </c>
      <c r="D21" s="30">
        <v>4160000</v>
      </c>
      <c r="E21" s="12">
        <v>18220.8</v>
      </c>
      <c r="F21" s="7">
        <f t="shared" si="0"/>
        <v>2.4472337235272321</v>
      </c>
    </row>
    <row r="22" spans="1:6" x14ac:dyDescent="0.2">
      <c r="A22" s="7" t="s">
        <v>134</v>
      </c>
      <c r="B22" s="7" t="s">
        <v>135</v>
      </c>
      <c r="C22" s="7" t="s">
        <v>27</v>
      </c>
      <c r="D22" s="30">
        <v>4496481</v>
      </c>
      <c r="E22" s="12">
        <v>15382.461501</v>
      </c>
      <c r="F22" s="7">
        <f t="shared" si="0"/>
        <v>2.0660167795105879</v>
      </c>
    </row>
    <row r="23" spans="1:6" x14ac:dyDescent="0.2">
      <c r="A23" s="7" t="s">
        <v>136</v>
      </c>
      <c r="B23" s="7" t="s">
        <v>137</v>
      </c>
      <c r="C23" s="7" t="s">
        <v>55</v>
      </c>
      <c r="D23" s="30">
        <v>4500000</v>
      </c>
      <c r="E23" s="12">
        <v>14753.25</v>
      </c>
      <c r="F23" s="7">
        <f t="shared" si="0"/>
        <v>1.9815074492683165</v>
      </c>
    </row>
    <row r="24" spans="1:6" x14ac:dyDescent="0.2">
      <c r="A24" s="7" t="s">
        <v>151</v>
      </c>
      <c r="B24" s="7" t="s">
        <v>152</v>
      </c>
      <c r="C24" s="7" t="s">
        <v>19</v>
      </c>
      <c r="D24" s="30">
        <v>3200000</v>
      </c>
      <c r="E24" s="12">
        <v>10414.4</v>
      </c>
      <c r="F24" s="7">
        <f t="shared" si="0"/>
        <v>1.3987569640357178</v>
      </c>
    </row>
    <row r="25" spans="1:6" x14ac:dyDescent="0.2">
      <c r="A25" s="7" t="s">
        <v>34</v>
      </c>
      <c r="B25" s="7" t="s">
        <v>35</v>
      </c>
      <c r="C25" s="7" t="s">
        <v>36</v>
      </c>
      <c r="D25" s="30">
        <v>33500000</v>
      </c>
      <c r="E25" s="12">
        <v>10016.5</v>
      </c>
      <c r="F25" s="7">
        <f t="shared" si="0"/>
        <v>1.3453150570617383</v>
      </c>
    </row>
    <row r="26" spans="1:6" x14ac:dyDescent="0.2">
      <c r="A26" s="7" t="s">
        <v>147</v>
      </c>
      <c r="B26" s="7" t="s">
        <v>148</v>
      </c>
      <c r="C26" s="7" t="s">
        <v>27</v>
      </c>
      <c r="D26" s="30">
        <v>175000</v>
      </c>
      <c r="E26" s="12">
        <v>9449.125</v>
      </c>
      <c r="F26" s="7">
        <f t="shared" si="0"/>
        <v>1.2691109807376326</v>
      </c>
    </row>
    <row r="27" spans="1:6" x14ac:dyDescent="0.2">
      <c r="A27" s="7" t="s">
        <v>404</v>
      </c>
      <c r="B27" s="7" t="s">
        <v>405</v>
      </c>
      <c r="C27" s="7" t="s">
        <v>33</v>
      </c>
      <c r="D27" s="30">
        <v>3400000</v>
      </c>
      <c r="E27" s="12">
        <v>9429.9</v>
      </c>
      <c r="F27" s="7">
        <f t="shared" si="0"/>
        <v>1.2665288730181685</v>
      </c>
    </row>
    <row r="28" spans="1:6" x14ac:dyDescent="0.2">
      <c r="A28" s="7" t="s">
        <v>406</v>
      </c>
      <c r="B28" s="7" t="s">
        <v>407</v>
      </c>
      <c r="C28" s="7" t="s">
        <v>200</v>
      </c>
      <c r="D28" s="30">
        <v>1500000</v>
      </c>
      <c r="E28" s="12">
        <v>8634</v>
      </c>
      <c r="F28" s="7">
        <f t="shared" si="0"/>
        <v>1.1596316280807715</v>
      </c>
    </row>
    <row r="29" spans="1:6" x14ac:dyDescent="0.2">
      <c r="A29" s="7" t="s">
        <v>158</v>
      </c>
      <c r="B29" s="7" t="s">
        <v>159</v>
      </c>
      <c r="C29" s="7" t="s">
        <v>19</v>
      </c>
      <c r="D29" s="30">
        <v>7500000</v>
      </c>
      <c r="E29" s="12">
        <v>7935</v>
      </c>
      <c r="F29" s="7">
        <f t="shared" si="0"/>
        <v>1.0657490119088397</v>
      </c>
    </row>
    <row r="30" spans="1:6" x14ac:dyDescent="0.2">
      <c r="A30" s="7" t="s">
        <v>408</v>
      </c>
      <c r="B30" s="7" t="s">
        <v>409</v>
      </c>
      <c r="C30" s="7" t="s">
        <v>55</v>
      </c>
      <c r="D30" s="30">
        <v>11000000</v>
      </c>
      <c r="E30" s="12">
        <v>7678</v>
      </c>
      <c r="F30" s="7">
        <f t="shared" si="0"/>
        <v>1.031231369053065</v>
      </c>
    </row>
    <row r="31" spans="1:6" x14ac:dyDescent="0.2">
      <c r="A31" s="7" t="s">
        <v>156</v>
      </c>
      <c r="B31" s="7" t="s">
        <v>157</v>
      </c>
      <c r="C31" s="7" t="s">
        <v>155</v>
      </c>
      <c r="D31" s="30">
        <v>9000000</v>
      </c>
      <c r="E31" s="12">
        <v>7186.5</v>
      </c>
      <c r="F31" s="7">
        <f t="shared" si="0"/>
        <v>0.96521805596507582</v>
      </c>
    </row>
    <row r="32" spans="1:6" x14ac:dyDescent="0.2">
      <c r="A32" s="7" t="s">
        <v>410</v>
      </c>
      <c r="B32" s="7" t="s">
        <v>411</v>
      </c>
      <c r="C32" s="7" t="s">
        <v>329</v>
      </c>
      <c r="D32" s="30">
        <v>525000</v>
      </c>
      <c r="E32" s="12">
        <v>6925.8</v>
      </c>
      <c r="F32" s="7">
        <f t="shared" si="0"/>
        <v>0.93020346650009356</v>
      </c>
    </row>
    <row r="33" spans="1:6" x14ac:dyDescent="0.2">
      <c r="A33" s="7" t="s">
        <v>412</v>
      </c>
      <c r="B33" s="7" t="s">
        <v>413</v>
      </c>
      <c r="C33" s="7" t="s">
        <v>200</v>
      </c>
      <c r="D33" s="30">
        <v>107391</v>
      </c>
      <c r="E33" s="12">
        <v>6411.3500910000002</v>
      </c>
      <c r="F33" s="7">
        <f t="shared" si="0"/>
        <v>0.8611077535582734</v>
      </c>
    </row>
    <row r="34" spans="1:6" x14ac:dyDescent="0.2">
      <c r="A34" s="7" t="s">
        <v>144</v>
      </c>
      <c r="B34" s="7" t="s">
        <v>145</v>
      </c>
      <c r="C34" s="7" t="s">
        <v>22</v>
      </c>
      <c r="D34" s="30">
        <v>12506051</v>
      </c>
      <c r="E34" s="12">
        <v>6321.8087804999996</v>
      </c>
      <c r="F34" s="7">
        <f t="shared" si="0"/>
        <v>0.84908146960233166</v>
      </c>
    </row>
    <row r="35" spans="1:6" x14ac:dyDescent="0.2">
      <c r="A35" s="7" t="s">
        <v>171</v>
      </c>
      <c r="B35" s="7" t="s">
        <v>172</v>
      </c>
      <c r="C35" s="7" t="s">
        <v>11</v>
      </c>
      <c r="D35" s="30">
        <v>7500000</v>
      </c>
      <c r="E35" s="12">
        <v>5422.5</v>
      </c>
      <c r="F35" s="7">
        <f t="shared" si="0"/>
        <v>0.72829540227796885</v>
      </c>
    </row>
    <row r="36" spans="1:6" x14ac:dyDescent="0.2">
      <c r="A36" s="6" t="s">
        <v>40</v>
      </c>
      <c r="B36" s="7"/>
      <c r="C36" s="7"/>
      <c r="D36" s="30"/>
      <c r="E36" s="13">
        <f xml:space="preserve"> SUM(E8:E35)</f>
        <v>665689.98485250003</v>
      </c>
      <c r="F36" s="6">
        <f>SUM(F8:F35)</f>
        <v>89.408751555660047</v>
      </c>
    </row>
    <row r="37" spans="1:6" x14ac:dyDescent="0.2">
      <c r="A37" s="7"/>
      <c r="B37" s="7"/>
      <c r="C37" s="7"/>
      <c r="D37" s="30"/>
      <c r="E37" s="12"/>
      <c r="F37" s="7"/>
    </row>
    <row r="38" spans="1:6" x14ac:dyDescent="0.2">
      <c r="A38" s="6" t="s">
        <v>41</v>
      </c>
      <c r="B38" s="7"/>
      <c r="C38" s="7"/>
      <c r="D38" s="30"/>
      <c r="E38" s="12"/>
      <c r="F38" s="7"/>
    </row>
    <row r="39" spans="1:6" ht="22.5" x14ac:dyDescent="0.2">
      <c r="A39" s="7" t="s">
        <v>637</v>
      </c>
      <c r="B39" s="24" t="s">
        <v>638</v>
      </c>
      <c r="C39" s="7" t="s">
        <v>75</v>
      </c>
      <c r="D39" s="30">
        <v>650000</v>
      </c>
      <c r="E39" s="12">
        <v>32960.597889999997</v>
      </c>
      <c r="F39" s="7">
        <f t="shared" ref="F39" si="1">E39/$E$46*100</f>
        <v>4.4269344213222537</v>
      </c>
    </row>
    <row r="40" spans="1:6" x14ac:dyDescent="0.2">
      <c r="A40" s="6"/>
      <c r="B40" s="7"/>
      <c r="C40" s="7"/>
      <c r="D40" s="30"/>
      <c r="E40" s="13">
        <f>E39</f>
        <v>32960.597889999997</v>
      </c>
      <c r="F40" s="6">
        <f>F39</f>
        <v>4.4269344213222537</v>
      </c>
    </row>
    <row r="41" spans="1:6" x14ac:dyDescent="0.2">
      <c r="A41" s="7"/>
      <c r="B41" s="7"/>
      <c r="C41" s="7"/>
      <c r="D41" s="30"/>
      <c r="E41" s="12"/>
      <c r="F41" s="7"/>
    </row>
    <row r="42" spans="1:6" x14ac:dyDescent="0.2">
      <c r="A42" s="6" t="s">
        <v>40</v>
      </c>
      <c r="B42" s="7"/>
      <c r="C42" s="7"/>
      <c r="D42" s="30"/>
      <c r="E42" s="13">
        <f>E36+E40</f>
        <v>698650.5827425</v>
      </c>
      <c r="F42" s="6">
        <f>F36+F40</f>
        <v>93.835685976982305</v>
      </c>
    </row>
    <row r="43" spans="1:6" x14ac:dyDescent="0.2">
      <c r="A43" s="7"/>
      <c r="B43" s="7"/>
      <c r="C43" s="7"/>
      <c r="D43" s="30"/>
      <c r="E43" s="12"/>
      <c r="F43" s="7"/>
    </row>
    <row r="44" spans="1:6" x14ac:dyDescent="0.2">
      <c r="A44" s="6" t="s">
        <v>103</v>
      </c>
      <c r="B44" s="7"/>
      <c r="C44" s="7"/>
      <c r="D44" s="7"/>
      <c r="E44" s="13">
        <v>45896.201850600002</v>
      </c>
      <c r="F44" s="6">
        <f t="shared" ref="F44" si="2">E44/$E$46*100</f>
        <v>6.1643140230177202</v>
      </c>
    </row>
    <row r="45" spans="1:6" x14ac:dyDescent="0.2">
      <c r="A45" s="7"/>
      <c r="B45" s="7"/>
      <c r="C45" s="7"/>
      <c r="D45" s="7"/>
      <c r="E45" s="12"/>
      <c r="F45" s="7"/>
    </row>
    <row r="46" spans="1:6" x14ac:dyDescent="0.2">
      <c r="A46" s="8" t="s">
        <v>104</v>
      </c>
      <c r="B46" s="5"/>
      <c r="C46" s="5"/>
      <c r="D46" s="5"/>
      <c r="E46" s="14">
        <f>E42+E44</f>
        <v>744546.78459309996</v>
      </c>
      <c r="F46" s="8">
        <f xml:space="preserve"> ROUND(SUM(F42:F45),2)</f>
        <v>100</v>
      </c>
    </row>
    <row r="48" spans="1:6" x14ac:dyDescent="0.2">
      <c r="A48" s="4" t="s">
        <v>105</v>
      </c>
      <c r="B48" s="2"/>
      <c r="C48" s="2"/>
      <c r="D48" s="2"/>
    </row>
    <row r="49" spans="1:4" x14ac:dyDescent="0.2">
      <c r="A49" s="4" t="s">
        <v>690</v>
      </c>
      <c r="B49" s="2"/>
      <c r="C49" s="2"/>
      <c r="D49" s="2"/>
    </row>
    <row r="50" spans="1:4" x14ac:dyDescent="0.2">
      <c r="A50" s="4" t="s">
        <v>106</v>
      </c>
      <c r="B50" s="2"/>
      <c r="C50" s="2"/>
      <c r="D50" s="2"/>
    </row>
    <row r="51" spans="1:4" x14ac:dyDescent="0.2">
      <c r="A51" s="2" t="s">
        <v>678</v>
      </c>
      <c r="B51" s="2"/>
      <c r="C51" s="2"/>
      <c r="D51" s="10">
        <v>40.520000000000003</v>
      </c>
    </row>
    <row r="52" spans="1:4" x14ac:dyDescent="0.2">
      <c r="A52" s="2" t="s">
        <v>679</v>
      </c>
      <c r="B52" s="2"/>
      <c r="C52" s="2"/>
      <c r="D52" s="10">
        <v>23.822900000000001</v>
      </c>
    </row>
    <row r="53" spans="1:4" x14ac:dyDescent="0.2">
      <c r="A53" s="2" t="s">
        <v>680</v>
      </c>
      <c r="B53" s="2"/>
      <c r="C53" s="2"/>
      <c r="D53" s="10">
        <v>43.057499999999997</v>
      </c>
    </row>
    <row r="54" spans="1:4" x14ac:dyDescent="0.2">
      <c r="A54" s="2" t="s">
        <v>681</v>
      </c>
      <c r="B54" s="2"/>
      <c r="C54" s="2"/>
      <c r="D54" s="10">
        <v>25.7682</v>
      </c>
    </row>
    <row r="55" spans="1:4" x14ac:dyDescent="0.2">
      <c r="A55" s="2"/>
      <c r="B55" s="2"/>
      <c r="C55" s="2"/>
      <c r="D55" s="10"/>
    </row>
    <row r="56" spans="1:4" x14ac:dyDescent="0.2">
      <c r="A56" s="4" t="s">
        <v>107</v>
      </c>
      <c r="B56" s="2"/>
      <c r="C56" s="2"/>
      <c r="D56" s="2"/>
    </row>
    <row r="57" spans="1:4" x14ac:dyDescent="0.2">
      <c r="A57" s="2" t="s">
        <v>678</v>
      </c>
      <c r="B57" s="2"/>
      <c r="C57" s="2"/>
      <c r="D57" s="10">
        <v>37.538800000000002</v>
      </c>
    </row>
    <row r="58" spans="1:4" x14ac:dyDescent="0.2">
      <c r="A58" s="2" t="s">
        <v>679</v>
      </c>
      <c r="B58" s="2"/>
      <c r="C58" s="2"/>
      <c r="D58" s="10">
        <v>22.070399999999999</v>
      </c>
    </row>
    <row r="59" spans="1:4" x14ac:dyDescent="0.2">
      <c r="A59" s="2" t="s">
        <v>680</v>
      </c>
      <c r="B59" s="2"/>
      <c r="C59" s="2"/>
      <c r="D59" s="10">
        <v>40.103299999999997</v>
      </c>
    </row>
    <row r="60" spans="1:4" x14ac:dyDescent="0.2">
      <c r="A60" s="2" t="s">
        <v>681</v>
      </c>
      <c r="B60" s="2"/>
      <c r="C60" s="2"/>
      <c r="D60" s="10">
        <v>24.0002</v>
      </c>
    </row>
    <row r="61" spans="1:4" x14ac:dyDescent="0.2">
      <c r="A61" s="2"/>
      <c r="B61" s="2"/>
      <c r="C61" s="2"/>
      <c r="D61" s="2"/>
    </row>
    <row r="62" spans="1:4" x14ac:dyDescent="0.2">
      <c r="A62" s="4" t="s">
        <v>108</v>
      </c>
      <c r="B62" s="2"/>
      <c r="C62" s="2"/>
      <c r="D62" s="21" t="s">
        <v>109</v>
      </c>
    </row>
    <row r="63" spans="1:4" x14ac:dyDescent="0.2">
      <c r="A63" s="4"/>
      <c r="B63" s="2"/>
      <c r="C63" s="2"/>
      <c r="D63" s="21"/>
    </row>
    <row r="64" spans="1:4" x14ac:dyDescent="0.2">
      <c r="A64" s="9" t="s">
        <v>686</v>
      </c>
      <c r="B64" s="2"/>
      <c r="C64" s="2"/>
      <c r="D64" s="28">
        <v>0.12730782991274392</v>
      </c>
    </row>
  </sheetData>
  <sortState xmlns:xlrd2="http://schemas.microsoft.com/office/spreadsheetml/2017/richdata2" ref="A8:F35">
    <sortCondition descending="1" ref="E8:E35"/>
  </sortState>
  <mergeCells count="1">
    <mergeCell ref="A1:F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AEEE-8A3E-4857-9325-90831466032A}">
  <dimension ref="A1:F96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43.140625" style="1" bestFit="1" customWidth="1"/>
    <col min="3" max="3" width="20" style="1" bestFit="1" customWidth="1"/>
    <col min="4" max="4" width="10.5703125" style="1" bestFit="1" customWidth="1"/>
    <col min="5" max="5" width="24" style="35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77" t="s">
        <v>666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31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1">
        <v>283200</v>
      </c>
      <c r="E8" s="12">
        <v>5883.6216000000004</v>
      </c>
      <c r="F8" s="7">
        <f t="shared" ref="F8:F43" si="0">E8/$E$74*100</f>
        <v>6.2613343521127254</v>
      </c>
    </row>
    <row r="9" spans="1:6" x14ac:dyDescent="0.2">
      <c r="A9" s="7" t="s">
        <v>111</v>
      </c>
      <c r="B9" s="7" t="s">
        <v>112</v>
      </c>
      <c r="C9" s="7" t="s">
        <v>11</v>
      </c>
      <c r="D9" s="31">
        <v>1604200</v>
      </c>
      <c r="E9" s="12">
        <v>5617.1063000000004</v>
      </c>
      <c r="F9" s="7">
        <f t="shared" si="0"/>
        <v>5.977709483502271</v>
      </c>
    </row>
    <row r="10" spans="1:6" x14ac:dyDescent="0.2">
      <c r="A10" s="7" t="s">
        <v>182</v>
      </c>
      <c r="B10" s="7" t="s">
        <v>183</v>
      </c>
      <c r="C10" s="7" t="s">
        <v>75</v>
      </c>
      <c r="D10" s="31">
        <v>615444</v>
      </c>
      <c r="E10" s="12">
        <v>4519.2052919999996</v>
      </c>
      <c r="F10" s="7">
        <f t="shared" si="0"/>
        <v>4.8093261706444919</v>
      </c>
    </row>
    <row r="11" spans="1:6" x14ac:dyDescent="0.2">
      <c r="A11" s="7" t="s">
        <v>162</v>
      </c>
      <c r="B11" s="7" t="s">
        <v>163</v>
      </c>
      <c r="C11" s="7" t="s">
        <v>128</v>
      </c>
      <c r="D11" s="31">
        <v>1509054</v>
      </c>
      <c r="E11" s="12">
        <v>2759.3052389999998</v>
      </c>
      <c r="F11" s="7">
        <f t="shared" si="0"/>
        <v>2.9364452467363487</v>
      </c>
    </row>
    <row r="12" spans="1:6" x14ac:dyDescent="0.2">
      <c r="A12" s="7" t="s">
        <v>126</v>
      </c>
      <c r="B12" s="7" t="s">
        <v>127</v>
      </c>
      <c r="C12" s="7" t="s">
        <v>128</v>
      </c>
      <c r="D12" s="31">
        <v>1791788</v>
      </c>
      <c r="E12" s="12">
        <v>2530.9005499999998</v>
      </c>
      <c r="F12" s="7">
        <f t="shared" si="0"/>
        <v>2.6933775883030933</v>
      </c>
    </row>
    <row r="13" spans="1:6" x14ac:dyDescent="0.2">
      <c r="A13" s="7" t="s">
        <v>327</v>
      </c>
      <c r="B13" s="7" t="s">
        <v>328</v>
      </c>
      <c r="C13" s="7" t="s">
        <v>329</v>
      </c>
      <c r="D13" s="31">
        <v>434134</v>
      </c>
      <c r="E13" s="12">
        <v>2415.3045090000001</v>
      </c>
      <c r="F13" s="7">
        <f t="shared" si="0"/>
        <v>2.5703605910030749</v>
      </c>
    </row>
    <row r="14" spans="1:6" x14ac:dyDescent="0.2">
      <c r="A14" s="7" t="s">
        <v>330</v>
      </c>
      <c r="B14" s="7" t="s">
        <v>331</v>
      </c>
      <c r="C14" s="7" t="s">
        <v>33</v>
      </c>
      <c r="D14" s="31">
        <v>284585</v>
      </c>
      <c r="E14" s="12">
        <v>2346.5456174999999</v>
      </c>
      <c r="F14" s="7">
        <f t="shared" si="0"/>
        <v>2.4971875627848528</v>
      </c>
    </row>
    <row r="15" spans="1:6" x14ac:dyDescent="0.2">
      <c r="A15" s="7" t="s">
        <v>245</v>
      </c>
      <c r="B15" s="7" t="s">
        <v>246</v>
      </c>
      <c r="C15" s="7" t="s">
        <v>229</v>
      </c>
      <c r="D15" s="31">
        <v>1002100</v>
      </c>
      <c r="E15" s="12">
        <v>2179.0664499999998</v>
      </c>
      <c r="F15" s="7">
        <f t="shared" si="0"/>
        <v>2.3189566811912794</v>
      </c>
    </row>
    <row r="16" spans="1:6" x14ac:dyDescent="0.2">
      <c r="A16" s="7" t="s">
        <v>332</v>
      </c>
      <c r="B16" s="7" t="s">
        <v>333</v>
      </c>
      <c r="C16" s="7" t="s">
        <v>55</v>
      </c>
      <c r="D16" s="31">
        <v>276875</v>
      </c>
      <c r="E16" s="12">
        <v>2008.4512500000001</v>
      </c>
      <c r="F16" s="7">
        <f t="shared" si="0"/>
        <v>2.1373884422085783</v>
      </c>
    </row>
    <row r="17" spans="1:6" x14ac:dyDescent="0.2">
      <c r="A17" s="7" t="s">
        <v>334</v>
      </c>
      <c r="B17" s="7" t="s">
        <v>335</v>
      </c>
      <c r="C17" s="7" t="s">
        <v>119</v>
      </c>
      <c r="D17" s="31">
        <v>160692</v>
      </c>
      <c r="E17" s="12">
        <v>1978.198866</v>
      </c>
      <c r="F17" s="7">
        <f t="shared" si="0"/>
        <v>2.1051939361627601</v>
      </c>
    </row>
    <row r="18" spans="1:6" x14ac:dyDescent="0.2">
      <c r="A18" s="7" t="s">
        <v>239</v>
      </c>
      <c r="B18" s="7" t="s">
        <v>240</v>
      </c>
      <c r="C18" s="7" t="s">
        <v>131</v>
      </c>
      <c r="D18" s="31">
        <v>1224255</v>
      </c>
      <c r="E18" s="12">
        <v>1925.1409874999999</v>
      </c>
      <c r="F18" s="7">
        <f t="shared" si="0"/>
        <v>2.0487298839364456</v>
      </c>
    </row>
    <row r="19" spans="1:6" x14ac:dyDescent="0.2">
      <c r="A19" s="7" t="s">
        <v>336</v>
      </c>
      <c r="B19" s="7" t="s">
        <v>337</v>
      </c>
      <c r="C19" s="7" t="s">
        <v>200</v>
      </c>
      <c r="D19" s="31">
        <v>297470</v>
      </c>
      <c r="E19" s="12">
        <v>1848.627315</v>
      </c>
      <c r="F19" s="7">
        <f t="shared" si="0"/>
        <v>1.9673042385430446</v>
      </c>
    </row>
    <row r="20" spans="1:6" x14ac:dyDescent="0.2">
      <c r="A20" s="7" t="s">
        <v>263</v>
      </c>
      <c r="B20" s="7" t="s">
        <v>264</v>
      </c>
      <c r="C20" s="7" t="s">
        <v>33</v>
      </c>
      <c r="D20" s="31">
        <v>1505501</v>
      </c>
      <c r="E20" s="12">
        <v>1713.2601380000001</v>
      </c>
      <c r="F20" s="7">
        <f t="shared" si="0"/>
        <v>1.8232468512531106</v>
      </c>
    </row>
    <row r="21" spans="1:6" x14ac:dyDescent="0.2">
      <c r="A21" s="7" t="s">
        <v>338</v>
      </c>
      <c r="B21" s="7" t="s">
        <v>339</v>
      </c>
      <c r="C21" s="7" t="s">
        <v>340</v>
      </c>
      <c r="D21" s="31">
        <v>747000</v>
      </c>
      <c r="E21" s="12">
        <v>1705.4010000000001</v>
      </c>
      <c r="F21" s="7">
        <f t="shared" si="0"/>
        <v>1.8148831776379695</v>
      </c>
    </row>
    <row r="22" spans="1:6" x14ac:dyDescent="0.2">
      <c r="A22" s="7" t="s">
        <v>132</v>
      </c>
      <c r="B22" s="7" t="s">
        <v>133</v>
      </c>
      <c r="C22" s="7" t="s">
        <v>131</v>
      </c>
      <c r="D22" s="31">
        <v>753388</v>
      </c>
      <c r="E22" s="12">
        <v>1684.575568</v>
      </c>
      <c r="F22" s="7">
        <f t="shared" si="0"/>
        <v>1.792720808667948</v>
      </c>
    </row>
    <row r="23" spans="1:6" x14ac:dyDescent="0.2">
      <c r="A23" s="7" t="s">
        <v>294</v>
      </c>
      <c r="B23" s="7" t="s">
        <v>295</v>
      </c>
      <c r="C23" s="7" t="s">
        <v>27</v>
      </c>
      <c r="D23" s="31">
        <v>344757</v>
      </c>
      <c r="E23" s="12">
        <v>1636.0443435</v>
      </c>
      <c r="F23" s="7">
        <f t="shared" si="0"/>
        <v>1.741074009507386</v>
      </c>
    </row>
    <row r="24" spans="1:6" x14ac:dyDescent="0.2">
      <c r="A24" s="7" t="s">
        <v>341</v>
      </c>
      <c r="B24" s="7" t="s">
        <v>342</v>
      </c>
      <c r="C24" s="7" t="s">
        <v>343</v>
      </c>
      <c r="D24" s="31">
        <v>140800</v>
      </c>
      <c r="E24" s="12">
        <v>1623.7056</v>
      </c>
      <c r="F24" s="7">
        <f t="shared" si="0"/>
        <v>1.7279431517142101</v>
      </c>
    </row>
    <row r="25" spans="1:6" x14ac:dyDescent="0.2">
      <c r="A25" s="7" t="s">
        <v>257</v>
      </c>
      <c r="B25" s="7" t="s">
        <v>258</v>
      </c>
      <c r="C25" s="7" t="s">
        <v>119</v>
      </c>
      <c r="D25" s="31">
        <v>639633</v>
      </c>
      <c r="E25" s="12">
        <v>1428.6203055000001</v>
      </c>
      <c r="F25" s="7">
        <f t="shared" si="0"/>
        <v>1.5203339036883212</v>
      </c>
    </row>
    <row r="26" spans="1:6" x14ac:dyDescent="0.2">
      <c r="A26" s="7" t="s">
        <v>344</v>
      </c>
      <c r="B26" s="7" t="s">
        <v>345</v>
      </c>
      <c r="C26" s="7" t="s">
        <v>346</v>
      </c>
      <c r="D26" s="31">
        <v>136944</v>
      </c>
      <c r="E26" s="12">
        <v>1381.0117680000001</v>
      </c>
      <c r="F26" s="7">
        <f t="shared" si="0"/>
        <v>1.4696690255624749</v>
      </c>
    </row>
    <row r="27" spans="1:6" x14ac:dyDescent="0.2">
      <c r="A27" s="7" t="s">
        <v>347</v>
      </c>
      <c r="B27" s="7" t="s">
        <v>348</v>
      </c>
      <c r="C27" s="7" t="s">
        <v>22</v>
      </c>
      <c r="D27" s="31">
        <v>799718</v>
      </c>
      <c r="E27" s="12">
        <v>1354.7222919999999</v>
      </c>
      <c r="F27" s="7">
        <f t="shared" si="0"/>
        <v>1.4416918355987554</v>
      </c>
    </row>
    <row r="28" spans="1:6" x14ac:dyDescent="0.2">
      <c r="A28" s="7" t="s">
        <v>349</v>
      </c>
      <c r="B28" s="7" t="s">
        <v>350</v>
      </c>
      <c r="C28" s="7" t="s">
        <v>155</v>
      </c>
      <c r="D28" s="31">
        <v>1517846</v>
      </c>
      <c r="E28" s="12">
        <v>1284.8566390000001</v>
      </c>
      <c r="F28" s="7">
        <f t="shared" si="0"/>
        <v>1.3673409947558148</v>
      </c>
    </row>
    <row r="29" spans="1:6" x14ac:dyDescent="0.2">
      <c r="A29" s="7" t="s">
        <v>247</v>
      </c>
      <c r="B29" s="7" t="s">
        <v>248</v>
      </c>
      <c r="C29" s="7" t="s">
        <v>11</v>
      </c>
      <c r="D29" s="31">
        <v>1505600</v>
      </c>
      <c r="E29" s="12">
        <v>1262.4456</v>
      </c>
      <c r="F29" s="7">
        <f t="shared" si="0"/>
        <v>1.3434912270621822</v>
      </c>
    </row>
    <row r="30" spans="1:6" x14ac:dyDescent="0.2">
      <c r="A30" s="7" t="s">
        <v>351</v>
      </c>
      <c r="B30" s="7" t="s">
        <v>352</v>
      </c>
      <c r="C30" s="7" t="s">
        <v>52</v>
      </c>
      <c r="D30" s="31">
        <v>753071</v>
      </c>
      <c r="E30" s="12">
        <v>1119.4400415</v>
      </c>
      <c r="F30" s="7">
        <f t="shared" si="0"/>
        <v>1.1913050946332857</v>
      </c>
    </row>
    <row r="31" spans="1:6" x14ac:dyDescent="0.2">
      <c r="A31" s="7" t="s">
        <v>201</v>
      </c>
      <c r="B31" s="7" t="s">
        <v>202</v>
      </c>
      <c r="C31" s="7" t="s">
        <v>200</v>
      </c>
      <c r="D31" s="31">
        <v>40000</v>
      </c>
      <c r="E31" s="12">
        <v>1052.6600000000001</v>
      </c>
      <c r="F31" s="7">
        <f t="shared" si="0"/>
        <v>1.1202379532862856</v>
      </c>
    </row>
    <row r="32" spans="1:6" x14ac:dyDescent="0.2">
      <c r="A32" s="7" t="s">
        <v>192</v>
      </c>
      <c r="B32" s="7" t="s">
        <v>193</v>
      </c>
      <c r="C32" s="7" t="s">
        <v>75</v>
      </c>
      <c r="D32" s="31">
        <v>124230</v>
      </c>
      <c r="E32" s="12">
        <v>1031.295345</v>
      </c>
      <c r="F32" s="7">
        <f t="shared" si="0"/>
        <v>1.0975017446435449</v>
      </c>
    </row>
    <row r="33" spans="1:6" x14ac:dyDescent="0.2">
      <c r="A33" s="7" t="s">
        <v>146</v>
      </c>
      <c r="B33" s="7" t="s">
        <v>689</v>
      </c>
      <c r="C33" s="7" t="s">
        <v>30</v>
      </c>
      <c r="D33" s="31">
        <v>1158906</v>
      </c>
      <c r="E33" s="12">
        <v>1016.360562</v>
      </c>
      <c r="F33" s="7">
        <f t="shared" si="0"/>
        <v>1.0816081885658988</v>
      </c>
    </row>
    <row r="34" spans="1:6" x14ac:dyDescent="0.2">
      <c r="A34" s="7" t="s">
        <v>117</v>
      </c>
      <c r="B34" s="7" t="s">
        <v>118</v>
      </c>
      <c r="C34" s="7" t="s">
        <v>119</v>
      </c>
      <c r="D34" s="31">
        <v>672460</v>
      </c>
      <c r="E34" s="12">
        <v>972.37716</v>
      </c>
      <c r="F34" s="7">
        <f t="shared" si="0"/>
        <v>1.0348011699321065</v>
      </c>
    </row>
    <row r="35" spans="1:6" x14ac:dyDescent="0.2">
      <c r="A35" s="7" t="s">
        <v>269</v>
      </c>
      <c r="B35" s="7" t="s">
        <v>270</v>
      </c>
      <c r="C35" s="7" t="s">
        <v>30</v>
      </c>
      <c r="D35" s="31">
        <v>32930</v>
      </c>
      <c r="E35" s="12">
        <v>955.16758000000004</v>
      </c>
      <c r="F35" s="7">
        <f t="shared" si="0"/>
        <v>1.0164867809782974</v>
      </c>
    </row>
    <row r="36" spans="1:6" x14ac:dyDescent="0.2">
      <c r="A36" s="7" t="s">
        <v>207</v>
      </c>
      <c r="B36" s="7" t="s">
        <v>208</v>
      </c>
      <c r="C36" s="7" t="s">
        <v>55</v>
      </c>
      <c r="D36" s="31">
        <v>114691</v>
      </c>
      <c r="E36" s="12">
        <v>891.20641550000005</v>
      </c>
      <c r="F36" s="7">
        <f t="shared" si="0"/>
        <v>0.94841948098657414</v>
      </c>
    </row>
    <row r="37" spans="1:6" x14ac:dyDescent="0.2">
      <c r="A37" s="7" t="s">
        <v>259</v>
      </c>
      <c r="B37" s="7" t="s">
        <v>260</v>
      </c>
      <c r="C37" s="7" t="s">
        <v>229</v>
      </c>
      <c r="D37" s="31">
        <v>99400</v>
      </c>
      <c r="E37" s="12">
        <v>880.38580000000002</v>
      </c>
      <c r="F37" s="7">
        <f t="shared" si="0"/>
        <v>0.93690421094589815</v>
      </c>
    </row>
    <row r="38" spans="1:6" x14ac:dyDescent="0.2">
      <c r="A38" s="7" t="s">
        <v>275</v>
      </c>
      <c r="B38" s="7" t="s">
        <v>276</v>
      </c>
      <c r="C38" s="7" t="s">
        <v>277</v>
      </c>
      <c r="D38" s="31">
        <v>439349</v>
      </c>
      <c r="E38" s="12">
        <v>735.03087700000003</v>
      </c>
      <c r="F38" s="7">
        <f t="shared" si="0"/>
        <v>0.78221789110700846</v>
      </c>
    </row>
    <row r="39" spans="1:6" x14ac:dyDescent="0.2">
      <c r="A39" s="7" t="s">
        <v>353</v>
      </c>
      <c r="B39" s="7" t="s">
        <v>354</v>
      </c>
      <c r="C39" s="7" t="s">
        <v>155</v>
      </c>
      <c r="D39" s="31">
        <v>192709</v>
      </c>
      <c r="E39" s="12">
        <v>518.09814649999998</v>
      </c>
      <c r="F39" s="7">
        <f t="shared" si="0"/>
        <v>0.55135866019092405</v>
      </c>
    </row>
    <row r="40" spans="1:6" x14ac:dyDescent="0.2">
      <c r="A40" s="7" t="s">
        <v>313</v>
      </c>
      <c r="B40" s="7" t="s">
        <v>314</v>
      </c>
      <c r="C40" s="7" t="s">
        <v>30</v>
      </c>
      <c r="D40" s="31">
        <v>539545</v>
      </c>
      <c r="E40" s="12">
        <v>466.70642500000002</v>
      </c>
      <c r="F40" s="7">
        <f t="shared" si="0"/>
        <v>0.49666772778253132</v>
      </c>
    </row>
    <row r="41" spans="1:6" x14ac:dyDescent="0.2">
      <c r="A41" s="7" t="s">
        <v>129</v>
      </c>
      <c r="B41" s="7" t="s">
        <v>130</v>
      </c>
      <c r="C41" s="7" t="s">
        <v>131</v>
      </c>
      <c r="D41" s="31">
        <v>135629</v>
      </c>
      <c r="E41" s="12">
        <v>463.85118</v>
      </c>
      <c r="F41" s="7">
        <f t="shared" si="0"/>
        <v>0.49362918369903719</v>
      </c>
    </row>
    <row r="42" spans="1:6" x14ac:dyDescent="0.2">
      <c r="A42" s="7" t="s">
        <v>355</v>
      </c>
      <c r="B42" s="7" t="s">
        <v>356</v>
      </c>
      <c r="C42" s="7" t="s">
        <v>33</v>
      </c>
      <c r="D42" s="31">
        <v>151611</v>
      </c>
      <c r="E42" s="12">
        <v>207.32804250000001</v>
      </c>
      <c r="F42" s="7">
        <f t="shared" si="0"/>
        <v>0.22063794766501249</v>
      </c>
    </row>
    <row r="43" spans="1:6" x14ac:dyDescent="0.2">
      <c r="A43" s="7" t="s">
        <v>357</v>
      </c>
      <c r="B43" s="7" t="s">
        <v>358</v>
      </c>
      <c r="C43" s="7" t="s">
        <v>64</v>
      </c>
      <c r="D43" s="31">
        <v>16383</v>
      </c>
      <c r="E43" s="12">
        <v>32.208978000000002</v>
      </c>
      <c r="F43" s="7">
        <f t="shared" si="0"/>
        <v>3.4276708141435033E-2</v>
      </c>
    </row>
    <row r="44" spans="1:6" x14ac:dyDescent="0.2">
      <c r="A44" s="6" t="s">
        <v>40</v>
      </c>
      <c r="B44" s="7"/>
      <c r="C44" s="7"/>
      <c r="D44" s="31"/>
      <c r="E44" s="13">
        <f xml:space="preserve"> SUM(E8:E43)</f>
        <v>61428.233782999974</v>
      </c>
      <c r="F44" s="6">
        <f xml:space="preserve"> SUM(F8:F43)</f>
        <v>65.371761905134974</v>
      </c>
    </row>
    <row r="45" spans="1:6" x14ac:dyDescent="0.2">
      <c r="A45" s="7"/>
      <c r="B45" s="7"/>
      <c r="C45" s="7"/>
      <c r="D45" s="31"/>
      <c r="E45" s="12"/>
      <c r="F45" s="7"/>
    </row>
    <row r="46" spans="1:6" x14ac:dyDescent="0.2">
      <c r="A46" s="6" t="s">
        <v>41</v>
      </c>
      <c r="B46" s="7"/>
      <c r="C46" s="7"/>
      <c r="D46" s="31"/>
      <c r="E46" s="12"/>
      <c r="F46" s="7"/>
    </row>
    <row r="47" spans="1:6" x14ac:dyDescent="0.2">
      <c r="A47" s="7" t="s">
        <v>373</v>
      </c>
      <c r="B47" s="7" t="s">
        <v>374</v>
      </c>
      <c r="C47" s="7" t="s">
        <v>175</v>
      </c>
      <c r="D47" s="31">
        <v>7989938</v>
      </c>
      <c r="E47" s="12">
        <v>2793.8668310000003</v>
      </c>
      <c r="F47" s="7">
        <f t="shared" ref="F47:F67" si="1">E47/$E$74*100</f>
        <v>2.9732256003969764</v>
      </c>
    </row>
    <row r="48" spans="1:6" x14ac:dyDescent="0.2">
      <c r="A48" s="7" t="s">
        <v>365</v>
      </c>
      <c r="B48" s="7" t="s">
        <v>366</v>
      </c>
      <c r="C48" s="7" t="s">
        <v>75</v>
      </c>
      <c r="D48" s="31">
        <v>1178700</v>
      </c>
      <c r="E48" s="12">
        <v>2429.179862</v>
      </c>
      <c r="F48" s="7">
        <f t="shared" si="1"/>
        <v>2.5851267045115627</v>
      </c>
    </row>
    <row r="49" spans="1:6" x14ac:dyDescent="0.2">
      <c r="A49" s="7" t="s">
        <v>644</v>
      </c>
      <c r="B49" s="7" t="s">
        <v>639</v>
      </c>
      <c r="C49" s="7" t="s">
        <v>155</v>
      </c>
      <c r="D49" s="31">
        <v>2562198</v>
      </c>
      <c r="E49" s="12">
        <v>2177.554564</v>
      </c>
      <c r="F49" s="7">
        <f t="shared" si="1"/>
        <v>2.3173477361584651</v>
      </c>
    </row>
    <row r="50" spans="1:6" x14ac:dyDescent="0.2">
      <c r="A50" s="7" t="s">
        <v>369</v>
      </c>
      <c r="B50" s="7" t="s">
        <v>370</v>
      </c>
      <c r="C50" s="7" t="s">
        <v>64</v>
      </c>
      <c r="D50" s="31">
        <v>440700</v>
      </c>
      <c r="E50" s="12">
        <v>2022.0760619999999</v>
      </c>
      <c r="F50" s="7">
        <f t="shared" si="1"/>
        <v>2.1518879306557408</v>
      </c>
    </row>
    <row r="51" spans="1:6" x14ac:dyDescent="0.2">
      <c r="A51" s="7" t="s">
        <v>648</v>
      </c>
      <c r="B51" s="7" t="s">
        <v>643</v>
      </c>
      <c r="C51" s="7" t="s">
        <v>64</v>
      </c>
      <c r="D51" s="31">
        <v>851378</v>
      </c>
      <c r="E51" s="12">
        <v>1824.4677330000002</v>
      </c>
      <c r="F51" s="7">
        <f t="shared" si="1"/>
        <v>1.9415936760708963</v>
      </c>
    </row>
    <row r="52" spans="1:6" x14ac:dyDescent="0.2">
      <c r="A52" s="7" t="s">
        <v>647</v>
      </c>
      <c r="B52" s="7" t="s">
        <v>642</v>
      </c>
      <c r="C52" s="7" t="s">
        <v>200</v>
      </c>
      <c r="D52" s="31">
        <v>5150</v>
      </c>
      <c r="E52" s="12">
        <v>1779.5061569999998</v>
      </c>
      <c r="F52" s="7">
        <f t="shared" si="1"/>
        <v>1.8937456872855654</v>
      </c>
    </row>
    <row r="53" spans="1:6" x14ac:dyDescent="0.2">
      <c r="A53" s="7" t="s">
        <v>646</v>
      </c>
      <c r="B53" s="7" t="s">
        <v>641</v>
      </c>
      <c r="C53" s="7" t="s">
        <v>229</v>
      </c>
      <c r="D53" s="31">
        <v>340000</v>
      </c>
      <c r="E53" s="12">
        <v>1718.2949780000001</v>
      </c>
      <c r="F53" s="7">
        <f t="shared" si="1"/>
        <v>1.8286049144992904</v>
      </c>
    </row>
    <row r="54" spans="1:6" x14ac:dyDescent="0.2">
      <c r="A54" s="7" t="s">
        <v>371</v>
      </c>
      <c r="B54" s="7" t="s">
        <v>372</v>
      </c>
      <c r="C54" s="7" t="s">
        <v>95</v>
      </c>
      <c r="D54" s="31">
        <v>3204100</v>
      </c>
      <c r="E54" s="12">
        <v>1494.8178619999999</v>
      </c>
      <c r="F54" s="7">
        <f t="shared" si="1"/>
        <v>1.5907811660580444</v>
      </c>
    </row>
    <row r="55" spans="1:6" x14ac:dyDescent="0.2">
      <c r="A55" s="7" t="s">
        <v>359</v>
      </c>
      <c r="B55" s="7" t="s">
        <v>360</v>
      </c>
      <c r="C55" s="7" t="s">
        <v>155</v>
      </c>
      <c r="D55" s="31">
        <v>1975462</v>
      </c>
      <c r="E55" s="12">
        <v>1492.4841180000001</v>
      </c>
      <c r="F55" s="7">
        <f t="shared" si="1"/>
        <v>1.5882976019423245</v>
      </c>
    </row>
    <row r="56" spans="1:6" x14ac:dyDescent="0.2">
      <c r="A56" s="7" t="s">
        <v>363</v>
      </c>
      <c r="B56" s="7" t="s">
        <v>364</v>
      </c>
      <c r="C56" s="7" t="s">
        <v>200</v>
      </c>
      <c r="D56" s="31">
        <v>2678400</v>
      </c>
      <c r="E56" s="12">
        <v>1421.8312000000001</v>
      </c>
      <c r="F56" s="7">
        <f t="shared" si="1"/>
        <v>1.5131089557944479</v>
      </c>
    </row>
    <row r="57" spans="1:6" x14ac:dyDescent="0.2">
      <c r="A57" s="7" t="s">
        <v>70</v>
      </c>
      <c r="B57" s="7" t="s">
        <v>71</v>
      </c>
      <c r="C57" s="7" t="s">
        <v>72</v>
      </c>
      <c r="D57" s="31">
        <v>140000</v>
      </c>
      <c r="E57" s="12">
        <v>1179.467482</v>
      </c>
      <c r="F57" s="7">
        <f t="shared" si="1"/>
        <v>1.2551861360775642</v>
      </c>
    </row>
    <row r="58" spans="1:6" x14ac:dyDescent="0.2">
      <c r="A58" s="7" t="s">
        <v>388</v>
      </c>
      <c r="B58" s="7" t="s">
        <v>389</v>
      </c>
      <c r="C58" s="7" t="s">
        <v>75</v>
      </c>
      <c r="D58" s="31">
        <v>314861</v>
      </c>
      <c r="E58" s="12">
        <v>1025.05269</v>
      </c>
      <c r="F58" s="7">
        <f t="shared" si="1"/>
        <v>1.0908583279085378</v>
      </c>
    </row>
    <row r="59" spans="1:6" x14ac:dyDescent="0.2">
      <c r="A59" s="7" t="s">
        <v>361</v>
      </c>
      <c r="B59" s="7" t="s">
        <v>362</v>
      </c>
      <c r="C59" s="7" t="s">
        <v>16</v>
      </c>
      <c r="D59" s="31">
        <v>2826000</v>
      </c>
      <c r="E59" s="12">
        <v>985.61629440000002</v>
      </c>
      <c r="F59" s="7">
        <f t="shared" si="1"/>
        <v>1.0488902213100801</v>
      </c>
    </row>
    <row r="60" spans="1:6" x14ac:dyDescent="0.2">
      <c r="A60" s="7" t="s">
        <v>379</v>
      </c>
      <c r="B60" s="7" t="s">
        <v>380</v>
      </c>
      <c r="C60" s="7" t="s">
        <v>200</v>
      </c>
      <c r="D60" s="31">
        <v>70700</v>
      </c>
      <c r="E60" s="12">
        <v>943.52944650000006</v>
      </c>
      <c r="F60" s="7">
        <f t="shared" si="1"/>
        <v>1.0041015104710942</v>
      </c>
    </row>
    <row r="61" spans="1:6" x14ac:dyDescent="0.2">
      <c r="A61" s="7" t="s">
        <v>384</v>
      </c>
      <c r="B61" s="7" t="s">
        <v>385</v>
      </c>
      <c r="C61" s="7" t="s">
        <v>200</v>
      </c>
      <c r="D61" s="31">
        <v>500000</v>
      </c>
      <c r="E61" s="12">
        <v>891.24172599999997</v>
      </c>
      <c r="F61" s="7">
        <f t="shared" si="1"/>
        <v>0.94845705832612293</v>
      </c>
    </row>
    <row r="62" spans="1:6" x14ac:dyDescent="0.2">
      <c r="A62" s="7" t="s">
        <v>381</v>
      </c>
      <c r="B62" s="7" t="s">
        <v>382</v>
      </c>
      <c r="C62" s="7" t="s">
        <v>383</v>
      </c>
      <c r="D62" s="31">
        <v>187038</v>
      </c>
      <c r="E62" s="12">
        <v>738.47222699999998</v>
      </c>
      <c r="F62" s="7">
        <f t="shared" si="1"/>
        <v>0.78588016656208592</v>
      </c>
    </row>
    <row r="63" spans="1:6" x14ac:dyDescent="0.2">
      <c r="A63" s="7" t="s">
        <v>367</v>
      </c>
      <c r="B63" s="7" t="s">
        <v>368</v>
      </c>
      <c r="C63" s="7" t="s">
        <v>33</v>
      </c>
      <c r="D63" s="31">
        <v>500000</v>
      </c>
      <c r="E63" s="12">
        <v>718.36997959999997</v>
      </c>
      <c r="F63" s="7">
        <f t="shared" si="1"/>
        <v>0.7644874087069089</v>
      </c>
    </row>
    <row r="64" spans="1:6" x14ac:dyDescent="0.2">
      <c r="A64" s="7" t="s">
        <v>386</v>
      </c>
      <c r="B64" s="7" t="s">
        <v>387</v>
      </c>
      <c r="C64" s="7" t="s">
        <v>72</v>
      </c>
      <c r="D64" s="31">
        <v>500000</v>
      </c>
      <c r="E64" s="12">
        <v>671.89466909999999</v>
      </c>
      <c r="F64" s="7">
        <f t="shared" si="1"/>
        <v>0.71502850772001414</v>
      </c>
    </row>
    <row r="65" spans="1:6" x14ac:dyDescent="0.2">
      <c r="A65" s="7" t="s">
        <v>377</v>
      </c>
      <c r="B65" s="7" t="s">
        <v>378</v>
      </c>
      <c r="C65" s="7" t="s">
        <v>11</v>
      </c>
      <c r="D65" s="31">
        <v>300000</v>
      </c>
      <c r="E65" s="12">
        <v>592.39526960000001</v>
      </c>
      <c r="F65" s="7">
        <f t="shared" si="1"/>
        <v>0.63042545964811181</v>
      </c>
    </row>
    <row r="66" spans="1:6" x14ac:dyDescent="0.2">
      <c r="A66" s="7" t="s">
        <v>375</v>
      </c>
      <c r="B66" s="7" t="s">
        <v>376</v>
      </c>
      <c r="C66" s="7" t="s">
        <v>175</v>
      </c>
      <c r="D66" s="31">
        <v>300000</v>
      </c>
      <c r="E66" s="12">
        <v>490.84179479999995</v>
      </c>
      <c r="F66" s="7">
        <f t="shared" si="1"/>
        <v>0.52235252369627316</v>
      </c>
    </row>
    <row r="67" spans="1:6" x14ac:dyDescent="0.2">
      <c r="A67" s="7" t="s">
        <v>645</v>
      </c>
      <c r="B67" s="7" t="s">
        <v>640</v>
      </c>
      <c r="C67" s="7" t="s">
        <v>33</v>
      </c>
      <c r="D67" s="31">
        <v>25000</v>
      </c>
      <c r="E67" s="12">
        <v>447.63807799999995</v>
      </c>
      <c r="F67" s="7">
        <f t="shared" si="1"/>
        <v>0.47637524396455322</v>
      </c>
    </row>
    <row r="68" spans="1:6" x14ac:dyDescent="0.2">
      <c r="A68" s="6" t="s">
        <v>40</v>
      </c>
      <c r="B68" s="7"/>
      <c r="C68" s="7"/>
      <c r="D68" s="7"/>
      <c r="E68" s="13">
        <f>SUM(E47:E67)</f>
        <v>27838.599023999996</v>
      </c>
      <c r="F68" s="6">
        <f>SUM(F47:F67)</f>
        <v>29.625762537764668</v>
      </c>
    </row>
    <row r="69" spans="1:6" x14ac:dyDescent="0.2">
      <c r="A69" s="7"/>
      <c r="B69" s="7"/>
      <c r="C69" s="7"/>
      <c r="D69" s="7"/>
      <c r="E69" s="12"/>
      <c r="F69" s="7"/>
    </row>
    <row r="70" spans="1:6" x14ac:dyDescent="0.2">
      <c r="A70" s="6" t="s">
        <v>40</v>
      </c>
      <c r="B70" s="7"/>
      <c r="C70" s="7"/>
      <c r="D70" s="7"/>
      <c r="E70" s="13">
        <f>E44+E68</f>
        <v>89266.83280699997</v>
      </c>
      <c r="F70" s="6">
        <f>F44+F68</f>
        <v>94.997524442899646</v>
      </c>
    </row>
    <row r="71" spans="1:6" x14ac:dyDescent="0.2">
      <c r="A71" s="7"/>
      <c r="B71" s="7"/>
      <c r="C71" s="7"/>
      <c r="D71" s="7"/>
      <c r="E71" s="12"/>
      <c r="F71" s="7"/>
    </row>
    <row r="72" spans="1:6" x14ac:dyDescent="0.2">
      <c r="A72" s="6" t="s">
        <v>103</v>
      </c>
      <c r="B72" s="7"/>
      <c r="C72" s="7"/>
      <c r="D72" s="7"/>
      <c r="E72" s="13">
        <v>4700.7030108999998</v>
      </c>
      <c r="F72" s="6">
        <f t="shared" ref="F72" si="2">E72/$E$74*100</f>
        <v>5.0024755571003894</v>
      </c>
    </row>
    <row r="73" spans="1:6" x14ac:dyDescent="0.2">
      <c r="A73" s="7"/>
      <c r="B73" s="7"/>
      <c r="C73" s="7"/>
      <c r="D73" s="7"/>
      <c r="E73" s="12"/>
      <c r="F73" s="7"/>
    </row>
    <row r="74" spans="1:6" x14ac:dyDescent="0.2">
      <c r="A74" s="8" t="s">
        <v>104</v>
      </c>
      <c r="B74" s="5"/>
      <c r="C74" s="5"/>
      <c r="D74" s="5"/>
      <c r="E74" s="14">
        <f>E70+E72</f>
        <v>93967.535817899974</v>
      </c>
      <c r="F74" s="8">
        <f xml:space="preserve"> ROUND(SUM(F70:F73),2)</f>
        <v>100</v>
      </c>
    </row>
    <row r="76" spans="1:6" x14ac:dyDescent="0.2">
      <c r="A76" s="4" t="s">
        <v>105</v>
      </c>
      <c r="B76" s="2"/>
      <c r="C76" s="2"/>
      <c r="D76" s="2"/>
    </row>
    <row r="77" spans="1:6" x14ac:dyDescent="0.2">
      <c r="A77" s="4" t="s">
        <v>687</v>
      </c>
      <c r="B77" s="2"/>
      <c r="C77" s="2"/>
      <c r="D77" s="2"/>
    </row>
    <row r="78" spans="1:6" x14ac:dyDescent="0.2">
      <c r="A78" s="4" t="s">
        <v>106</v>
      </c>
      <c r="B78" s="2"/>
      <c r="C78" s="2"/>
      <c r="D78" s="2"/>
    </row>
    <row r="79" spans="1:6" x14ac:dyDescent="0.2">
      <c r="A79" s="2" t="s">
        <v>678</v>
      </c>
      <c r="B79" s="2"/>
      <c r="C79" s="2"/>
      <c r="D79" s="10">
        <v>48.518900000000002</v>
      </c>
    </row>
    <row r="80" spans="1:6" x14ac:dyDescent="0.2">
      <c r="A80" s="2" t="s">
        <v>679</v>
      </c>
      <c r="B80" s="2"/>
      <c r="C80" s="2"/>
      <c r="D80" s="10">
        <v>17.213200000000001</v>
      </c>
    </row>
    <row r="81" spans="1:4" x14ac:dyDescent="0.2">
      <c r="A81" s="2" t="s">
        <v>680</v>
      </c>
      <c r="B81" s="2"/>
      <c r="C81" s="2"/>
      <c r="D81" s="10">
        <v>50.239899999999999</v>
      </c>
    </row>
    <row r="82" spans="1:4" x14ac:dyDescent="0.2">
      <c r="A82" s="2" t="s">
        <v>681</v>
      </c>
      <c r="B82" s="2"/>
      <c r="C82" s="2"/>
      <c r="D82" s="10">
        <v>17.949000000000002</v>
      </c>
    </row>
    <row r="83" spans="1:4" x14ac:dyDescent="0.2">
      <c r="A83" s="2"/>
      <c r="B83" s="2"/>
      <c r="C83" s="2"/>
      <c r="D83" s="10"/>
    </row>
    <row r="84" spans="1:4" x14ac:dyDescent="0.2">
      <c r="A84" s="4" t="s">
        <v>107</v>
      </c>
      <c r="B84" s="2"/>
      <c r="C84" s="2"/>
      <c r="D84" s="2"/>
    </row>
    <row r="85" spans="1:4" x14ac:dyDescent="0.2">
      <c r="A85" s="2" t="s">
        <v>678</v>
      </c>
      <c r="B85" s="2"/>
      <c r="C85" s="2"/>
      <c r="D85" s="10">
        <v>44.726799999999997</v>
      </c>
    </row>
    <row r="86" spans="1:4" x14ac:dyDescent="0.2">
      <c r="A86" s="2" t="s">
        <v>679</v>
      </c>
      <c r="B86" s="2"/>
      <c r="C86" s="2"/>
      <c r="D86" s="10">
        <v>15.118</v>
      </c>
    </row>
    <row r="87" spans="1:4" x14ac:dyDescent="0.2">
      <c r="A87" s="2" t="s">
        <v>680</v>
      </c>
      <c r="B87" s="2"/>
      <c r="C87" s="2"/>
      <c r="D87" s="10">
        <v>46.446399999999997</v>
      </c>
    </row>
    <row r="88" spans="1:4" x14ac:dyDescent="0.2">
      <c r="A88" s="2" t="s">
        <v>681</v>
      </c>
      <c r="B88" s="2"/>
      <c r="C88" s="2"/>
      <c r="D88" s="10">
        <v>15.838900000000001</v>
      </c>
    </row>
    <row r="89" spans="1:4" x14ac:dyDescent="0.2">
      <c r="A89" s="2"/>
      <c r="B89" s="2"/>
      <c r="C89" s="2"/>
      <c r="D89" s="2"/>
    </row>
    <row r="90" spans="1:4" x14ac:dyDescent="0.2">
      <c r="A90" s="4" t="s">
        <v>108</v>
      </c>
      <c r="B90" s="2"/>
      <c r="C90" s="2"/>
      <c r="D90" s="21" t="s">
        <v>322</v>
      </c>
    </row>
    <row r="91" spans="1:4" x14ac:dyDescent="0.2">
      <c r="A91" s="15" t="s">
        <v>682</v>
      </c>
      <c r="B91" s="16"/>
      <c r="C91" s="69" t="s">
        <v>683</v>
      </c>
      <c r="D91" s="70"/>
    </row>
    <row r="92" spans="1:4" x14ac:dyDescent="0.2">
      <c r="A92" s="71"/>
      <c r="B92" s="72"/>
      <c r="C92" s="17" t="s">
        <v>684</v>
      </c>
      <c r="D92" s="17" t="s">
        <v>685</v>
      </c>
    </row>
    <row r="93" spans="1:4" x14ac:dyDescent="0.2">
      <c r="A93" s="18" t="s">
        <v>679</v>
      </c>
      <c r="B93" s="19"/>
      <c r="C93" s="20">
        <v>0.70000393640000003</v>
      </c>
      <c r="D93" s="20">
        <v>0.70000393640000003</v>
      </c>
    </row>
    <row r="94" spans="1:4" x14ac:dyDescent="0.2">
      <c r="A94" s="18" t="s">
        <v>681</v>
      </c>
      <c r="B94" s="19"/>
      <c r="C94" s="20">
        <v>0.70000393640000003</v>
      </c>
      <c r="D94" s="20">
        <v>0.70000393640000003</v>
      </c>
    </row>
    <row r="95" spans="1:4" x14ac:dyDescent="0.2">
      <c r="A95" s="4"/>
      <c r="B95" s="2"/>
      <c r="C95" s="2"/>
      <c r="D95" s="21"/>
    </row>
    <row r="96" spans="1:4" x14ac:dyDescent="0.2">
      <c r="A96" s="9" t="s">
        <v>686</v>
      </c>
      <c r="B96" s="2"/>
      <c r="C96" s="2"/>
      <c r="D96" s="28">
        <v>0.22400027062106811</v>
      </c>
    </row>
  </sheetData>
  <sortState xmlns:xlrd2="http://schemas.microsoft.com/office/spreadsheetml/2017/richdata2" ref="A47:F67">
    <sortCondition descending="1" ref="E47:E67"/>
  </sortState>
  <mergeCells count="3">
    <mergeCell ref="A1:F1"/>
    <mergeCell ref="C91:D91"/>
    <mergeCell ref="A92:B9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5286-4EED-4CAF-A6BA-BD36270EE5A1}">
  <dimension ref="A1:F98"/>
  <sheetViews>
    <sheetView showGridLines="0" zoomScaleNormal="10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1.42578125" style="1" bestFit="1" customWidth="1"/>
    <col min="3" max="3" width="18.85546875" style="1" bestFit="1" customWidth="1"/>
    <col min="4" max="4" width="11.5703125" style="1" bestFit="1" customWidth="1"/>
    <col min="5" max="5" width="24" style="35" bestFit="1" customWidth="1"/>
    <col min="6" max="6" width="13.5703125" style="1" bestFit="1" customWidth="1"/>
    <col min="7" max="16384" width="9.140625" style="2"/>
  </cols>
  <sheetData>
    <row r="1" spans="1:6" x14ac:dyDescent="0.2">
      <c r="A1" s="77" t="s">
        <v>285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31"/>
      <c r="E6" s="12"/>
      <c r="F6" s="7"/>
    </row>
    <row r="7" spans="1:6" x14ac:dyDescent="0.2">
      <c r="A7" s="6"/>
      <c r="B7" s="7"/>
      <c r="C7" s="7"/>
      <c r="D7" s="31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1">
        <v>4900000</v>
      </c>
      <c r="E8" s="12">
        <v>101799.95</v>
      </c>
      <c r="F8" s="7">
        <v>9.1263383824086297</v>
      </c>
    </row>
    <row r="9" spans="1:6" x14ac:dyDescent="0.2">
      <c r="A9" s="7" t="s">
        <v>182</v>
      </c>
      <c r="B9" s="7" t="s">
        <v>183</v>
      </c>
      <c r="C9" s="7" t="s">
        <v>75</v>
      </c>
      <c r="D9" s="31">
        <v>9600000</v>
      </c>
      <c r="E9" s="12">
        <v>70492.800000000003</v>
      </c>
      <c r="F9" s="7">
        <v>6.3196607299262419</v>
      </c>
    </row>
    <row r="10" spans="1:6" x14ac:dyDescent="0.2">
      <c r="A10" s="7" t="s">
        <v>120</v>
      </c>
      <c r="B10" s="7" t="s">
        <v>121</v>
      </c>
      <c r="C10" s="7" t="s">
        <v>36</v>
      </c>
      <c r="D10" s="31">
        <v>15200000</v>
      </c>
      <c r="E10" s="12">
        <v>48343.6</v>
      </c>
      <c r="F10" s="7">
        <v>4.3339908538639733</v>
      </c>
    </row>
    <row r="11" spans="1:6" x14ac:dyDescent="0.2">
      <c r="A11" s="7" t="s">
        <v>111</v>
      </c>
      <c r="B11" s="7" t="s">
        <v>112</v>
      </c>
      <c r="C11" s="7" t="s">
        <v>11</v>
      </c>
      <c r="D11" s="31">
        <v>13700000</v>
      </c>
      <c r="E11" s="12">
        <v>47970.55</v>
      </c>
      <c r="F11" s="7">
        <v>4.3005470208016039</v>
      </c>
    </row>
    <row r="12" spans="1:6" x14ac:dyDescent="0.2">
      <c r="A12" s="7" t="s">
        <v>184</v>
      </c>
      <c r="B12" s="7" t="s">
        <v>185</v>
      </c>
      <c r="C12" s="7" t="s">
        <v>170</v>
      </c>
      <c r="D12" s="31">
        <v>3400000</v>
      </c>
      <c r="E12" s="12">
        <v>43960.3</v>
      </c>
      <c r="F12" s="7">
        <v>3.9410291772461385</v>
      </c>
    </row>
    <row r="13" spans="1:6" x14ac:dyDescent="0.2">
      <c r="A13" s="7" t="s">
        <v>115</v>
      </c>
      <c r="B13" s="7" t="s">
        <v>116</v>
      </c>
      <c r="C13" s="7" t="s">
        <v>11</v>
      </c>
      <c r="D13" s="31">
        <v>6100000</v>
      </c>
      <c r="E13" s="12">
        <v>43282.55</v>
      </c>
      <c r="F13" s="7">
        <v>3.8802690704024965</v>
      </c>
    </row>
    <row r="14" spans="1:6" x14ac:dyDescent="0.2">
      <c r="A14" s="7" t="s">
        <v>186</v>
      </c>
      <c r="B14" s="7" t="s">
        <v>187</v>
      </c>
      <c r="C14" s="7" t="s">
        <v>30</v>
      </c>
      <c r="D14" s="31">
        <v>5500000</v>
      </c>
      <c r="E14" s="12">
        <v>35524.5</v>
      </c>
      <c r="F14" s="7">
        <v>3.1847619558347064</v>
      </c>
    </row>
    <row r="15" spans="1:6" x14ac:dyDescent="0.2">
      <c r="A15" s="7" t="s">
        <v>188</v>
      </c>
      <c r="B15" s="7" t="s">
        <v>189</v>
      </c>
      <c r="C15" s="7" t="s">
        <v>75</v>
      </c>
      <c r="D15" s="31">
        <v>3200000</v>
      </c>
      <c r="E15" s="12">
        <v>33724.800000000003</v>
      </c>
      <c r="F15" s="7">
        <v>3.0234193305503054</v>
      </c>
    </row>
    <row r="16" spans="1:6" x14ac:dyDescent="0.2">
      <c r="A16" s="7" t="s">
        <v>190</v>
      </c>
      <c r="B16" s="7" t="s">
        <v>191</v>
      </c>
      <c r="C16" s="7" t="s">
        <v>11</v>
      </c>
      <c r="D16" s="31">
        <v>13300000</v>
      </c>
      <c r="E16" s="12">
        <v>30742.95</v>
      </c>
      <c r="F16" s="7">
        <v>2.7560972728716404</v>
      </c>
    </row>
    <row r="17" spans="1:6" x14ac:dyDescent="0.2">
      <c r="A17" s="7" t="s">
        <v>23</v>
      </c>
      <c r="B17" s="7" t="s">
        <v>24</v>
      </c>
      <c r="C17" s="7" t="s">
        <v>11</v>
      </c>
      <c r="D17" s="31">
        <v>2500000</v>
      </c>
      <c r="E17" s="12">
        <v>30327.5</v>
      </c>
      <c r="F17" s="7">
        <v>2.7188522911111219</v>
      </c>
    </row>
    <row r="18" spans="1:6" x14ac:dyDescent="0.2">
      <c r="A18" s="7" t="s">
        <v>201</v>
      </c>
      <c r="B18" s="7" t="s">
        <v>202</v>
      </c>
      <c r="C18" s="7" t="s">
        <v>200</v>
      </c>
      <c r="D18" s="31">
        <v>975836</v>
      </c>
      <c r="E18" s="12">
        <v>25680.588093999999</v>
      </c>
      <c r="F18" s="7">
        <v>2.3022578773869555</v>
      </c>
    </row>
    <row r="19" spans="1:6" x14ac:dyDescent="0.2">
      <c r="A19" s="7" t="s">
        <v>192</v>
      </c>
      <c r="B19" s="7" t="s">
        <v>193</v>
      </c>
      <c r="C19" s="7" t="s">
        <v>75</v>
      </c>
      <c r="D19" s="31">
        <v>3000000</v>
      </c>
      <c r="E19" s="12">
        <v>24904.5</v>
      </c>
      <c r="F19" s="7">
        <v>2.2326817866285364</v>
      </c>
    </row>
    <row r="20" spans="1:6" x14ac:dyDescent="0.2">
      <c r="A20" s="7" t="s">
        <v>28</v>
      </c>
      <c r="B20" s="7" t="s">
        <v>29</v>
      </c>
      <c r="C20" s="7" t="s">
        <v>30</v>
      </c>
      <c r="D20" s="31">
        <v>14000000</v>
      </c>
      <c r="E20" s="12">
        <v>24843</v>
      </c>
      <c r="F20" s="7">
        <v>2.227168328021552</v>
      </c>
    </row>
    <row r="21" spans="1:6" x14ac:dyDescent="0.2">
      <c r="A21" s="7" t="s">
        <v>215</v>
      </c>
      <c r="B21" s="7" t="s">
        <v>216</v>
      </c>
      <c r="C21" s="7" t="s">
        <v>170</v>
      </c>
      <c r="D21" s="31">
        <v>4200000</v>
      </c>
      <c r="E21" s="12">
        <v>23795.1</v>
      </c>
      <c r="F21" s="7">
        <v>2.1332243723425357</v>
      </c>
    </row>
    <row r="22" spans="1:6" x14ac:dyDescent="0.2">
      <c r="A22" s="7" t="s">
        <v>196</v>
      </c>
      <c r="B22" s="7" t="s">
        <v>197</v>
      </c>
      <c r="C22" s="7" t="s">
        <v>64</v>
      </c>
      <c r="D22" s="31">
        <v>7000000</v>
      </c>
      <c r="E22" s="12">
        <v>23779</v>
      </c>
      <c r="F22" s="7">
        <v>2.131781011634041</v>
      </c>
    </row>
    <row r="23" spans="1:6" x14ac:dyDescent="0.2">
      <c r="A23" s="7" t="s">
        <v>209</v>
      </c>
      <c r="B23" s="7" t="s">
        <v>210</v>
      </c>
      <c r="C23" s="7" t="s">
        <v>64</v>
      </c>
      <c r="D23" s="31">
        <v>1750000</v>
      </c>
      <c r="E23" s="12">
        <v>23514.75</v>
      </c>
      <c r="F23" s="7">
        <v>2.1080910695706954</v>
      </c>
    </row>
    <row r="24" spans="1:6" x14ac:dyDescent="0.2">
      <c r="A24" s="7" t="s">
        <v>194</v>
      </c>
      <c r="B24" s="7" t="s">
        <v>195</v>
      </c>
      <c r="C24" s="7" t="s">
        <v>55</v>
      </c>
      <c r="D24" s="31">
        <v>1600000</v>
      </c>
      <c r="E24" s="12">
        <v>22756.799999999999</v>
      </c>
      <c r="F24" s="7">
        <v>2.0401410541046108</v>
      </c>
    </row>
    <row r="25" spans="1:6" x14ac:dyDescent="0.2">
      <c r="A25" s="7" t="s">
        <v>220</v>
      </c>
      <c r="B25" s="7" t="s">
        <v>221</v>
      </c>
      <c r="C25" s="7" t="s">
        <v>16</v>
      </c>
      <c r="D25" s="31">
        <v>9500000</v>
      </c>
      <c r="E25" s="12">
        <v>21403.5</v>
      </c>
      <c r="F25" s="7">
        <v>1.9188180698309094</v>
      </c>
    </row>
    <row r="26" spans="1:6" x14ac:dyDescent="0.2">
      <c r="A26" s="7" t="s">
        <v>198</v>
      </c>
      <c r="B26" s="7" t="s">
        <v>199</v>
      </c>
      <c r="C26" s="7" t="s">
        <v>200</v>
      </c>
      <c r="D26" s="31">
        <v>2800000</v>
      </c>
      <c r="E26" s="12">
        <v>21385</v>
      </c>
      <c r="F26" s="7">
        <v>1.9171595497621416</v>
      </c>
    </row>
    <row r="27" spans="1:6" x14ac:dyDescent="0.2">
      <c r="A27" s="7" t="s">
        <v>205</v>
      </c>
      <c r="B27" s="7" t="s">
        <v>206</v>
      </c>
      <c r="C27" s="7" t="s">
        <v>200</v>
      </c>
      <c r="D27" s="31">
        <v>6500000</v>
      </c>
      <c r="E27" s="12">
        <v>20715.5</v>
      </c>
      <c r="F27" s="7">
        <v>1.8571390532194361</v>
      </c>
    </row>
    <row r="28" spans="1:6" x14ac:dyDescent="0.2">
      <c r="A28" s="7" t="s">
        <v>211</v>
      </c>
      <c r="B28" s="7" t="s">
        <v>212</v>
      </c>
      <c r="C28" s="7" t="s">
        <v>64</v>
      </c>
      <c r="D28" s="31">
        <v>4700000</v>
      </c>
      <c r="E28" s="12">
        <v>20588.349999999999</v>
      </c>
      <c r="F28" s="7">
        <v>1.8457400896116618</v>
      </c>
    </row>
    <row r="29" spans="1:6" x14ac:dyDescent="0.2">
      <c r="A29" s="7" t="s">
        <v>207</v>
      </c>
      <c r="B29" s="7" t="s">
        <v>208</v>
      </c>
      <c r="C29" s="7" t="s">
        <v>55</v>
      </c>
      <c r="D29" s="31">
        <v>2500000</v>
      </c>
      <c r="E29" s="12">
        <v>19426.25</v>
      </c>
      <c r="F29" s="7">
        <v>1.7415581343730093</v>
      </c>
    </row>
    <row r="30" spans="1:6" x14ac:dyDescent="0.2">
      <c r="A30" s="7" t="s">
        <v>286</v>
      </c>
      <c r="B30" s="7" t="s">
        <v>287</v>
      </c>
      <c r="C30" s="7" t="s">
        <v>95</v>
      </c>
      <c r="D30" s="31">
        <v>1400000</v>
      </c>
      <c r="E30" s="12">
        <v>18043.2</v>
      </c>
      <c r="F30" s="7">
        <v>1.6175680705292623</v>
      </c>
    </row>
    <row r="31" spans="1:6" x14ac:dyDescent="0.2">
      <c r="A31" s="7" t="s">
        <v>288</v>
      </c>
      <c r="B31" s="7" t="s">
        <v>289</v>
      </c>
      <c r="C31" s="7" t="s">
        <v>75</v>
      </c>
      <c r="D31" s="31">
        <v>1000000</v>
      </c>
      <c r="E31" s="12">
        <v>17896.5</v>
      </c>
      <c r="F31" s="7">
        <v>1.6044164546326007</v>
      </c>
    </row>
    <row r="32" spans="1:6" x14ac:dyDescent="0.2">
      <c r="A32" s="7" t="s">
        <v>113</v>
      </c>
      <c r="B32" s="7" t="s">
        <v>114</v>
      </c>
      <c r="C32" s="7" t="s">
        <v>11</v>
      </c>
      <c r="D32" s="31">
        <v>6500000</v>
      </c>
      <c r="E32" s="12">
        <v>17488.25</v>
      </c>
      <c r="F32" s="7">
        <v>1.5678169509529001</v>
      </c>
    </row>
    <row r="33" spans="1:6" x14ac:dyDescent="0.2">
      <c r="A33" s="7" t="s">
        <v>126</v>
      </c>
      <c r="B33" s="7" t="s">
        <v>127</v>
      </c>
      <c r="C33" s="7" t="s">
        <v>128</v>
      </c>
      <c r="D33" s="31">
        <v>12000000</v>
      </c>
      <c r="E33" s="12">
        <v>16950</v>
      </c>
      <c r="F33" s="7">
        <v>1.5195629819251018</v>
      </c>
    </row>
    <row r="34" spans="1:6" x14ac:dyDescent="0.2">
      <c r="A34" s="7" t="s">
        <v>245</v>
      </c>
      <c r="B34" s="7" t="s">
        <v>246</v>
      </c>
      <c r="C34" s="7" t="s">
        <v>229</v>
      </c>
      <c r="D34" s="31">
        <v>7500000</v>
      </c>
      <c r="E34" s="12">
        <v>16308.75</v>
      </c>
      <c r="F34" s="7">
        <v>1.4620750903522715</v>
      </c>
    </row>
    <row r="35" spans="1:6" x14ac:dyDescent="0.2">
      <c r="A35" s="7" t="s">
        <v>257</v>
      </c>
      <c r="B35" s="7" t="s">
        <v>258</v>
      </c>
      <c r="C35" s="7" t="s">
        <v>119</v>
      </c>
      <c r="D35" s="31">
        <v>6500000</v>
      </c>
      <c r="E35" s="12">
        <v>14517.75</v>
      </c>
      <c r="F35" s="7">
        <v>1.301512417748858</v>
      </c>
    </row>
    <row r="36" spans="1:6" x14ac:dyDescent="0.2">
      <c r="A36" s="7" t="s">
        <v>290</v>
      </c>
      <c r="B36" s="7" t="s">
        <v>291</v>
      </c>
      <c r="C36" s="7" t="s">
        <v>200</v>
      </c>
      <c r="D36" s="31">
        <v>3072148</v>
      </c>
      <c r="E36" s="12">
        <v>13675.666821999999</v>
      </c>
      <c r="F36" s="7">
        <v>1.2260198853010322</v>
      </c>
    </row>
    <row r="37" spans="1:6" x14ac:dyDescent="0.2">
      <c r="A37" s="7" t="s">
        <v>122</v>
      </c>
      <c r="B37" s="7" t="s">
        <v>123</v>
      </c>
      <c r="C37" s="7" t="s">
        <v>119</v>
      </c>
      <c r="D37" s="31">
        <v>4000000</v>
      </c>
      <c r="E37" s="12">
        <v>13502</v>
      </c>
      <c r="F37" s="7">
        <v>1.2104507010001606</v>
      </c>
    </row>
    <row r="38" spans="1:6" x14ac:dyDescent="0.2">
      <c r="A38" s="7" t="s">
        <v>136</v>
      </c>
      <c r="B38" s="7" t="s">
        <v>137</v>
      </c>
      <c r="C38" s="7" t="s">
        <v>55</v>
      </c>
      <c r="D38" s="31">
        <v>3900000</v>
      </c>
      <c r="E38" s="12">
        <v>12786.15</v>
      </c>
      <c r="F38" s="7">
        <v>1.1462749393121909</v>
      </c>
    </row>
    <row r="39" spans="1:6" x14ac:dyDescent="0.2">
      <c r="A39" s="7" t="s">
        <v>20</v>
      </c>
      <c r="B39" s="7" t="s">
        <v>21</v>
      </c>
      <c r="C39" s="7" t="s">
        <v>22</v>
      </c>
      <c r="D39" s="31">
        <v>6500000</v>
      </c>
      <c r="E39" s="12">
        <v>12723.75</v>
      </c>
      <c r="F39" s="7">
        <v>1.140680795945104</v>
      </c>
    </row>
    <row r="40" spans="1:6" x14ac:dyDescent="0.2">
      <c r="A40" s="7" t="s">
        <v>34</v>
      </c>
      <c r="B40" s="7" t="s">
        <v>35</v>
      </c>
      <c r="C40" s="7" t="s">
        <v>36</v>
      </c>
      <c r="D40" s="31">
        <v>42000000</v>
      </c>
      <c r="E40" s="12">
        <v>12558</v>
      </c>
      <c r="F40" s="7">
        <v>1.1258213526262788</v>
      </c>
    </row>
    <row r="41" spans="1:6" x14ac:dyDescent="0.2">
      <c r="A41" s="7" t="s">
        <v>25</v>
      </c>
      <c r="B41" s="7" t="s">
        <v>26</v>
      </c>
      <c r="C41" s="7" t="s">
        <v>27</v>
      </c>
      <c r="D41" s="31">
        <v>1700000</v>
      </c>
      <c r="E41" s="12">
        <v>11896.6</v>
      </c>
      <c r="F41" s="7">
        <v>1.0665270189244935</v>
      </c>
    </row>
    <row r="42" spans="1:6" x14ac:dyDescent="0.2">
      <c r="A42" s="7" t="s">
        <v>129</v>
      </c>
      <c r="B42" s="7" t="s">
        <v>130</v>
      </c>
      <c r="C42" s="7" t="s">
        <v>131</v>
      </c>
      <c r="D42" s="31">
        <v>3300000</v>
      </c>
      <c r="E42" s="12">
        <v>11286</v>
      </c>
      <c r="F42" s="7">
        <v>1.0117868916818111</v>
      </c>
    </row>
    <row r="43" spans="1:6" x14ac:dyDescent="0.2">
      <c r="A43" s="7" t="s">
        <v>292</v>
      </c>
      <c r="B43" s="7" t="s">
        <v>293</v>
      </c>
      <c r="C43" s="7" t="s">
        <v>27</v>
      </c>
      <c r="D43" s="31">
        <v>579000</v>
      </c>
      <c r="E43" s="12">
        <v>11211.177</v>
      </c>
      <c r="F43" s="7">
        <v>1.005079029676113</v>
      </c>
    </row>
    <row r="44" spans="1:6" x14ac:dyDescent="0.2">
      <c r="A44" s="7" t="s">
        <v>294</v>
      </c>
      <c r="B44" s="7" t="s">
        <v>295</v>
      </c>
      <c r="C44" s="7" t="s">
        <v>27</v>
      </c>
      <c r="D44" s="31">
        <v>2016766</v>
      </c>
      <c r="E44" s="12">
        <v>9570.5630529999999</v>
      </c>
      <c r="F44" s="7">
        <v>0.8579984266382823</v>
      </c>
    </row>
    <row r="45" spans="1:6" x14ac:dyDescent="0.2">
      <c r="A45" s="7" t="s">
        <v>296</v>
      </c>
      <c r="B45" s="7" t="s">
        <v>297</v>
      </c>
      <c r="C45" s="7" t="s">
        <v>30</v>
      </c>
      <c r="D45" s="31">
        <v>2100000</v>
      </c>
      <c r="E45" s="12">
        <v>9511.9500000000007</v>
      </c>
      <c r="F45" s="7">
        <v>0.85274378206032286</v>
      </c>
    </row>
    <row r="46" spans="1:6" x14ac:dyDescent="0.2">
      <c r="A46" s="7" t="s">
        <v>269</v>
      </c>
      <c r="B46" s="7" t="s">
        <v>270</v>
      </c>
      <c r="C46" s="7" t="s">
        <v>30</v>
      </c>
      <c r="D46" s="31">
        <v>300000</v>
      </c>
      <c r="E46" s="12">
        <v>8701.7999999999993</v>
      </c>
      <c r="F46" s="7">
        <v>0.78011405050830962</v>
      </c>
    </row>
    <row r="47" spans="1:6" x14ac:dyDescent="0.2">
      <c r="A47" s="7" t="s">
        <v>298</v>
      </c>
      <c r="B47" s="7" t="s">
        <v>299</v>
      </c>
      <c r="C47" s="7" t="s">
        <v>64</v>
      </c>
      <c r="D47" s="31">
        <v>4200000</v>
      </c>
      <c r="E47" s="12">
        <v>7532.7</v>
      </c>
      <c r="F47" s="7">
        <v>0.67530454713552879</v>
      </c>
    </row>
    <row r="48" spans="1:6" x14ac:dyDescent="0.2">
      <c r="A48" s="7" t="s">
        <v>318</v>
      </c>
      <c r="B48" s="7" t="s">
        <v>319</v>
      </c>
      <c r="C48" s="7" t="s">
        <v>16</v>
      </c>
      <c r="D48" s="31">
        <v>1080000</v>
      </c>
      <c r="E48" s="12">
        <v>7369.0559999999996</v>
      </c>
      <c r="F48" s="7">
        <v>0.66063390615534279</v>
      </c>
    </row>
    <row r="49" spans="1:6" x14ac:dyDescent="0.2">
      <c r="A49" s="7" t="s">
        <v>300</v>
      </c>
      <c r="B49" s="7" t="s">
        <v>301</v>
      </c>
      <c r="C49" s="7" t="s">
        <v>55</v>
      </c>
      <c r="D49" s="31">
        <v>900000</v>
      </c>
      <c r="E49" s="12">
        <v>7218.45</v>
      </c>
      <c r="F49" s="7">
        <v>0.64713211839983775</v>
      </c>
    </row>
    <row r="50" spans="1:6" x14ac:dyDescent="0.2">
      <c r="A50" s="7" t="s">
        <v>261</v>
      </c>
      <c r="B50" s="7" t="s">
        <v>262</v>
      </c>
      <c r="C50" s="7" t="s">
        <v>175</v>
      </c>
      <c r="D50" s="31">
        <v>700000</v>
      </c>
      <c r="E50" s="12">
        <v>6922.65</v>
      </c>
      <c r="F50" s="7">
        <v>0.62061372724624209</v>
      </c>
    </row>
    <row r="51" spans="1:6" x14ac:dyDescent="0.2">
      <c r="A51" s="7" t="s">
        <v>302</v>
      </c>
      <c r="B51" s="7" t="s">
        <v>303</v>
      </c>
      <c r="C51" s="7" t="s">
        <v>304</v>
      </c>
      <c r="D51" s="31">
        <v>157280</v>
      </c>
      <c r="E51" s="12">
        <v>6835.2315200000003</v>
      </c>
      <c r="F51" s="7">
        <v>0.61277668381590822</v>
      </c>
    </row>
    <row r="52" spans="1:6" x14ac:dyDescent="0.2">
      <c r="A52" s="7" t="s">
        <v>173</v>
      </c>
      <c r="B52" s="7" t="s">
        <v>174</v>
      </c>
      <c r="C52" s="7" t="s">
        <v>175</v>
      </c>
      <c r="D52" s="31">
        <v>20000000</v>
      </c>
      <c r="E52" s="12">
        <v>6440</v>
      </c>
      <c r="F52" s="7">
        <v>0.57734428339809174</v>
      </c>
    </row>
    <row r="53" spans="1:6" x14ac:dyDescent="0.2">
      <c r="A53" s="7" t="s">
        <v>265</v>
      </c>
      <c r="B53" s="7" t="s">
        <v>266</v>
      </c>
      <c r="C53" s="7" t="s">
        <v>67</v>
      </c>
      <c r="D53" s="31">
        <v>6500000</v>
      </c>
      <c r="E53" s="12">
        <v>6262.75</v>
      </c>
      <c r="F53" s="7">
        <v>0.56145386814462717</v>
      </c>
    </row>
    <row r="54" spans="1:6" x14ac:dyDescent="0.2">
      <c r="A54" s="7" t="s">
        <v>263</v>
      </c>
      <c r="B54" s="7" t="s">
        <v>264</v>
      </c>
      <c r="C54" s="7" t="s">
        <v>33</v>
      </c>
      <c r="D54" s="31">
        <v>5500000</v>
      </c>
      <c r="E54" s="12">
        <v>6259</v>
      </c>
      <c r="F54" s="7">
        <v>0.56111768164420128</v>
      </c>
    </row>
    <row r="55" spans="1:6" x14ac:dyDescent="0.2">
      <c r="A55" s="7" t="s">
        <v>305</v>
      </c>
      <c r="B55" s="7" t="s">
        <v>306</v>
      </c>
      <c r="C55" s="7" t="s">
        <v>11</v>
      </c>
      <c r="D55" s="31">
        <v>9020000</v>
      </c>
      <c r="E55" s="12">
        <v>6237.33</v>
      </c>
      <c r="F55" s="7">
        <v>0.55917497192040666</v>
      </c>
    </row>
    <row r="56" spans="1:6" x14ac:dyDescent="0.2">
      <c r="A56" s="7" t="s">
        <v>153</v>
      </c>
      <c r="B56" s="7" t="s">
        <v>154</v>
      </c>
      <c r="C56" s="7" t="s">
        <v>155</v>
      </c>
      <c r="D56" s="31">
        <v>7500000</v>
      </c>
      <c r="E56" s="12">
        <v>6075</v>
      </c>
      <c r="F56" s="7">
        <v>0.54462213068997001</v>
      </c>
    </row>
    <row r="57" spans="1:6" x14ac:dyDescent="0.2">
      <c r="A57" s="7" t="s">
        <v>307</v>
      </c>
      <c r="B57" s="7" t="s">
        <v>308</v>
      </c>
      <c r="C57" s="7" t="s">
        <v>33</v>
      </c>
      <c r="D57" s="31">
        <v>6500000</v>
      </c>
      <c r="E57" s="12">
        <v>5973.5</v>
      </c>
      <c r="F57" s="7">
        <v>0.53552268274510884</v>
      </c>
    </row>
    <row r="58" spans="1:6" x14ac:dyDescent="0.2">
      <c r="A58" s="7" t="s">
        <v>255</v>
      </c>
      <c r="B58" s="7" t="s">
        <v>256</v>
      </c>
      <c r="C58" s="7" t="s">
        <v>39</v>
      </c>
      <c r="D58" s="31">
        <v>500000</v>
      </c>
      <c r="E58" s="12">
        <v>5704.5</v>
      </c>
      <c r="F58" s="7">
        <v>0.51140690444789039</v>
      </c>
    </row>
    <row r="59" spans="1:6" x14ac:dyDescent="0.2">
      <c r="A59" s="7" t="s">
        <v>309</v>
      </c>
      <c r="B59" s="7" t="s">
        <v>310</v>
      </c>
      <c r="C59" s="7" t="s">
        <v>277</v>
      </c>
      <c r="D59" s="31">
        <v>5800000</v>
      </c>
      <c r="E59" s="12">
        <v>4384.8</v>
      </c>
      <c r="F59" s="7">
        <v>0.39309615121800512</v>
      </c>
    </row>
    <row r="60" spans="1:6" x14ac:dyDescent="0.2">
      <c r="A60" s="7" t="s">
        <v>311</v>
      </c>
      <c r="B60" s="7" t="s">
        <v>312</v>
      </c>
      <c r="C60" s="7" t="s">
        <v>27</v>
      </c>
      <c r="D60" s="31">
        <v>600000</v>
      </c>
      <c r="E60" s="12">
        <v>3077.4</v>
      </c>
      <c r="F60" s="7">
        <v>0.27588808970951667</v>
      </c>
    </row>
    <row r="61" spans="1:6" x14ac:dyDescent="0.2">
      <c r="A61" s="7" t="s">
        <v>313</v>
      </c>
      <c r="B61" s="7" t="s">
        <v>314</v>
      </c>
      <c r="C61" s="7" t="s">
        <v>30</v>
      </c>
      <c r="D61" s="31">
        <v>3000000</v>
      </c>
      <c r="E61" s="12">
        <v>2595</v>
      </c>
      <c r="F61" s="7">
        <v>0.23264105829472795</v>
      </c>
    </row>
    <row r="62" spans="1:6" x14ac:dyDescent="0.2">
      <c r="A62" s="7" t="s">
        <v>320</v>
      </c>
      <c r="B62" s="7" t="s">
        <v>321</v>
      </c>
      <c r="C62" s="7" t="s">
        <v>175</v>
      </c>
      <c r="D62" s="31">
        <v>200000</v>
      </c>
      <c r="E62" s="12">
        <v>830.2</v>
      </c>
      <c r="F62" s="7">
        <v>7.4427208707623566E-2</v>
      </c>
    </row>
    <row r="63" spans="1:6" x14ac:dyDescent="0.2">
      <c r="A63" s="7" t="s">
        <v>315</v>
      </c>
      <c r="B63" s="7" t="s">
        <v>316</v>
      </c>
      <c r="C63" s="7" t="s">
        <v>33</v>
      </c>
      <c r="D63" s="31">
        <v>400000</v>
      </c>
      <c r="E63" s="12">
        <v>803.4</v>
      </c>
      <c r="F63" s="7">
        <v>7.2024595851246404E-2</v>
      </c>
    </row>
    <row r="64" spans="1:6" x14ac:dyDescent="0.2">
      <c r="A64" s="6" t="s">
        <v>40</v>
      </c>
      <c r="B64" s="7"/>
      <c r="C64" s="7"/>
      <c r="D64" s="31"/>
      <c r="E64" s="13">
        <f>SUM(E8:E63)</f>
        <v>1078110.9124889998</v>
      </c>
      <c r="F64" s="6">
        <f>SUM(F8:F63)</f>
        <v>96.652355930842305</v>
      </c>
    </row>
    <row r="65" spans="1:6" x14ac:dyDescent="0.2">
      <c r="A65" s="7"/>
      <c r="B65" s="7"/>
      <c r="C65" s="7"/>
      <c r="D65" s="31"/>
      <c r="E65" s="12"/>
      <c r="F65" s="7"/>
    </row>
    <row r="66" spans="1:6" x14ac:dyDescent="0.2">
      <c r="A66" s="6" t="s">
        <v>317</v>
      </c>
      <c r="B66" s="7"/>
      <c r="C66" s="7"/>
      <c r="D66" s="31"/>
      <c r="E66" s="12"/>
      <c r="F66" s="7"/>
    </row>
    <row r="67" spans="1:6" x14ac:dyDescent="0.2">
      <c r="A67" s="7" t="s">
        <v>322</v>
      </c>
      <c r="B67" s="7" t="s">
        <v>323</v>
      </c>
      <c r="C67" s="7" t="s">
        <v>33</v>
      </c>
      <c r="D67" s="31">
        <v>73500</v>
      </c>
      <c r="E67" s="12">
        <v>7.3499999999999998E-3</v>
      </c>
      <c r="F67" s="23" t="s">
        <v>632</v>
      </c>
    </row>
    <row r="68" spans="1:6" x14ac:dyDescent="0.2">
      <c r="A68" s="7" t="s">
        <v>322</v>
      </c>
      <c r="B68" s="7" t="s">
        <v>324</v>
      </c>
      <c r="C68" s="7" t="s">
        <v>75</v>
      </c>
      <c r="D68" s="31">
        <v>45000</v>
      </c>
      <c r="E68" s="12">
        <v>4.4999999999999997E-3</v>
      </c>
      <c r="F68" s="23" t="s">
        <v>632</v>
      </c>
    </row>
    <row r="69" spans="1:6" x14ac:dyDescent="0.2">
      <c r="A69" s="7" t="s">
        <v>325</v>
      </c>
      <c r="B69" s="7" t="s">
        <v>326</v>
      </c>
      <c r="C69" s="7" t="s">
        <v>343</v>
      </c>
      <c r="D69" s="31">
        <v>38000</v>
      </c>
      <c r="E69" s="12">
        <v>3.8E-3</v>
      </c>
      <c r="F69" s="23" t="s">
        <v>632</v>
      </c>
    </row>
    <row r="70" spans="1:6" x14ac:dyDescent="0.2">
      <c r="A70" s="6" t="s">
        <v>40</v>
      </c>
      <c r="B70" s="7"/>
      <c r="C70" s="7"/>
      <c r="D70" s="31"/>
      <c r="E70" s="13">
        <f>SUM(E67:E69)</f>
        <v>1.5650000000000001E-2</v>
      </c>
      <c r="F70" s="6">
        <v>1.4030183284441203E-6</v>
      </c>
    </row>
    <row r="71" spans="1:6" x14ac:dyDescent="0.2">
      <c r="A71" s="7"/>
      <c r="B71" s="7"/>
      <c r="C71" s="7"/>
      <c r="D71" s="7"/>
      <c r="E71" s="12"/>
      <c r="F71" s="7"/>
    </row>
    <row r="72" spans="1:6" x14ac:dyDescent="0.2">
      <c r="A72" s="6" t="s">
        <v>40</v>
      </c>
      <c r="B72" s="7"/>
      <c r="C72" s="7"/>
      <c r="D72" s="7"/>
      <c r="E72" s="13">
        <f>E64+E70</f>
        <v>1078110.9281389997</v>
      </c>
      <c r="F72" s="6">
        <f>F64+F70</f>
        <v>96.652357333860635</v>
      </c>
    </row>
    <row r="73" spans="1:6" x14ac:dyDescent="0.2">
      <c r="A73" s="7"/>
      <c r="B73" s="7"/>
      <c r="C73" s="7"/>
      <c r="D73" s="7"/>
      <c r="E73" s="12"/>
      <c r="F73" s="7"/>
    </row>
    <row r="74" spans="1:6" x14ac:dyDescent="0.2">
      <c r="A74" s="6" t="s">
        <v>103</v>
      </c>
      <c r="B74" s="7"/>
      <c r="C74" s="7"/>
      <c r="D74" s="7"/>
      <c r="E74" s="13">
        <v>37341.356604499997</v>
      </c>
      <c r="F74" s="6">
        <v>3.35</v>
      </c>
    </row>
    <row r="75" spans="1:6" x14ac:dyDescent="0.2">
      <c r="A75" s="7"/>
      <c r="B75" s="7"/>
      <c r="C75" s="7"/>
      <c r="D75" s="7"/>
      <c r="E75" s="12"/>
      <c r="F75" s="7"/>
    </row>
    <row r="76" spans="1:6" x14ac:dyDescent="0.2">
      <c r="A76" s="8" t="s">
        <v>104</v>
      </c>
      <c r="B76" s="5"/>
      <c r="C76" s="5"/>
      <c r="D76" s="5"/>
      <c r="E76" s="14">
        <f>E72+E74</f>
        <v>1115452.2847434997</v>
      </c>
      <c r="F76" s="8">
        <f xml:space="preserve"> ROUND(SUM(F72:F75),2)</f>
        <v>100</v>
      </c>
    </row>
    <row r="77" spans="1:6" x14ac:dyDescent="0.2">
      <c r="E77" s="80" t="s">
        <v>631</v>
      </c>
      <c r="F77" s="80"/>
    </row>
    <row r="78" spans="1:6" x14ac:dyDescent="0.2">
      <c r="A78" s="4" t="s">
        <v>105</v>
      </c>
      <c r="B78" s="2"/>
      <c r="C78" s="2"/>
      <c r="D78" s="2"/>
    </row>
    <row r="79" spans="1:6" x14ac:dyDescent="0.2">
      <c r="A79" s="4" t="s">
        <v>687</v>
      </c>
      <c r="B79" s="2"/>
      <c r="C79" s="2"/>
      <c r="D79" s="2"/>
    </row>
    <row r="80" spans="1:6" x14ac:dyDescent="0.2">
      <c r="A80" s="4" t="s">
        <v>106</v>
      </c>
      <c r="B80" s="2"/>
      <c r="C80" s="2"/>
      <c r="D80" s="2"/>
    </row>
    <row r="81" spans="1:4" x14ac:dyDescent="0.2">
      <c r="A81" s="2" t="s">
        <v>678</v>
      </c>
      <c r="B81" s="2"/>
      <c r="C81" s="2"/>
      <c r="D81" s="10">
        <v>621.15940000000001</v>
      </c>
    </row>
    <row r="82" spans="1:4" x14ac:dyDescent="0.2">
      <c r="A82" s="2" t="s">
        <v>679</v>
      </c>
      <c r="B82" s="2"/>
      <c r="C82" s="2"/>
      <c r="D82" s="10">
        <v>40.960999999999999</v>
      </c>
    </row>
    <row r="83" spans="1:4" x14ac:dyDescent="0.2">
      <c r="A83" s="2" t="s">
        <v>680</v>
      </c>
      <c r="B83" s="2"/>
      <c r="C83" s="2"/>
      <c r="D83" s="10">
        <v>655.50660000000005</v>
      </c>
    </row>
    <row r="84" spans="1:4" x14ac:dyDescent="0.2">
      <c r="A84" s="2" t="s">
        <v>681</v>
      </c>
      <c r="B84" s="2"/>
      <c r="C84" s="2"/>
      <c r="D84" s="10">
        <v>43.735199999999999</v>
      </c>
    </row>
    <row r="85" spans="1:4" x14ac:dyDescent="0.2">
      <c r="A85" s="2"/>
      <c r="B85" s="2"/>
      <c r="C85" s="2"/>
      <c r="D85" s="10"/>
    </row>
    <row r="86" spans="1:4" x14ac:dyDescent="0.2">
      <c r="A86" s="4" t="s">
        <v>107</v>
      </c>
      <c r="B86" s="2"/>
      <c r="C86" s="2"/>
      <c r="D86" s="2"/>
    </row>
    <row r="87" spans="1:4" x14ac:dyDescent="0.2">
      <c r="A87" s="2" t="s">
        <v>678</v>
      </c>
      <c r="B87" s="2"/>
      <c r="C87" s="2"/>
      <c r="D87" s="10">
        <v>562.12239999999997</v>
      </c>
    </row>
    <row r="88" spans="1:4" x14ac:dyDescent="0.2">
      <c r="A88" s="2" t="s">
        <v>679</v>
      </c>
      <c r="B88" s="2"/>
      <c r="C88" s="2"/>
      <c r="D88" s="10">
        <v>34.325899999999997</v>
      </c>
    </row>
    <row r="89" spans="1:4" x14ac:dyDescent="0.2">
      <c r="A89" s="2" t="s">
        <v>680</v>
      </c>
      <c r="B89" s="2"/>
      <c r="C89" s="2"/>
      <c r="D89" s="10">
        <v>595.92089999999996</v>
      </c>
    </row>
    <row r="90" spans="1:4" x14ac:dyDescent="0.2">
      <c r="A90" s="2" t="s">
        <v>681</v>
      </c>
      <c r="B90" s="2"/>
      <c r="C90" s="2"/>
      <c r="D90" s="10">
        <v>37.017200000000003</v>
      </c>
    </row>
    <row r="91" spans="1:4" x14ac:dyDescent="0.2">
      <c r="A91" s="2"/>
      <c r="B91" s="2"/>
      <c r="C91" s="2"/>
      <c r="D91" s="2"/>
    </row>
    <row r="92" spans="1:4" x14ac:dyDescent="0.2">
      <c r="A92" s="4" t="s">
        <v>108</v>
      </c>
      <c r="B92" s="2"/>
      <c r="C92" s="2"/>
      <c r="D92" s="21" t="s">
        <v>322</v>
      </c>
    </row>
    <row r="93" spans="1:4" x14ac:dyDescent="0.2">
      <c r="A93" s="15" t="s">
        <v>682</v>
      </c>
      <c r="B93" s="16"/>
      <c r="C93" s="69" t="s">
        <v>683</v>
      </c>
      <c r="D93" s="70"/>
    </row>
    <row r="94" spans="1:4" x14ac:dyDescent="0.2">
      <c r="A94" s="71"/>
      <c r="B94" s="72"/>
      <c r="C94" s="17" t="s">
        <v>684</v>
      </c>
      <c r="D94" s="17" t="s">
        <v>685</v>
      </c>
    </row>
    <row r="95" spans="1:4" x14ac:dyDescent="0.2">
      <c r="A95" s="18" t="s">
        <v>679</v>
      </c>
      <c r="B95" s="19"/>
      <c r="C95" s="20">
        <v>2.4348732925000003</v>
      </c>
      <c r="D95" s="20">
        <v>2.4348732925000003</v>
      </c>
    </row>
    <row r="96" spans="1:4" x14ac:dyDescent="0.2">
      <c r="A96" s="18" t="s">
        <v>681</v>
      </c>
      <c r="B96" s="19"/>
      <c r="C96" s="20">
        <v>2.4348732925000003</v>
      </c>
      <c r="D96" s="20">
        <v>2.4348732925000003</v>
      </c>
    </row>
    <row r="97" spans="1:4" x14ac:dyDescent="0.2">
      <c r="A97" s="4"/>
      <c r="B97" s="2"/>
      <c r="C97" s="2"/>
      <c r="D97" s="21"/>
    </row>
    <row r="98" spans="1:4" x14ac:dyDescent="0.2">
      <c r="A98" s="9" t="s">
        <v>686</v>
      </c>
      <c r="B98" s="2"/>
      <c r="C98" s="2"/>
      <c r="D98" s="28">
        <v>0.10150406095320857</v>
      </c>
    </row>
  </sheetData>
  <sortState xmlns:xlrd2="http://schemas.microsoft.com/office/spreadsheetml/2017/richdata2" ref="A8:F63">
    <sortCondition descending="1" ref="E8:E63"/>
  </sortState>
  <mergeCells count="4">
    <mergeCell ref="A1:F1"/>
    <mergeCell ref="E77:F77"/>
    <mergeCell ref="C93:D93"/>
    <mergeCell ref="A94:B9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BB6B-C28C-43A2-B26E-94BB5A68596D}">
  <dimension ref="A1:F88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28.85546875" style="1" bestFit="1" customWidth="1"/>
    <col min="3" max="3" width="35.7109375" style="1" bestFit="1" customWidth="1"/>
    <col min="4" max="4" width="10.5703125" style="1" bestFit="1" customWidth="1"/>
    <col min="5" max="5" width="24" style="35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77" t="s">
        <v>284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31"/>
      <c r="E7" s="12"/>
      <c r="F7" s="7"/>
    </row>
    <row r="8" spans="1:6" x14ac:dyDescent="0.2">
      <c r="A8" s="7" t="s">
        <v>115</v>
      </c>
      <c r="B8" s="7" t="s">
        <v>116</v>
      </c>
      <c r="C8" s="7" t="s">
        <v>11</v>
      </c>
      <c r="D8" s="31">
        <v>3033870</v>
      </c>
      <c r="E8" s="12">
        <v>21526.824584999998</v>
      </c>
      <c r="F8" s="7">
        <f t="shared" ref="F8:F39" si="0">E8/$E$70*100</f>
        <v>8.3006391428517379</v>
      </c>
    </row>
    <row r="9" spans="1:6" x14ac:dyDescent="0.2">
      <c r="A9" s="7" t="s">
        <v>9</v>
      </c>
      <c r="B9" s="7" t="s">
        <v>10</v>
      </c>
      <c r="C9" s="7" t="s">
        <v>11</v>
      </c>
      <c r="D9" s="31">
        <v>694023</v>
      </c>
      <c r="E9" s="12">
        <v>14418.6748365</v>
      </c>
      <c r="F9" s="7">
        <f t="shared" si="0"/>
        <v>5.5597710783270768</v>
      </c>
    </row>
    <row r="10" spans="1:6" x14ac:dyDescent="0.2">
      <c r="A10" s="7" t="s">
        <v>182</v>
      </c>
      <c r="B10" s="7" t="s">
        <v>183</v>
      </c>
      <c r="C10" s="7" t="s">
        <v>75</v>
      </c>
      <c r="D10" s="31">
        <v>1527694</v>
      </c>
      <c r="E10" s="12">
        <v>11217.857042</v>
      </c>
      <c r="F10" s="7">
        <f t="shared" si="0"/>
        <v>4.3255512625221773</v>
      </c>
    </row>
    <row r="11" spans="1:6" x14ac:dyDescent="0.2">
      <c r="A11" s="7" t="s">
        <v>111</v>
      </c>
      <c r="B11" s="7" t="s">
        <v>112</v>
      </c>
      <c r="C11" s="7" t="s">
        <v>11</v>
      </c>
      <c r="D11" s="31">
        <v>2691781</v>
      </c>
      <c r="E11" s="12">
        <v>9425.2711715000005</v>
      </c>
      <c r="F11" s="7">
        <f t="shared" si="0"/>
        <v>3.6343388459002002</v>
      </c>
    </row>
    <row r="12" spans="1:6" x14ac:dyDescent="0.2">
      <c r="A12" s="7" t="s">
        <v>20</v>
      </c>
      <c r="B12" s="7" t="s">
        <v>21</v>
      </c>
      <c r="C12" s="7" t="s">
        <v>22</v>
      </c>
      <c r="D12" s="31">
        <v>4624884</v>
      </c>
      <c r="E12" s="12">
        <v>9053.2104299999992</v>
      </c>
      <c r="F12" s="7">
        <f t="shared" si="0"/>
        <v>3.4908740286802313</v>
      </c>
    </row>
    <row r="13" spans="1:6" x14ac:dyDescent="0.2">
      <c r="A13" s="7" t="s">
        <v>186</v>
      </c>
      <c r="B13" s="7" t="s">
        <v>187</v>
      </c>
      <c r="C13" s="7" t="s">
        <v>30</v>
      </c>
      <c r="D13" s="31">
        <v>1396570</v>
      </c>
      <c r="E13" s="12">
        <v>9020.4456300000002</v>
      </c>
      <c r="F13" s="7">
        <f t="shared" si="0"/>
        <v>3.4782400807278147</v>
      </c>
    </row>
    <row r="14" spans="1:6" x14ac:dyDescent="0.2">
      <c r="A14" s="7" t="s">
        <v>23</v>
      </c>
      <c r="B14" s="7" t="s">
        <v>24</v>
      </c>
      <c r="C14" s="7" t="s">
        <v>11</v>
      </c>
      <c r="D14" s="31">
        <v>610751</v>
      </c>
      <c r="E14" s="12">
        <v>7409.0203810000003</v>
      </c>
      <c r="F14" s="7">
        <f t="shared" si="0"/>
        <v>2.8568823210260246</v>
      </c>
    </row>
    <row r="15" spans="1:6" x14ac:dyDescent="0.2">
      <c r="A15" s="7" t="s">
        <v>225</v>
      </c>
      <c r="B15" s="7" t="s">
        <v>226</v>
      </c>
      <c r="C15" s="7" t="s">
        <v>64</v>
      </c>
      <c r="D15" s="31">
        <v>1631156</v>
      </c>
      <c r="E15" s="12">
        <v>7343.4643120000001</v>
      </c>
      <c r="F15" s="7">
        <f t="shared" si="0"/>
        <v>2.8316042188031796</v>
      </c>
    </row>
    <row r="16" spans="1:6" x14ac:dyDescent="0.2">
      <c r="A16" s="7" t="s">
        <v>132</v>
      </c>
      <c r="B16" s="7" t="s">
        <v>133</v>
      </c>
      <c r="C16" s="7" t="s">
        <v>131</v>
      </c>
      <c r="D16" s="31">
        <v>3229392</v>
      </c>
      <c r="E16" s="12">
        <v>7220.9205119999997</v>
      </c>
      <c r="F16" s="7">
        <f t="shared" si="0"/>
        <v>2.7843519239290631</v>
      </c>
    </row>
    <row r="17" spans="1:6" x14ac:dyDescent="0.2">
      <c r="A17" s="7" t="s">
        <v>227</v>
      </c>
      <c r="B17" s="7" t="s">
        <v>228</v>
      </c>
      <c r="C17" s="7" t="s">
        <v>33</v>
      </c>
      <c r="D17" s="31">
        <v>1611999</v>
      </c>
      <c r="E17" s="12">
        <v>7062.1676189999998</v>
      </c>
      <c r="F17" s="7">
        <f t="shared" si="0"/>
        <v>2.7231375784284748</v>
      </c>
    </row>
    <row r="18" spans="1:6" x14ac:dyDescent="0.2">
      <c r="A18" s="7" t="s">
        <v>230</v>
      </c>
      <c r="B18" s="7" t="s">
        <v>231</v>
      </c>
      <c r="C18" s="7" t="s">
        <v>64</v>
      </c>
      <c r="D18" s="31">
        <v>531359</v>
      </c>
      <c r="E18" s="12">
        <v>6676.2601555000001</v>
      </c>
      <c r="F18" s="7">
        <f t="shared" si="0"/>
        <v>2.5743335323696428</v>
      </c>
    </row>
    <row r="19" spans="1:6" x14ac:dyDescent="0.2">
      <c r="A19" s="7" t="s">
        <v>232</v>
      </c>
      <c r="B19" s="7" t="s">
        <v>233</v>
      </c>
      <c r="C19" s="7" t="s">
        <v>128</v>
      </c>
      <c r="D19" s="31">
        <v>9927483</v>
      </c>
      <c r="E19" s="12">
        <v>6497.5376235000003</v>
      </c>
      <c r="F19" s="7">
        <f t="shared" si="0"/>
        <v>2.505418990934559</v>
      </c>
    </row>
    <row r="20" spans="1:6" x14ac:dyDescent="0.2">
      <c r="A20" s="7" t="s">
        <v>234</v>
      </c>
      <c r="B20" s="7" t="s">
        <v>235</v>
      </c>
      <c r="C20" s="7" t="s">
        <v>236</v>
      </c>
      <c r="D20" s="31">
        <v>1465491</v>
      </c>
      <c r="E20" s="12">
        <v>6475.2719834999998</v>
      </c>
      <c r="F20" s="7">
        <f t="shared" si="0"/>
        <v>2.4968334681513502</v>
      </c>
    </row>
    <row r="21" spans="1:6" x14ac:dyDescent="0.2">
      <c r="A21" s="7" t="s">
        <v>207</v>
      </c>
      <c r="B21" s="7" t="s">
        <v>208</v>
      </c>
      <c r="C21" s="7" t="s">
        <v>55</v>
      </c>
      <c r="D21" s="31">
        <v>830035</v>
      </c>
      <c r="E21" s="12">
        <v>6449.7869675000002</v>
      </c>
      <c r="F21" s="7">
        <f t="shared" si="0"/>
        <v>2.4870065695983143</v>
      </c>
    </row>
    <row r="22" spans="1:6" x14ac:dyDescent="0.2">
      <c r="A22" s="7" t="s">
        <v>117</v>
      </c>
      <c r="B22" s="7" t="s">
        <v>118</v>
      </c>
      <c r="C22" s="7" t="s">
        <v>119</v>
      </c>
      <c r="D22" s="31">
        <v>4438381</v>
      </c>
      <c r="E22" s="12">
        <v>6417.8989259999998</v>
      </c>
      <c r="F22" s="7">
        <f t="shared" si="0"/>
        <v>2.4747106954707285</v>
      </c>
    </row>
    <row r="23" spans="1:6" x14ac:dyDescent="0.2">
      <c r="A23" s="7" t="s">
        <v>237</v>
      </c>
      <c r="B23" s="7" t="s">
        <v>238</v>
      </c>
      <c r="C23" s="7" t="s">
        <v>33</v>
      </c>
      <c r="D23" s="31">
        <v>687569</v>
      </c>
      <c r="E23" s="12">
        <v>6160.6182399999998</v>
      </c>
      <c r="F23" s="7">
        <f t="shared" si="0"/>
        <v>2.3755045109041739</v>
      </c>
    </row>
    <row r="24" spans="1:6" x14ac:dyDescent="0.2">
      <c r="A24" s="7" t="s">
        <v>239</v>
      </c>
      <c r="B24" s="7" t="s">
        <v>240</v>
      </c>
      <c r="C24" s="7" t="s">
        <v>131</v>
      </c>
      <c r="D24" s="31">
        <v>3835803</v>
      </c>
      <c r="E24" s="12">
        <v>6031.8002175000001</v>
      </c>
      <c r="F24" s="7">
        <f t="shared" si="0"/>
        <v>2.325832906267542</v>
      </c>
    </row>
    <row r="25" spans="1:6" x14ac:dyDescent="0.2">
      <c r="A25" s="7" t="s">
        <v>12</v>
      </c>
      <c r="B25" s="7" t="s">
        <v>13</v>
      </c>
      <c r="C25" s="7" t="s">
        <v>86</v>
      </c>
      <c r="D25" s="31">
        <v>4317530</v>
      </c>
      <c r="E25" s="12">
        <v>5988.4141099999997</v>
      </c>
      <c r="F25" s="7">
        <f t="shared" si="0"/>
        <v>2.3091034336623988</v>
      </c>
    </row>
    <row r="26" spans="1:6" x14ac:dyDescent="0.2">
      <c r="A26" s="7" t="s">
        <v>241</v>
      </c>
      <c r="B26" s="7" t="s">
        <v>242</v>
      </c>
      <c r="C26" s="7" t="s">
        <v>27</v>
      </c>
      <c r="D26" s="31">
        <v>2247000</v>
      </c>
      <c r="E26" s="12">
        <v>5235.51</v>
      </c>
      <c r="F26" s="7">
        <f t="shared" si="0"/>
        <v>2.01878726085191</v>
      </c>
    </row>
    <row r="27" spans="1:6" x14ac:dyDescent="0.2">
      <c r="A27" s="7" t="s">
        <v>120</v>
      </c>
      <c r="B27" s="7" t="s">
        <v>121</v>
      </c>
      <c r="C27" s="7" t="s">
        <v>36</v>
      </c>
      <c r="D27" s="31">
        <v>1623483</v>
      </c>
      <c r="E27" s="12">
        <v>5163.4876814999998</v>
      </c>
      <c r="F27" s="7">
        <f t="shared" si="0"/>
        <v>1.9910158041867865</v>
      </c>
    </row>
    <row r="28" spans="1:6" x14ac:dyDescent="0.2">
      <c r="A28" s="7" t="s">
        <v>201</v>
      </c>
      <c r="B28" s="7" t="s">
        <v>202</v>
      </c>
      <c r="C28" s="7" t="s">
        <v>200</v>
      </c>
      <c r="D28" s="31">
        <v>193420</v>
      </c>
      <c r="E28" s="12">
        <v>5090.1374299999998</v>
      </c>
      <c r="F28" s="7">
        <f t="shared" si="0"/>
        <v>1.9627323029980801</v>
      </c>
    </row>
    <row r="29" spans="1:6" x14ac:dyDescent="0.2">
      <c r="A29" s="7" t="s">
        <v>162</v>
      </c>
      <c r="B29" s="7" t="s">
        <v>163</v>
      </c>
      <c r="C29" s="7" t="s">
        <v>128</v>
      </c>
      <c r="D29" s="31">
        <v>2701385</v>
      </c>
      <c r="E29" s="12">
        <v>4939.4824724999999</v>
      </c>
      <c r="F29" s="7">
        <f t="shared" si="0"/>
        <v>1.9046404821467811</v>
      </c>
    </row>
    <row r="30" spans="1:6" x14ac:dyDescent="0.2">
      <c r="A30" s="7" t="s">
        <v>215</v>
      </c>
      <c r="B30" s="7" t="s">
        <v>216</v>
      </c>
      <c r="C30" s="7" t="s">
        <v>170</v>
      </c>
      <c r="D30" s="31">
        <v>806517</v>
      </c>
      <c r="E30" s="12">
        <v>4569.3220634999998</v>
      </c>
      <c r="F30" s="7">
        <f t="shared" si="0"/>
        <v>1.7619084239211387</v>
      </c>
    </row>
    <row r="31" spans="1:6" x14ac:dyDescent="0.2">
      <c r="A31" s="7" t="s">
        <v>217</v>
      </c>
      <c r="B31" s="7" t="s">
        <v>218</v>
      </c>
      <c r="C31" s="7" t="s">
        <v>219</v>
      </c>
      <c r="D31" s="31">
        <v>902468</v>
      </c>
      <c r="E31" s="12">
        <v>4516.4011060000003</v>
      </c>
      <c r="F31" s="7">
        <f t="shared" si="0"/>
        <v>1.7415023594053447</v>
      </c>
    </row>
    <row r="32" spans="1:6" x14ac:dyDescent="0.2">
      <c r="A32" s="7" t="s">
        <v>243</v>
      </c>
      <c r="B32" s="7" t="s">
        <v>244</v>
      </c>
      <c r="C32" s="7" t="s">
        <v>64</v>
      </c>
      <c r="D32" s="31">
        <v>40512</v>
      </c>
      <c r="E32" s="12">
        <v>4310.3755199999996</v>
      </c>
      <c r="F32" s="7">
        <f t="shared" si="0"/>
        <v>1.6620598927829238</v>
      </c>
    </row>
    <row r="33" spans="1:6" x14ac:dyDescent="0.2">
      <c r="A33" s="7" t="s">
        <v>245</v>
      </c>
      <c r="B33" s="7" t="s">
        <v>246</v>
      </c>
      <c r="C33" s="7" t="s">
        <v>229</v>
      </c>
      <c r="D33" s="31">
        <v>1977065</v>
      </c>
      <c r="E33" s="12">
        <v>4299.1278425</v>
      </c>
      <c r="F33" s="7">
        <f t="shared" si="0"/>
        <v>1.657722842896443</v>
      </c>
    </row>
    <row r="34" spans="1:6" x14ac:dyDescent="0.2">
      <c r="A34" s="7" t="s">
        <v>247</v>
      </c>
      <c r="B34" s="7" t="s">
        <v>248</v>
      </c>
      <c r="C34" s="7" t="s">
        <v>11</v>
      </c>
      <c r="D34" s="31">
        <v>4780054</v>
      </c>
      <c r="E34" s="12">
        <v>4008.0752790000001</v>
      </c>
      <c r="F34" s="7">
        <f t="shared" si="0"/>
        <v>1.5454943861783599</v>
      </c>
    </row>
    <row r="35" spans="1:6" x14ac:dyDescent="0.2">
      <c r="A35" s="7" t="s">
        <v>249</v>
      </c>
      <c r="B35" s="7" t="s">
        <v>250</v>
      </c>
      <c r="C35" s="7" t="s">
        <v>128</v>
      </c>
      <c r="D35" s="31">
        <v>580784</v>
      </c>
      <c r="E35" s="12">
        <v>3908.3859280000001</v>
      </c>
      <c r="F35" s="7">
        <f t="shared" si="0"/>
        <v>1.5070546559817992</v>
      </c>
    </row>
    <row r="36" spans="1:6" x14ac:dyDescent="0.2">
      <c r="A36" s="7" t="s">
        <v>251</v>
      </c>
      <c r="B36" s="7" t="s">
        <v>252</v>
      </c>
      <c r="C36" s="7" t="s">
        <v>19</v>
      </c>
      <c r="D36" s="31">
        <v>1872299</v>
      </c>
      <c r="E36" s="12">
        <v>3855.0636410000002</v>
      </c>
      <c r="F36" s="7">
        <f t="shared" si="0"/>
        <v>1.4864938407574773</v>
      </c>
    </row>
    <row r="37" spans="1:6" x14ac:dyDescent="0.2">
      <c r="A37" s="7" t="s">
        <v>25</v>
      </c>
      <c r="B37" s="7" t="s">
        <v>26</v>
      </c>
      <c r="C37" s="7" t="s">
        <v>27</v>
      </c>
      <c r="D37" s="31">
        <v>513620</v>
      </c>
      <c r="E37" s="12">
        <v>3594.3127599999998</v>
      </c>
      <c r="F37" s="7">
        <f t="shared" si="0"/>
        <v>1.3859495658313072</v>
      </c>
    </row>
    <row r="38" spans="1:6" x14ac:dyDescent="0.2">
      <c r="A38" s="7" t="s">
        <v>253</v>
      </c>
      <c r="B38" s="7" t="s">
        <v>254</v>
      </c>
      <c r="C38" s="7" t="s">
        <v>11</v>
      </c>
      <c r="D38" s="31">
        <v>1536509</v>
      </c>
      <c r="E38" s="12">
        <v>3450.9992139999999</v>
      </c>
      <c r="F38" s="7">
        <f t="shared" si="0"/>
        <v>1.3306885576444614</v>
      </c>
    </row>
    <row r="39" spans="1:6" x14ac:dyDescent="0.2">
      <c r="A39" s="7" t="s">
        <v>255</v>
      </c>
      <c r="B39" s="7" t="s">
        <v>256</v>
      </c>
      <c r="C39" s="7" t="s">
        <v>39</v>
      </c>
      <c r="D39" s="31">
        <v>297232</v>
      </c>
      <c r="E39" s="12">
        <v>3391.1198880000002</v>
      </c>
      <c r="F39" s="7">
        <f t="shared" si="0"/>
        <v>1.3075993799870413</v>
      </c>
    </row>
    <row r="40" spans="1:6" x14ac:dyDescent="0.2">
      <c r="A40" s="7" t="s">
        <v>209</v>
      </c>
      <c r="B40" s="7" t="s">
        <v>210</v>
      </c>
      <c r="C40" s="7" t="s">
        <v>64</v>
      </c>
      <c r="D40" s="31">
        <v>247050</v>
      </c>
      <c r="E40" s="12">
        <v>3319.61085</v>
      </c>
      <c r="F40" s="7">
        <f t="shared" ref="F40:F59" si="1">E40/$E$70*100</f>
        <v>1.280025841793021</v>
      </c>
    </row>
    <row r="41" spans="1:6" x14ac:dyDescent="0.2">
      <c r="A41" s="7" t="s">
        <v>257</v>
      </c>
      <c r="B41" s="7" t="s">
        <v>258</v>
      </c>
      <c r="C41" s="7" t="s">
        <v>119</v>
      </c>
      <c r="D41" s="31">
        <v>1433313</v>
      </c>
      <c r="E41" s="12">
        <v>3201.3045855</v>
      </c>
      <c r="F41" s="7">
        <f t="shared" si="1"/>
        <v>1.2344075200532907</v>
      </c>
    </row>
    <row r="42" spans="1:6" x14ac:dyDescent="0.2">
      <c r="A42" s="7" t="s">
        <v>259</v>
      </c>
      <c r="B42" s="7" t="s">
        <v>260</v>
      </c>
      <c r="C42" s="7" t="s">
        <v>229</v>
      </c>
      <c r="D42" s="31">
        <v>357387</v>
      </c>
      <c r="E42" s="12">
        <v>3165.376659</v>
      </c>
      <c r="F42" s="7">
        <f t="shared" si="1"/>
        <v>1.2205538858654037</v>
      </c>
    </row>
    <row r="43" spans="1:6" x14ac:dyDescent="0.2">
      <c r="A43" s="7" t="s">
        <v>146</v>
      </c>
      <c r="B43" s="7" t="s">
        <v>689</v>
      </c>
      <c r="C43" s="7" t="s">
        <v>30</v>
      </c>
      <c r="D43" s="31">
        <v>3415915</v>
      </c>
      <c r="E43" s="12">
        <v>2995.7574549999999</v>
      </c>
      <c r="F43" s="7">
        <f t="shared" si="1"/>
        <v>1.1551495435508934</v>
      </c>
    </row>
    <row r="44" spans="1:6" x14ac:dyDescent="0.2">
      <c r="A44" s="7" t="s">
        <v>261</v>
      </c>
      <c r="B44" s="7" t="s">
        <v>262</v>
      </c>
      <c r="C44" s="7" t="s">
        <v>175</v>
      </c>
      <c r="D44" s="31">
        <v>290226</v>
      </c>
      <c r="E44" s="12">
        <v>2870.1900270000001</v>
      </c>
      <c r="F44" s="7">
        <f t="shared" si="1"/>
        <v>1.1067313523862621</v>
      </c>
    </row>
    <row r="45" spans="1:6" x14ac:dyDescent="0.2">
      <c r="A45" s="7" t="s">
        <v>220</v>
      </c>
      <c r="B45" s="7" t="s">
        <v>221</v>
      </c>
      <c r="C45" s="7" t="s">
        <v>16</v>
      </c>
      <c r="D45" s="31">
        <v>1052563</v>
      </c>
      <c r="E45" s="12">
        <v>2371.4244389999999</v>
      </c>
      <c r="F45" s="7">
        <f t="shared" si="1"/>
        <v>0.91440976094517756</v>
      </c>
    </row>
    <row r="46" spans="1:6" x14ac:dyDescent="0.2">
      <c r="A46" s="7" t="s">
        <v>205</v>
      </c>
      <c r="B46" s="7" t="s">
        <v>206</v>
      </c>
      <c r="C46" s="7" t="s">
        <v>200</v>
      </c>
      <c r="D46" s="31">
        <v>698798</v>
      </c>
      <c r="E46" s="12">
        <v>2227.0692260000001</v>
      </c>
      <c r="F46" s="7">
        <f t="shared" si="1"/>
        <v>0.85874709101579849</v>
      </c>
    </row>
    <row r="47" spans="1:6" x14ac:dyDescent="0.2">
      <c r="A47" s="7" t="s">
        <v>122</v>
      </c>
      <c r="B47" s="7" t="s">
        <v>123</v>
      </c>
      <c r="C47" s="7" t="s">
        <v>119</v>
      </c>
      <c r="D47" s="31">
        <v>545944</v>
      </c>
      <c r="E47" s="12">
        <v>1842.8339719999999</v>
      </c>
      <c r="F47" s="7">
        <f t="shared" si="1"/>
        <v>0.7105878408290166</v>
      </c>
    </row>
    <row r="48" spans="1:6" x14ac:dyDescent="0.2">
      <c r="A48" s="7" t="s">
        <v>263</v>
      </c>
      <c r="B48" s="7" t="s">
        <v>264</v>
      </c>
      <c r="C48" s="7" t="s">
        <v>33</v>
      </c>
      <c r="D48" s="31">
        <v>1614973</v>
      </c>
      <c r="E48" s="12">
        <v>1837.8392739999999</v>
      </c>
      <c r="F48" s="7">
        <f t="shared" si="1"/>
        <v>0.70866190950729202</v>
      </c>
    </row>
    <row r="49" spans="1:6" x14ac:dyDescent="0.2">
      <c r="A49" s="7" t="s">
        <v>265</v>
      </c>
      <c r="B49" s="7" t="s">
        <v>266</v>
      </c>
      <c r="C49" s="7" t="s">
        <v>67</v>
      </c>
      <c r="D49" s="31">
        <v>1656994</v>
      </c>
      <c r="E49" s="12">
        <v>1596.513719</v>
      </c>
      <c r="F49" s="7">
        <f t="shared" si="1"/>
        <v>0.61560794606303981</v>
      </c>
    </row>
    <row r="50" spans="1:6" x14ac:dyDescent="0.2">
      <c r="A50" s="7" t="s">
        <v>267</v>
      </c>
      <c r="B50" s="7" t="s">
        <v>268</v>
      </c>
      <c r="C50" s="7" t="s">
        <v>67</v>
      </c>
      <c r="D50" s="31">
        <v>3997148</v>
      </c>
      <c r="E50" s="12">
        <v>1558.8877199999999</v>
      </c>
      <c r="F50" s="7">
        <f t="shared" si="1"/>
        <v>0.60109954335575311</v>
      </c>
    </row>
    <row r="51" spans="1:6" x14ac:dyDescent="0.2">
      <c r="A51" s="7" t="s">
        <v>192</v>
      </c>
      <c r="B51" s="7" t="s">
        <v>193</v>
      </c>
      <c r="C51" s="7" t="s">
        <v>75</v>
      </c>
      <c r="D51" s="31">
        <v>187368</v>
      </c>
      <c r="E51" s="12">
        <v>1555.4354519999999</v>
      </c>
      <c r="F51" s="7">
        <f t="shared" si="1"/>
        <v>0.59976836556038138</v>
      </c>
    </row>
    <row r="52" spans="1:6" x14ac:dyDescent="0.2">
      <c r="A52" s="7" t="s">
        <v>269</v>
      </c>
      <c r="B52" s="7" t="s">
        <v>270</v>
      </c>
      <c r="C52" s="7" t="s">
        <v>30</v>
      </c>
      <c r="D52" s="31">
        <v>47403</v>
      </c>
      <c r="E52" s="12">
        <v>1374.9714180000001</v>
      </c>
      <c r="F52" s="7">
        <f t="shared" si="1"/>
        <v>0.53018230940135469</v>
      </c>
    </row>
    <row r="53" spans="1:6" x14ac:dyDescent="0.2">
      <c r="A53" s="7" t="s">
        <v>271</v>
      </c>
      <c r="B53" s="7" t="s">
        <v>272</v>
      </c>
      <c r="C53" s="7" t="s">
        <v>229</v>
      </c>
      <c r="D53" s="31">
        <v>183623</v>
      </c>
      <c r="E53" s="12">
        <v>1316.3932870000001</v>
      </c>
      <c r="F53" s="7">
        <f t="shared" si="1"/>
        <v>0.50759486622441219</v>
      </c>
    </row>
    <row r="54" spans="1:6" x14ac:dyDescent="0.2">
      <c r="A54" s="7" t="s">
        <v>273</v>
      </c>
      <c r="B54" s="7" t="s">
        <v>274</v>
      </c>
      <c r="C54" s="7" t="s">
        <v>30</v>
      </c>
      <c r="D54" s="31">
        <v>16654</v>
      </c>
      <c r="E54" s="12">
        <v>1137.418238</v>
      </c>
      <c r="F54" s="7">
        <f t="shared" si="1"/>
        <v>0.43858295545897641</v>
      </c>
    </row>
    <row r="55" spans="1:6" x14ac:dyDescent="0.2">
      <c r="A55" s="7" t="s">
        <v>275</v>
      </c>
      <c r="B55" s="7" t="s">
        <v>276</v>
      </c>
      <c r="C55" s="7" t="s">
        <v>277</v>
      </c>
      <c r="D55" s="31">
        <v>656332</v>
      </c>
      <c r="E55" s="12">
        <v>1098.0434359999999</v>
      </c>
      <c r="F55" s="7">
        <f t="shared" si="1"/>
        <v>0.42340022279756112</v>
      </c>
    </row>
    <row r="56" spans="1:6" x14ac:dyDescent="0.2">
      <c r="A56" s="7" t="s">
        <v>278</v>
      </c>
      <c r="B56" s="7" t="s">
        <v>279</v>
      </c>
      <c r="C56" s="7" t="s">
        <v>64</v>
      </c>
      <c r="D56" s="31">
        <v>491003</v>
      </c>
      <c r="E56" s="12">
        <v>951.072811</v>
      </c>
      <c r="F56" s="7">
        <f t="shared" si="1"/>
        <v>0.36672906268719113</v>
      </c>
    </row>
    <row r="57" spans="1:6" x14ac:dyDescent="0.2">
      <c r="A57" s="7" t="s">
        <v>280</v>
      </c>
      <c r="B57" s="7" t="s">
        <v>281</v>
      </c>
      <c r="C57" s="7" t="s">
        <v>36</v>
      </c>
      <c r="D57" s="31">
        <v>152190</v>
      </c>
      <c r="E57" s="12">
        <v>898.07318999999995</v>
      </c>
      <c r="F57" s="7">
        <f t="shared" si="1"/>
        <v>0.34629266590735891</v>
      </c>
    </row>
    <row r="58" spans="1:6" x14ac:dyDescent="0.2">
      <c r="A58" s="7" t="s">
        <v>282</v>
      </c>
      <c r="B58" s="7" t="s">
        <v>283</v>
      </c>
      <c r="C58" s="7" t="s">
        <v>16</v>
      </c>
      <c r="D58" s="31">
        <v>348470</v>
      </c>
      <c r="E58" s="12">
        <v>496.56975</v>
      </c>
      <c r="F58" s="7">
        <f t="shared" si="1"/>
        <v>0.19147488695932538</v>
      </c>
    </row>
    <row r="59" spans="1:6" x14ac:dyDescent="0.2">
      <c r="A59" s="7" t="s">
        <v>34</v>
      </c>
      <c r="B59" s="7" t="s">
        <v>35</v>
      </c>
      <c r="C59" s="7" t="s">
        <v>36</v>
      </c>
      <c r="D59" s="31">
        <v>1578063</v>
      </c>
      <c r="E59" s="12">
        <v>471.84083700000002</v>
      </c>
      <c r="F59" s="7">
        <f t="shared" si="1"/>
        <v>0.18193953805556717</v>
      </c>
    </row>
    <row r="60" spans="1:6" x14ac:dyDescent="0.2">
      <c r="A60" s="6" t="s">
        <v>40</v>
      </c>
      <c r="B60" s="7"/>
      <c r="C60" s="7"/>
      <c r="D60" s="31"/>
      <c r="E60" s="13">
        <f xml:space="preserve"> SUM(E8:E59)</f>
        <v>251013.87191400008</v>
      </c>
      <c r="F60" s="6">
        <f>SUM(F8:F59)</f>
        <v>96.789731452541645</v>
      </c>
    </row>
    <row r="61" spans="1:6" x14ac:dyDescent="0.2">
      <c r="A61" s="7"/>
      <c r="B61" s="7"/>
      <c r="C61" s="7"/>
      <c r="D61" s="31"/>
      <c r="E61" s="12"/>
      <c r="F61" s="7"/>
    </row>
    <row r="62" spans="1:6" x14ac:dyDescent="0.2">
      <c r="A62" s="6" t="s">
        <v>41</v>
      </c>
      <c r="B62" s="7"/>
      <c r="C62" s="7"/>
      <c r="D62" s="31"/>
      <c r="E62" s="12"/>
      <c r="F62" s="7"/>
    </row>
    <row r="63" spans="1:6" x14ac:dyDescent="0.2">
      <c r="A63" s="7" t="s">
        <v>637</v>
      </c>
      <c r="B63" s="24" t="s">
        <v>638</v>
      </c>
      <c r="C63" s="7" t="s">
        <v>75</v>
      </c>
      <c r="D63" s="31">
        <v>60000</v>
      </c>
      <c r="E63" s="12">
        <v>3042.5167289999999</v>
      </c>
      <c r="F63" s="7">
        <f t="shared" ref="F63" si="2">E63/$E$70*100</f>
        <v>1.1731796927966947</v>
      </c>
    </row>
    <row r="64" spans="1:6" x14ac:dyDescent="0.2">
      <c r="A64" s="6"/>
      <c r="B64" s="7"/>
      <c r="C64" s="7"/>
      <c r="D64" s="31"/>
      <c r="E64" s="13">
        <f>E63</f>
        <v>3042.5167289999999</v>
      </c>
      <c r="F64" s="6">
        <f>F63</f>
        <v>1.1731796927966947</v>
      </c>
    </row>
    <row r="65" spans="1:6" x14ac:dyDescent="0.2">
      <c r="A65" s="7"/>
      <c r="B65" s="7"/>
      <c r="C65" s="7"/>
      <c r="D65" s="7"/>
      <c r="E65" s="12"/>
      <c r="F65" s="7"/>
    </row>
    <row r="66" spans="1:6" x14ac:dyDescent="0.2">
      <c r="A66" s="6" t="s">
        <v>40</v>
      </c>
      <c r="B66" s="7"/>
      <c r="C66" s="7"/>
      <c r="D66" s="7"/>
      <c r="E66" s="13">
        <f>E60+E64</f>
        <v>254056.38864300007</v>
      </c>
      <c r="F66" s="6">
        <f>F60+F64</f>
        <v>97.962911145338339</v>
      </c>
    </row>
    <row r="67" spans="1:6" x14ac:dyDescent="0.2">
      <c r="A67" s="7"/>
      <c r="B67" s="7"/>
      <c r="C67" s="7"/>
      <c r="D67" s="7"/>
      <c r="E67" s="12"/>
      <c r="F67" s="7"/>
    </row>
    <row r="68" spans="1:6" x14ac:dyDescent="0.2">
      <c r="A68" s="6" t="s">
        <v>103</v>
      </c>
      <c r="B68" s="7"/>
      <c r="C68" s="7"/>
      <c r="D68" s="7"/>
      <c r="E68" s="13">
        <v>5282.9732365999998</v>
      </c>
      <c r="F68" s="6">
        <f t="shared" ref="F68" si="3">E68/$E$70*100</f>
        <v>2.037088854661659</v>
      </c>
    </row>
    <row r="69" spans="1:6" x14ac:dyDescent="0.2">
      <c r="A69" s="7"/>
      <c r="B69" s="7"/>
      <c r="C69" s="7"/>
      <c r="D69" s="7"/>
      <c r="E69" s="12"/>
      <c r="F69" s="7"/>
    </row>
    <row r="70" spans="1:6" x14ac:dyDescent="0.2">
      <c r="A70" s="8" t="s">
        <v>104</v>
      </c>
      <c r="B70" s="5"/>
      <c r="C70" s="5"/>
      <c r="D70" s="5"/>
      <c r="E70" s="14">
        <f>E66+E68</f>
        <v>259339.36187960007</v>
      </c>
      <c r="F70" s="8">
        <f xml:space="preserve"> ROUND(SUM(F66:F69),2)</f>
        <v>100</v>
      </c>
    </row>
    <row r="72" spans="1:6" x14ac:dyDescent="0.2">
      <c r="A72" s="4" t="s">
        <v>105</v>
      </c>
      <c r="B72" s="2"/>
      <c r="C72" s="2"/>
      <c r="D72" s="2"/>
    </row>
    <row r="73" spans="1:6" x14ac:dyDescent="0.2">
      <c r="A73" s="4" t="s">
        <v>687</v>
      </c>
      <c r="B73" s="2"/>
      <c r="C73" s="2"/>
      <c r="D73" s="2"/>
    </row>
    <row r="74" spans="1:6" x14ac:dyDescent="0.2">
      <c r="A74" s="4" t="s">
        <v>106</v>
      </c>
      <c r="B74" s="2"/>
      <c r="C74" s="2"/>
      <c r="D74" s="2"/>
    </row>
    <row r="75" spans="1:6" x14ac:dyDescent="0.2">
      <c r="A75" s="2" t="s">
        <v>678</v>
      </c>
      <c r="B75" s="2"/>
      <c r="C75" s="2"/>
      <c r="D75" s="10">
        <v>84.442800000000005</v>
      </c>
    </row>
    <row r="76" spans="1:6" x14ac:dyDescent="0.2">
      <c r="A76" s="2" t="s">
        <v>679</v>
      </c>
      <c r="B76" s="2"/>
      <c r="C76" s="2"/>
      <c r="D76" s="10">
        <v>17.700500000000002</v>
      </c>
    </row>
    <row r="77" spans="1:6" x14ac:dyDescent="0.2">
      <c r="A77" s="2" t="s">
        <v>680</v>
      </c>
      <c r="B77" s="2"/>
      <c r="C77" s="2"/>
      <c r="D77" s="10">
        <v>87.998999999999995</v>
      </c>
    </row>
    <row r="78" spans="1:6" x14ac:dyDescent="0.2">
      <c r="A78" s="2" t="s">
        <v>681</v>
      </c>
      <c r="B78" s="2"/>
      <c r="C78" s="2"/>
      <c r="D78" s="10">
        <v>18.687100000000001</v>
      </c>
    </row>
    <row r="79" spans="1:6" x14ac:dyDescent="0.2">
      <c r="A79" s="2"/>
      <c r="B79" s="2"/>
      <c r="C79" s="2"/>
      <c r="D79" s="10"/>
    </row>
    <row r="80" spans="1:6" x14ac:dyDescent="0.2">
      <c r="A80" s="4" t="s">
        <v>107</v>
      </c>
      <c r="B80" s="2"/>
      <c r="C80" s="2"/>
      <c r="D80" s="2"/>
    </row>
    <row r="81" spans="1:4" x14ac:dyDescent="0.2">
      <c r="A81" s="2" t="s">
        <v>678</v>
      </c>
      <c r="B81" s="2"/>
      <c r="C81" s="2"/>
      <c r="D81" s="10">
        <v>75.096100000000007</v>
      </c>
    </row>
    <row r="82" spans="1:4" x14ac:dyDescent="0.2">
      <c r="A82" s="2" t="s">
        <v>679</v>
      </c>
      <c r="B82" s="2"/>
      <c r="C82" s="2"/>
      <c r="D82" s="10">
        <v>15.741400000000001</v>
      </c>
    </row>
    <row r="83" spans="1:4" x14ac:dyDescent="0.2">
      <c r="A83" s="2" t="s">
        <v>680</v>
      </c>
      <c r="B83" s="2"/>
      <c r="C83" s="2"/>
      <c r="D83" s="10">
        <v>78.5214</v>
      </c>
    </row>
    <row r="84" spans="1:4" x14ac:dyDescent="0.2">
      <c r="A84" s="2" t="s">
        <v>681</v>
      </c>
      <c r="B84" s="2"/>
      <c r="C84" s="2"/>
      <c r="D84" s="10">
        <v>16.673999999999999</v>
      </c>
    </row>
    <row r="85" spans="1:4" x14ac:dyDescent="0.2">
      <c r="A85" s="2"/>
      <c r="B85" s="2"/>
      <c r="C85" s="2"/>
      <c r="D85" s="2"/>
    </row>
    <row r="86" spans="1:4" x14ac:dyDescent="0.2">
      <c r="A86" s="4" t="s">
        <v>108</v>
      </c>
      <c r="B86" s="2"/>
      <c r="C86" s="2"/>
      <c r="D86" s="21" t="s">
        <v>109</v>
      </c>
    </row>
    <row r="87" spans="1:4" x14ac:dyDescent="0.2">
      <c r="A87" s="4"/>
      <c r="B87" s="2"/>
      <c r="C87" s="2"/>
      <c r="D87" s="21"/>
    </row>
    <row r="88" spans="1:4" x14ac:dyDescent="0.2">
      <c r="A88" s="9" t="s">
        <v>686</v>
      </c>
      <c r="B88" s="2"/>
      <c r="C88" s="2"/>
      <c r="D88" s="28">
        <v>0.16577607008276954</v>
      </c>
    </row>
  </sheetData>
  <sortState xmlns:xlrd2="http://schemas.microsoft.com/office/spreadsheetml/2017/richdata2" ref="A8:F59">
    <sortCondition descending="1" ref="E8:E59"/>
  </sortState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60A3-442F-4621-B842-65E6C30E8F25}">
  <dimension ref="A1:F145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76.85546875" style="2" bestFit="1" customWidth="1"/>
    <col min="3" max="3" width="11.8554687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68" t="s">
        <v>1552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1026</v>
      </c>
      <c r="B8" s="43" t="s">
        <v>1027</v>
      </c>
      <c r="C8" s="43" t="s">
        <v>810</v>
      </c>
      <c r="D8" s="43">
        <v>3930</v>
      </c>
      <c r="E8" s="7">
        <v>38601.521099999998</v>
      </c>
      <c r="F8" s="7">
        <v>5.3933433090368101</v>
      </c>
    </row>
    <row r="9" spans="1:6" x14ac:dyDescent="0.2">
      <c r="A9" s="43" t="s">
        <v>1006</v>
      </c>
      <c r="B9" s="43" t="s">
        <v>1007</v>
      </c>
      <c r="C9" s="43" t="s">
        <v>1008</v>
      </c>
      <c r="D9" s="43">
        <v>3370</v>
      </c>
      <c r="E9" s="7">
        <v>33153.150099999999</v>
      </c>
      <c r="F9" s="7">
        <v>4.6321055536158102</v>
      </c>
    </row>
    <row r="10" spans="1:6" x14ac:dyDescent="0.2">
      <c r="A10" s="43" t="s">
        <v>998</v>
      </c>
      <c r="B10" s="43" t="s">
        <v>999</v>
      </c>
      <c r="C10" s="43" t="s">
        <v>1000</v>
      </c>
      <c r="D10" s="43">
        <v>2400</v>
      </c>
      <c r="E10" s="7">
        <v>24016.528000800001</v>
      </c>
      <c r="F10" s="7">
        <v>3.3555512038982802</v>
      </c>
    </row>
    <row r="11" spans="1:6" x14ac:dyDescent="0.2">
      <c r="A11" s="43" t="s">
        <v>1152</v>
      </c>
      <c r="B11" s="43" t="s">
        <v>1153</v>
      </c>
      <c r="C11" s="43" t="s">
        <v>1123</v>
      </c>
      <c r="D11" s="43">
        <v>2300</v>
      </c>
      <c r="E11" s="7">
        <v>23007.1875</v>
      </c>
      <c r="F11" s="7">
        <v>3.2145277498632101</v>
      </c>
    </row>
    <row r="12" spans="1:6" x14ac:dyDescent="0.2">
      <c r="A12" s="43" t="s">
        <v>1199</v>
      </c>
      <c r="B12" s="43" t="s">
        <v>1200</v>
      </c>
      <c r="C12" s="43" t="s">
        <v>1003</v>
      </c>
      <c r="D12" s="43">
        <v>10165</v>
      </c>
      <c r="E12" s="7">
        <v>20459.847709999998</v>
      </c>
      <c r="F12" s="7">
        <v>2.85861747429017</v>
      </c>
    </row>
    <row r="13" spans="1:6" x14ac:dyDescent="0.2">
      <c r="A13" s="43" t="s">
        <v>1150</v>
      </c>
      <c r="B13" s="43" t="s">
        <v>1151</v>
      </c>
      <c r="C13" s="43" t="s">
        <v>1000</v>
      </c>
      <c r="D13" s="43">
        <v>1830</v>
      </c>
      <c r="E13" s="7">
        <v>18133.7628</v>
      </c>
      <c r="F13" s="7">
        <v>2.53362057965743</v>
      </c>
    </row>
    <row r="14" spans="1:6" x14ac:dyDescent="0.2">
      <c r="A14" s="43" t="s">
        <v>1053</v>
      </c>
      <c r="B14" s="43" t="s">
        <v>1054</v>
      </c>
      <c r="C14" s="43" t="s">
        <v>813</v>
      </c>
      <c r="D14" s="43">
        <v>2125</v>
      </c>
      <c r="E14" s="7">
        <v>16886.95</v>
      </c>
      <c r="F14" s="7">
        <v>2.3594178725910102</v>
      </c>
    </row>
    <row r="15" spans="1:6" x14ac:dyDescent="0.2">
      <c r="A15" s="43" t="s">
        <v>1145</v>
      </c>
      <c r="B15" s="43" t="s">
        <v>1146</v>
      </c>
      <c r="C15" s="43" t="s">
        <v>1147</v>
      </c>
      <c r="D15" s="43">
        <v>1695</v>
      </c>
      <c r="E15" s="7">
        <v>15944.424300000001</v>
      </c>
      <c r="F15" s="7">
        <v>2.2277296765605699</v>
      </c>
    </row>
    <row r="16" spans="1:6" x14ac:dyDescent="0.2">
      <c r="A16" s="43" t="s">
        <v>1021</v>
      </c>
      <c r="B16" s="43" t="s">
        <v>1022</v>
      </c>
      <c r="C16" s="43" t="s">
        <v>1023</v>
      </c>
      <c r="D16" s="43">
        <v>13200</v>
      </c>
      <c r="E16" s="7">
        <v>12519.130800000001</v>
      </c>
      <c r="F16" s="7">
        <v>1.7491531009936401</v>
      </c>
    </row>
    <row r="17" spans="1:6" x14ac:dyDescent="0.2">
      <c r="A17" s="43" t="s">
        <v>1512</v>
      </c>
      <c r="B17" s="43" t="s">
        <v>1513</v>
      </c>
      <c r="C17" s="43" t="s">
        <v>1003</v>
      </c>
      <c r="D17" s="43">
        <v>6025</v>
      </c>
      <c r="E17" s="7">
        <v>12124.914849999999</v>
      </c>
      <c r="F17" s="7">
        <v>1.69407387365594</v>
      </c>
    </row>
    <row r="18" spans="1:6" x14ac:dyDescent="0.2">
      <c r="A18" s="43" t="s">
        <v>1154</v>
      </c>
      <c r="B18" s="43" t="s">
        <v>1155</v>
      </c>
      <c r="C18" s="43" t="s">
        <v>1123</v>
      </c>
      <c r="D18" s="43">
        <v>1150</v>
      </c>
      <c r="E18" s="7">
        <v>11503.59375</v>
      </c>
      <c r="F18" s="7">
        <v>1.6072638749316099</v>
      </c>
    </row>
    <row r="19" spans="1:6" x14ac:dyDescent="0.2">
      <c r="A19" s="43" t="s">
        <v>995</v>
      </c>
      <c r="B19" s="43" t="s">
        <v>996</v>
      </c>
      <c r="C19" s="43" t="s">
        <v>997</v>
      </c>
      <c r="D19" s="43">
        <v>1150</v>
      </c>
      <c r="E19" s="7">
        <v>11256.211499999999</v>
      </c>
      <c r="F19" s="7">
        <v>1.5727000192909</v>
      </c>
    </row>
    <row r="20" spans="1:6" x14ac:dyDescent="0.2">
      <c r="A20" s="43" t="s">
        <v>1031</v>
      </c>
      <c r="B20" s="43" t="s">
        <v>1032</v>
      </c>
      <c r="C20" s="43" t="s">
        <v>1011</v>
      </c>
      <c r="D20" s="43">
        <v>1000</v>
      </c>
      <c r="E20" s="7">
        <v>10296.86</v>
      </c>
      <c r="F20" s="7">
        <v>1.43866094916888</v>
      </c>
    </row>
    <row r="21" spans="1:6" x14ac:dyDescent="0.2">
      <c r="A21" s="43" t="s">
        <v>1038</v>
      </c>
      <c r="B21" s="43" t="s">
        <v>1039</v>
      </c>
      <c r="C21" s="43" t="s">
        <v>1030</v>
      </c>
      <c r="D21" s="43">
        <v>19</v>
      </c>
      <c r="E21" s="7">
        <v>9728.1139999999996</v>
      </c>
      <c r="F21" s="7">
        <v>1.35919666003647</v>
      </c>
    </row>
    <row r="22" spans="1:6" x14ac:dyDescent="0.2">
      <c r="A22" s="43" t="s">
        <v>1004</v>
      </c>
      <c r="B22" s="43" t="s">
        <v>1005</v>
      </c>
      <c r="C22" s="43" t="s">
        <v>810</v>
      </c>
      <c r="D22" s="43">
        <v>1000</v>
      </c>
      <c r="E22" s="7">
        <v>9658.57</v>
      </c>
      <c r="F22" s="7">
        <v>1.3494800826479301</v>
      </c>
    </row>
    <row r="23" spans="1:6" x14ac:dyDescent="0.2">
      <c r="A23" s="43" t="s">
        <v>1514</v>
      </c>
      <c r="B23" s="43" t="s">
        <v>1515</v>
      </c>
      <c r="C23" s="43" t="s">
        <v>1083</v>
      </c>
      <c r="D23" s="43">
        <v>850</v>
      </c>
      <c r="E23" s="7">
        <v>9148.9069999999992</v>
      </c>
      <c r="F23" s="7">
        <v>1.2782707765743999</v>
      </c>
    </row>
    <row r="24" spans="1:6" x14ac:dyDescent="0.2">
      <c r="A24" s="43" t="s">
        <v>1060</v>
      </c>
      <c r="B24" s="43" t="s">
        <v>1061</v>
      </c>
      <c r="C24" s="43" t="s">
        <v>1008</v>
      </c>
      <c r="D24" s="43">
        <v>850</v>
      </c>
      <c r="E24" s="7">
        <v>7890.5839999999998</v>
      </c>
      <c r="F24" s="7">
        <v>1.1024598826182801</v>
      </c>
    </row>
    <row r="25" spans="1:6" x14ac:dyDescent="0.2">
      <c r="A25" s="43" t="s">
        <v>1553</v>
      </c>
      <c r="B25" s="43" t="s">
        <v>1554</v>
      </c>
      <c r="C25" s="43" t="s">
        <v>1114</v>
      </c>
      <c r="D25" s="43">
        <v>650</v>
      </c>
      <c r="E25" s="7">
        <v>6448.0129999999999</v>
      </c>
      <c r="F25" s="7">
        <v>0.90090615030536603</v>
      </c>
    </row>
    <row r="26" spans="1:6" x14ac:dyDescent="0.2">
      <c r="A26" s="43" t="s">
        <v>1555</v>
      </c>
      <c r="B26" s="43" t="s">
        <v>1556</v>
      </c>
      <c r="C26" s="43" t="s">
        <v>1114</v>
      </c>
      <c r="D26" s="43">
        <v>650</v>
      </c>
      <c r="E26" s="7">
        <v>6420.2905000000001</v>
      </c>
      <c r="F26" s="7">
        <v>0.89703280657112705</v>
      </c>
    </row>
    <row r="27" spans="1:6" x14ac:dyDescent="0.2">
      <c r="A27" s="43" t="s">
        <v>1557</v>
      </c>
      <c r="B27" s="43" t="s">
        <v>1221</v>
      </c>
      <c r="C27" s="43" t="s">
        <v>1222</v>
      </c>
      <c r="D27" s="43">
        <v>650</v>
      </c>
      <c r="E27" s="7">
        <v>6389.4740000000002</v>
      </c>
      <c r="F27" s="7">
        <v>0.89272717406373503</v>
      </c>
    </row>
    <row r="28" spans="1:6" x14ac:dyDescent="0.2">
      <c r="A28" s="43" t="s">
        <v>1558</v>
      </c>
      <c r="B28" s="43" t="s">
        <v>1221</v>
      </c>
      <c r="C28" s="43" t="s">
        <v>1222</v>
      </c>
      <c r="D28" s="43">
        <v>650</v>
      </c>
      <c r="E28" s="7">
        <v>6389.4740000000002</v>
      </c>
      <c r="F28" s="7">
        <v>0.89272717406373503</v>
      </c>
    </row>
    <row r="29" spans="1:6" x14ac:dyDescent="0.2">
      <c r="A29" s="43" t="s">
        <v>1045</v>
      </c>
      <c r="B29" s="43" t="s">
        <v>1046</v>
      </c>
      <c r="C29" s="43" t="s">
        <v>1003</v>
      </c>
      <c r="D29" s="43">
        <v>648</v>
      </c>
      <c r="E29" s="7">
        <v>6337.2261600000002</v>
      </c>
      <c r="F29" s="7">
        <v>0.88542718872000703</v>
      </c>
    </row>
    <row r="30" spans="1:6" x14ac:dyDescent="0.2">
      <c r="A30" s="43" t="s">
        <v>1035</v>
      </c>
      <c r="B30" s="43" t="s">
        <v>1036</v>
      </c>
      <c r="C30" s="43" t="s">
        <v>1037</v>
      </c>
      <c r="D30" s="43">
        <v>600</v>
      </c>
      <c r="E30" s="7">
        <v>6286.0320000000002</v>
      </c>
      <c r="F30" s="7">
        <v>0.87827442187482196</v>
      </c>
    </row>
    <row r="31" spans="1:6" x14ac:dyDescent="0.2">
      <c r="A31" s="43" t="s">
        <v>1033</v>
      </c>
      <c r="B31" s="43" t="s">
        <v>1034</v>
      </c>
      <c r="C31" s="43" t="s">
        <v>1003</v>
      </c>
      <c r="D31" s="43">
        <v>606</v>
      </c>
      <c r="E31" s="7">
        <v>6034.0874400000002</v>
      </c>
      <c r="F31" s="7">
        <v>0.84307312751639296</v>
      </c>
    </row>
    <row r="32" spans="1:6" x14ac:dyDescent="0.2">
      <c r="A32" s="43" t="s">
        <v>1216</v>
      </c>
      <c r="B32" s="43" t="s">
        <v>1217</v>
      </c>
      <c r="C32" s="43" t="s">
        <v>1037</v>
      </c>
      <c r="D32" s="43">
        <v>5500</v>
      </c>
      <c r="E32" s="7">
        <v>5464.6459999999997</v>
      </c>
      <c r="F32" s="7">
        <v>0.76351167261009201</v>
      </c>
    </row>
    <row r="33" spans="1:6" x14ac:dyDescent="0.2">
      <c r="A33" s="43" t="s">
        <v>1057</v>
      </c>
      <c r="B33" s="43" t="s">
        <v>1058</v>
      </c>
      <c r="C33" s="43" t="s">
        <v>1003</v>
      </c>
      <c r="D33" s="43">
        <v>550</v>
      </c>
      <c r="E33" s="7">
        <v>5420.3545000000004</v>
      </c>
      <c r="F33" s="7">
        <v>0.75732333447301803</v>
      </c>
    </row>
    <row r="34" spans="1:6" x14ac:dyDescent="0.2">
      <c r="A34" s="43" t="s">
        <v>1171</v>
      </c>
      <c r="B34" s="43" t="s">
        <v>1172</v>
      </c>
      <c r="C34" s="43" t="s">
        <v>1123</v>
      </c>
      <c r="D34" s="43">
        <v>550</v>
      </c>
      <c r="E34" s="7">
        <v>5338.85</v>
      </c>
      <c r="F34" s="7">
        <v>0.74593565499291004</v>
      </c>
    </row>
    <row r="35" spans="1:6" x14ac:dyDescent="0.2">
      <c r="A35" s="43" t="s">
        <v>1223</v>
      </c>
      <c r="B35" s="43" t="s">
        <v>1224</v>
      </c>
      <c r="C35" s="43" t="s">
        <v>1008</v>
      </c>
      <c r="D35" s="43">
        <v>550</v>
      </c>
      <c r="E35" s="7">
        <v>5149.4960000000001</v>
      </c>
      <c r="F35" s="7">
        <v>0.719479414413848</v>
      </c>
    </row>
    <row r="36" spans="1:6" x14ac:dyDescent="0.2">
      <c r="A36" s="43" t="s">
        <v>1559</v>
      </c>
      <c r="B36" s="43" t="s">
        <v>1560</v>
      </c>
      <c r="C36" s="43" t="s">
        <v>1037</v>
      </c>
      <c r="D36" s="43">
        <v>5000</v>
      </c>
      <c r="E36" s="7">
        <v>4956.26</v>
      </c>
      <c r="F36" s="7">
        <v>0.69248078695133997</v>
      </c>
    </row>
    <row r="37" spans="1:6" x14ac:dyDescent="0.2">
      <c r="A37" s="43" t="s">
        <v>1162</v>
      </c>
      <c r="B37" s="43" t="s">
        <v>1163</v>
      </c>
      <c r="C37" s="43" t="s">
        <v>1123</v>
      </c>
      <c r="D37" s="43">
        <v>459</v>
      </c>
      <c r="E37" s="7">
        <v>4741.3506600000001</v>
      </c>
      <c r="F37" s="7">
        <v>0.66245399479628897</v>
      </c>
    </row>
    <row r="38" spans="1:6" x14ac:dyDescent="0.2">
      <c r="A38" s="43" t="s">
        <v>1518</v>
      </c>
      <c r="B38" s="43" t="s">
        <v>1519</v>
      </c>
      <c r="C38" s="43" t="s">
        <v>1235</v>
      </c>
      <c r="D38" s="43">
        <v>450</v>
      </c>
      <c r="E38" s="7">
        <v>4561.9245000000001</v>
      </c>
      <c r="F38" s="7">
        <v>0.63738485627723296</v>
      </c>
    </row>
    <row r="39" spans="1:6" x14ac:dyDescent="0.2">
      <c r="A39" s="43" t="s">
        <v>1187</v>
      </c>
      <c r="B39" s="43" t="s">
        <v>1188</v>
      </c>
      <c r="C39" s="43" t="s">
        <v>1030</v>
      </c>
      <c r="D39" s="43">
        <v>9</v>
      </c>
      <c r="E39" s="7">
        <v>4549.5315000000001</v>
      </c>
      <c r="F39" s="7">
        <v>0.63565332597158197</v>
      </c>
    </row>
    <row r="40" spans="1:6" x14ac:dyDescent="0.2">
      <c r="A40" s="43" t="s">
        <v>1377</v>
      </c>
      <c r="B40" s="43" t="s">
        <v>1378</v>
      </c>
      <c r="C40" s="43" t="s">
        <v>1222</v>
      </c>
      <c r="D40" s="43">
        <v>450</v>
      </c>
      <c r="E40" s="7">
        <v>4435.7129999999997</v>
      </c>
      <c r="F40" s="7">
        <v>0.61975078565900299</v>
      </c>
    </row>
    <row r="41" spans="1:6" x14ac:dyDescent="0.2">
      <c r="A41" s="43" t="s">
        <v>1148</v>
      </c>
      <c r="B41" s="43" t="s">
        <v>1149</v>
      </c>
      <c r="C41" s="43" t="s">
        <v>1123</v>
      </c>
      <c r="D41" s="43">
        <v>380</v>
      </c>
      <c r="E41" s="7">
        <v>3683.1880000000001</v>
      </c>
      <c r="F41" s="7">
        <v>0.51460918610600204</v>
      </c>
    </row>
    <row r="42" spans="1:6" x14ac:dyDescent="0.2">
      <c r="A42" s="43" t="s">
        <v>1164</v>
      </c>
      <c r="B42" s="43" t="s">
        <v>1165</v>
      </c>
      <c r="C42" s="43" t="s">
        <v>1166</v>
      </c>
      <c r="D42" s="43">
        <v>360</v>
      </c>
      <c r="E42" s="7">
        <v>3612.6684</v>
      </c>
      <c r="F42" s="7">
        <v>0.50475629943268496</v>
      </c>
    </row>
    <row r="43" spans="1:6" x14ac:dyDescent="0.2">
      <c r="A43" s="43" t="s">
        <v>1049</v>
      </c>
      <c r="B43" s="43" t="s">
        <v>1050</v>
      </c>
      <c r="C43" s="43" t="s">
        <v>1003</v>
      </c>
      <c r="D43" s="43">
        <v>351</v>
      </c>
      <c r="E43" s="7">
        <v>3507.20253</v>
      </c>
      <c r="F43" s="7">
        <v>0.490020775337075</v>
      </c>
    </row>
    <row r="44" spans="1:6" x14ac:dyDescent="0.2">
      <c r="A44" s="43" t="s">
        <v>1203</v>
      </c>
      <c r="B44" s="43" t="s">
        <v>1204</v>
      </c>
      <c r="C44" s="43" t="s">
        <v>1003</v>
      </c>
      <c r="D44" s="43">
        <v>350</v>
      </c>
      <c r="E44" s="7">
        <v>3467.87</v>
      </c>
      <c r="F44" s="7">
        <v>0.48452529662385402</v>
      </c>
    </row>
    <row r="45" spans="1:6" x14ac:dyDescent="0.2">
      <c r="A45" s="43" t="s">
        <v>1024</v>
      </c>
      <c r="B45" s="43" t="s">
        <v>1025</v>
      </c>
      <c r="C45" s="43" t="s">
        <v>1003</v>
      </c>
      <c r="D45" s="43">
        <v>352</v>
      </c>
      <c r="E45" s="7">
        <v>3435.1257599999999</v>
      </c>
      <c r="F45" s="7">
        <v>0.47995032334090998</v>
      </c>
    </row>
    <row r="46" spans="1:6" x14ac:dyDescent="0.2">
      <c r="A46" s="43" t="s">
        <v>1177</v>
      </c>
      <c r="B46" s="43" t="s">
        <v>1178</v>
      </c>
      <c r="C46" s="43" t="s">
        <v>1003</v>
      </c>
      <c r="D46" s="43">
        <v>306</v>
      </c>
      <c r="E46" s="7">
        <v>3000.7492200000002</v>
      </c>
      <c r="F46" s="7">
        <v>0.41925992206002499</v>
      </c>
    </row>
    <row r="47" spans="1:6" x14ac:dyDescent="0.2">
      <c r="A47" s="43" t="s">
        <v>1220</v>
      </c>
      <c r="B47" s="43" t="s">
        <v>1221</v>
      </c>
      <c r="C47" s="43" t="s">
        <v>1222</v>
      </c>
      <c r="D47" s="43">
        <v>260</v>
      </c>
      <c r="E47" s="7">
        <v>2555.7896000000001</v>
      </c>
      <c r="F47" s="7">
        <v>0.35709086962549402</v>
      </c>
    </row>
    <row r="48" spans="1:6" x14ac:dyDescent="0.2">
      <c r="A48" s="43" t="s">
        <v>1195</v>
      </c>
      <c r="B48" s="43" t="s">
        <v>1190</v>
      </c>
      <c r="C48" s="43" t="s">
        <v>1044</v>
      </c>
      <c r="D48" s="43">
        <v>250</v>
      </c>
      <c r="E48" s="7">
        <v>2474.7925</v>
      </c>
      <c r="F48" s="7">
        <v>0.34577408326868903</v>
      </c>
    </row>
    <row r="49" spans="1:6" x14ac:dyDescent="0.2">
      <c r="A49" s="43" t="s">
        <v>1160</v>
      </c>
      <c r="B49" s="43" t="s">
        <v>1161</v>
      </c>
      <c r="C49" s="43" t="s">
        <v>1088</v>
      </c>
      <c r="D49" s="43">
        <v>250</v>
      </c>
      <c r="E49" s="7">
        <v>2411.4749999999999</v>
      </c>
      <c r="F49" s="7">
        <v>0.33692746258539402</v>
      </c>
    </row>
    <row r="50" spans="1:6" x14ac:dyDescent="0.2">
      <c r="A50" s="43" t="s">
        <v>1169</v>
      </c>
      <c r="B50" s="43" t="s">
        <v>1170</v>
      </c>
      <c r="C50" s="43" t="s">
        <v>1147</v>
      </c>
      <c r="D50" s="43">
        <v>252</v>
      </c>
      <c r="E50" s="7">
        <v>2410.30188</v>
      </c>
      <c r="F50" s="7">
        <v>0.33676355611947201</v>
      </c>
    </row>
    <row r="51" spans="1:6" x14ac:dyDescent="0.2">
      <c r="A51" s="43" t="s">
        <v>1183</v>
      </c>
      <c r="B51" s="43" t="s">
        <v>1184</v>
      </c>
      <c r="C51" s="43" t="s">
        <v>1037</v>
      </c>
      <c r="D51" s="43">
        <v>2000</v>
      </c>
      <c r="E51" s="7">
        <v>1984.2919999999999</v>
      </c>
      <c r="F51" s="7">
        <v>0.27724213130490499</v>
      </c>
    </row>
    <row r="52" spans="1:6" x14ac:dyDescent="0.2">
      <c r="A52" s="43" t="s">
        <v>1214</v>
      </c>
      <c r="B52" s="43" t="s">
        <v>1215</v>
      </c>
      <c r="C52" s="43" t="s">
        <v>1011</v>
      </c>
      <c r="D52" s="43">
        <v>179</v>
      </c>
      <c r="E52" s="7">
        <v>1772.5600300000001</v>
      </c>
      <c r="F52" s="7">
        <v>0.247659276247189</v>
      </c>
    </row>
    <row r="53" spans="1:6" x14ac:dyDescent="0.2">
      <c r="A53" s="43" t="s">
        <v>1173</v>
      </c>
      <c r="B53" s="43" t="s">
        <v>1174</v>
      </c>
      <c r="C53" s="43" t="s">
        <v>1003</v>
      </c>
      <c r="D53" s="43">
        <v>176</v>
      </c>
      <c r="E53" s="7">
        <v>1744.08608</v>
      </c>
      <c r="F53" s="7">
        <v>0.243680941110692</v>
      </c>
    </row>
    <row r="54" spans="1:6" x14ac:dyDescent="0.2">
      <c r="A54" s="43" t="s">
        <v>1175</v>
      </c>
      <c r="B54" s="43" t="s">
        <v>1176</v>
      </c>
      <c r="C54" s="43" t="s">
        <v>1003</v>
      </c>
      <c r="D54" s="43">
        <v>176</v>
      </c>
      <c r="E54" s="7">
        <v>1730.36688</v>
      </c>
      <c r="F54" s="7">
        <v>0.241764116244292</v>
      </c>
    </row>
    <row r="55" spans="1:6" x14ac:dyDescent="0.2">
      <c r="A55" s="43" t="s">
        <v>1205</v>
      </c>
      <c r="B55" s="43" t="s">
        <v>1206</v>
      </c>
      <c r="C55" s="43" t="s">
        <v>1147</v>
      </c>
      <c r="D55" s="43">
        <v>160</v>
      </c>
      <c r="E55" s="7">
        <v>1602.4112</v>
      </c>
      <c r="F55" s="7">
        <v>0.22388635156259801</v>
      </c>
    </row>
    <row r="56" spans="1:6" x14ac:dyDescent="0.2">
      <c r="A56" s="43" t="s">
        <v>1051</v>
      </c>
      <c r="B56" s="43" t="s">
        <v>1052</v>
      </c>
      <c r="C56" s="43" t="s">
        <v>1008</v>
      </c>
      <c r="D56" s="43">
        <v>150</v>
      </c>
      <c r="E56" s="7">
        <v>1515.7455</v>
      </c>
      <c r="F56" s="7">
        <v>0.211777557403759</v>
      </c>
    </row>
    <row r="57" spans="1:6" x14ac:dyDescent="0.2">
      <c r="A57" s="43" t="s">
        <v>993</v>
      </c>
      <c r="B57" s="43" t="s">
        <v>994</v>
      </c>
      <c r="C57" s="43" t="s">
        <v>813</v>
      </c>
      <c r="D57" s="43">
        <v>145</v>
      </c>
      <c r="E57" s="7">
        <v>1348.25495</v>
      </c>
      <c r="F57" s="7">
        <v>0.18837604338493899</v>
      </c>
    </row>
    <row r="58" spans="1:6" x14ac:dyDescent="0.2">
      <c r="A58" s="43" t="s">
        <v>1227</v>
      </c>
      <c r="B58" s="43" t="s">
        <v>1228</v>
      </c>
      <c r="C58" s="43" t="s">
        <v>1088</v>
      </c>
      <c r="D58" s="43">
        <v>110</v>
      </c>
      <c r="E58" s="7">
        <v>1104.7234000000001</v>
      </c>
      <c r="F58" s="7">
        <v>0.154350201441321</v>
      </c>
    </row>
    <row r="59" spans="1:6" x14ac:dyDescent="0.2">
      <c r="A59" s="43" t="s">
        <v>1062</v>
      </c>
      <c r="B59" s="43" t="s">
        <v>1063</v>
      </c>
      <c r="C59" s="43" t="s">
        <v>1008</v>
      </c>
      <c r="D59" s="43">
        <v>100</v>
      </c>
      <c r="E59" s="7">
        <v>1041.0139999999999</v>
      </c>
      <c r="F59" s="7">
        <v>0.145448825111548</v>
      </c>
    </row>
    <row r="60" spans="1:6" x14ac:dyDescent="0.2">
      <c r="A60" s="43" t="s">
        <v>828</v>
      </c>
      <c r="B60" s="43" t="s">
        <v>829</v>
      </c>
      <c r="C60" s="43" t="s">
        <v>696</v>
      </c>
      <c r="D60" s="43">
        <v>10</v>
      </c>
      <c r="E60" s="7">
        <v>1000.679</v>
      </c>
      <c r="F60" s="7">
        <v>0.13981328287976799</v>
      </c>
    </row>
    <row r="61" spans="1:6" x14ac:dyDescent="0.2">
      <c r="A61" s="43" t="s">
        <v>1561</v>
      </c>
      <c r="B61" s="43" t="s">
        <v>1562</v>
      </c>
      <c r="C61" s="43" t="s">
        <v>1030</v>
      </c>
      <c r="D61" s="43">
        <v>100</v>
      </c>
      <c r="E61" s="7">
        <v>1000.164</v>
      </c>
      <c r="F61" s="7">
        <v>0.139741327896519</v>
      </c>
    </row>
    <row r="62" spans="1:6" x14ac:dyDescent="0.2">
      <c r="A62" s="43" t="s">
        <v>1201</v>
      </c>
      <c r="B62" s="43" t="s">
        <v>1202</v>
      </c>
      <c r="C62" s="43" t="s">
        <v>1166</v>
      </c>
      <c r="D62" s="43">
        <v>90</v>
      </c>
      <c r="E62" s="7">
        <v>915.04169999999999</v>
      </c>
      <c r="F62" s="7">
        <v>0.12784817513796501</v>
      </c>
    </row>
    <row r="63" spans="1:6" x14ac:dyDescent="0.2">
      <c r="A63" s="43" t="s">
        <v>1563</v>
      </c>
      <c r="B63" s="43" t="s">
        <v>1564</v>
      </c>
      <c r="C63" s="43" t="s">
        <v>813</v>
      </c>
      <c r="D63" s="43">
        <v>85</v>
      </c>
      <c r="E63" s="7">
        <v>836.00049999999999</v>
      </c>
      <c r="F63" s="7">
        <v>0.11680466402725299</v>
      </c>
    </row>
    <row r="64" spans="1:6" x14ac:dyDescent="0.2">
      <c r="A64" s="43" t="s">
        <v>788</v>
      </c>
      <c r="B64" s="43" t="s">
        <v>789</v>
      </c>
      <c r="C64" s="43" t="s">
        <v>738</v>
      </c>
      <c r="D64" s="43">
        <v>74</v>
      </c>
      <c r="E64" s="7">
        <v>736.00030000000004</v>
      </c>
      <c r="F64" s="7">
        <v>0.102832794675909</v>
      </c>
    </row>
    <row r="65" spans="1:6" x14ac:dyDescent="0.2">
      <c r="A65" s="43" t="s">
        <v>1236</v>
      </c>
      <c r="B65" s="43" t="s">
        <v>1237</v>
      </c>
      <c r="C65" s="43" t="s">
        <v>1147</v>
      </c>
      <c r="D65" s="43">
        <v>50</v>
      </c>
      <c r="E65" s="7">
        <v>501.00299999999999</v>
      </c>
      <c r="F65" s="7">
        <v>6.9999344607623901E-2</v>
      </c>
    </row>
    <row r="66" spans="1:6" x14ac:dyDescent="0.2">
      <c r="A66" s="43" t="s">
        <v>1067</v>
      </c>
      <c r="B66" s="43" t="s">
        <v>1068</v>
      </c>
      <c r="C66" s="43" t="s">
        <v>1000</v>
      </c>
      <c r="D66" s="43">
        <v>50</v>
      </c>
      <c r="E66" s="7">
        <v>491.35250000000002</v>
      </c>
      <c r="F66" s="7">
        <v>6.8650992052577603E-2</v>
      </c>
    </row>
    <row r="67" spans="1:6" x14ac:dyDescent="0.2">
      <c r="A67" s="43" t="s">
        <v>1209</v>
      </c>
      <c r="B67" s="43" t="s">
        <v>1210</v>
      </c>
      <c r="C67" s="43" t="s">
        <v>1211</v>
      </c>
      <c r="D67" s="43">
        <v>40</v>
      </c>
      <c r="E67" s="7">
        <v>380.83800000000002</v>
      </c>
      <c r="F67" s="7">
        <v>5.3210081380108097E-2</v>
      </c>
    </row>
    <row r="68" spans="1:6" x14ac:dyDescent="0.2">
      <c r="A68" s="43" t="s">
        <v>1009</v>
      </c>
      <c r="B68" s="43" t="s">
        <v>1010</v>
      </c>
      <c r="C68" s="43" t="s">
        <v>1011</v>
      </c>
      <c r="D68" s="43">
        <v>400</v>
      </c>
      <c r="E68" s="7">
        <v>378.14280000000002</v>
      </c>
      <c r="F68" s="7">
        <v>5.28335123104888E-2</v>
      </c>
    </row>
    <row r="69" spans="1:6" x14ac:dyDescent="0.2">
      <c r="A69" s="43" t="s">
        <v>939</v>
      </c>
      <c r="B69" s="43" t="s">
        <v>940</v>
      </c>
      <c r="C69" s="43" t="s">
        <v>696</v>
      </c>
      <c r="D69" s="43">
        <v>26</v>
      </c>
      <c r="E69" s="7">
        <v>253.60087999999999</v>
      </c>
      <c r="F69" s="7">
        <v>3.5432712762032699E-2</v>
      </c>
    </row>
    <row r="70" spans="1:6" x14ac:dyDescent="0.2">
      <c r="A70" s="43" t="s">
        <v>901</v>
      </c>
      <c r="B70" s="43" t="s">
        <v>902</v>
      </c>
      <c r="C70" s="43" t="s">
        <v>696</v>
      </c>
      <c r="D70" s="43">
        <v>1</v>
      </c>
      <c r="E70" s="7">
        <v>9.9393100000000008</v>
      </c>
      <c r="F70" s="25" t="s">
        <v>632</v>
      </c>
    </row>
    <row r="71" spans="1:6" x14ac:dyDescent="0.2">
      <c r="A71" s="42" t="s">
        <v>40</v>
      </c>
      <c r="B71" s="43"/>
      <c r="C71" s="43"/>
      <c r="D71" s="43"/>
      <c r="E71" s="6">
        <f>SUM(E8:E70)</f>
        <v>424158.35959079996</v>
      </c>
      <c r="F71" s="6">
        <f>SUM(F8:F70)</f>
        <v>59.261344614732906</v>
      </c>
    </row>
    <row r="72" spans="1:6" x14ac:dyDescent="0.2">
      <c r="A72" s="43"/>
      <c r="B72" s="43"/>
      <c r="C72" s="43"/>
      <c r="D72" s="43"/>
      <c r="E72" s="7"/>
      <c r="F72" s="7"/>
    </row>
    <row r="73" spans="1:6" x14ac:dyDescent="0.2">
      <c r="A73" s="42" t="s">
        <v>768</v>
      </c>
      <c r="B73" s="43"/>
      <c r="C73" s="43"/>
      <c r="D73" s="43"/>
      <c r="E73" s="7"/>
      <c r="F73" s="7"/>
    </row>
    <row r="74" spans="1:6" x14ac:dyDescent="0.2">
      <c r="A74" s="43" t="s">
        <v>1247</v>
      </c>
      <c r="B74" s="43" t="s">
        <v>1248</v>
      </c>
      <c r="C74" s="43" t="s">
        <v>1101</v>
      </c>
      <c r="D74" s="43">
        <v>2750</v>
      </c>
      <c r="E74" s="7">
        <v>46454.21</v>
      </c>
      <c r="F74" s="7">
        <v>6.4905085483818103</v>
      </c>
    </row>
    <row r="75" spans="1:6" x14ac:dyDescent="0.2">
      <c r="A75" s="43" t="s">
        <v>1084</v>
      </c>
      <c r="B75" s="43" t="s">
        <v>1085</v>
      </c>
      <c r="C75" s="43" t="s">
        <v>1074</v>
      </c>
      <c r="D75" s="43">
        <v>300</v>
      </c>
      <c r="E75" s="7">
        <v>31435.62</v>
      </c>
      <c r="F75" s="7">
        <v>4.3921349719149703</v>
      </c>
    </row>
    <row r="76" spans="1:6" x14ac:dyDescent="0.2">
      <c r="A76" s="43" t="s">
        <v>1550</v>
      </c>
      <c r="B76" s="43" t="s">
        <v>1551</v>
      </c>
      <c r="C76" s="43" t="s">
        <v>1088</v>
      </c>
      <c r="D76" s="43">
        <v>2795</v>
      </c>
      <c r="E76" s="7">
        <v>27719.9156</v>
      </c>
      <c r="F76" s="7">
        <v>3.8729826459694898</v>
      </c>
    </row>
    <row r="77" spans="1:6" x14ac:dyDescent="0.2">
      <c r="A77" s="43" t="s">
        <v>1126</v>
      </c>
      <c r="B77" s="43" t="s">
        <v>1127</v>
      </c>
      <c r="C77" s="43" t="s">
        <v>1109</v>
      </c>
      <c r="D77" s="43">
        <v>230</v>
      </c>
      <c r="E77" s="7">
        <v>23094.944</v>
      </c>
      <c r="F77" s="7">
        <v>3.2267889488681201</v>
      </c>
    </row>
    <row r="78" spans="1:6" x14ac:dyDescent="0.2">
      <c r="A78" s="43" t="s">
        <v>1548</v>
      </c>
      <c r="B78" s="43" t="s">
        <v>1549</v>
      </c>
      <c r="C78" s="43" t="s">
        <v>1395</v>
      </c>
      <c r="D78" s="43">
        <v>1400</v>
      </c>
      <c r="E78" s="7">
        <v>13953.646000000001</v>
      </c>
      <c r="F78" s="7">
        <v>1.94958128970644</v>
      </c>
    </row>
    <row r="79" spans="1:6" x14ac:dyDescent="0.2">
      <c r="A79" s="43" t="s">
        <v>1249</v>
      </c>
      <c r="B79" s="43" t="s">
        <v>1250</v>
      </c>
      <c r="C79" s="43" t="s">
        <v>1101</v>
      </c>
      <c r="D79" s="43">
        <v>1099</v>
      </c>
      <c r="E79" s="7">
        <v>9616.25</v>
      </c>
      <c r="F79" s="7">
        <v>1.3435671993642</v>
      </c>
    </row>
    <row r="80" spans="1:6" x14ac:dyDescent="0.2">
      <c r="A80" s="43" t="s">
        <v>1538</v>
      </c>
      <c r="B80" s="43" t="s">
        <v>1539</v>
      </c>
      <c r="C80" s="43" t="s">
        <v>1091</v>
      </c>
      <c r="D80" s="43">
        <v>1000</v>
      </c>
      <c r="E80" s="7">
        <v>8593.56</v>
      </c>
      <c r="F80" s="7">
        <v>1.20067857447219</v>
      </c>
    </row>
    <row r="81" spans="1:6" x14ac:dyDescent="0.2">
      <c r="A81" s="43" t="s">
        <v>1099</v>
      </c>
      <c r="B81" s="43" t="s">
        <v>1100</v>
      </c>
      <c r="C81" s="43" t="s">
        <v>1101</v>
      </c>
      <c r="D81" s="43">
        <v>960</v>
      </c>
      <c r="E81" s="7">
        <v>8400</v>
      </c>
      <c r="F81" s="7">
        <v>1.1736346782435301</v>
      </c>
    </row>
    <row r="82" spans="1:6" x14ac:dyDescent="0.2">
      <c r="A82" s="43" t="s">
        <v>1565</v>
      </c>
      <c r="B82" s="43" t="s">
        <v>1566</v>
      </c>
      <c r="C82" s="43" t="s">
        <v>1094</v>
      </c>
      <c r="D82" s="43">
        <v>750</v>
      </c>
      <c r="E82" s="7">
        <v>7549.7174999999997</v>
      </c>
      <c r="F82" s="7">
        <v>1.05483455582643</v>
      </c>
    </row>
    <row r="83" spans="1:6" x14ac:dyDescent="0.2">
      <c r="A83" s="43" t="s">
        <v>1567</v>
      </c>
      <c r="B83" s="43" t="s">
        <v>1568</v>
      </c>
      <c r="C83" s="43" t="s">
        <v>1094</v>
      </c>
      <c r="D83" s="43">
        <v>750</v>
      </c>
      <c r="E83" s="7">
        <v>7506.1049999999996</v>
      </c>
      <c r="F83" s="7">
        <v>1.04874108649251</v>
      </c>
    </row>
    <row r="84" spans="1:6" x14ac:dyDescent="0.2">
      <c r="A84" s="43" t="s">
        <v>1569</v>
      </c>
      <c r="B84" s="43" t="s">
        <v>1570</v>
      </c>
      <c r="C84" s="43" t="s">
        <v>1094</v>
      </c>
      <c r="D84" s="43">
        <v>644</v>
      </c>
      <c r="E84" s="7">
        <v>6437.2565599999998</v>
      </c>
      <c r="F84" s="7">
        <v>0.89940327756745497</v>
      </c>
    </row>
    <row r="85" spans="1:6" x14ac:dyDescent="0.2">
      <c r="A85" s="43" t="s">
        <v>1267</v>
      </c>
      <c r="B85" s="43" t="s">
        <v>1268</v>
      </c>
      <c r="C85" s="43" t="s">
        <v>1101</v>
      </c>
      <c r="D85" s="43">
        <v>720</v>
      </c>
      <c r="E85" s="7">
        <v>6300</v>
      </c>
      <c r="F85" s="7">
        <v>0.880226008682644</v>
      </c>
    </row>
    <row r="86" spans="1:6" x14ac:dyDescent="0.2">
      <c r="A86" s="43" t="s">
        <v>1398</v>
      </c>
      <c r="B86" s="43" t="s">
        <v>1399</v>
      </c>
      <c r="C86" s="43" t="s">
        <v>1008</v>
      </c>
      <c r="D86" s="43">
        <v>600</v>
      </c>
      <c r="E86" s="7">
        <v>6010.4579999999996</v>
      </c>
      <c r="F86" s="7">
        <v>0.83977165963407396</v>
      </c>
    </row>
    <row r="87" spans="1:6" x14ac:dyDescent="0.2">
      <c r="A87" s="43" t="s">
        <v>1273</v>
      </c>
      <c r="B87" s="43" t="s">
        <v>1274</v>
      </c>
      <c r="C87" s="43" t="s">
        <v>1101</v>
      </c>
      <c r="D87" s="43">
        <v>580</v>
      </c>
      <c r="E87" s="7">
        <v>5651.0618000000004</v>
      </c>
      <c r="F87" s="7">
        <v>0.78955739254491397</v>
      </c>
    </row>
    <row r="88" spans="1:6" x14ac:dyDescent="0.2">
      <c r="A88" s="43" t="s">
        <v>1124</v>
      </c>
      <c r="B88" s="43" t="s">
        <v>1125</v>
      </c>
      <c r="C88" s="43" t="s">
        <v>1091</v>
      </c>
      <c r="D88" s="43">
        <v>580</v>
      </c>
      <c r="E88" s="7">
        <v>5639.1427999999996</v>
      </c>
      <c r="F88" s="7">
        <v>0.78789208876753503</v>
      </c>
    </row>
    <row r="89" spans="1:6" x14ac:dyDescent="0.2">
      <c r="A89" s="43" t="s">
        <v>1277</v>
      </c>
      <c r="B89" s="43" t="s">
        <v>1278</v>
      </c>
      <c r="C89" s="43" t="s">
        <v>1101</v>
      </c>
      <c r="D89" s="43">
        <v>37</v>
      </c>
      <c r="E89" s="7">
        <v>5563.7565999999997</v>
      </c>
      <c r="F89" s="7">
        <v>0.77735924846027304</v>
      </c>
    </row>
    <row r="90" spans="1:6" x14ac:dyDescent="0.2">
      <c r="A90" s="43" t="s">
        <v>1571</v>
      </c>
      <c r="B90" s="43" t="s">
        <v>1572</v>
      </c>
      <c r="C90" s="43" t="s">
        <v>1088</v>
      </c>
      <c r="D90" s="43">
        <v>500</v>
      </c>
      <c r="E90" s="7">
        <v>5091.0546155000002</v>
      </c>
      <c r="F90" s="7">
        <v>0.71131407685506698</v>
      </c>
    </row>
    <row r="91" spans="1:6" x14ac:dyDescent="0.2">
      <c r="A91" s="43" t="s">
        <v>1253</v>
      </c>
      <c r="B91" s="43" t="s">
        <v>1254</v>
      </c>
      <c r="C91" s="43" t="s">
        <v>1101</v>
      </c>
      <c r="D91" s="43">
        <v>34</v>
      </c>
      <c r="E91" s="7">
        <v>4976.0904</v>
      </c>
      <c r="F91" s="7">
        <v>0.69525145898984497</v>
      </c>
    </row>
    <row r="92" spans="1:6" x14ac:dyDescent="0.2">
      <c r="A92" s="43" t="s">
        <v>1544</v>
      </c>
      <c r="B92" s="43" t="s">
        <v>1545</v>
      </c>
      <c r="C92" s="43" t="s">
        <v>1091</v>
      </c>
      <c r="D92" s="43">
        <v>422</v>
      </c>
      <c r="E92" s="7">
        <v>4216.3032800000001</v>
      </c>
      <c r="F92" s="7">
        <v>0.58909520754761002</v>
      </c>
    </row>
    <row r="93" spans="1:6" x14ac:dyDescent="0.2">
      <c r="A93" s="43" t="s">
        <v>1540</v>
      </c>
      <c r="B93" s="43" t="s">
        <v>1541</v>
      </c>
      <c r="C93" s="43" t="s">
        <v>1094</v>
      </c>
      <c r="D93" s="43">
        <v>370</v>
      </c>
      <c r="E93" s="7">
        <v>3689.4845999999998</v>
      </c>
      <c r="F93" s="7">
        <v>0.51548893707207699</v>
      </c>
    </row>
    <row r="94" spans="1:6" x14ac:dyDescent="0.2">
      <c r="A94" s="43" t="s">
        <v>1408</v>
      </c>
      <c r="B94" s="43" t="s">
        <v>1409</v>
      </c>
      <c r="C94" s="43" t="s">
        <v>1091</v>
      </c>
      <c r="D94" s="43">
        <v>323</v>
      </c>
      <c r="E94" s="7">
        <v>3236.9025099999999</v>
      </c>
      <c r="F94" s="7">
        <v>0.452254885217799</v>
      </c>
    </row>
    <row r="95" spans="1:6" x14ac:dyDescent="0.2">
      <c r="A95" s="43" t="s">
        <v>1311</v>
      </c>
      <c r="B95" s="43" t="s">
        <v>1312</v>
      </c>
      <c r="C95" s="43" t="s">
        <v>1094</v>
      </c>
      <c r="D95" s="43">
        <v>320</v>
      </c>
      <c r="E95" s="7">
        <v>3191.5904</v>
      </c>
      <c r="F95" s="7">
        <v>0.445923949070134</v>
      </c>
    </row>
    <row r="96" spans="1:6" x14ac:dyDescent="0.2">
      <c r="A96" s="43" t="s">
        <v>1130</v>
      </c>
      <c r="B96" s="43" t="s">
        <v>1131</v>
      </c>
      <c r="C96" s="43" t="s">
        <v>1132</v>
      </c>
      <c r="D96" s="43">
        <v>300</v>
      </c>
      <c r="E96" s="7">
        <v>2965.56</v>
      </c>
      <c r="F96" s="7">
        <v>0.41434334004903201</v>
      </c>
    </row>
    <row r="97" spans="1:6" x14ac:dyDescent="0.2">
      <c r="A97" s="43" t="s">
        <v>1121</v>
      </c>
      <c r="B97" s="43" t="s">
        <v>1122</v>
      </c>
      <c r="C97" s="43" t="s">
        <v>1123</v>
      </c>
      <c r="D97" s="43">
        <v>300</v>
      </c>
      <c r="E97" s="7">
        <v>2959.491</v>
      </c>
      <c r="F97" s="7">
        <v>0.41349538899400101</v>
      </c>
    </row>
    <row r="98" spans="1:6" x14ac:dyDescent="0.2">
      <c r="A98" s="43" t="s">
        <v>1410</v>
      </c>
      <c r="B98" s="43" t="s">
        <v>1411</v>
      </c>
      <c r="C98" s="43" t="s">
        <v>1094</v>
      </c>
      <c r="D98" s="43">
        <v>280</v>
      </c>
      <c r="E98" s="7">
        <v>2804.6984000000002</v>
      </c>
      <c r="F98" s="7">
        <v>0.391868012411206</v>
      </c>
    </row>
    <row r="99" spans="1:6" x14ac:dyDescent="0.2">
      <c r="A99" s="43" t="s">
        <v>1095</v>
      </c>
      <c r="B99" s="43" t="s">
        <v>1096</v>
      </c>
      <c r="C99" s="43" t="s">
        <v>1080</v>
      </c>
      <c r="D99" s="43">
        <v>15</v>
      </c>
      <c r="E99" s="7">
        <v>2150.2860000000001</v>
      </c>
      <c r="F99" s="7">
        <v>0.30043454973113798</v>
      </c>
    </row>
    <row r="100" spans="1:6" x14ac:dyDescent="0.2">
      <c r="A100" s="43" t="s">
        <v>1102</v>
      </c>
      <c r="B100" s="43" t="s">
        <v>1103</v>
      </c>
      <c r="C100" s="43" t="s">
        <v>1104</v>
      </c>
      <c r="D100" s="43">
        <v>220</v>
      </c>
      <c r="E100" s="7">
        <v>2115.5156000000002</v>
      </c>
      <c r="F100" s="7">
        <v>0.29557648458632901</v>
      </c>
    </row>
    <row r="101" spans="1:6" x14ac:dyDescent="0.2">
      <c r="A101" s="43" t="s">
        <v>1128</v>
      </c>
      <c r="B101" s="43" t="s">
        <v>1129</v>
      </c>
      <c r="C101" s="43" t="s">
        <v>1091</v>
      </c>
      <c r="D101" s="43">
        <v>200</v>
      </c>
      <c r="E101" s="7">
        <v>2001.2460000000001</v>
      </c>
      <c r="F101" s="7">
        <v>0.27961091729715998</v>
      </c>
    </row>
    <row r="102" spans="1:6" x14ac:dyDescent="0.2">
      <c r="A102" s="43" t="s">
        <v>1573</v>
      </c>
      <c r="B102" s="43" t="s">
        <v>1574</v>
      </c>
      <c r="C102" s="43" t="s">
        <v>1094</v>
      </c>
      <c r="D102" s="43">
        <v>200</v>
      </c>
      <c r="E102" s="7">
        <v>1966.3820000000001</v>
      </c>
      <c r="F102" s="7">
        <v>0.274739774508793</v>
      </c>
    </row>
    <row r="103" spans="1:6" x14ac:dyDescent="0.2">
      <c r="A103" s="43" t="s">
        <v>1135</v>
      </c>
      <c r="B103" s="43" t="s">
        <v>1136</v>
      </c>
      <c r="C103" s="43" t="s">
        <v>1088</v>
      </c>
      <c r="D103" s="43">
        <v>200</v>
      </c>
      <c r="E103" s="7">
        <v>1953.9</v>
      </c>
      <c r="F103" s="7">
        <v>0.27299580926428901</v>
      </c>
    </row>
    <row r="104" spans="1:6" x14ac:dyDescent="0.2">
      <c r="A104" s="43" t="s">
        <v>1075</v>
      </c>
      <c r="B104" s="43" t="s">
        <v>1076</v>
      </c>
      <c r="C104" s="43" t="s">
        <v>1077</v>
      </c>
      <c r="D104" s="43">
        <v>160</v>
      </c>
      <c r="E104" s="7">
        <v>1684.3136</v>
      </c>
      <c r="F104" s="7">
        <v>0.235329624999666</v>
      </c>
    </row>
    <row r="105" spans="1:6" x14ac:dyDescent="0.2">
      <c r="A105" s="43" t="s">
        <v>1295</v>
      </c>
      <c r="B105" s="43" t="s">
        <v>1296</v>
      </c>
      <c r="C105" s="43" t="s">
        <v>1074</v>
      </c>
      <c r="D105" s="43">
        <v>150</v>
      </c>
      <c r="E105" s="7">
        <v>1509.2249999999999</v>
      </c>
      <c r="F105" s="7">
        <v>0.210866523484772</v>
      </c>
    </row>
    <row r="106" spans="1:6" x14ac:dyDescent="0.2">
      <c r="A106" s="43" t="s">
        <v>1263</v>
      </c>
      <c r="B106" s="43" t="s">
        <v>1264</v>
      </c>
      <c r="C106" s="43" t="s">
        <v>1037</v>
      </c>
      <c r="D106" s="43">
        <v>100</v>
      </c>
      <c r="E106" s="7">
        <v>1303.742</v>
      </c>
      <c r="F106" s="7">
        <v>0.18215676460506799</v>
      </c>
    </row>
    <row r="107" spans="1:6" x14ac:dyDescent="0.2">
      <c r="A107" s="43" t="s">
        <v>1119</v>
      </c>
      <c r="B107" s="43" t="s">
        <v>1120</v>
      </c>
      <c r="C107" s="43" t="s">
        <v>1091</v>
      </c>
      <c r="D107" s="43">
        <v>130</v>
      </c>
      <c r="E107" s="7">
        <v>1249.4351999999999</v>
      </c>
      <c r="F107" s="7">
        <v>0.174569104635492</v>
      </c>
    </row>
    <row r="108" spans="1:6" x14ac:dyDescent="0.2">
      <c r="A108" s="43" t="s">
        <v>1536</v>
      </c>
      <c r="B108" s="43" t="s">
        <v>1537</v>
      </c>
      <c r="C108" s="43" t="s">
        <v>1109</v>
      </c>
      <c r="D108" s="43">
        <v>110</v>
      </c>
      <c r="E108" s="7">
        <v>1056.1727000000001</v>
      </c>
      <c r="F108" s="7">
        <v>0.147566774635011</v>
      </c>
    </row>
    <row r="109" spans="1:6" x14ac:dyDescent="0.2">
      <c r="A109" s="43" t="s">
        <v>1269</v>
      </c>
      <c r="B109" s="43" t="s">
        <v>1270</v>
      </c>
      <c r="C109" s="43" t="s">
        <v>1088</v>
      </c>
      <c r="D109" s="43">
        <v>90</v>
      </c>
      <c r="E109" s="7">
        <v>918.24390000000005</v>
      </c>
      <c r="F109" s="7">
        <v>0.12829558144352099</v>
      </c>
    </row>
    <row r="110" spans="1:6" x14ac:dyDescent="0.2">
      <c r="A110" s="43" t="s">
        <v>1107</v>
      </c>
      <c r="B110" s="43" t="s">
        <v>1108</v>
      </c>
      <c r="C110" s="43" t="s">
        <v>1109</v>
      </c>
      <c r="D110" s="43">
        <v>50</v>
      </c>
      <c r="E110" s="7">
        <v>481.38650000000001</v>
      </c>
      <c r="F110" s="7">
        <v>6.7258558337890101E-2</v>
      </c>
    </row>
    <row r="111" spans="1:6" x14ac:dyDescent="0.2">
      <c r="A111" s="42" t="s">
        <v>40</v>
      </c>
      <c r="B111" s="43"/>
      <c r="C111" s="43"/>
      <c r="D111" s="43"/>
      <c r="E111" s="6">
        <f>SUM(E74:E110)</f>
        <v>271446.66756550001</v>
      </c>
      <c r="F111" s="6">
        <f>SUM(F74:F110)</f>
        <v>37.926097898632491</v>
      </c>
    </row>
    <row r="112" spans="1:6" x14ac:dyDescent="0.2">
      <c r="A112" s="43"/>
      <c r="B112" s="43"/>
      <c r="C112" s="43"/>
      <c r="D112" s="43"/>
      <c r="E112" s="7"/>
      <c r="F112" s="7"/>
    </row>
    <row r="113" spans="1:6" x14ac:dyDescent="0.2">
      <c r="A113" s="42" t="s">
        <v>1137</v>
      </c>
      <c r="B113" s="43"/>
      <c r="C113" s="43"/>
      <c r="D113" s="43"/>
      <c r="E113" s="7"/>
      <c r="F113" s="7"/>
    </row>
    <row r="114" spans="1:6" x14ac:dyDescent="0.2">
      <c r="A114" s="43" t="s">
        <v>1575</v>
      </c>
      <c r="B114" s="43" t="s">
        <v>1576</v>
      </c>
      <c r="C114" s="43" t="s">
        <v>1140</v>
      </c>
      <c r="D114" s="43">
        <v>1000</v>
      </c>
      <c r="E114" s="7">
        <v>4559.7349999999997</v>
      </c>
      <c r="F114" s="7">
        <v>0.63707894280961197</v>
      </c>
    </row>
    <row r="115" spans="1:6" x14ac:dyDescent="0.2">
      <c r="A115" s="43" t="s">
        <v>1138</v>
      </c>
      <c r="B115" s="43" t="s">
        <v>1139</v>
      </c>
      <c r="C115" s="43" t="s">
        <v>1140</v>
      </c>
      <c r="D115" s="43">
        <v>400</v>
      </c>
      <c r="E115" s="7">
        <v>1821.9</v>
      </c>
      <c r="F115" s="7">
        <v>0.25455297860617598</v>
      </c>
    </row>
    <row r="116" spans="1:6" x14ac:dyDescent="0.2">
      <c r="A116" s="42" t="s">
        <v>40</v>
      </c>
      <c r="B116" s="43"/>
      <c r="C116" s="43"/>
      <c r="D116" s="43"/>
      <c r="E116" s="6">
        <f>SUM(E114:E115)</f>
        <v>6381.6350000000002</v>
      </c>
      <c r="F116" s="6">
        <f>SUM(F114:F115)</f>
        <v>0.89163192141578795</v>
      </c>
    </row>
    <row r="117" spans="1:6" x14ac:dyDescent="0.2">
      <c r="A117" s="43"/>
      <c r="B117" s="43"/>
      <c r="C117" s="43"/>
      <c r="D117" s="43"/>
      <c r="E117" s="7"/>
      <c r="F117" s="7"/>
    </row>
    <row r="118" spans="1:6" x14ac:dyDescent="0.2">
      <c r="A118" s="42" t="s">
        <v>40</v>
      </c>
      <c r="B118" s="43"/>
      <c r="C118" s="43"/>
      <c r="D118" s="43"/>
      <c r="E118" s="6">
        <f>E71+E111+E116</f>
        <v>701986.66215629992</v>
      </c>
      <c r="F118" s="6">
        <f>F71+F111+F116</f>
        <v>98.079074434781191</v>
      </c>
    </row>
    <row r="119" spans="1:6" x14ac:dyDescent="0.2">
      <c r="A119" s="43"/>
      <c r="B119" s="43"/>
      <c r="C119" s="43"/>
      <c r="D119" s="43"/>
      <c r="E119" s="7"/>
      <c r="F119" s="7"/>
    </row>
    <row r="120" spans="1:6" x14ac:dyDescent="0.2">
      <c r="A120" s="42" t="s">
        <v>103</v>
      </c>
      <c r="B120" s="43"/>
      <c r="C120" s="43"/>
      <c r="D120" s="43"/>
      <c r="E120" s="6">
        <v>13738.612584099999</v>
      </c>
      <c r="F120" s="6">
        <v>1.92</v>
      </c>
    </row>
    <row r="121" spans="1:6" x14ac:dyDescent="0.2">
      <c r="A121" s="43"/>
      <c r="B121" s="43"/>
      <c r="C121" s="43"/>
      <c r="D121" s="43"/>
      <c r="E121" s="7"/>
      <c r="F121" s="7"/>
    </row>
    <row r="122" spans="1:6" x14ac:dyDescent="0.2">
      <c r="A122" s="44" t="s">
        <v>104</v>
      </c>
      <c r="B122" s="41"/>
      <c r="C122" s="41"/>
      <c r="D122" s="41"/>
      <c r="E122" s="8">
        <f>E118+E120</f>
        <v>715725.27474039991</v>
      </c>
      <c r="F122" s="8">
        <f>F118+F120</f>
        <v>99.999074434781193</v>
      </c>
    </row>
    <row r="123" spans="1:6" x14ac:dyDescent="0.2">
      <c r="A123" s="4" t="s">
        <v>718</v>
      </c>
      <c r="F123" s="9" t="s">
        <v>1337</v>
      </c>
    </row>
    <row r="125" spans="1:6" x14ac:dyDescent="0.2">
      <c r="A125" s="4" t="s">
        <v>105</v>
      </c>
    </row>
    <row r="126" spans="1:6" x14ac:dyDescent="0.2">
      <c r="A126" s="4" t="s">
        <v>687</v>
      </c>
    </row>
    <row r="127" spans="1:6" x14ac:dyDescent="0.2">
      <c r="A127" s="4" t="s">
        <v>106</v>
      </c>
    </row>
    <row r="128" spans="1:6" x14ac:dyDescent="0.2">
      <c r="A128" s="2" t="s">
        <v>678</v>
      </c>
      <c r="D128" s="10">
        <v>18.5107</v>
      </c>
    </row>
    <row r="129" spans="1:4" x14ac:dyDescent="0.2">
      <c r="A129" s="2" t="s">
        <v>679</v>
      </c>
      <c r="D129" s="10">
        <v>11.186999999999999</v>
      </c>
    </row>
    <row r="130" spans="1:4" x14ac:dyDescent="0.2">
      <c r="A130" s="2" t="s">
        <v>680</v>
      </c>
      <c r="D130" s="10">
        <v>19.39</v>
      </c>
    </row>
    <row r="131" spans="1:4" x14ac:dyDescent="0.2">
      <c r="A131" s="2" t="s">
        <v>681</v>
      </c>
      <c r="D131" s="10">
        <v>11.878399999999999</v>
      </c>
    </row>
    <row r="133" spans="1:4" x14ac:dyDescent="0.2">
      <c r="A133" s="4" t="s">
        <v>107</v>
      </c>
    </row>
    <row r="134" spans="1:4" x14ac:dyDescent="0.2">
      <c r="A134" s="2" t="s">
        <v>678</v>
      </c>
      <c r="D134" s="10">
        <v>19.335100000000001</v>
      </c>
    </row>
    <row r="135" spans="1:4" x14ac:dyDescent="0.2">
      <c r="A135" s="2" t="s">
        <v>679</v>
      </c>
      <c r="D135" s="10">
        <v>11.2325</v>
      </c>
    </row>
    <row r="136" spans="1:4" x14ac:dyDescent="0.2">
      <c r="A136" s="2" t="s">
        <v>680</v>
      </c>
      <c r="D136" s="10">
        <v>20.326799999999999</v>
      </c>
    </row>
    <row r="137" spans="1:4" x14ac:dyDescent="0.2">
      <c r="A137" s="2" t="s">
        <v>681</v>
      </c>
      <c r="D137" s="10">
        <v>11.9994</v>
      </c>
    </row>
    <row r="139" spans="1:4" x14ac:dyDescent="0.2">
      <c r="A139" s="4" t="s">
        <v>108</v>
      </c>
      <c r="D139" s="21" t="s">
        <v>322</v>
      </c>
    </row>
    <row r="140" spans="1:4" x14ac:dyDescent="0.2">
      <c r="A140" s="59" t="s">
        <v>682</v>
      </c>
      <c r="B140" s="60"/>
      <c r="C140" s="73" t="s">
        <v>683</v>
      </c>
      <c r="D140" s="73"/>
    </row>
    <row r="141" spans="1:4" x14ac:dyDescent="0.2">
      <c r="A141" s="76"/>
      <c r="B141" s="76"/>
      <c r="C141" s="17" t="s">
        <v>684</v>
      </c>
      <c r="D141" s="17" t="s">
        <v>685</v>
      </c>
    </row>
    <row r="142" spans="1:4" x14ac:dyDescent="0.2">
      <c r="A142" s="18" t="s">
        <v>679</v>
      </c>
      <c r="B142" s="19"/>
      <c r="C142" s="58">
        <v>0.31694198800000001</v>
      </c>
      <c r="D142" s="58">
        <v>0.29348986040000002</v>
      </c>
    </row>
    <row r="143" spans="1:4" x14ac:dyDescent="0.2">
      <c r="A143" s="18" t="s">
        <v>681</v>
      </c>
      <c r="B143" s="19"/>
      <c r="C143" s="58">
        <v>0.31694198800000001</v>
      </c>
      <c r="D143" s="58">
        <v>0.29348986040000002</v>
      </c>
    </row>
    <row r="145" spans="1:5" x14ac:dyDescent="0.2">
      <c r="A145" s="4" t="s">
        <v>722</v>
      </c>
      <c r="D145" s="29">
        <v>2.8644932589872036</v>
      </c>
      <c r="E145" s="1" t="s">
        <v>779</v>
      </c>
    </row>
  </sheetData>
  <mergeCells count="3">
    <mergeCell ref="A1:F1"/>
    <mergeCell ref="C140:D140"/>
    <mergeCell ref="A141:B14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1B05-AA40-4B39-A18E-0660DE5C392E}">
  <dimension ref="A1:F78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7.140625" style="1" bestFit="1" customWidth="1"/>
    <col min="3" max="3" width="20" style="1" bestFit="1" customWidth="1"/>
    <col min="4" max="4" width="11.5703125" style="1" bestFit="1" customWidth="1"/>
    <col min="5" max="5" width="24" style="35" bestFit="1" customWidth="1"/>
    <col min="6" max="6" width="14.140625" style="1" bestFit="1" customWidth="1"/>
    <col min="7" max="16384" width="9.140625" style="2"/>
  </cols>
  <sheetData>
    <row r="1" spans="1:6" x14ac:dyDescent="0.2">
      <c r="A1" s="77" t="s">
        <v>224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31"/>
      <c r="E6" s="12"/>
      <c r="F6" s="7"/>
    </row>
    <row r="7" spans="1:6" x14ac:dyDescent="0.2">
      <c r="A7" s="6"/>
      <c r="B7" s="7"/>
      <c r="C7" s="7"/>
      <c r="D7" s="31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1">
        <v>3500000</v>
      </c>
      <c r="E8" s="12">
        <v>72714.25</v>
      </c>
      <c r="F8" s="7">
        <f t="shared" ref="F8:F45" si="0">E8/$E$56*100</f>
        <v>9.5692905923228739</v>
      </c>
    </row>
    <row r="9" spans="1:6" x14ac:dyDescent="0.2">
      <c r="A9" s="7" t="s">
        <v>182</v>
      </c>
      <c r="B9" s="7" t="s">
        <v>183</v>
      </c>
      <c r="C9" s="7" t="s">
        <v>75</v>
      </c>
      <c r="D9" s="31">
        <v>6900000</v>
      </c>
      <c r="E9" s="12">
        <v>50666.7</v>
      </c>
      <c r="F9" s="7">
        <f t="shared" si="0"/>
        <v>6.6678041189181663</v>
      </c>
    </row>
    <row r="10" spans="1:6" x14ac:dyDescent="0.2">
      <c r="A10" s="7" t="s">
        <v>115</v>
      </c>
      <c r="B10" s="7" t="s">
        <v>116</v>
      </c>
      <c r="C10" s="7" t="s">
        <v>11</v>
      </c>
      <c r="D10" s="31">
        <v>5500000</v>
      </c>
      <c r="E10" s="12">
        <v>39025.25</v>
      </c>
      <c r="F10" s="7">
        <f t="shared" si="0"/>
        <v>5.1357740427501932</v>
      </c>
    </row>
    <row r="11" spans="1:6" x14ac:dyDescent="0.2">
      <c r="A11" s="7" t="s">
        <v>111</v>
      </c>
      <c r="B11" s="7" t="s">
        <v>112</v>
      </c>
      <c r="C11" s="7" t="s">
        <v>11</v>
      </c>
      <c r="D11" s="31">
        <v>11000000</v>
      </c>
      <c r="E11" s="12">
        <v>38516.5</v>
      </c>
      <c r="F11" s="7">
        <f t="shared" si="0"/>
        <v>5.0688218760312314</v>
      </c>
    </row>
    <row r="12" spans="1:6" x14ac:dyDescent="0.2">
      <c r="A12" s="7" t="s">
        <v>120</v>
      </c>
      <c r="B12" s="7" t="s">
        <v>121</v>
      </c>
      <c r="C12" s="7" t="s">
        <v>36</v>
      </c>
      <c r="D12" s="31">
        <v>10500000</v>
      </c>
      <c r="E12" s="12">
        <v>33395.25</v>
      </c>
      <c r="F12" s="7">
        <f t="shared" si="0"/>
        <v>4.3948586646121006</v>
      </c>
    </row>
    <row r="13" spans="1:6" x14ac:dyDescent="0.2">
      <c r="A13" s="7" t="s">
        <v>184</v>
      </c>
      <c r="B13" s="7" t="s">
        <v>185</v>
      </c>
      <c r="C13" s="7" t="s">
        <v>170</v>
      </c>
      <c r="D13" s="31">
        <v>2500000</v>
      </c>
      <c r="E13" s="12">
        <v>32323.75</v>
      </c>
      <c r="F13" s="7">
        <f t="shared" si="0"/>
        <v>4.2538478604069558</v>
      </c>
    </row>
    <row r="14" spans="1:6" x14ac:dyDescent="0.2">
      <c r="A14" s="7" t="s">
        <v>186</v>
      </c>
      <c r="B14" s="7" t="s">
        <v>187</v>
      </c>
      <c r="C14" s="7" t="s">
        <v>30</v>
      </c>
      <c r="D14" s="31">
        <v>3800000</v>
      </c>
      <c r="E14" s="12">
        <v>24544.2</v>
      </c>
      <c r="F14" s="7">
        <f t="shared" si="0"/>
        <v>3.2300488852747713</v>
      </c>
    </row>
    <row r="15" spans="1:6" x14ac:dyDescent="0.2">
      <c r="A15" s="7" t="s">
        <v>23</v>
      </c>
      <c r="B15" s="7" t="s">
        <v>24</v>
      </c>
      <c r="C15" s="7" t="s">
        <v>11</v>
      </c>
      <c r="D15" s="31">
        <v>1800000</v>
      </c>
      <c r="E15" s="12">
        <v>21835.8</v>
      </c>
      <c r="F15" s="7">
        <f t="shared" si="0"/>
        <v>2.8736198959054629</v>
      </c>
    </row>
    <row r="16" spans="1:6" x14ac:dyDescent="0.2">
      <c r="A16" s="7" t="s">
        <v>188</v>
      </c>
      <c r="B16" s="7" t="s">
        <v>189</v>
      </c>
      <c r="C16" s="7" t="s">
        <v>75</v>
      </c>
      <c r="D16" s="31">
        <v>2000000</v>
      </c>
      <c r="E16" s="12">
        <v>21078</v>
      </c>
      <c r="F16" s="7">
        <f t="shared" si="0"/>
        <v>2.7738924228054547</v>
      </c>
    </row>
    <row r="17" spans="1:6" x14ac:dyDescent="0.2">
      <c r="A17" s="7" t="s">
        <v>190</v>
      </c>
      <c r="B17" s="7" t="s">
        <v>191</v>
      </c>
      <c r="C17" s="7" t="s">
        <v>11</v>
      </c>
      <c r="D17" s="31">
        <v>9100000</v>
      </c>
      <c r="E17" s="12">
        <v>21034.65</v>
      </c>
      <c r="F17" s="7">
        <f t="shared" si="0"/>
        <v>2.768187505995102</v>
      </c>
    </row>
    <row r="18" spans="1:6" x14ac:dyDescent="0.2">
      <c r="A18" s="7" t="s">
        <v>113</v>
      </c>
      <c r="B18" s="7" t="s">
        <v>114</v>
      </c>
      <c r="C18" s="7" t="s">
        <v>11</v>
      </c>
      <c r="D18" s="31">
        <v>7500000</v>
      </c>
      <c r="E18" s="12">
        <v>20178.75</v>
      </c>
      <c r="F18" s="7">
        <f t="shared" si="0"/>
        <v>2.6555499443346413</v>
      </c>
    </row>
    <row r="19" spans="1:6" x14ac:dyDescent="0.2">
      <c r="A19" s="7" t="s">
        <v>192</v>
      </c>
      <c r="B19" s="7" t="s">
        <v>193</v>
      </c>
      <c r="C19" s="7" t="s">
        <v>75</v>
      </c>
      <c r="D19" s="31">
        <v>2200000</v>
      </c>
      <c r="E19" s="12">
        <v>18263.3</v>
      </c>
      <c r="F19" s="7">
        <f t="shared" si="0"/>
        <v>2.4034742141295595</v>
      </c>
    </row>
    <row r="20" spans="1:6" x14ac:dyDescent="0.2">
      <c r="A20" s="7" t="s">
        <v>194</v>
      </c>
      <c r="B20" s="7" t="s">
        <v>195</v>
      </c>
      <c r="C20" s="7" t="s">
        <v>55</v>
      </c>
      <c r="D20" s="31">
        <v>1200000</v>
      </c>
      <c r="E20" s="12">
        <v>17067.599999999999</v>
      </c>
      <c r="F20" s="7">
        <f t="shared" si="0"/>
        <v>2.2461185271598052</v>
      </c>
    </row>
    <row r="21" spans="1:6" x14ac:dyDescent="0.2">
      <c r="A21" s="7" t="s">
        <v>126</v>
      </c>
      <c r="B21" s="7" t="s">
        <v>127</v>
      </c>
      <c r="C21" s="7" t="s">
        <v>128</v>
      </c>
      <c r="D21" s="31">
        <v>12000000</v>
      </c>
      <c r="E21" s="12">
        <v>16950</v>
      </c>
      <c r="F21" s="7">
        <f t="shared" si="0"/>
        <v>2.2306422130445229</v>
      </c>
    </row>
    <row r="22" spans="1:6" x14ac:dyDescent="0.2">
      <c r="A22" s="7" t="s">
        <v>196</v>
      </c>
      <c r="B22" s="7" t="s">
        <v>197</v>
      </c>
      <c r="C22" s="7" t="s">
        <v>64</v>
      </c>
      <c r="D22" s="31">
        <v>4800000</v>
      </c>
      <c r="E22" s="12">
        <v>16305.6</v>
      </c>
      <c r="F22" s="7">
        <f t="shared" si="0"/>
        <v>2.1458383285556799</v>
      </c>
    </row>
    <row r="23" spans="1:6" x14ac:dyDescent="0.2">
      <c r="A23" s="7" t="s">
        <v>117</v>
      </c>
      <c r="B23" s="7" t="s">
        <v>118</v>
      </c>
      <c r="C23" s="7" t="s">
        <v>119</v>
      </c>
      <c r="D23" s="31">
        <v>10709870</v>
      </c>
      <c r="E23" s="12">
        <v>15486.472019999999</v>
      </c>
      <c r="F23" s="7">
        <f t="shared" si="0"/>
        <v>2.0380400129171021</v>
      </c>
    </row>
    <row r="24" spans="1:6" x14ac:dyDescent="0.2">
      <c r="A24" s="7" t="s">
        <v>129</v>
      </c>
      <c r="B24" s="7" t="s">
        <v>130</v>
      </c>
      <c r="C24" s="7" t="s">
        <v>131</v>
      </c>
      <c r="D24" s="31">
        <v>4400000</v>
      </c>
      <c r="E24" s="12">
        <v>15048</v>
      </c>
      <c r="F24" s="7">
        <f t="shared" si="0"/>
        <v>1.9803365204657215</v>
      </c>
    </row>
    <row r="25" spans="1:6" x14ac:dyDescent="0.2">
      <c r="A25" s="7" t="s">
        <v>198</v>
      </c>
      <c r="B25" s="7" t="s">
        <v>199</v>
      </c>
      <c r="C25" s="7" t="s">
        <v>200</v>
      </c>
      <c r="D25" s="31">
        <v>1930000</v>
      </c>
      <c r="E25" s="12">
        <v>14740.375</v>
      </c>
      <c r="F25" s="7">
        <f t="shared" si="0"/>
        <v>1.9398526673218972</v>
      </c>
    </row>
    <row r="26" spans="1:6" x14ac:dyDescent="0.2">
      <c r="A26" s="7" t="s">
        <v>201</v>
      </c>
      <c r="B26" s="7" t="s">
        <v>202</v>
      </c>
      <c r="C26" s="7" t="s">
        <v>200</v>
      </c>
      <c r="D26" s="31">
        <v>550000</v>
      </c>
      <c r="E26" s="12">
        <v>14474.075000000001</v>
      </c>
      <c r="F26" s="7">
        <f t="shared" si="0"/>
        <v>1.9048072383346553</v>
      </c>
    </row>
    <row r="27" spans="1:6" x14ac:dyDescent="0.2">
      <c r="A27" s="7" t="s">
        <v>124</v>
      </c>
      <c r="B27" s="7" t="s">
        <v>125</v>
      </c>
      <c r="C27" s="7" t="s">
        <v>55</v>
      </c>
      <c r="D27" s="31">
        <v>375000</v>
      </c>
      <c r="E27" s="12">
        <v>14349.375</v>
      </c>
      <c r="F27" s="7">
        <f t="shared" si="0"/>
        <v>1.8883965549147934</v>
      </c>
    </row>
    <row r="28" spans="1:6" x14ac:dyDescent="0.2">
      <c r="A28" s="7" t="s">
        <v>203</v>
      </c>
      <c r="B28" s="7" t="s">
        <v>204</v>
      </c>
      <c r="C28" s="7" t="s">
        <v>64</v>
      </c>
      <c r="D28" s="31">
        <v>5000000</v>
      </c>
      <c r="E28" s="12">
        <v>13802.5</v>
      </c>
      <c r="F28" s="7">
        <f t="shared" si="0"/>
        <v>1.816427088232863</v>
      </c>
    </row>
    <row r="29" spans="1:6" x14ac:dyDescent="0.2">
      <c r="A29" s="7" t="s">
        <v>205</v>
      </c>
      <c r="B29" s="7" t="s">
        <v>206</v>
      </c>
      <c r="C29" s="7" t="s">
        <v>200</v>
      </c>
      <c r="D29" s="31">
        <v>4300000</v>
      </c>
      <c r="E29" s="12">
        <v>13704.1</v>
      </c>
      <c r="F29" s="7">
        <f t="shared" si="0"/>
        <v>1.8034775192792594</v>
      </c>
    </row>
    <row r="30" spans="1:6" x14ac:dyDescent="0.2">
      <c r="A30" s="7" t="s">
        <v>122</v>
      </c>
      <c r="B30" s="7" t="s">
        <v>123</v>
      </c>
      <c r="C30" s="7" t="s">
        <v>119</v>
      </c>
      <c r="D30" s="31">
        <v>4000000</v>
      </c>
      <c r="E30" s="12">
        <v>13502</v>
      </c>
      <c r="F30" s="7">
        <f t="shared" si="0"/>
        <v>1.7768808944263803</v>
      </c>
    </row>
    <row r="31" spans="1:6" x14ac:dyDescent="0.2">
      <c r="A31" s="7" t="s">
        <v>207</v>
      </c>
      <c r="B31" s="7" t="s">
        <v>208</v>
      </c>
      <c r="C31" s="7" t="s">
        <v>55</v>
      </c>
      <c r="D31" s="31">
        <v>1700000</v>
      </c>
      <c r="E31" s="12">
        <v>13209.85</v>
      </c>
      <c r="F31" s="7">
        <f t="shared" si="0"/>
        <v>1.7384335715626074</v>
      </c>
    </row>
    <row r="32" spans="1:6" x14ac:dyDescent="0.2">
      <c r="A32" s="7" t="s">
        <v>209</v>
      </c>
      <c r="B32" s="7" t="s">
        <v>210</v>
      </c>
      <c r="C32" s="7" t="s">
        <v>64</v>
      </c>
      <c r="D32" s="31">
        <v>950000</v>
      </c>
      <c r="E32" s="12">
        <v>12765.15</v>
      </c>
      <c r="F32" s="7">
        <f t="shared" si="0"/>
        <v>1.6799104687814332</v>
      </c>
    </row>
    <row r="33" spans="1:6" x14ac:dyDescent="0.2">
      <c r="A33" s="7" t="s">
        <v>211</v>
      </c>
      <c r="B33" s="7" t="s">
        <v>212</v>
      </c>
      <c r="C33" s="7" t="s">
        <v>64</v>
      </c>
      <c r="D33" s="31">
        <v>2800000</v>
      </c>
      <c r="E33" s="12">
        <v>12265.4</v>
      </c>
      <c r="F33" s="7">
        <f t="shared" si="0"/>
        <v>1.6141427138570081</v>
      </c>
    </row>
    <row r="34" spans="1:6" x14ac:dyDescent="0.2">
      <c r="A34" s="7" t="s">
        <v>138</v>
      </c>
      <c r="B34" s="7" t="s">
        <v>139</v>
      </c>
      <c r="C34" s="7" t="s">
        <v>30</v>
      </c>
      <c r="D34" s="31">
        <v>450000</v>
      </c>
      <c r="E34" s="12">
        <v>11826.45</v>
      </c>
      <c r="F34" s="7">
        <f t="shared" si="0"/>
        <v>1.5563763186112329</v>
      </c>
    </row>
    <row r="35" spans="1:6" x14ac:dyDescent="0.2">
      <c r="A35" s="7" t="s">
        <v>213</v>
      </c>
      <c r="B35" s="7" t="s">
        <v>214</v>
      </c>
      <c r="C35" s="7" t="s">
        <v>55</v>
      </c>
      <c r="D35" s="31">
        <v>5500000</v>
      </c>
      <c r="E35" s="12">
        <v>11662.75</v>
      </c>
      <c r="F35" s="7">
        <f t="shared" si="0"/>
        <v>1.5348331840817115</v>
      </c>
    </row>
    <row r="36" spans="1:6" x14ac:dyDescent="0.2">
      <c r="A36" s="7" t="s">
        <v>20</v>
      </c>
      <c r="B36" s="7" t="s">
        <v>21</v>
      </c>
      <c r="C36" s="7" t="s">
        <v>22</v>
      </c>
      <c r="D36" s="31">
        <v>5500000</v>
      </c>
      <c r="E36" s="12">
        <v>10766.25</v>
      </c>
      <c r="F36" s="7">
        <f t="shared" si="0"/>
        <v>1.4168526092147844</v>
      </c>
    </row>
    <row r="37" spans="1:6" x14ac:dyDescent="0.2">
      <c r="A37" s="7" t="s">
        <v>28</v>
      </c>
      <c r="B37" s="7" t="s">
        <v>29</v>
      </c>
      <c r="C37" s="7" t="s">
        <v>30</v>
      </c>
      <c r="D37" s="31">
        <v>6000000</v>
      </c>
      <c r="E37" s="12">
        <v>10647</v>
      </c>
      <c r="F37" s="7">
        <f t="shared" si="0"/>
        <v>1.4011591529371703</v>
      </c>
    </row>
    <row r="38" spans="1:6" x14ac:dyDescent="0.2">
      <c r="A38" s="7" t="s">
        <v>25</v>
      </c>
      <c r="B38" s="7" t="s">
        <v>26</v>
      </c>
      <c r="C38" s="7" t="s">
        <v>27</v>
      </c>
      <c r="D38" s="31">
        <v>1400000</v>
      </c>
      <c r="E38" s="12">
        <v>9797.2000000000007</v>
      </c>
      <c r="F38" s="7">
        <f t="shared" si="0"/>
        <v>1.2893243592707848</v>
      </c>
    </row>
    <row r="39" spans="1:6" x14ac:dyDescent="0.2">
      <c r="A39" s="7" t="s">
        <v>34</v>
      </c>
      <c r="B39" s="7" t="s">
        <v>35</v>
      </c>
      <c r="C39" s="7" t="s">
        <v>36</v>
      </c>
      <c r="D39" s="31">
        <v>30000000</v>
      </c>
      <c r="E39" s="12">
        <v>8970</v>
      </c>
      <c r="F39" s="7">
        <f t="shared" si="0"/>
        <v>1.1804637552217918</v>
      </c>
    </row>
    <row r="40" spans="1:6" x14ac:dyDescent="0.2">
      <c r="A40" s="7" t="s">
        <v>132</v>
      </c>
      <c r="B40" s="7" t="s">
        <v>133</v>
      </c>
      <c r="C40" s="7" t="s">
        <v>131</v>
      </c>
      <c r="D40" s="31">
        <v>4000000</v>
      </c>
      <c r="E40" s="12">
        <v>8944</v>
      </c>
      <c r="F40" s="7">
        <f t="shared" si="0"/>
        <v>1.1770421211486852</v>
      </c>
    </row>
    <row r="41" spans="1:6" x14ac:dyDescent="0.2">
      <c r="A41" s="7" t="s">
        <v>215</v>
      </c>
      <c r="B41" s="7" t="s">
        <v>216</v>
      </c>
      <c r="C41" s="7" t="s">
        <v>170</v>
      </c>
      <c r="D41" s="31">
        <v>1500000</v>
      </c>
      <c r="E41" s="12">
        <v>8498.25</v>
      </c>
      <c r="F41" s="7">
        <f t="shared" si="0"/>
        <v>1.1183808369914818</v>
      </c>
    </row>
    <row r="42" spans="1:6" x14ac:dyDescent="0.2">
      <c r="A42" s="7" t="s">
        <v>217</v>
      </c>
      <c r="B42" s="7" t="s">
        <v>218</v>
      </c>
      <c r="C42" s="7" t="s">
        <v>219</v>
      </c>
      <c r="D42" s="31">
        <v>1500000</v>
      </c>
      <c r="E42" s="12">
        <v>7506.75</v>
      </c>
      <c r="F42" s="7">
        <f t="shared" si="0"/>
        <v>0.98789813762666501</v>
      </c>
    </row>
    <row r="43" spans="1:6" x14ac:dyDescent="0.2">
      <c r="A43" s="7" t="s">
        <v>220</v>
      </c>
      <c r="B43" s="7" t="s">
        <v>221</v>
      </c>
      <c r="C43" s="7" t="s">
        <v>16</v>
      </c>
      <c r="D43" s="31">
        <v>3300000</v>
      </c>
      <c r="E43" s="12">
        <v>7434.9</v>
      </c>
      <c r="F43" s="7">
        <f t="shared" si="0"/>
        <v>0.97844258346694524</v>
      </c>
    </row>
    <row r="44" spans="1:6" x14ac:dyDescent="0.2">
      <c r="A44" s="7" t="s">
        <v>146</v>
      </c>
      <c r="B44" s="7" t="s">
        <v>689</v>
      </c>
      <c r="C44" s="7" t="s">
        <v>30</v>
      </c>
      <c r="D44" s="31">
        <v>7000000</v>
      </c>
      <c r="E44" s="12">
        <v>6139</v>
      </c>
      <c r="F44" s="7">
        <f t="shared" si="0"/>
        <v>0.80790044518468007</v>
      </c>
    </row>
    <row r="45" spans="1:6" x14ac:dyDescent="0.2">
      <c r="A45" s="7" t="s">
        <v>222</v>
      </c>
      <c r="B45" s="7" t="s">
        <v>223</v>
      </c>
      <c r="C45" s="7" t="s">
        <v>33</v>
      </c>
      <c r="D45" s="31">
        <v>1200000</v>
      </c>
      <c r="E45" s="12">
        <v>3835.2</v>
      </c>
      <c r="F45" s="7">
        <f t="shared" si="0"/>
        <v>0.50471734604533058</v>
      </c>
    </row>
    <row r="46" spans="1:6" x14ac:dyDescent="0.2">
      <c r="A46" s="6" t="s">
        <v>40</v>
      </c>
      <c r="B46" s="7"/>
      <c r="C46" s="7"/>
      <c r="D46" s="31"/>
      <c r="E46" s="13">
        <f xml:space="preserve"> SUM(E8:E45)</f>
        <v>703274.64701999992</v>
      </c>
      <c r="F46" s="6">
        <f>SUM(F8:F45)</f>
        <v>92.551865192141463</v>
      </c>
    </row>
    <row r="47" spans="1:6" x14ac:dyDescent="0.2">
      <c r="A47" s="7"/>
      <c r="B47" s="7"/>
      <c r="C47" s="7"/>
      <c r="D47" s="31"/>
      <c r="E47" s="12"/>
      <c r="F47" s="7"/>
    </row>
    <row r="48" spans="1:6" x14ac:dyDescent="0.2">
      <c r="A48" s="6" t="s">
        <v>41</v>
      </c>
      <c r="B48" s="7"/>
      <c r="C48" s="7"/>
      <c r="D48" s="31"/>
      <c r="E48" s="12"/>
      <c r="F48" s="7"/>
    </row>
    <row r="49" spans="1:6" x14ac:dyDescent="0.2">
      <c r="A49" s="7" t="s">
        <v>637</v>
      </c>
      <c r="B49" s="24" t="s">
        <v>638</v>
      </c>
      <c r="C49" s="7" t="s">
        <v>75</v>
      </c>
      <c r="D49" s="31">
        <v>250000</v>
      </c>
      <c r="E49" s="12">
        <v>12677.153039999999</v>
      </c>
      <c r="F49" s="7">
        <f t="shared" ref="F49" si="1">E49/$E$56*100</f>
        <v>1.6683299535250562</v>
      </c>
    </row>
    <row r="50" spans="1:6" x14ac:dyDescent="0.2">
      <c r="A50" s="6"/>
      <c r="B50" s="7"/>
      <c r="C50" s="7"/>
      <c r="D50" s="31"/>
      <c r="E50" s="13">
        <f>E49</f>
        <v>12677.153039999999</v>
      </c>
      <c r="F50" s="6">
        <f>F49</f>
        <v>1.6683299535250562</v>
      </c>
    </row>
    <row r="51" spans="1:6" x14ac:dyDescent="0.2">
      <c r="A51" s="7"/>
      <c r="B51" s="7"/>
      <c r="C51" s="7"/>
      <c r="D51" s="7"/>
      <c r="E51" s="12"/>
      <c r="F51" s="7"/>
    </row>
    <row r="52" spans="1:6" x14ac:dyDescent="0.2">
      <c r="A52" s="6" t="s">
        <v>40</v>
      </c>
      <c r="B52" s="7"/>
      <c r="C52" s="7"/>
      <c r="D52" s="7"/>
      <c r="E52" s="13">
        <f>E46+E50</f>
        <v>715951.80005999992</v>
      </c>
      <c r="F52" s="6">
        <f>F46+F50</f>
        <v>94.220195145666523</v>
      </c>
    </row>
    <row r="53" spans="1:6" x14ac:dyDescent="0.2">
      <c r="A53" s="7"/>
      <c r="B53" s="7"/>
      <c r="C53" s="7"/>
      <c r="D53" s="7"/>
      <c r="E53" s="12"/>
      <c r="F53" s="7"/>
    </row>
    <row r="54" spans="1:6" x14ac:dyDescent="0.2">
      <c r="A54" s="6" t="s">
        <v>103</v>
      </c>
      <c r="B54" s="7"/>
      <c r="C54" s="7"/>
      <c r="D54" s="7"/>
      <c r="E54" s="13">
        <v>43919.052418200001</v>
      </c>
      <c r="F54" s="6">
        <f t="shared" ref="F54" si="2">E54/$E$56*100</f>
        <v>5.779804854333455</v>
      </c>
    </row>
    <row r="55" spans="1:6" x14ac:dyDescent="0.2">
      <c r="A55" s="7"/>
      <c r="B55" s="7"/>
      <c r="C55" s="7"/>
      <c r="D55" s="7"/>
      <c r="E55" s="12"/>
      <c r="F55" s="7"/>
    </row>
    <row r="56" spans="1:6" x14ac:dyDescent="0.2">
      <c r="A56" s="8" t="s">
        <v>104</v>
      </c>
      <c r="B56" s="5"/>
      <c r="C56" s="5"/>
      <c r="D56" s="5"/>
      <c r="E56" s="14">
        <f>E52+E54</f>
        <v>759870.85247819987</v>
      </c>
      <c r="F56" s="8">
        <f xml:space="preserve"> ROUND(SUM(F52:F55),2)</f>
        <v>100</v>
      </c>
    </row>
    <row r="58" spans="1:6" x14ac:dyDescent="0.2">
      <c r="A58" s="4" t="s">
        <v>105</v>
      </c>
      <c r="B58" s="2"/>
      <c r="C58" s="2"/>
      <c r="D58" s="2"/>
    </row>
    <row r="59" spans="1:6" x14ac:dyDescent="0.2">
      <c r="A59" s="4" t="s">
        <v>687</v>
      </c>
      <c r="B59" s="2"/>
      <c r="C59" s="2"/>
      <c r="D59" s="2"/>
    </row>
    <row r="60" spans="1:6" x14ac:dyDescent="0.2">
      <c r="A60" s="4" t="s">
        <v>106</v>
      </c>
      <c r="B60" s="2"/>
      <c r="C60" s="2"/>
      <c r="D60" s="2"/>
    </row>
    <row r="61" spans="1:6" x14ac:dyDescent="0.2">
      <c r="A61" s="2" t="s">
        <v>678</v>
      </c>
      <c r="B61" s="2"/>
      <c r="C61" s="2"/>
      <c r="D61" s="10">
        <v>485.18490000000003</v>
      </c>
    </row>
    <row r="62" spans="1:6" x14ac:dyDescent="0.2">
      <c r="A62" s="2" t="s">
        <v>679</v>
      </c>
      <c r="B62" s="2"/>
      <c r="C62" s="2"/>
      <c r="D62" s="10">
        <v>43.136200000000002</v>
      </c>
    </row>
    <row r="63" spans="1:6" x14ac:dyDescent="0.2">
      <c r="A63" s="2" t="s">
        <v>680</v>
      </c>
      <c r="B63" s="2"/>
      <c r="C63" s="2"/>
      <c r="D63" s="10">
        <v>508.88920000000002</v>
      </c>
    </row>
    <row r="64" spans="1:6" x14ac:dyDescent="0.2">
      <c r="A64" s="2" t="s">
        <v>681</v>
      </c>
      <c r="B64" s="2"/>
      <c r="C64" s="2"/>
      <c r="D64" s="10">
        <v>45.881399999999999</v>
      </c>
    </row>
    <row r="65" spans="1:4" x14ac:dyDescent="0.2">
      <c r="A65" s="2"/>
      <c r="B65" s="2"/>
      <c r="C65" s="2"/>
      <c r="D65" s="10"/>
    </row>
    <row r="66" spans="1:4" x14ac:dyDescent="0.2">
      <c r="A66" s="4" t="s">
        <v>107</v>
      </c>
      <c r="B66" s="2"/>
      <c r="C66" s="2"/>
      <c r="D66" s="2"/>
    </row>
    <row r="67" spans="1:4" x14ac:dyDescent="0.2">
      <c r="A67" s="2" t="s">
        <v>678</v>
      </c>
      <c r="B67" s="2"/>
      <c r="C67" s="2"/>
      <c r="D67" s="10">
        <v>441.75259999999997</v>
      </c>
    </row>
    <row r="68" spans="1:4" x14ac:dyDescent="0.2">
      <c r="A68" s="2" t="s">
        <v>679</v>
      </c>
      <c r="B68" s="2"/>
      <c r="C68" s="2"/>
      <c r="D68" s="10">
        <v>35.762900000000002</v>
      </c>
    </row>
    <row r="69" spans="1:4" x14ac:dyDescent="0.2">
      <c r="A69" s="2" t="s">
        <v>680</v>
      </c>
      <c r="B69" s="2"/>
      <c r="C69" s="2"/>
      <c r="D69" s="10">
        <v>465.20639999999997</v>
      </c>
    </row>
    <row r="70" spans="1:4" x14ac:dyDescent="0.2">
      <c r="A70" s="2" t="s">
        <v>681</v>
      </c>
      <c r="B70" s="2"/>
      <c r="C70" s="2"/>
      <c r="D70" s="10">
        <v>38.428699999999999</v>
      </c>
    </row>
    <row r="71" spans="1:4" x14ac:dyDescent="0.2">
      <c r="A71" s="2"/>
      <c r="B71" s="2"/>
      <c r="C71" s="2"/>
      <c r="D71" s="2"/>
    </row>
    <row r="72" spans="1:4" x14ac:dyDescent="0.2">
      <c r="A72" s="4" t="s">
        <v>108</v>
      </c>
      <c r="B72" s="2"/>
      <c r="C72" s="2"/>
      <c r="D72" s="21" t="s">
        <v>322</v>
      </c>
    </row>
    <row r="73" spans="1:4" x14ac:dyDescent="0.2">
      <c r="A73" s="15" t="s">
        <v>682</v>
      </c>
      <c r="B73" s="16"/>
      <c r="C73" s="69" t="s">
        <v>683</v>
      </c>
      <c r="D73" s="70"/>
    </row>
    <row r="74" spans="1:4" x14ac:dyDescent="0.2">
      <c r="A74" s="71"/>
      <c r="B74" s="72"/>
      <c r="C74" s="17" t="s">
        <v>684</v>
      </c>
      <c r="D74" s="17" t="s">
        <v>685</v>
      </c>
    </row>
    <row r="75" spans="1:4" x14ac:dyDescent="0.2">
      <c r="A75" s="18" t="s">
        <v>679</v>
      </c>
      <c r="B75" s="19"/>
      <c r="C75" s="20">
        <v>3.0989296450000001</v>
      </c>
      <c r="D75" s="20">
        <v>3.0989296450000001</v>
      </c>
    </row>
    <row r="76" spans="1:4" x14ac:dyDescent="0.2">
      <c r="A76" s="18" t="s">
        <v>681</v>
      </c>
      <c r="B76" s="19"/>
      <c r="C76" s="20">
        <v>3.0989296450000001</v>
      </c>
      <c r="D76" s="20">
        <v>3.0989296450000001</v>
      </c>
    </row>
    <row r="77" spans="1:4" x14ac:dyDescent="0.2">
      <c r="A77" s="4"/>
      <c r="B77" s="2"/>
      <c r="C77" s="2"/>
      <c r="D77" s="21"/>
    </row>
    <row r="78" spans="1:4" x14ac:dyDescent="0.2">
      <c r="A78" s="9" t="s">
        <v>686</v>
      </c>
      <c r="B78" s="2"/>
      <c r="C78" s="2"/>
      <c r="D78" s="28">
        <v>0.16136415953107652</v>
      </c>
    </row>
  </sheetData>
  <sortState xmlns:xlrd2="http://schemas.microsoft.com/office/spreadsheetml/2017/richdata2" ref="A8:F45">
    <sortCondition descending="1" ref="E8:E45"/>
  </sortState>
  <mergeCells count="3">
    <mergeCell ref="A1:F1"/>
    <mergeCell ref="C73:D73"/>
    <mergeCell ref="A74:B7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71C5-864E-4B57-9783-E0281B386A5F}">
  <dimension ref="A1:F70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33.42578125" style="1" bestFit="1" customWidth="1"/>
    <col min="3" max="3" width="19.7109375" style="1" bestFit="1" customWidth="1"/>
    <col min="4" max="4" width="10.5703125" style="1" bestFit="1" customWidth="1"/>
    <col min="5" max="5" width="24" style="35" bestFit="1" customWidth="1"/>
    <col min="6" max="6" width="14.140625" style="1" bestFit="1" customWidth="1"/>
    <col min="7" max="7" width="10" style="2" bestFit="1" customWidth="1"/>
    <col min="8" max="16384" width="9.140625" style="2"/>
  </cols>
  <sheetData>
    <row r="1" spans="1:6" x14ac:dyDescent="0.2">
      <c r="A1" s="77" t="s">
        <v>110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31"/>
      <c r="E7" s="12"/>
      <c r="F7" s="7"/>
    </row>
    <row r="8" spans="1:6" x14ac:dyDescent="0.2">
      <c r="A8" s="7" t="s">
        <v>111</v>
      </c>
      <c r="B8" s="7" t="s">
        <v>112</v>
      </c>
      <c r="C8" s="7" t="s">
        <v>11</v>
      </c>
      <c r="D8" s="31">
        <v>3000000</v>
      </c>
      <c r="E8" s="12">
        <v>10504.5</v>
      </c>
      <c r="F8" s="7">
        <v>9.3610244286451625</v>
      </c>
    </row>
    <row r="9" spans="1:6" x14ac:dyDescent="0.2">
      <c r="A9" s="7" t="s">
        <v>113</v>
      </c>
      <c r="B9" s="7" t="s">
        <v>114</v>
      </c>
      <c r="C9" s="7" t="s">
        <v>11</v>
      </c>
      <c r="D9" s="31">
        <v>3800000</v>
      </c>
      <c r="E9" s="12">
        <v>10223.9</v>
      </c>
      <c r="F9" s="7">
        <v>9.1109693613237432</v>
      </c>
    </row>
    <row r="10" spans="1:6" x14ac:dyDescent="0.2">
      <c r="A10" s="7" t="s">
        <v>9</v>
      </c>
      <c r="B10" s="7" t="s">
        <v>10</v>
      </c>
      <c r="C10" s="7" t="s">
        <v>11</v>
      </c>
      <c r="D10" s="31">
        <v>400000</v>
      </c>
      <c r="E10" s="12">
        <v>8310.2000000000007</v>
      </c>
      <c r="F10" s="7">
        <v>7.4055866730379396</v>
      </c>
    </row>
    <row r="11" spans="1:6" x14ac:dyDescent="0.2">
      <c r="A11" s="7" t="s">
        <v>115</v>
      </c>
      <c r="B11" s="7" t="s">
        <v>116</v>
      </c>
      <c r="C11" s="7" t="s">
        <v>11</v>
      </c>
      <c r="D11" s="31">
        <v>1100000</v>
      </c>
      <c r="E11" s="12">
        <v>7805.05</v>
      </c>
      <c r="F11" s="7">
        <v>6.9554251717641886</v>
      </c>
    </row>
    <row r="12" spans="1:6" x14ac:dyDescent="0.2">
      <c r="A12" s="7" t="s">
        <v>117</v>
      </c>
      <c r="B12" s="7" t="s">
        <v>118</v>
      </c>
      <c r="C12" s="7" t="s">
        <v>119</v>
      </c>
      <c r="D12" s="31">
        <v>4478673</v>
      </c>
      <c r="E12" s="12">
        <v>6476.1611579999999</v>
      </c>
      <c r="F12" s="7">
        <v>5.7711935650322186</v>
      </c>
    </row>
    <row r="13" spans="1:6" x14ac:dyDescent="0.2">
      <c r="A13" s="7" t="s">
        <v>120</v>
      </c>
      <c r="B13" s="7" t="s">
        <v>121</v>
      </c>
      <c r="C13" s="7" t="s">
        <v>36</v>
      </c>
      <c r="D13" s="31">
        <v>2000000</v>
      </c>
      <c r="E13" s="12">
        <v>6361</v>
      </c>
      <c r="F13" s="7">
        <v>5.668568365044683</v>
      </c>
    </row>
    <row r="14" spans="1:6" x14ac:dyDescent="0.2">
      <c r="A14" s="7" t="s">
        <v>122</v>
      </c>
      <c r="B14" s="7" t="s">
        <v>123</v>
      </c>
      <c r="C14" s="7" t="s">
        <v>119</v>
      </c>
      <c r="D14" s="31">
        <v>1600000</v>
      </c>
      <c r="E14" s="12">
        <v>5400.8</v>
      </c>
      <c r="F14" s="7">
        <v>4.8128916877744583</v>
      </c>
    </row>
    <row r="15" spans="1:6" x14ac:dyDescent="0.2">
      <c r="A15" s="7" t="s">
        <v>124</v>
      </c>
      <c r="B15" s="7" t="s">
        <v>125</v>
      </c>
      <c r="C15" s="7" t="s">
        <v>55</v>
      </c>
      <c r="D15" s="31">
        <v>98906</v>
      </c>
      <c r="E15" s="12">
        <v>3784.6380899999999</v>
      </c>
      <c r="F15" s="7">
        <v>3.3726583477624792</v>
      </c>
    </row>
    <row r="16" spans="1:6" x14ac:dyDescent="0.2">
      <c r="A16" s="7" t="s">
        <v>126</v>
      </c>
      <c r="B16" s="7" t="s">
        <v>127</v>
      </c>
      <c r="C16" s="7" t="s">
        <v>128</v>
      </c>
      <c r="D16" s="31">
        <v>2500000</v>
      </c>
      <c r="E16" s="12">
        <v>3531.25</v>
      </c>
      <c r="F16" s="7">
        <v>3.1468530166741138</v>
      </c>
    </row>
    <row r="17" spans="1:6" x14ac:dyDescent="0.2">
      <c r="A17" s="7" t="s">
        <v>129</v>
      </c>
      <c r="B17" s="7" t="s">
        <v>130</v>
      </c>
      <c r="C17" s="7" t="s">
        <v>131</v>
      </c>
      <c r="D17" s="31">
        <v>1000000</v>
      </c>
      <c r="E17" s="12">
        <v>3420</v>
      </c>
      <c r="F17" s="7">
        <v>3.0477132225204864</v>
      </c>
    </row>
    <row r="18" spans="1:6" x14ac:dyDescent="0.2">
      <c r="A18" s="7" t="s">
        <v>132</v>
      </c>
      <c r="B18" s="7" t="s">
        <v>133</v>
      </c>
      <c r="C18" s="7" t="s">
        <v>131</v>
      </c>
      <c r="D18" s="31">
        <v>1500000</v>
      </c>
      <c r="E18" s="12">
        <v>3354</v>
      </c>
      <c r="F18" s="7">
        <v>2.9888977041911442</v>
      </c>
    </row>
    <row r="19" spans="1:6" x14ac:dyDescent="0.2">
      <c r="A19" s="7" t="s">
        <v>134</v>
      </c>
      <c r="B19" s="7" t="s">
        <v>135</v>
      </c>
      <c r="C19" s="7" t="s">
        <v>27</v>
      </c>
      <c r="D19" s="31">
        <v>971481</v>
      </c>
      <c r="E19" s="12">
        <v>3323.4365010000001</v>
      </c>
      <c r="F19" s="7">
        <v>2.9616612188026084</v>
      </c>
    </row>
    <row r="20" spans="1:6" x14ac:dyDescent="0.2">
      <c r="A20" s="7" t="s">
        <v>136</v>
      </c>
      <c r="B20" s="7" t="s">
        <v>137</v>
      </c>
      <c r="C20" s="7" t="s">
        <v>55</v>
      </c>
      <c r="D20" s="31">
        <v>825000</v>
      </c>
      <c r="E20" s="12">
        <v>2704.7624999999998</v>
      </c>
      <c r="F20" s="7">
        <v>2.4103334605343765</v>
      </c>
    </row>
    <row r="21" spans="1:6" x14ac:dyDescent="0.2">
      <c r="A21" s="7" t="s">
        <v>138</v>
      </c>
      <c r="B21" s="7" t="s">
        <v>139</v>
      </c>
      <c r="C21" s="7" t="s">
        <v>30</v>
      </c>
      <c r="D21" s="31">
        <v>100000</v>
      </c>
      <c r="E21" s="12">
        <v>2628.1</v>
      </c>
      <c r="F21" s="7">
        <v>2.3420161169900848</v>
      </c>
    </row>
    <row r="22" spans="1:6" x14ac:dyDescent="0.2">
      <c r="A22" s="7" t="s">
        <v>140</v>
      </c>
      <c r="B22" s="7" t="s">
        <v>141</v>
      </c>
      <c r="C22" s="7" t="s">
        <v>19</v>
      </c>
      <c r="D22" s="31">
        <v>590000</v>
      </c>
      <c r="E22" s="12">
        <v>2584.1999999999998</v>
      </c>
      <c r="F22" s="7">
        <v>2.3028948858589011</v>
      </c>
    </row>
    <row r="23" spans="1:6" x14ac:dyDescent="0.2">
      <c r="A23" s="7" t="s">
        <v>142</v>
      </c>
      <c r="B23" s="7" t="s">
        <v>143</v>
      </c>
      <c r="C23" s="7" t="s">
        <v>55</v>
      </c>
      <c r="D23" s="31">
        <v>15000</v>
      </c>
      <c r="E23" s="12">
        <v>2488.92</v>
      </c>
      <c r="F23" s="7">
        <v>2.2179866648525408</v>
      </c>
    </row>
    <row r="24" spans="1:6" x14ac:dyDescent="0.2">
      <c r="A24" s="7" t="s">
        <v>144</v>
      </c>
      <c r="B24" s="7" t="s">
        <v>145</v>
      </c>
      <c r="C24" s="7" t="s">
        <v>22</v>
      </c>
      <c r="D24" s="31">
        <v>4500000</v>
      </c>
      <c r="E24" s="12">
        <v>2274.75</v>
      </c>
      <c r="F24" s="7">
        <v>2.0271303078738234</v>
      </c>
    </row>
    <row r="25" spans="1:6" x14ac:dyDescent="0.2">
      <c r="A25" s="7" t="s">
        <v>146</v>
      </c>
      <c r="B25" s="7" t="s">
        <v>689</v>
      </c>
      <c r="C25" s="7" t="s">
        <v>30</v>
      </c>
      <c r="D25" s="31">
        <v>2200000</v>
      </c>
      <c r="E25" s="12">
        <v>1929.4</v>
      </c>
      <c r="F25" s="7">
        <v>1.7193736524944523</v>
      </c>
    </row>
    <row r="26" spans="1:6" x14ac:dyDescent="0.2">
      <c r="A26" s="7" t="s">
        <v>147</v>
      </c>
      <c r="B26" s="7" t="s">
        <v>148</v>
      </c>
      <c r="C26" s="7" t="s">
        <v>27</v>
      </c>
      <c r="D26" s="31">
        <v>35000</v>
      </c>
      <c r="E26" s="12">
        <v>1889.825</v>
      </c>
      <c r="F26" s="7">
        <v>1.6841066201022745</v>
      </c>
    </row>
    <row r="27" spans="1:6" x14ac:dyDescent="0.2">
      <c r="A27" s="7" t="s">
        <v>149</v>
      </c>
      <c r="B27" s="7" t="s">
        <v>150</v>
      </c>
      <c r="C27" s="7" t="s">
        <v>27</v>
      </c>
      <c r="D27" s="31">
        <v>450000</v>
      </c>
      <c r="E27" s="12">
        <v>1816.2</v>
      </c>
      <c r="F27" s="7">
        <v>1.6184961271174585</v>
      </c>
    </row>
    <row r="28" spans="1:6" x14ac:dyDescent="0.2">
      <c r="A28" s="7" t="s">
        <v>151</v>
      </c>
      <c r="B28" s="7" t="s">
        <v>152</v>
      </c>
      <c r="C28" s="7" t="s">
        <v>19</v>
      </c>
      <c r="D28" s="31">
        <v>550000</v>
      </c>
      <c r="E28" s="12">
        <v>1789.9749999999999</v>
      </c>
      <c r="F28" s="7">
        <v>1.5951258700237159</v>
      </c>
    </row>
    <row r="29" spans="1:6" x14ac:dyDescent="0.2">
      <c r="A29" s="7" t="s">
        <v>153</v>
      </c>
      <c r="B29" s="7" t="s">
        <v>154</v>
      </c>
      <c r="C29" s="7" t="s">
        <v>155</v>
      </c>
      <c r="D29" s="31">
        <v>2000000</v>
      </c>
      <c r="E29" s="12">
        <v>1620</v>
      </c>
      <c r="F29" s="7">
        <v>1.4436536317202306</v>
      </c>
    </row>
    <row r="30" spans="1:6" x14ac:dyDescent="0.2">
      <c r="A30" s="7" t="s">
        <v>156</v>
      </c>
      <c r="B30" s="7" t="s">
        <v>157</v>
      </c>
      <c r="C30" s="7" t="s">
        <v>155</v>
      </c>
      <c r="D30" s="31">
        <v>2000000</v>
      </c>
      <c r="E30" s="12">
        <v>1597</v>
      </c>
      <c r="F30" s="7">
        <v>1.4231573147266716</v>
      </c>
    </row>
    <row r="31" spans="1:6" x14ac:dyDescent="0.2">
      <c r="A31" s="7" t="s">
        <v>158</v>
      </c>
      <c r="B31" s="7" t="s">
        <v>159</v>
      </c>
      <c r="C31" s="7" t="s">
        <v>19</v>
      </c>
      <c r="D31" s="31">
        <v>1475000</v>
      </c>
      <c r="E31" s="12">
        <v>1560.55</v>
      </c>
      <c r="F31" s="7">
        <v>1.3906751080129665</v>
      </c>
    </row>
    <row r="32" spans="1:6" x14ac:dyDescent="0.2">
      <c r="A32" s="7" t="s">
        <v>20</v>
      </c>
      <c r="B32" s="7" t="s">
        <v>21</v>
      </c>
      <c r="C32" s="7" t="s">
        <v>22</v>
      </c>
      <c r="D32" s="31">
        <v>700000</v>
      </c>
      <c r="E32" s="12">
        <v>1370.25</v>
      </c>
      <c r="F32" s="7">
        <v>1.221090363496695</v>
      </c>
    </row>
    <row r="33" spans="1:6" x14ac:dyDescent="0.2">
      <c r="A33" s="7" t="s">
        <v>160</v>
      </c>
      <c r="B33" s="7" t="s">
        <v>161</v>
      </c>
      <c r="C33" s="7" t="s">
        <v>27</v>
      </c>
      <c r="D33" s="31">
        <v>250000</v>
      </c>
      <c r="E33" s="12">
        <v>1360</v>
      </c>
      <c r="F33" s="7">
        <v>1.2119561352713046</v>
      </c>
    </row>
    <row r="34" spans="1:6" x14ac:dyDescent="0.2">
      <c r="A34" s="7" t="s">
        <v>162</v>
      </c>
      <c r="B34" s="7" t="s">
        <v>163</v>
      </c>
      <c r="C34" s="7" t="s">
        <v>128</v>
      </c>
      <c r="D34" s="31">
        <v>700000</v>
      </c>
      <c r="E34" s="12">
        <v>1279.95</v>
      </c>
      <c r="F34" s="7">
        <v>1.140620040691549</v>
      </c>
    </row>
    <row r="35" spans="1:6" x14ac:dyDescent="0.2">
      <c r="A35" s="7" t="s">
        <v>34</v>
      </c>
      <c r="B35" s="7" t="s">
        <v>35</v>
      </c>
      <c r="C35" s="7" t="s">
        <v>36</v>
      </c>
      <c r="D35" s="31">
        <v>4000000</v>
      </c>
      <c r="E35" s="12">
        <v>1196</v>
      </c>
      <c r="F35" s="7">
        <v>1.065808483665059</v>
      </c>
    </row>
    <row r="36" spans="1:6" x14ac:dyDescent="0.2">
      <c r="A36" s="7" t="s">
        <v>164</v>
      </c>
      <c r="B36" s="7" t="s">
        <v>165</v>
      </c>
      <c r="C36" s="7" t="s">
        <v>155</v>
      </c>
      <c r="D36" s="31">
        <v>225000</v>
      </c>
      <c r="E36" s="12">
        <v>1063.6875</v>
      </c>
      <c r="F36" s="7">
        <v>0.94789896443852639</v>
      </c>
    </row>
    <row r="37" spans="1:6" x14ac:dyDescent="0.2">
      <c r="A37" s="7" t="s">
        <v>166</v>
      </c>
      <c r="B37" s="7" t="s">
        <v>167</v>
      </c>
      <c r="C37" s="7" t="s">
        <v>33</v>
      </c>
      <c r="D37" s="31">
        <v>600000</v>
      </c>
      <c r="E37" s="12">
        <v>1035</v>
      </c>
      <c r="F37" s="7">
        <v>0.92233426471014723</v>
      </c>
    </row>
    <row r="38" spans="1:6" x14ac:dyDescent="0.2">
      <c r="A38" s="7" t="s">
        <v>168</v>
      </c>
      <c r="B38" s="7" t="s">
        <v>169</v>
      </c>
      <c r="C38" s="7" t="s">
        <v>170</v>
      </c>
      <c r="D38" s="31">
        <v>1188962</v>
      </c>
      <c r="E38" s="12">
        <v>1017.751472</v>
      </c>
      <c r="F38" s="7">
        <v>0.90696333872926582</v>
      </c>
    </row>
    <row r="39" spans="1:6" x14ac:dyDescent="0.2">
      <c r="A39" s="7" t="s">
        <v>171</v>
      </c>
      <c r="B39" s="7" t="s">
        <v>172</v>
      </c>
      <c r="C39" s="7" t="s">
        <v>11</v>
      </c>
      <c r="D39" s="31">
        <v>1100000</v>
      </c>
      <c r="E39" s="12">
        <v>795.3</v>
      </c>
      <c r="F39" s="7">
        <v>0.7087269958685799</v>
      </c>
    </row>
    <row r="40" spans="1:6" x14ac:dyDescent="0.2">
      <c r="A40" s="7" t="s">
        <v>173</v>
      </c>
      <c r="B40" s="7" t="s">
        <v>174</v>
      </c>
      <c r="C40" s="7" t="s">
        <v>175</v>
      </c>
      <c r="D40" s="31">
        <v>1500000</v>
      </c>
      <c r="E40" s="12">
        <v>483</v>
      </c>
      <c r="F40" s="7">
        <v>0.43042265686473546</v>
      </c>
    </row>
    <row r="41" spans="1:6" x14ac:dyDescent="0.2">
      <c r="A41" s="7" t="s">
        <v>176</v>
      </c>
      <c r="B41" s="7" t="s">
        <v>177</v>
      </c>
      <c r="C41" s="7" t="s">
        <v>67</v>
      </c>
      <c r="D41" s="31">
        <v>400000</v>
      </c>
      <c r="E41" s="12">
        <v>399.8</v>
      </c>
      <c r="F41" s="7">
        <v>0.35627945800107913</v>
      </c>
    </row>
    <row r="42" spans="1:6" x14ac:dyDescent="0.2">
      <c r="A42" s="6" t="s">
        <v>40</v>
      </c>
      <c r="B42" s="7"/>
      <c r="C42" s="7"/>
      <c r="D42" s="31"/>
      <c r="E42" s="13">
        <f xml:space="preserve"> SUM(E8:E41)</f>
        <v>107379.35722100001</v>
      </c>
      <c r="F42" s="6">
        <f>SUM(F8:F41)</f>
        <v>95.690493224617668</v>
      </c>
    </row>
    <row r="43" spans="1:6" x14ac:dyDescent="0.2">
      <c r="A43" s="7"/>
      <c r="B43" s="7"/>
      <c r="C43" s="7"/>
      <c r="D43" s="31"/>
      <c r="E43" s="12"/>
      <c r="F43" s="7"/>
    </row>
    <row r="44" spans="1:6" x14ac:dyDescent="0.2">
      <c r="A44" s="6" t="s">
        <v>40</v>
      </c>
      <c r="B44" s="7"/>
      <c r="C44" s="7"/>
      <c r="D44" s="7"/>
      <c r="E44" s="13">
        <v>107379.35722100001</v>
      </c>
      <c r="F44" s="6">
        <v>95.690493224617668</v>
      </c>
    </row>
    <row r="45" spans="1:6" x14ac:dyDescent="0.2">
      <c r="A45" s="7"/>
      <c r="B45" s="7"/>
      <c r="C45" s="7"/>
      <c r="D45" s="7"/>
      <c r="E45" s="12"/>
      <c r="F45" s="7"/>
    </row>
    <row r="46" spans="1:6" x14ac:dyDescent="0.2">
      <c r="A46" s="6" t="s">
        <v>103</v>
      </c>
      <c r="B46" s="7"/>
      <c r="C46" s="7"/>
      <c r="D46" s="7"/>
      <c r="E46" s="13">
        <v>4835.9251989000004</v>
      </c>
      <c r="F46" s="6">
        <v>4.3099999999999996</v>
      </c>
    </row>
    <row r="47" spans="1:6" x14ac:dyDescent="0.2">
      <c r="A47" s="7"/>
      <c r="B47" s="7"/>
      <c r="C47" s="7"/>
      <c r="D47" s="7"/>
      <c r="E47" s="12"/>
      <c r="F47" s="7"/>
    </row>
    <row r="48" spans="1:6" x14ac:dyDescent="0.2">
      <c r="A48" s="8" t="s">
        <v>104</v>
      </c>
      <c r="B48" s="5"/>
      <c r="C48" s="5"/>
      <c r="D48" s="5"/>
      <c r="E48" s="14">
        <v>112215.28241990002</v>
      </c>
      <c r="F48" s="8">
        <f xml:space="preserve"> ROUND(SUM(F44:F47),2)</f>
        <v>100</v>
      </c>
    </row>
    <row r="50" spans="1:4" x14ac:dyDescent="0.2">
      <c r="A50" s="4" t="s">
        <v>105</v>
      </c>
      <c r="B50" s="2"/>
      <c r="C50" s="2"/>
      <c r="D50" s="2"/>
    </row>
    <row r="51" spans="1:4" x14ac:dyDescent="0.2">
      <c r="A51" s="4" t="s">
        <v>687</v>
      </c>
      <c r="B51" s="2"/>
      <c r="C51" s="2"/>
      <c r="D51" s="2"/>
    </row>
    <row r="52" spans="1:4" x14ac:dyDescent="0.2">
      <c r="A52" s="4" t="s">
        <v>106</v>
      </c>
      <c r="B52" s="2"/>
      <c r="C52" s="2"/>
      <c r="D52" s="2"/>
    </row>
    <row r="53" spans="1:4" x14ac:dyDescent="0.2">
      <c r="A53" s="2" t="s">
        <v>678</v>
      </c>
      <c r="B53" s="2"/>
      <c r="C53" s="2"/>
      <c r="D53" s="10">
        <v>41.732199999999999</v>
      </c>
    </row>
    <row r="54" spans="1:4" x14ac:dyDescent="0.2">
      <c r="A54" s="2" t="s">
        <v>679</v>
      </c>
      <c r="B54" s="2"/>
      <c r="C54" s="2"/>
      <c r="D54" s="10">
        <v>23.803100000000001</v>
      </c>
    </row>
    <row r="55" spans="1:4" x14ac:dyDescent="0.2">
      <c r="A55" s="2" t="s">
        <v>680</v>
      </c>
      <c r="B55" s="2"/>
      <c r="C55" s="2"/>
      <c r="D55" s="10">
        <v>44.571399999999997</v>
      </c>
    </row>
    <row r="56" spans="1:4" x14ac:dyDescent="0.2">
      <c r="A56" s="2" t="s">
        <v>681</v>
      </c>
      <c r="B56" s="2"/>
      <c r="C56" s="2"/>
      <c r="D56" s="10">
        <v>25.8187</v>
      </c>
    </row>
    <row r="57" spans="1:4" x14ac:dyDescent="0.2">
      <c r="A57" s="2"/>
      <c r="B57" s="2"/>
      <c r="C57" s="2"/>
      <c r="D57" s="10"/>
    </row>
    <row r="58" spans="1:4" x14ac:dyDescent="0.2">
      <c r="A58" s="4" t="s">
        <v>107</v>
      </c>
      <c r="B58" s="2"/>
      <c r="C58" s="2"/>
      <c r="D58" s="2"/>
    </row>
    <row r="59" spans="1:4" x14ac:dyDescent="0.2">
      <c r="A59" s="2" t="s">
        <v>678</v>
      </c>
      <c r="B59" s="2"/>
      <c r="C59" s="2"/>
      <c r="D59" s="10">
        <v>38.246299999999998</v>
      </c>
    </row>
    <row r="60" spans="1:4" x14ac:dyDescent="0.2">
      <c r="A60" s="2" t="s">
        <v>679</v>
      </c>
      <c r="B60" s="2"/>
      <c r="C60" s="2"/>
      <c r="D60" s="10">
        <v>19.8782</v>
      </c>
    </row>
    <row r="61" spans="1:4" x14ac:dyDescent="0.2">
      <c r="A61" s="2" t="s">
        <v>680</v>
      </c>
      <c r="B61" s="2"/>
      <c r="C61" s="2"/>
      <c r="D61" s="10">
        <v>41.117600000000003</v>
      </c>
    </row>
    <row r="62" spans="1:4" x14ac:dyDescent="0.2">
      <c r="A62" s="2" t="s">
        <v>681</v>
      </c>
      <c r="B62" s="2"/>
      <c r="C62" s="2"/>
      <c r="D62" s="10">
        <v>21.877700000000001</v>
      </c>
    </row>
    <row r="63" spans="1:4" x14ac:dyDescent="0.2">
      <c r="A63" s="2"/>
      <c r="B63" s="2"/>
      <c r="C63" s="2"/>
      <c r="D63" s="2"/>
    </row>
    <row r="64" spans="1:4" x14ac:dyDescent="0.2">
      <c r="A64" s="4" t="s">
        <v>108</v>
      </c>
      <c r="B64" s="2"/>
      <c r="C64" s="2"/>
      <c r="D64" s="21" t="s">
        <v>322</v>
      </c>
    </row>
    <row r="65" spans="1:4" x14ac:dyDescent="0.2">
      <c r="A65" s="15" t="s">
        <v>682</v>
      </c>
      <c r="B65" s="16"/>
      <c r="C65" s="69" t="s">
        <v>683</v>
      </c>
      <c r="D65" s="70"/>
    </row>
    <row r="66" spans="1:4" x14ac:dyDescent="0.2">
      <c r="A66" s="71"/>
      <c r="B66" s="72"/>
      <c r="C66" s="17" t="s">
        <v>684</v>
      </c>
      <c r="D66" s="17" t="s">
        <v>685</v>
      </c>
    </row>
    <row r="67" spans="1:4" x14ac:dyDescent="0.2">
      <c r="A67" s="18" t="s">
        <v>679</v>
      </c>
      <c r="B67" s="19"/>
      <c r="C67" s="20">
        <v>1.77081694</v>
      </c>
      <c r="D67" s="20">
        <v>1.77081694</v>
      </c>
    </row>
    <row r="68" spans="1:4" x14ac:dyDescent="0.2">
      <c r="A68" s="18" t="s">
        <v>681</v>
      </c>
      <c r="B68" s="19"/>
      <c r="C68" s="20">
        <v>1.77081694</v>
      </c>
      <c r="D68" s="20">
        <v>1.77081694</v>
      </c>
    </row>
    <row r="69" spans="1:4" x14ac:dyDescent="0.2">
      <c r="A69" s="4"/>
      <c r="B69" s="2"/>
      <c r="C69" s="2"/>
      <c r="D69" s="21"/>
    </row>
    <row r="70" spans="1:4" x14ac:dyDescent="0.2">
      <c r="A70" s="9" t="s">
        <v>686</v>
      </c>
      <c r="B70" s="2"/>
      <c r="C70" s="2"/>
      <c r="D70" s="28">
        <v>0.1518111151608873</v>
      </c>
    </row>
  </sheetData>
  <sortState xmlns:xlrd2="http://schemas.microsoft.com/office/spreadsheetml/2017/richdata2" ref="A8:F41">
    <sortCondition descending="1" ref="E8:E41"/>
  </sortState>
  <mergeCells count="3">
    <mergeCell ref="A1:F1"/>
    <mergeCell ref="C65:D65"/>
    <mergeCell ref="A66:B6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8BBE-BAF1-4B16-9347-3B8271E16493}">
  <dimension ref="A1:F85"/>
  <sheetViews>
    <sheetView showGridLines="0" workbookViewId="0">
      <selection sqref="A1:F1"/>
    </sheetView>
  </sheetViews>
  <sheetFormatPr defaultRowHeight="11.25" x14ac:dyDescent="0.2"/>
  <cols>
    <col min="1" max="1" width="58.85546875" style="1" bestFit="1" customWidth="1"/>
    <col min="2" max="2" width="45" style="1" bestFit="1" customWidth="1"/>
    <col min="3" max="3" width="40" style="1" bestFit="1" customWidth="1"/>
    <col min="4" max="4" width="10.5703125" style="1" bestFit="1" customWidth="1"/>
    <col min="5" max="5" width="24" style="35" bestFit="1" customWidth="1"/>
    <col min="6" max="6" width="14.140625" style="1" bestFit="1" customWidth="1"/>
    <col min="7" max="7" width="15.7109375" style="2" bestFit="1" customWidth="1"/>
    <col min="8" max="8" width="10" style="2" bestFit="1" customWidth="1"/>
    <col min="9" max="10" width="9.28515625" style="2" bestFit="1" customWidth="1"/>
    <col min="11" max="16384" width="9.140625" style="2"/>
  </cols>
  <sheetData>
    <row r="1" spans="1:6" x14ac:dyDescent="0.2">
      <c r="A1" s="77" t="s">
        <v>0</v>
      </c>
      <c r="B1" s="77"/>
      <c r="C1" s="77"/>
      <c r="D1" s="77"/>
      <c r="E1" s="77"/>
      <c r="F1" s="77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3" t="s">
        <v>5</v>
      </c>
      <c r="F3" s="3" t="s">
        <v>6</v>
      </c>
    </row>
    <row r="4" spans="1:6" x14ac:dyDescent="0.2">
      <c r="A4" s="5"/>
      <c r="B4" s="5"/>
      <c r="C4" s="5"/>
      <c r="D4" s="5"/>
      <c r="E4" s="34"/>
      <c r="F4" s="5"/>
    </row>
    <row r="5" spans="1:6" x14ac:dyDescent="0.2">
      <c r="A5" s="6" t="s">
        <v>7</v>
      </c>
      <c r="B5" s="7"/>
      <c r="C5" s="7"/>
      <c r="D5" s="7"/>
      <c r="E5" s="12"/>
      <c r="F5" s="7"/>
    </row>
    <row r="6" spans="1:6" x14ac:dyDescent="0.2">
      <c r="A6" s="6" t="s">
        <v>8</v>
      </c>
      <c r="B6" s="7"/>
      <c r="C6" s="7"/>
      <c r="D6" s="7"/>
      <c r="E6" s="12"/>
      <c r="F6" s="7"/>
    </row>
    <row r="7" spans="1:6" x14ac:dyDescent="0.2">
      <c r="A7" s="6"/>
      <c r="B7" s="7"/>
      <c r="C7" s="7"/>
      <c r="D7" s="31"/>
      <c r="E7" s="12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31">
        <v>24627</v>
      </c>
      <c r="E8" s="12">
        <v>511.6382385</v>
      </c>
      <c r="F8" s="7">
        <f t="shared" ref="F8:F18" si="0">E8/$E$63*100</f>
        <v>4.2404709982097941</v>
      </c>
    </row>
    <row r="9" spans="1:6" x14ac:dyDescent="0.2">
      <c r="A9" s="7" t="s">
        <v>12</v>
      </c>
      <c r="B9" s="7" t="s">
        <v>13</v>
      </c>
      <c r="C9" s="7" t="s">
        <v>86</v>
      </c>
      <c r="D9" s="31">
        <v>134100</v>
      </c>
      <c r="E9" s="12">
        <v>185.9967</v>
      </c>
      <c r="F9" s="7">
        <f t="shared" si="0"/>
        <v>1.5415454763995864</v>
      </c>
    </row>
    <row r="10" spans="1:6" x14ac:dyDescent="0.2">
      <c r="A10" s="7" t="s">
        <v>14</v>
      </c>
      <c r="B10" s="7" t="s">
        <v>15</v>
      </c>
      <c r="C10" s="7" t="s">
        <v>16</v>
      </c>
      <c r="D10" s="31">
        <v>54190</v>
      </c>
      <c r="E10" s="12">
        <v>176.090405</v>
      </c>
      <c r="F10" s="7">
        <f t="shared" si="0"/>
        <v>1.4594418463613661</v>
      </c>
    </row>
    <row r="11" spans="1:6" x14ac:dyDescent="0.2">
      <c r="A11" s="7" t="s">
        <v>17</v>
      </c>
      <c r="B11" s="7" t="s">
        <v>18</v>
      </c>
      <c r="C11" s="7" t="s">
        <v>19</v>
      </c>
      <c r="D11" s="31">
        <v>27999</v>
      </c>
      <c r="E11" s="12">
        <v>138.69304650000001</v>
      </c>
      <c r="F11" s="7">
        <f t="shared" si="0"/>
        <v>1.1494915686146716</v>
      </c>
    </row>
    <row r="12" spans="1:6" x14ac:dyDescent="0.2">
      <c r="A12" s="7" t="s">
        <v>20</v>
      </c>
      <c r="B12" s="7" t="s">
        <v>21</v>
      </c>
      <c r="C12" s="7" t="s">
        <v>22</v>
      </c>
      <c r="D12" s="31">
        <v>56959</v>
      </c>
      <c r="E12" s="12">
        <v>111.4972425</v>
      </c>
      <c r="F12" s="7">
        <f t="shared" si="0"/>
        <v>0.92409203930447525</v>
      </c>
    </row>
    <row r="13" spans="1:6" x14ac:dyDescent="0.2">
      <c r="A13" s="7" t="s">
        <v>23</v>
      </c>
      <c r="B13" s="7" t="s">
        <v>24</v>
      </c>
      <c r="C13" s="7" t="s">
        <v>11</v>
      </c>
      <c r="D13" s="31">
        <v>8892</v>
      </c>
      <c r="E13" s="12">
        <v>107.868852</v>
      </c>
      <c r="F13" s="7">
        <f t="shared" si="0"/>
        <v>0.89401984468012863</v>
      </c>
    </row>
    <row r="14" spans="1:6" x14ac:dyDescent="0.2">
      <c r="A14" s="7" t="s">
        <v>25</v>
      </c>
      <c r="B14" s="7" t="s">
        <v>26</v>
      </c>
      <c r="C14" s="7" t="s">
        <v>27</v>
      </c>
      <c r="D14" s="31">
        <v>15402</v>
      </c>
      <c r="E14" s="12">
        <v>107.783196</v>
      </c>
      <c r="F14" s="7">
        <f t="shared" si="0"/>
        <v>0.89330992552927013</v>
      </c>
    </row>
    <row r="15" spans="1:6" x14ac:dyDescent="0.2">
      <c r="A15" s="7" t="s">
        <v>28</v>
      </c>
      <c r="B15" s="7" t="s">
        <v>29</v>
      </c>
      <c r="C15" s="7" t="s">
        <v>30</v>
      </c>
      <c r="D15" s="31">
        <v>54279</v>
      </c>
      <c r="E15" s="12">
        <v>96.318085499999995</v>
      </c>
      <c r="F15" s="7">
        <f t="shared" si="0"/>
        <v>0.79828679217423515</v>
      </c>
    </row>
    <row r="16" spans="1:6" x14ac:dyDescent="0.2">
      <c r="A16" s="7" t="s">
        <v>31</v>
      </c>
      <c r="B16" s="7" t="s">
        <v>32</v>
      </c>
      <c r="C16" s="7" t="s">
        <v>33</v>
      </c>
      <c r="D16" s="31">
        <v>15620</v>
      </c>
      <c r="E16" s="12">
        <v>87.995270000000005</v>
      </c>
      <c r="F16" s="7">
        <f t="shared" si="0"/>
        <v>0.72930708132488498</v>
      </c>
    </row>
    <row r="17" spans="1:6" x14ac:dyDescent="0.2">
      <c r="A17" s="7" t="s">
        <v>34</v>
      </c>
      <c r="B17" s="7" t="s">
        <v>35</v>
      </c>
      <c r="C17" s="7" t="s">
        <v>36</v>
      </c>
      <c r="D17" s="31">
        <v>293401</v>
      </c>
      <c r="E17" s="12">
        <v>87.726899000000003</v>
      </c>
      <c r="F17" s="7">
        <f t="shared" si="0"/>
        <v>0.72708281551239029</v>
      </c>
    </row>
    <row r="18" spans="1:6" x14ac:dyDescent="0.2">
      <c r="A18" s="7" t="s">
        <v>37</v>
      </c>
      <c r="B18" s="7" t="s">
        <v>38</v>
      </c>
      <c r="C18" s="7" t="s">
        <v>39</v>
      </c>
      <c r="D18" s="31">
        <v>37307</v>
      </c>
      <c r="E18" s="12">
        <v>76.833766499999996</v>
      </c>
      <c r="F18" s="7">
        <f t="shared" si="0"/>
        <v>0.6368002506647541</v>
      </c>
    </row>
    <row r="19" spans="1:6" x14ac:dyDescent="0.2">
      <c r="A19" s="6" t="s">
        <v>40</v>
      </c>
      <c r="B19" s="7"/>
      <c r="C19" s="7"/>
      <c r="D19" s="31"/>
      <c r="E19" s="13">
        <f>SUM(E8:E18)</f>
        <v>1688.4417015000001</v>
      </c>
      <c r="F19" s="6">
        <f>SUM(F8:F18)</f>
        <v>13.993848638775555</v>
      </c>
    </row>
    <row r="20" spans="1:6" x14ac:dyDescent="0.2">
      <c r="A20" s="7"/>
      <c r="B20" s="7"/>
      <c r="C20" s="7"/>
      <c r="D20" s="31"/>
      <c r="E20" s="12"/>
      <c r="F20" s="7"/>
    </row>
    <row r="21" spans="1:6" x14ac:dyDescent="0.2">
      <c r="A21" s="6" t="s">
        <v>41</v>
      </c>
      <c r="B21" s="7"/>
      <c r="C21" s="7"/>
      <c r="D21" s="31"/>
      <c r="E21" s="12"/>
      <c r="F21" s="7"/>
    </row>
    <row r="22" spans="1:6" x14ac:dyDescent="0.2">
      <c r="A22" s="7" t="s">
        <v>98</v>
      </c>
      <c r="B22" s="7" t="s">
        <v>99</v>
      </c>
      <c r="C22" s="7" t="s">
        <v>16</v>
      </c>
      <c r="D22" s="31">
        <v>9063</v>
      </c>
      <c r="E22" s="12">
        <v>1189.5642659999999</v>
      </c>
      <c r="F22" s="7">
        <f t="shared" ref="F22:F55" si="1">E22/$E$63*100</f>
        <v>9.8591395069853061</v>
      </c>
    </row>
    <row r="23" spans="1:6" x14ac:dyDescent="0.2">
      <c r="A23" s="7" t="s">
        <v>46</v>
      </c>
      <c r="B23" s="7" t="s">
        <v>47</v>
      </c>
      <c r="C23" s="7" t="s">
        <v>33</v>
      </c>
      <c r="D23" s="31">
        <v>140524</v>
      </c>
      <c r="E23" s="12">
        <v>999.29829840000002</v>
      </c>
      <c r="F23" s="7">
        <f t="shared" si="1"/>
        <v>8.282210229925175</v>
      </c>
    </row>
    <row r="24" spans="1:6" x14ac:dyDescent="0.2">
      <c r="A24" s="7" t="s">
        <v>73</v>
      </c>
      <c r="B24" s="7" t="s">
        <v>74</v>
      </c>
      <c r="C24" s="7" t="s">
        <v>75</v>
      </c>
      <c r="D24" s="31">
        <v>31700</v>
      </c>
      <c r="E24" s="12">
        <v>964.30616150000003</v>
      </c>
      <c r="F24" s="7">
        <f t="shared" si="1"/>
        <v>7.9921944912171776</v>
      </c>
    </row>
    <row r="25" spans="1:6" x14ac:dyDescent="0.2">
      <c r="A25" s="7" t="s">
        <v>661</v>
      </c>
      <c r="B25" s="7" t="s">
        <v>653</v>
      </c>
      <c r="C25" s="7" t="s">
        <v>72</v>
      </c>
      <c r="D25" s="31">
        <v>32100</v>
      </c>
      <c r="E25" s="12">
        <v>916.18082370000002</v>
      </c>
      <c r="F25" s="7">
        <f t="shared" si="1"/>
        <v>7.5933304426303376</v>
      </c>
    </row>
    <row r="26" spans="1:6" x14ac:dyDescent="0.2">
      <c r="A26" s="7" t="s">
        <v>91</v>
      </c>
      <c r="B26" s="7" t="s">
        <v>92</v>
      </c>
      <c r="C26" s="7" t="s">
        <v>72</v>
      </c>
      <c r="D26" s="31">
        <v>146714</v>
      </c>
      <c r="E26" s="12">
        <v>809.61335810000003</v>
      </c>
      <c r="F26" s="7">
        <f t="shared" si="1"/>
        <v>6.7100965222056814</v>
      </c>
    </row>
    <row r="27" spans="1:6" x14ac:dyDescent="0.2">
      <c r="A27" s="7" t="s">
        <v>44</v>
      </c>
      <c r="B27" s="7" t="s">
        <v>45</v>
      </c>
      <c r="C27" s="7" t="s">
        <v>33</v>
      </c>
      <c r="D27" s="31">
        <v>88310</v>
      </c>
      <c r="E27" s="12">
        <v>661.19221329999993</v>
      </c>
      <c r="F27" s="7">
        <f t="shared" si="1"/>
        <v>5.4799782224267704</v>
      </c>
    </row>
    <row r="28" spans="1:6" x14ac:dyDescent="0.2">
      <c r="A28" s="7" t="s">
        <v>58</v>
      </c>
      <c r="B28" s="7" t="s">
        <v>59</v>
      </c>
      <c r="C28" s="7" t="s">
        <v>11</v>
      </c>
      <c r="D28" s="31">
        <v>195429</v>
      </c>
      <c r="E28" s="12">
        <v>272.45543329999998</v>
      </c>
      <c r="F28" s="7">
        <f t="shared" si="1"/>
        <v>2.2581177016802139</v>
      </c>
    </row>
    <row r="29" spans="1:6" x14ac:dyDescent="0.2">
      <c r="A29" s="7" t="s">
        <v>658</v>
      </c>
      <c r="B29" s="7" t="s">
        <v>650</v>
      </c>
      <c r="C29" s="7" t="s">
        <v>155</v>
      </c>
      <c r="D29" s="31">
        <v>10238</v>
      </c>
      <c r="E29" s="12">
        <v>246.94614829999998</v>
      </c>
      <c r="F29" s="7">
        <f t="shared" si="1"/>
        <v>2.0466960856088652</v>
      </c>
    </row>
    <row r="30" spans="1:6" x14ac:dyDescent="0.2">
      <c r="A30" s="7" t="s">
        <v>657</v>
      </c>
      <c r="B30" s="7" t="s">
        <v>649</v>
      </c>
      <c r="C30" s="7" t="s">
        <v>11</v>
      </c>
      <c r="D30" s="31">
        <v>131360</v>
      </c>
      <c r="E30" s="12">
        <v>230.6109654</v>
      </c>
      <c r="F30" s="7">
        <f t="shared" si="1"/>
        <v>1.9113096658194015</v>
      </c>
    </row>
    <row r="31" spans="1:6" x14ac:dyDescent="0.2">
      <c r="A31" s="7" t="s">
        <v>78</v>
      </c>
      <c r="B31" s="7" t="s">
        <v>79</v>
      </c>
      <c r="C31" s="7" t="s">
        <v>11</v>
      </c>
      <c r="D31" s="31">
        <v>17142</v>
      </c>
      <c r="E31" s="12">
        <v>224.52268920000003</v>
      </c>
      <c r="F31" s="7">
        <f t="shared" si="1"/>
        <v>1.8608498746769717</v>
      </c>
    </row>
    <row r="32" spans="1:6" x14ac:dyDescent="0.2">
      <c r="A32" s="7" t="s">
        <v>76</v>
      </c>
      <c r="B32" s="7" t="s">
        <v>77</v>
      </c>
      <c r="C32" s="7" t="s">
        <v>64</v>
      </c>
      <c r="D32" s="31">
        <v>101700</v>
      </c>
      <c r="E32" s="12">
        <v>216.96358690000002</v>
      </c>
      <c r="F32" s="7">
        <f t="shared" si="1"/>
        <v>1.7981998386483393</v>
      </c>
    </row>
    <row r="33" spans="1:6" x14ac:dyDescent="0.2">
      <c r="A33" s="7" t="s">
        <v>100</v>
      </c>
      <c r="B33" s="7" t="s">
        <v>101</v>
      </c>
      <c r="C33" s="7" t="s">
        <v>102</v>
      </c>
      <c r="D33" s="31">
        <v>3660</v>
      </c>
      <c r="E33" s="12">
        <v>212.45265850000001</v>
      </c>
      <c r="F33" s="7">
        <f t="shared" si="1"/>
        <v>1.7608131470060553</v>
      </c>
    </row>
    <row r="34" spans="1:6" x14ac:dyDescent="0.2">
      <c r="A34" s="7" t="s">
        <v>50</v>
      </c>
      <c r="B34" s="7" t="s">
        <v>51</v>
      </c>
      <c r="C34" s="7" t="s">
        <v>52</v>
      </c>
      <c r="D34" s="31">
        <v>170000</v>
      </c>
      <c r="E34" s="12">
        <v>208.51753079999997</v>
      </c>
      <c r="F34" s="7">
        <f t="shared" si="1"/>
        <v>1.7281987065079725</v>
      </c>
    </row>
    <row r="35" spans="1:6" x14ac:dyDescent="0.2">
      <c r="A35" s="7" t="s">
        <v>93</v>
      </c>
      <c r="B35" s="7" t="s">
        <v>94</v>
      </c>
      <c r="C35" s="7" t="s">
        <v>95</v>
      </c>
      <c r="D35" s="31">
        <v>2000</v>
      </c>
      <c r="E35" s="12">
        <v>201.33750910000001</v>
      </c>
      <c r="F35" s="7">
        <f t="shared" si="1"/>
        <v>1.6686905003296595</v>
      </c>
    </row>
    <row r="36" spans="1:6" x14ac:dyDescent="0.2">
      <c r="A36" s="7" t="s">
        <v>82</v>
      </c>
      <c r="B36" s="7" t="s">
        <v>83</v>
      </c>
      <c r="C36" s="7" t="s">
        <v>11</v>
      </c>
      <c r="D36" s="31">
        <v>43451</v>
      </c>
      <c r="E36" s="12">
        <v>194.15440149999998</v>
      </c>
      <c r="F36" s="7">
        <f t="shared" si="1"/>
        <v>1.6091567181320636</v>
      </c>
    </row>
    <row r="37" spans="1:6" x14ac:dyDescent="0.2">
      <c r="A37" s="7" t="s">
        <v>56</v>
      </c>
      <c r="B37" s="7" t="s">
        <v>57</v>
      </c>
      <c r="C37" s="7" t="s">
        <v>665</v>
      </c>
      <c r="D37" s="31">
        <v>290300</v>
      </c>
      <c r="E37" s="12">
        <v>185.66434230000002</v>
      </c>
      <c r="F37" s="7">
        <f t="shared" si="1"/>
        <v>1.5387908871569731</v>
      </c>
    </row>
    <row r="38" spans="1:6" x14ac:dyDescent="0.2">
      <c r="A38" s="7" t="s">
        <v>48</v>
      </c>
      <c r="B38" s="7" t="s">
        <v>49</v>
      </c>
      <c r="C38" s="7" t="s">
        <v>16</v>
      </c>
      <c r="D38" s="31">
        <v>37521</v>
      </c>
      <c r="E38" s="12">
        <v>178.27682250000001</v>
      </c>
      <c r="F38" s="7">
        <f t="shared" si="1"/>
        <v>1.4775629313410776</v>
      </c>
    </row>
    <row r="39" spans="1:6" x14ac:dyDescent="0.2">
      <c r="A39" s="7" t="s">
        <v>60</v>
      </c>
      <c r="B39" s="7" t="s">
        <v>61</v>
      </c>
      <c r="C39" s="7" t="s">
        <v>16</v>
      </c>
      <c r="D39" s="31">
        <v>1925400</v>
      </c>
      <c r="E39" s="12">
        <v>170.83979059999999</v>
      </c>
      <c r="F39" s="7">
        <f t="shared" si="1"/>
        <v>1.4159246179554936</v>
      </c>
    </row>
    <row r="40" spans="1:6" x14ac:dyDescent="0.2">
      <c r="A40" s="7" t="s">
        <v>70</v>
      </c>
      <c r="B40" s="7" t="s">
        <v>71</v>
      </c>
      <c r="C40" s="7" t="s">
        <v>72</v>
      </c>
      <c r="D40" s="31">
        <v>20200</v>
      </c>
      <c r="E40" s="12">
        <v>170.18030809999999</v>
      </c>
      <c r="F40" s="7">
        <f t="shared" si="1"/>
        <v>1.410458809881266</v>
      </c>
    </row>
    <row r="41" spans="1:6" x14ac:dyDescent="0.2">
      <c r="A41" s="7" t="s">
        <v>42</v>
      </c>
      <c r="B41" s="7" t="s">
        <v>43</v>
      </c>
      <c r="C41" s="7" t="s">
        <v>11</v>
      </c>
      <c r="D41" s="31">
        <v>265000</v>
      </c>
      <c r="E41" s="12">
        <v>167.5622889</v>
      </c>
      <c r="F41" s="7">
        <f t="shared" si="1"/>
        <v>1.3887605988114606</v>
      </c>
    </row>
    <row r="42" spans="1:6" x14ac:dyDescent="0.2">
      <c r="A42" s="7" t="s">
        <v>635</v>
      </c>
      <c r="B42" s="7" t="s">
        <v>636</v>
      </c>
      <c r="C42" s="7" t="s">
        <v>75</v>
      </c>
      <c r="D42" s="31">
        <v>8100</v>
      </c>
      <c r="E42" s="12">
        <v>164.38806199999999</v>
      </c>
      <c r="F42" s="7">
        <f t="shared" si="1"/>
        <v>1.3624525238899117</v>
      </c>
    </row>
    <row r="43" spans="1:6" x14ac:dyDescent="0.2">
      <c r="A43" s="7" t="s">
        <v>664</v>
      </c>
      <c r="B43" s="7" t="s">
        <v>656</v>
      </c>
      <c r="C43" s="7" t="s">
        <v>64</v>
      </c>
      <c r="D43" s="31">
        <v>87300</v>
      </c>
      <c r="E43" s="12">
        <v>163.47016789999998</v>
      </c>
      <c r="F43" s="7">
        <f t="shared" si="1"/>
        <v>1.3548449937688456</v>
      </c>
    </row>
    <row r="44" spans="1:6" x14ac:dyDescent="0.2">
      <c r="A44" s="7" t="s">
        <v>87</v>
      </c>
      <c r="B44" s="7" t="s">
        <v>88</v>
      </c>
      <c r="C44" s="7" t="s">
        <v>16</v>
      </c>
      <c r="D44" s="31">
        <v>91900</v>
      </c>
      <c r="E44" s="12">
        <v>161.24942820000001</v>
      </c>
      <c r="F44" s="7">
        <f t="shared" si="1"/>
        <v>1.3364394455048392</v>
      </c>
    </row>
    <row r="45" spans="1:6" x14ac:dyDescent="0.2">
      <c r="A45" s="7" t="s">
        <v>663</v>
      </c>
      <c r="B45" s="7" t="s">
        <v>655</v>
      </c>
      <c r="C45" s="7" t="s">
        <v>16</v>
      </c>
      <c r="D45" s="31">
        <v>300100</v>
      </c>
      <c r="E45" s="12">
        <v>158.34250210000002</v>
      </c>
      <c r="F45" s="7">
        <f t="shared" si="1"/>
        <v>1.312346766550412</v>
      </c>
    </row>
    <row r="46" spans="1:6" x14ac:dyDescent="0.2">
      <c r="A46" s="7" t="s">
        <v>53</v>
      </c>
      <c r="B46" s="7" t="s">
        <v>54</v>
      </c>
      <c r="C46" s="7" t="s">
        <v>665</v>
      </c>
      <c r="D46" s="31">
        <v>155400</v>
      </c>
      <c r="E46" s="12">
        <v>151.0456787</v>
      </c>
      <c r="F46" s="7">
        <f t="shared" si="1"/>
        <v>1.2518705048513783</v>
      </c>
    </row>
    <row r="47" spans="1:6" x14ac:dyDescent="0.2">
      <c r="A47" s="7" t="s">
        <v>662</v>
      </c>
      <c r="B47" s="7" t="s">
        <v>654</v>
      </c>
      <c r="C47" s="7" t="s">
        <v>11</v>
      </c>
      <c r="D47" s="31">
        <v>5267</v>
      </c>
      <c r="E47" s="12">
        <v>145.49470539999999</v>
      </c>
      <c r="F47" s="7">
        <f t="shared" si="1"/>
        <v>1.2058638940876931</v>
      </c>
    </row>
    <row r="48" spans="1:6" x14ac:dyDescent="0.2">
      <c r="A48" s="7" t="s">
        <v>62</v>
      </c>
      <c r="B48" s="7" t="s">
        <v>63</v>
      </c>
      <c r="C48" s="7" t="s">
        <v>64</v>
      </c>
      <c r="D48" s="31">
        <v>53000</v>
      </c>
      <c r="E48" s="12">
        <v>116.42938410000001</v>
      </c>
      <c r="F48" s="7">
        <f t="shared" si="1"/>
        <v>0.96496975687926145</v>
      </c>
    </row>
    <row r="49" spans="1:6" x14ac:dyDescent="0.2">
      <c r="A49" s="7" t="s">
        <v>96</v>
      </c>
      <c r="B49" s="7" t="s">
        <v>97</v>
      </c>
      <c r="C49" s="7" t="s">
        <v>72</v>
      </c>
      <c r="D49" s="31">
        <v>16010</v>
      </c>
      <c r="E49" s="12">
        <v>108.3096515</v>
      </c>
      <c r="F49" s="7">
        <f t="shared" si="1"/>
        <v>0.89767320237531467</v>
      </c>
    </row>
    <row r="50" spans="1:6" x14ac:dyDescent="0.2">
      <c r="A50" s="7" t="s">
        <v>84</v>
      </c>
      <c r="B50" s="7" t="s">
        <v>85</v>
      </c>
      <c r="C50" s="7" t="s">
        <v>86</v>
      </c>
      <c r="D50" s="31">
        <v>117000</v>
      </c>
      <c r="E50" s="12">
        <v>102.3151258</v>
      </c>
      <c r="F50" s="7">
        <f t="shared" si="1"/>
        <v>0.84799041780980311</v>
      </c>
    </row>
    <row r="51" spans="1:6" x14ac:dyDescent="0.2">
      <c r="A51" s="7" t="s">
        <v>660</v>
      </c>
      <c r="B51" s="7" t="s">
        <v>652</v>
      </c>
      <c r="C51" s="7" t="s">
        <v>200</v>
      </c>
      <c r="D51" s="31">
        <v>2997</v>
      </c>
      <c r="E51" s="12">
        <v>99.953264199999992</v>
      </c>
      <c r="F51" s="7">
        <f t="shared" si="1"/>
        <v>0.82841524757634244</v>
      </c>
    </row>
    <row r="52" spans="1:6" x14ac:dyDescent="0.2">
      <c r="A52" s="7" t="s">
        <v>68</v>
      </c>
      <c r="B52" s="7" t="s">
        <v>69</v>
      </c>
      <c r="C52" s="7" t="s">
        <v>30</v>
      </c>
      <c r="D52" s="31">
        <v>149000</v>
      </c>
      <c r="E52" s="12">
        <v>85.03580070000001</v>
      </c>
      <c r="F52" s="7">
        <f t="shared" si="1"/>
        <v>0.70477892296530953</v>
      </c>
    </row>
    <row r="53" spans="1:6" x14ac:dyDescent="0.2">
      <c r="A53" s="7" t="s">
        <v>80</v>
      </c>
      <c r="B53" s="7" t="s">
        <v>81</v>
      </c>
      <c r="C53" s="7" t="s">
        <v>665</v>
      </c>
      <c r="D53" s="31">
        <v>6212</v>
      </c>
      <c r="E53" s="12">
        <v>66.4495529</v>
      </c>
      <c r="F53" s="7">
        <f t="shared" si="1"/>
        <v>0.55073561886727029</v>
      </c>
    </row>
    <row r="54" spans="1:6" x14ac:dyDescent="0.2">
      <c r="A54" s="7" t="s">
        <v>89</v>
      </c>
      <c r="B54" s="7" t="s">
        <v>90</v>
      </c>
      <c r="C54" s="7" t="s">
        <v>64</v>
      </c>
      <c r="D54" s="31">
        <v>154300</v>
      </c>
      <c r="E54" s="12">
        <v>66.3087266</v>
      </c>
      <c r="F54" s="7">
        <f t="shared" si="1"/>
        <v>0.54956844683828754</v>
      </c>
    </row>
    <row r="55" spans="1:6" x14ac:dyDescent="0.2">
      <c r="A55" s="7" t="s">
        <v>659</v>
      </c>
      <c r="B55" s="7" t="s">
        <v>651</v>
      </c>
      <c r="C55" s="7" t="s">
        <v>64</v>
      </c>
      <c r="D55" s="31">
        <v>800</v>
      </c>
      <c r="E55" s="12">
        <v>64.232049000000004</v>
      </c>
      <c r="F55" s="7">
        <f t="shared" si="1"/>
        <v>0.53235688899763589</v>
      </c>
    </row>
    <row r="56" spans="1:6" x14ac:dyDescent="0.2">
      <c r="A56" s="7" t="s">
        <v>65</v>
      </c>
      <c r="B56" s="7" t="s">
        <v>66</v>
      </c>
      <c r="C56" s="7" t="s">
        <v>67</v>
      </c>
      <c r="D56" s="31">
        <v>32</v>
      </c>
      <c r="E56" s="12">
        <v>0.1085617</v>
      </c>
      <c r="F56" s="23" t="s">
        <v>632</v>
      </c>
    </row>
    <row r="57" spans="1:6" x14ac:dyDescent="0.2">
      <c r="A57" s="6" t="s">
        <v>40</v>
      </c>
      <c r="B57" s="7"/>
      <c r="C57" s="7"/>
      <c r="D57" s="31"/>
      <c r="E57" s="13">
        <f>SUM(E22:E56)</f>
        <v>10073.772257200002</v>
      </c>
      <c r="F57" s="6">
        <v>83.491685892095461</v>
      </c>
    </row>
    <row r="58" spans="1:6" x14ac:dyDescent="0.2">
      <c r="A58" s="7"/>
      <c r="B58" s="7"/>
      <c r="C58" s="7"/>
      <c r="D58" s="31"/>
      <c r="E58" s="12"/>
      <c r="F58" s="7"/>
    </row>
    <row r="59" spans="1:6" x14ac:dyDescent="0.2">
      <c r="A59" s="6" t="s">
        <v>40</v>
      </c>
      <c r="B59" s="7"/>
      <c r="C59" s="7"/>
      <c r="D59" s="7"/>
      <c r="E59" s="13">
        <f>E19+E57</f>
        <v>11762.213958700002</v>
      </c>
      <c r="F59" s="6">
        <f>F19+F57</f>
        <v>97.485534530871021</v>
      </c>
    </row>
    <row r="60" spans="1:6" x14ac:dyDescent="0.2">
      <c r="A60" s="7"/>
      <c r="B60" s="7"/>
      <c r="C60" s="7"/>
      <c r="D60" s="7"/>
      <c r="E60" s="12"/>
      <c r="F60" s="7"/>
    </row>
    <row r="61" spans="1:6" x14ac:dyDescent="0.2">
      <c r="A61" s="6" t="s">
        <v>103</v>
      </c>
      <c r="B61" s="7"/>
      <c r="C61" s="7"/>
      <c r="D61" s="7"/>
      <c r="E61" s="13">
        <v>303.3853277</v>
      </c>
      <c r="F61" s="6">
        <f t="shared" ref="F61" si="2">E61/$E$63*100</f>
        <v>2.5144654691289747</v>
      </c>
    </row>
    <row r="62" spans="1:6" x14ac:dyDescent="0.2">
      <c r="A62" s="7"/>
      <c r="B62" s="7"/>
      <c r="C62" s="7"/>
      <c r="D62" s="7"/>
      <c r="E62" s="12"/>
      <c r="F62" s="7"/>
    </row>
    <row r="63" spans="1:6" x14ac:dyDescent="0.2">
      <c r="A63" s="8" t="s">
        <v>104</v>
      </c>
      <c r="B63" s="5"/>
      <c r="C63" s="5"/>
      <c r="D63" s="5"/>
      <c r="E63" s="14">
        <f>E59+E61</f>
        <v>12065.599286400002</v>
      </c>
      <c r="F63" s="8">
        <f xml:space="preserve"> ROUND(SUM(F59:F62),2)</f>
        <v>100</v>
      </c>
    </row>
    <row r="64" spans="1:6" x14ac:dyDescent="0.2">
      <c r="E64" s="80" t="s">
        <v>631</v>
      </c>
      <c r="F64" s="80"/>
    </row>
    <row r="65" spans="1:4" x14ac:dyDescent="0.2">
      <c r="A65" s="4" t="s">
        <v>105</v>
      </c>
      <c r="B65" s="2"/>
      <c r="C65" s="2"/>
      <c r="D65" s="2"/>
    </row>
    <row r="66" spans="1:4" x14ac:dyDescent="0.2">
      <c r="A66" s="4" t="s">
        <v>687</v>
      </c>
      <c r="B66" s="2"/>
      <c r="C66" s="2"/>
      <c r="D66" s="2"/>
    </row>
    <row r="67" spans="1:4" x14ac:dyDescent="0.2">
      <c r="A67" s="4" t="s">
        <v>106</v>
      </c>
      <c r="B67" s="2"/>
      <c r="C67" s="2"/>
      <c r="D67" s="2"/>
    </row>
    <row r="68" spans="1:4" x14ac:dyDescent="0.2">
      <c r="A68" s="2" t="s">
        <v>678</v>
      </c>
      <c r="B68" s="2"/>
      <c r="C68" s="2"/>
      <c r="D68" s="10">
        <v>22.3126</v>
      </c>
    </row>
    <row r="69" spans="1:4" x14ac:dyDescent="0.2">
      <c r="A69" s="2" t="s">
        <v>679</v>
      </c>
      <c r="B69" s="2"/>
      <c r="C69" s="2"/>
      <c r="D69" s="10">
        <v>14.2399</v>
      </c>
    </row>
    <row r="70" spans="1:4" x14ac:dyDescent="0.2">
      <c r="A70" s="2" t="s">
        <v>680</v>
      </c>
      <c r="B70" s="2"/>
      <c r="C70" s="2"/>
      <c r="D70" s="10">
        <v>23.162099999999999</v>
      </c>
    </row>
    <row r="71" spans="1:4" x14ac:dyDescent="0.2">
      <c r="A71" s="2" t="s">
        <v>681</v>
      </c>
      <c r="B71" s="2"/>
      <c r="C71" s="2"/>
      <c r="D71" s="10">
        <v>14.799300000000001</v>
      </c>
    </row>
    <row r="72" spans="1:4" x14ac:dyDescent="0.2">
      <c r="A72" s="2"/>
      <c r="B72" s="2"/>
      <c r="C72" s="2"/>
      <c r="D72" s="10"/>
    </row>
    <row r="73" spans="1:4" x14ac:dyDescent="0.2">
      <c r="A73" s="4" t="s">
        <v>107</v>
      </c>
      <c r="B73" s="2"/>
      <c r="C73" s="2"/>
      <c r="D73" s="2"/>
    </row>
    <row r="74" spans="1:4" x14ac:dyDescent="0.2">
      <c r="A74" s="2" t="s">
        <v>678</v>
      </c>
      <c r="B74" s="2"/>
      <c r="C74" s="2"/>
      <c r="D74" s="10">
        <v>21.722000000000001</v>
      </c>
    </row>
    <row r="75" spans="1:4" x14ac:dyDescent="0.2">
      <c r="A75" s="2" t="s">
        <v>679</v>
      </c>
      <c r="B75" s="2"/>
      <c r="C75" s="2"/>
      <c r="D75" s="10">
        <v>12.7981</v>
      </c>
    </row>
    <row r="76" spans="1:4" x14ac:dyDescent="0.2">
      <c r="A76" s="2" t="s">
        <v>680</v>
      </c>
      <c r="B76" s="2"/>
      <c r="C76" s="2"/>
      <c r="D76" s="10">
        <v>22.607900000000001</v>
      </c>
    </row>
    <row r="77" spans="1:4" x14ac:dyDescent="0.2">
      <c r="A77" s="2" t="s">
        <v>681</v>
      </c>
      <c r="B77" s="2"/>
      <c r="C77" s="2"/>
      <c r="D77" s="10">
        <v>13.3728</v>
      </c>
    </row>
    <row r="78" spans="1:4" x14ac:dyDescent="0.2">
      <c r="A78" s="2"/>
      <c r="B78" s="2"/>
      <c r="C78" s="2"/>
      <c r="D78" s="2"/>
    </row>
    <row r="79" spans="1:4" x14ac:dyDescent="0.2">
      <c r="A79" s="4" t="s">
        <v>108</v>
      </c>
      <c r="B79" s="2"/>
      <c r="C79" s="2"/>
      <c r="D79" s="21" t="s">
        <v>322</v>
      </c>
    </row>
    <row r="80" spans="1:4" x14ac:dyDescent="0.2">
      <c r="A80" s="15" t="s">
        <v>682</v>
      </c>
      <c r="B80" s="16"/>
      <c r="C80" s="69" t="s">
        <v>683</v>
      </c>
      <c r="D80" s="70"/>
    </row>
    <row r="81" spans="1:4" x14ac:dyDescent="0.2">
      <c r="A81" s="71"/>
      <c r="B81" s="72"/>
      <c r="C81" s="17" t="s">
        <v>684</v>
      </c>
      <c r="D81" s="17" t="s">
        <v>685</v>
      </c>
    </row>
    <row r="82" spans="1:4" x14ac:dyDescent="0.2">
      <c r="A82" s="18" t="s">
        <v>679</v>
      </c>
      <c r="B82" s="19"/>
      <c r="C82" s="20">
        <v>0.72032269999999998</v>
      </c>
      <c r="D82" s="20">
        <v>0.66702240999999995</v>
      </c>
    </row>
    <row r="83" spans="1:4" x14ac:dyDescent="0.2">
      <c r="A83" s="18" t="s">
        <v>681</v>
      </c>
      <c r="B83" s="19"/>
      <c r="C83" s="20">
        <v>0.72032269999999998</v>
      </c>
      <c r="D83" s="20">
        <v>0.66702240999999995</v>
      </c>
    </row>
    <row r="84" spans="1:4" x14ac:dyDescent="0.2">
      <c r="A84" s="4"/>
      <c r="B84" s="2"/>
      <c r="C84" s="2"/>
      <c r="D84" s="21"/>
    </row>
    <row r="85" spans="1:4" x14ac:dyDescent="0.2">
      <c r="A85" s="9" t="s">
        <v>686</v>
      </c>
      <c r="B85" s="2"/>
      <c r="C85" s="2"/>
      <c r="D85" s="28">
        <v>9.7775369111825203E-2</v>
      </c>
    </row>
  </sheetData>
  <sortState xmlns:xlrd2="http://schemas.microsoft.com/office/spreadsheetml/2017/richdata2" ref="A8:F18">
    <sortCondition descending="1" ref="E8:E18"/>
  </sortState>
  <mergeCells count="4">
    <mergeCell ref="C80:D80"/>
    <mergeCell ref="A81:B81"/>
    <mergeCell ref="E64:F64"/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B873-476E-4C81-853B-42C1B285FD05}">
  <dimension ref="A1:F117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.5703125" style="2" customWidth="1"/>
    <col min="3" max="3" width="12.57031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68" t="s">
        <v>1577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706</v>
      </c>
      <c r="B8" s="43" t="s">
        <v>707</v>
      </c>
      <c r="C8" s="43" t="s">
        <v>708</v>
      </c>
      <c r="D8" s="43">
        <v>597</v>
      </c>
      <c r="E8" s="7">
        <v>5935.1710199999998</v>
      </c>
      <c r="F8" s="7">
        <v>6.8166893186645297</v>
      </c>
    </row>
    <row r="9" spans="1:6" x14ac:dyDescent="0.2">
      <c r="A9" s="43" t="s">
        <v>1026</v>
      </c>
      <c r="B9" s="43" t="s">
        <v>1027</v>
      </c>
      <c r="C9" s="43" t="s">
        <v>810</v>
      </c>
      <c r="D9" s="43">
        <v>500</v>
      </c>
      <c r="E9" s="7">
        <v>4911.1350000000002</v>
      </c>
      <c r="F9" s="7">
        <v>5.6405588624503604</v>
      </c>
    </row>
    <row r="10" spans="1:6" x14ac:dyDescent="0.2">
      <c r="A10" s="43" t="s">
        <v>701</v>
      </c>
      <c r="B10" s="43" t="s">
        <v>702</v>
      </c>
      <c r="C10" s="43" t="s">
        <v>696</v>
      </c>
      <c r="D10" s="43">
        <v>468</v>
      </c>
      <c r="E10" s="7">
        <v>4775.4158399999997</v>
      </c>
      <c r="F10" s="7">
        <v>5.48468208228807</v>
      </c>
    </row>
    <row r="11" spans="1:6" x14ac:dyDescent="0.2">
      <c r="A11" s="43" t="s">
        <v>995</v>
      </c>
      <c r="B11" s="43" t="s">
        <v>996</v>
      </c>
      <c r="C11" s="43" t="s">
        <v>997</v>
      </c>
      <c r="D11" s="43">
        <v>410</v>
      </c>
      <c r="E11" s="7">
        <v>4013.0841</v>
      </c>
      <c r="F11" s="7">
        <v>4.6091254029900703</v>
      </c>
    </row>
    <row r="12" spans="1:6" x14ac:dyDescent="0.2">
      <c r="A12" s="43" t="s">
        <v>993</v>
      </c>
      <c r="B12" s="43" t="s">
        <v>994</v>
      </c>
      <c r="C12" s="43" t="s">
        <v>813</v>
      </c>
      <c r="D12" s="43">
        <v>430</v>
      </c>
      <c r="E12" s="7">
        <v>3998.2732999999998</v>
      </c>
      <c r="F12" s="7">
        <v>4.5921148363491602</v>
      </c>
    </row>
    <row r="13" spans="1:6" x14ac:dyDescent="0.2">
      <c r="A13" s="43" t="s">
        <v>1578</v>
      </c>
      <c r="B13" s="43" t="s">
        <v>1579</v>
      </c>
      <c r="C13" s="43" t="s">
        <v>696</v>
      </c>
      <c r="D13" s="43">
        <v>350</v>
      </c>
      <c r="E13" s="7">
        <v>3568.9360000000001</v>
      </c>
      <c r="F13" s="7">
        <v>4.0990104292221901</v>
      </c>
    </row>
    <row r="14" spans="1:6" x14ac:dyDescent="0.2">
      <c r="A14" s="43" t="s">
        <v>1563</v>
      </c>
      <c r="B14" s="43" t="s">
        <v>1564</v>
      </c>
      <c r="C14" s="43" t="s">
        <v>813</v>
      </c>
      <c r="D14" s="43">
        <v>350</v>
      </c>
      <c r="E14" s="7">
        <v>3442.355</v>
      </c>
      <c r="F14" s="7">
        <v>3.95362904969021</v>
      </c>
    </row>
    <row r="15" spans="1:6" x14ac:dyDescent="0.2">
      <c r="A15" s="43" t="s">
        <v>786</v>
      </c>
      <c r="B15" s="43" t="s">
        <v>787</v>
      </c>
      <c r="C15" s="43" t="s">
        <v>696</v>
      </c>
      <c r="D15" s="43">
        <v>337</v>
      </c>
      <c r="E15" s="7">
        <v>3292.8438500000002</v>
      </c>
      <c r="F15" s="7">
        <v>3.7819118311312301</v>
      </c>
    </row>
    <row r="16" spans="1:6" x14ac:dyDescent="0.2">
      <c r="A16" s="43" t="s">
        <v>1580</v>
      </c>
      <c r="B16" s="43" t="s">
        <v>1581</v>
      </c>
      <c r="C16" s="43" t="s">
        <v>810</v>
      </c>
      <c r="D16" s="43">
        <v>300</v>
      </c>
      <c r="E16" s="7">
        <v>2918.9580000000001</v>
      </c>
      <c r="F16" s="7">
        <v>3.3524947728010699</v>
      </c>
    </row>
    <row r="17" spans="1:6" x14ac:dyDescent="0.2">
      <c r="A17" s="43" t="s">
        <v>1582</v>
      </c>
      <c r="B17" s="43" t="s">
        <v>1583</v>
      </c>
      <c r="C17" s="43" t="s">
        <v>696</v>
      </c>
      <c r="D17" s="43">
        <v>250</v>
      </c>
      <c r="E17" s="7">
        <v>2525.0875000000001</v>
      </c>
      <c r="F17" s="7">
        <v>2.9001248543539599</v>
      </c>
    </row>
    <row r="18" spans="1:6" x14ac:dyDescent="0.2">
      <c r="A18" s="43" t="s">
        <v>1484</v>
      </c>
      <c r="B18" s="43" t="s">
        <v>1485</v>
      </c>
      <c r="C18" s="43" t="s">
        <v>696</v>
      </c>
      <c r="D18" s="43">
        <v>250</v>
      </c>
      <c r="E18" s="7">
        <v>2505.42</v>
      </c>
      <c r="F18" s="7">
        <v>2.87753624878167</v>
      </c>
    </row>
    <row r="19" spans="1:6" x14ac:dyDescent="0.2">
      <c r="A19" s="43" t="s">
        <v>1584</v>
      </c>
      <c r="B19" s="43" t="s">
        <v>1585</v>
      </c>
      <c r="C19" s="43" t="s">
        <v>696</v>
      </c>
      <c r="D19" s="43">
        <v>250</v>
      </c>
      <c r="E19" s="7">
        <v>2407.6125000000002</v>
      </c>
      <c r="F19" s="7">
        <v>2.7652019389043998</v>
      </c>
    </row>
    <row r="20" spans="1:6" x14ac:dyDescent="0.2">
      <c r="A20" s="43" t="s">
        <v>716</v>
      </c>
      <c r="B20" s="43" t="s">
        <v>717</v>
      </c>
      <c r="C20" s="43" t="s">
        <v>696</v>
      </c>
      <c r="D20" s="43">
        <v>206</v>
      </c>
      <c r="E20" s="7">
        <v>2087.2022999999999</v>
      </c>
      <c r="F20" s="7">
        <v>2.3972029746671102</v>
      </c>
    </row>
    <row r="21" spans="1:6" x14ac:dyDescent="0.2">
      <c r="A21" s="43" t="s">
        <v>790</v>
      </c>
      <c r="B21" s="43" t="s">
        <v>791</v>
      </c>
      <c r="C21" s="43" t="s">
        <v>696</v>
      </c>
      <c r="D21" s="43">
        <v>192</v>
      </c>
      <c r="E21" s="7">
        <v>1897.6550400000001</v>
      </c>
      <c r="F21" s="7">
        <v>2.1795033029524902</v>
      </c>
    </row>
    <row r="22" spans="1:6" x14ac:dyDescent="0.2">
      <c r="A22" s="43" t="s">
        <v>841</v>
      </c>
      <c r="B22" s="43" t="s">
        <v>842</v>
      </c>
      <c r="C22" s="43" t="s">
        <v>738</v>
      </c>
      <c r="D22" s="43">
        <v>178</v>
      </c>
      <c r="E22" s="7">
        <v>1821.83</v>
      </c>
      <c r="F22" s="7">
        <v>2.0924163869203198</v>
      </c>
    </row>
    <row r="23" spans="1:6" x14ac:dyDescent="0.2">
      <c r="A23" s="43" t="s">
        <v>782</v>
      </c>
      <c r="B23" s="43" t="s">
        <v>783</v>
      </c>
      <c r="C23" s="43" t="s">
        <v>738</v>
      </c>
      <c r="D23" s="43">
        <v>179</v>
      </c>
      <c r="E23" s="7">
        <v>1807.28603</v>
      </c>
      <c r="F23" s="7">
        <v>2.07571228107133</v>
      </c>
    </row>
    <row r="24" spans="1:6" x14ac:dyDescent="0.2">
      <c r="A24" s="43" t="s">
        <v>743</v>
      </c>
      <c r="B24" s="43" t="s">
        <v>744</v>
      </c>
      <c r="C24" s="43" t="s">
        <v>696</v>
      </c>
      <c r="D24" s="43">
        <v>166</v>
      </c>
      <c r="E24" s="7">
        <v>1717.4409800000001</v>
      </c>
      <c r="F24" s="7">
        <v>1.9725230400863401</v>
      </c>
    </row>
    <row r="25" spans="1:6" x14ac:dyDescent="0.2">
      <c r="A25" s="43" t="s">
        <v>784</v>
      </c>
      <c r="B25" s="43" t="s">
        <v>785</v>
      </c>
      <c r="C25" s="43" t="s">
        <v>696</v>
      </c>
      <c r="D25" s="43">
        <v>155</v>
      </c>
      <c r="E25" s="7">
        <v>1555.51025</v>
      </c>
      <c r="F25" s="7">
        <v>1.7865416296375201</v>
      </c>
    </row>
    <row r="26" spans="1:6" x14ac:dyDescent="0.2">
      <c r="A26" s="43" t="s">
        <v>939</v>
      </c>
      <c r="B26" s="43" t="s">
        <v>940</v>
      </c>
      <c r="C26" s="43" t="s">
        <v>696</v>
      </c>
      <c r="D26" s="43">
        <v>158</v>
      </c>
      <c r="E26" s="7">
        <v>1541.11304</v>
      </c>
      <c r="F26" s="7">
        <v>1.77000608124391</v>
      </c>
    </row>
    <row r="27" spans="1:6" x14ac:dyDescent="0.2">
      <c r="A27" s="43" t="s">
        <v>1586</v>
      </c>
      <c r="B27" s="43" t="s">
        <v>1587</v>
      </c>
      <c r="C27" s="43" t="s">
        <v>765</v>
      </c>
      <c r="D27" s="43">
        <v>150</v>
      </c>
      <c r="E27" s="7">
        <v>1505.2905000000001</v>
      </c>
      <c r="F27" s="7">
        <v>1.72886301645899</v>
      </c>
    </row>
    <row r="28" spans="1:6" x14ac:dyDescent="0.2">
      <c r="A28" s="43" t="s">
        <v>694</v>
      </c>
      <c r="B28" s="43" t="s">
        <v>695</v>
      </c>
      <c r="C28" s="43" t="s">
        <v>696</v>
      </c>
      <c r="D28" s="43">
        <v>118</v>
      </c>
      <c r="E28" s="7">
        <v>1187.33134</v>
      </c>
      <c r="F28" s="7">
        <v>1.3636791317082599</v>
      </c>
    </row>
    <row r="29" spans="1:6" x14ac:dyDescent="0.2">
      <c r="A29" s="43" t="s">
        <v>699</v>
      </c>
      <c r="B29" s="43" t="s">
        <v>700</v>
      </c>
      <c r="C29" s="43" t="s">
        <v>696</v>
      </c>
      <c r="D29" s="43">
        <v>117</v>
      </c>
      <c r="E29" s="7">
        <v>1169.72739</v>
      </c>
      <c r="F29" s="7">
        <v>1.34346056386465</v>
      </c>
    </row>
    <row r="30" spans="1:6" x14ac:dyDescent="0.2">
      <c r="A30" s="43" t="s">
        <v>1214</v>
      </c>
      <c r="B30" s="43" t="s">
        <v>1215</v>
      </c>
      <c r="C30" s="43" t="s">
        <v>1011</v>
      </c>
      <c r="D30" s="43">
        <v>100</v>
      </c>
      <c r="E30" s="7">
        <v>990.25699999999995</v>
      </c>
      <c r="F30" s="7">
        <v>1.1373344242122201</v>
      </c>
    </row>
    <row r="31" spans="1:6" x14ac:dyDescent="0.2">
      <c r="A31" s="43" t="s">
        <v>1588</v>
      </c>
      <c r="B31" s="43" t="s">
        <v>1589</v>
      </c>
      <c r="C31" s="43" t="s">
        <v>813</v>
      </c>
      <c r="D31" s="43">
        <v>100</v>
      </c>
      <c r="E31" s="7">
        <v>971.67100000000005</v>
      </c>
      <c r="F31" s="7">
        <v>1.1159879478849599</v>
      </c>
    </row>
    <row r="32" spans="1:6" x14ac:dyDescent="0.2">
      <c r="A32" s="43" t="s">
        <v>697</v>
      </c>
      <c r="B32" s="43" t="s">
        <v>698</v>
      </c>
      <c r="C32" s="43" t="s">
        <v>696</v>
      </c>
      <c r="D32" s="43">
        <v>61</v>
      </c>
      <c r="E32" s="7">
        <v>610.93817999999999</v>
      </c>
      <c r="F32" s="7">
        <v>0.70167746673799303</v>
      </c>
    </row>
    <row r="33" spans="1:6" x14ac:dyDescent="0.2">
      <c r="A33" s="43" t="s">
        <v>986</v>
      </c>
      <c r="B33" s="43" t="s">
        <v>987</v>
      </c>
      <c r="C33" s="43" t="s">
        <v>696</v>
      </c>
      <c r="D33" s="43">
        <v>55</v>
      </c>
      <c r="E33" s="7">
        <v>544.76729999999998</v>
      </c>
      <c r="F33" s="7">
        <v>0.62567858997729697</v>
      </c>
    </row>
    <row r="34" spans="1:6" x14ac:dyDescent="0.2">
      <c r="A34" s="43" t="s">
        <v>763</v>
      </c>
      <c r="B34" s="43" t="s">
        <v>764</v>
      </c>
      <c r="C34" s="43" t="s">
        <v>765</v>
      </c>
      <c r="D34" s="43">
        <v>47</v>
      </c>
      <c r="E34" s="7">
        <v>495.51958999999999</v>
      </c>
      <c r="F34" s="7">
        <v>0.56911638855219204</v>
      </c>
    </row>
    <row r="35" spans="1:6" x14ac:dyDescent="0.2">
      <c r="A35" s="43" t="s">
        <v>976</v>
      </c>
      <c r="B35" s="43" t="s">
        <v>977</v>
      </c>
      <c r="C35" s="43" t="s">
        <v>696</v>
      </c>
      <c r="D35" s="43">
        <v>45</v>
      </c>
      <c r="E35" s="7">
        <v>445.69080000000002</v>
      </c>
      <c r="F35" s="7">
        <v>0.51188680251155605</v>
      </c>
    </row>
    <row r="36" spans="1:6" x14ac:dyDescent="0.2">
      <c r="A36" s="43" t="s">
        <v>835</v>
      </c>
      <c r="B36" s="43" t="s">
        <v>836</v>
      </c>
      <c r="C36" s="43" t="s">
        <v>696</v>
      </c>
      <c r="D36" s="43">
        <v>38</v>
      </c>
      <c r="E36" s="7">
        <v>381.97068000000002</v>
      </c>
      <c r="F36" s="7">
        <v>0.43870268365055898</v>
      </c>
    </row>
    <row r="37" spans="1:6" x14ac:dyDescent="0.2">
      <c r="A37" s="43" t="s">
        <v>970</v>
      </c>
      <c r="B37" s="43" t="s">
        <v>971</v>
      </c>
      <c r="C37" s="43" t="s">
        <v>696</v>
      </c>
      <c r="D37" s="43">
        <v>37</v>
      </c>
      <c r="E37" s="7">
        <v>370.40811000000002</v>
      </c>
      <c r="F37" s="7">
        <v>0.42542278874109302</v>
      </c>
    </row>
    <row r="38" spans="1:6" x14ac:dyDescent="0.2">
      <c r="A38" s="43" t="s">
        <v>858</v>
      </c>
      <c r="B38" s="43" t="s">
        <v>859</v>
      </c>
      <c r="C38" s="43" t="s">
        <v>696</v>
      </c>
      <c r="D38" s="43">
        <v>23</v>
      </c>
      <c r="E38" s="7">
        <v>229.13588999999999</v>
      </c>
      <c r="F38" s="7">
        <v>0.263168183127719</v>
      </c>
    </row>
    <row r="39" spans="1:6" x14ac:dyDescent="0.2">
      <c r="A39" s="43" t="s">
        <v>709</v>
      </c>
      <c r="B39" s="43" t="s">
        <v>710</v>
      </c>
      <c r="C39" s="43" t="s">
        <v>711</v>
      </c>
      <c r="D39" s="43">
        <v>21</v>
      </c>
      <c r="E39" s="7">
        <v>215.82035999999999</v>
      </c>
      <c r="F39" s="7">
        <v>0.24787497071353701</v>
      </c>
    </row>
    <row r="40" spans="1:6" x14ac:dyDescent="0.2">
      <c r="A40" s="43" t="s">
        <v>759</v>
      </c>
      <c r="B40" s="43" t="s">
        <v>760</v>
      </c>
      <c r="C40" s="43" t="s">
        <v>696</v>
      </c>
      <c r="D40" s="43">
        <v>22</v>
      </c>
      <c r="E40" s="7">
        <v>213.23016000000001</v>
      </c>
      <c r="F40" s="7">
        <v>0.24490006255778099</v>
      </c>
    </row>
    <row r="41" spans="1:6" x14ac:dyDescent="0.2">
      <c r="A41" s="43" t="s">
        <v>1245</v>
      </c>
      <c r="B41" s="43" t="s">
        <v>1246</v>
      </c>
      <c r="C41" s="43" t="s">
        <v>696</v>
      </c>
      <c r="D41" s="43">
        <v>20</v>
      </c>
      <c r="E41" s="7">
        <v>197.26259999999999</v>
      </c>
      <c r="F41" s="7">
        <v>0.22656092871810701</v>
      </c>
    </row>
    <row r="42" spans="1:6" x14ac:dyDescent="0.2">
      <c r="A42" s="43" t="s">
        <v>703</v>
      </c>
      <c r="B42" s="43" t="s">
        <v>704</v>
      </c>
      <c r="C42" s="43" t="s">
        <v>705</v>
      </c>
      <c r="D42" s="43">
        <v>19</v>
      </c>
      <c r="E42" s="7">
        <v>190.57607999999999</v>
      </c>
      <c r="F42" s="7">
        <v>0.218881296689064</v>
      </c>
    </row>
    <row r="43" spans="1:6" x14ac:dyDescent="0.2">
      <c r="A43" s="43" t="s">
        <v>747</v>
      </c>
      <c r="B43" s="43" t="s">
        <v>748</v>
      </c>
      <c r="C43" s="43" t="s">
        <v>696</v>
      </c>
      <c r="D43" s="43">
        <v>19</v>
      </c>
      <c r="E43" s="7">
        <v>185.38946000000001</v>
      </c>
      <c r="F43" s="7">
        <v>0.21292433655517201</v>
      </c>
    </row>
    <row r="44" spans="1:6" x14ac:dyDescent="0.2">
      <c r="A44" s="43" t="s">
        <v>712</v>
      </c>
      <c r="B44" s="43" t="s">
        <v>713</v>
      </c>
      <c r="C44" s="43" t="s">
        <v>696</v>
      </c>
      <c r="D44" s="43">
        <v>15</v>
      </c>
      <c r="E44" s="7">
        <v>156.4932</v>
      </c>
      <c r="F44" s="7">
        <v>0.179736274033032</v>
      </c>
    </row>
    <row r="45" spans="1:6" x14ac:dyDescent="0.2">
      <c r="A45" s="43" t="s">
        <v>1477</v>
      </c>
      <c r="B45" s="43" t="s">
        <v>1478</v>
      </c>
      <c r="C45" s="43" t="s">
        <v>1479</v>
      </c>
      <c r="D45" s="43">
        <v>15</v>
      </c>
      <c r="E45" s="7">
        <v>147.73410000000001</v>
      </c>
      <c r="F45" s="7">
        <v>0.16967623309909599</v>
      </c>
    </row>
    <row r="46" spans="1:6" x14ac:dyDescent="0.2">
      <c r="A46" s="43" t="s">
        <v>714</v>
      </c>
      <c r="B46" s="43" t="s">
        <v>715</v>
      </c>
      <c r="C46" s="43" t="s">
        <v>696</v>
      </c>
      <c r="D46" s="43">
        <v>12</v>
      </c>
      <c r="E46" s="7">
        <v>120.80531999999999</v>
      </c>
      <c r="F46" s="7">
        <v>0.138747869557068</v>
      </c>
    </row>
    <row r="47" spans="1:6" x14ac:dyDescent="0.2">
      <c r="A47" s="43" t="s">
        <v>730</v>
      </c>
      <c r="B47" s="43" t="s">
        <v>731</v>
      </c>
      <c r="C47" s="43" t="s">
        <v>711</v>
      </c>
      <c r="D47" s="43">
        <v>10</v>
      </c>
      <c r="E47" s="7">
        <v>102.2124</v>
      </c>
      <c r="F47" s="7">
        <v>0.117393445440274</v>
      </c>
    </row>
    <row r="48" spans="1:6" x14ac:dyDescent="0.2">
      <c r="A48" s="43" t="s">
        <v>814</v>
      </c>
      <c r="B48" s="43" t="s">
        <v>815</v>
      </c>
      <c r="C48" s="43" t="s">
        <v>738</v>
      </c>
      <c r="D48" s="43">
        <v>70</v>
      </c>
      <c r="E48" s="7">
        <v>70.641900000000007</v>
      </c>
      <c r="F48" s="7">
        <v>8.1133952763532705E-2</v>
      </c>
    </row>
    <row r="49" spans="1:6" x14ac:dyDescent="0.2">
      <c r="A49" s="43" t="s">
        <v>868</v>
      </c>
      <c r="B49" s="43" t="s">
        <v>869</v>
      </c>
      <c r="C49" s="43" t="s">
        <v>696</v>
      </c>
      <c r="D49" s="43">
        <v>4</v>
      </c>
      <c r="E49" s="7">
        <v>41.416600000000003</v>
      </c>
      <c r="F49" s="7">
        <v>4.7567979740439102E-2</v>
      </c>
    </row>
    <row r="50" spans="1:6" x14ac:dyDescent="0.2">
      <c r="A50" s="43" t="s">
        <v>739</v>
      </c>
      <c r="B50" s="43" t="s">
        <v>740</v>
      </c>
      <c r="C50" s="43" t="s">
        <v>705</v>
      </c>
      <c r="D50" s="43">
        <v>3</v>
      </c>
      <c r="E50" s="7">
        <v>31.214009999999998</v>
      </c>
      <c r="F50" s="7">
        <v>3.5850055178306903E-2</v>
      </c>
    </row>
    <row r="51" spans="1:6" x14ac:dyDescent="0.2">
      <c r="A51" s="43" t="s">
        <v>745</v>
      </c>
      <c r="B51" s="43" t="s">
        <v>746</v>
      </c>
      <c r="C51" s="43" t="s">
        <v>696</v>
      </c>
      <c r="D51" s="43">
        <v>3</v>
      </c>
      <c r="E51" s="7">
        <v>29.734349999999999</v>
      </c>
      <c r="F51" s="7">
        <v>3.4150629419004097E-2</v>
      </c>
    </row>
    <row r="52" spans="1:6" x14ac:dyDescent="0.2">
      <c r="A52" s="43" t="s">
        <v>755</v>
      </c>
      <c r="B52" s="43" t="s">
        <v>756</v>
      </c>
      <c r="C52" s="43" t="s">
        <v>696</v>
      </c>
      <c r="D52" s="43">
        <v>2</v>
      </c>
      <c r="E52" s="7">
        <v>19.837759999999999</v>
      </c>
      <c r="F52" s="7">
        <v>2.2784153353382301E-2</v>
      </c>
    </row>
    <row r="53" spans="1:6" x14ac:dyDescent="0.2">
      <c r="A53" s="43" t="s">
        <v>849</v>
      </c>
      <c r="B53" s="43" t="s">
        <v>850</v>
      </c>
      <c r="C53" s="43" t="s">
        <v>696</v>
      </c>
      <c r="D53" s="43">
        <v>1</v>
      </c>
      <c r="E53" s="7">
        <v>10.08736</v>
      </c>
      <c r="F53" s="25">
        <v>1.1585580134745638E-2</v>
      </c>
    </row>
    <row r="54" spans="1:6" x14ac:dyDescent="0.2">
      <c r="A54" s="43" t="s">
        <v>945</v>
      </c>
      <c r="B54" s="43" t="s">
        <v>946</v>
      </c>
      <c r="C54" s="43" t="s">
        <v>696</v>
      </c>
      <c r="D54" s="43">
        <v>1</v>
      </c>
      <c r="E54" s="7">
        <v>9.9577000000000009</v>
      </c>
      <c r="F54" s="25">
        <v>1.1436662447633139E-2</v>
      </c>
    </row>
    <row r="55" spans="1:6" x14ac:dyDescent="0.2">
      <c r="A55" s="43" t="s">
        <v>875</v>
      </c>
      <c r="B55" s="43" t="s">
        <v>876</v>
      </c>
      <c r="C55" s="43" t="s">
        <v>738</v>
      </c>
      <c r="D55" s="43">
        <v>1</v>
      </c>
      <c r="E55" s="7">
        <v>9.9214699999999993</v>
      </c>
      <c r="F55" s="25">
        <v>1.1395051404874495E-2</v>
      </c>
    </row>
    <row r="56" spans="1:6" x14ac:dyDescent="0.2">
      <c r="A56" s="43" t="s">
        <v>929</v>
      </c>
      <c r="B56" s="43" t="s">
        <v>930</v>
      </c>
      <c r="C56" s="43" t="s">
        <v>696</v>
      </c>
      <c r="D56" s="43">
        <v>1</v>
      </c>
      <c r="E56" s="7">
        <v>9.8534299999999995</v>
      </c>
      <c r="F56" s="25">
        <v>1.1316905797662292E-2</v>
      </c>
    </row>
    <row r="57" spans="1:6" x14ac:dyDescent="0.2">
      <c r="A57" s="43" t="s">
        <v>800</v>
      </c>
      <c r="B57" s="43" t="s">
        <v>801</v>
      </c>
      <c r="C57" s="43" t="s">
        <v>696</v>
      </c>
      <c r="D57" s="43">
        <v>1</v>
      </c>
      <c r="E57" s="7">
        <v>9.7412899999999993</v>
      </c>
      <c r="F57" s="25">
        <v>1.1188110259849586E-2</v>
      </c>
    </row>
    <row r="58" spans="1:6" x14ac:dyDescent="0.2">
      <c r="A58" s="42" t="s">
        <v>40</v>
      </c>
      <c r="B58" s="43"/>
      <c r="C58" s="43"/>
      <c r="D58" s="43"/>
      <c r="E58" s="6">
        <f>SUM(E8:E57)</f>
        <v>67396.967080000002</v>
      </c>
      <c r="F58" s="6">
        <f>SUM(F8:F57)</f>
        <v>77.40706780949597</v>
      </c>
    </row>
    <row r="59" spans="1:6" x14ac:dyDescent="0.2">
      <c r="A59" s="43"/>
      <c r="B59" s="43"/>
      <c r="C59" s="43"/>
      <c r="D59" s="43"/>
      <c r="E59" s="7"/>
      <c r="F59" s="7"/>
    </row>
    <row r="60" spans="1:6" x14ac:dyDescent="0.2">
      <c r="A60" s="42" t="s">
        <v>768</v>
      </c>
      <c r="B60" s="43"/>
      <c r="C60" s="43"/>
      <c r="D60" s="43"/>
      <c r="E60" s="7"/>
      <c r="F60" s="7"/>
    </row>
    <row r="61" spans="1:6" x14ac:dyDescent="0.2">
      <c r="A61" s="43" t="s">
        <v>1389</v>
      </c>
      <c r="B61" s="43" t="s">
        <v>1390</v>
      </c>
      <c r="C61" s="43" t="s">
        <v>1077</v>
      </c>
      <c r="D61" s="43">
        <v>294</v>
      </c>
      <c r="E61" s="7">
        <v>3346.308</v>
      </c>
      <c r="F61" s="7">
        <v>3.8433167171923701</v>
      </c>
    </row>
    <row r="62" spans="1:6" x14ac:dyDescent="0.2">
      <c r="A62" s="43" t="s">
        <v>1075</v>
      </c>
      <c r="B62" s="43" t="s">
        <v>1076</v>
      </c>
      <c r="C62" s="43" t="s">
        <v>1077</v>
      </c>
      <c r="D62" s="43">
        <v>300</v>
      </c>
      <c r="E62" s="7">
        <v>3158.0880000000002</v>
      </c>
      <c r="F62" s="7">
        <v>3.6271414361034902</v>
      </c>
    </row>
    <row r="63" spans="1:6" x14ac:dyDescent="0.2">
      <c r="A63" s="43" t="s">
        <v>1398</v>
      </c>
      <c r="B63" s="43" t="s">
        <v>1399</v>
      </c>
      <c r="C63" s="43" t="s">
        <v>1008</v>
      </c>
      <c r="D63" s="43">
        <v>300</v>
      </c>
      <c r="E63" s="7">
        <v>3005.2289999999998</v>
      </c>
      <c r="F63" s="7">
        <v>3.4515791298025502</v>
      </c>
    </row>
    <row r="64" spans="1:6" x14ac:dyDescent="0.2">
      <c r="A64" s="43" t="s">
        <v>1259</v>
      </c>
      <c r="B64" s="43" t="s">
        <v>1260</v>
      </c>
      <c r="C64" s="43" t="s">
        <v>1114</v>
      </c>
      <c r="D64" s="43">
        <v>250</v>
      </c>
      <c r="E64" s="7">
        <v>2350.5349999999999</v>
      </c>
      <c r="F64" s="7">
        <v>2.6996470318469701</v>
      </c>
    </row>
    <row r="65" spans="1:6" x14ac:dyDescent="0.2">
      <c r="A65" s="43" t="s">
        <v>1283</v>
      </c>
      <c r="B65" s="43" t="s">
        <v>1284</v>
      </c>
      <c r="C65" s="43" t="s">
        <v>997</v>
      </c>
      <c r="D65" s="43">
        <v>200</v>
      </c>
      <c r="E65" s="7">
        <v>2107.7420000000002</v>
      </c>
      <c r="F65" s="7">
        <v>2.4207933233069001</v>
      </c>
    </row>
    <row r="66" spans="1:6" x14ac:dyDescent="0.2">
      <c r="A66" s="43" t="s">
        <v>1534</v>
      </c>
      <c r="B66" s="43" t="s">
        <v>1535</v>
      </c>
      <c r="C66" s="43" t="s">
        <v>997</v>
      </c>
      <c r="D66" s="43">
        <v>130</v>
      </c>
      <c r="E66" s="7">
        <v>1389.0772999999999</v>
      </c>
      <c r="F66" s="7">
        <v>1.5953893092215199</v>
      </c>
    </row>
    <row r="67" spans="1:6" x14ac:dyDescent="0.2">
      <c r="A67" s="43" t="s">
        <v>908</v>
      </c>
      <c r="B67" s="43" t="s">
        <v>909</v>
      </c>
      <c r="C67" s="43" t="s">
        <v>696</v>
      </c>
      <c r="D67" s="43">
        <v>31</v>
      </c>
      <c r="E67" s="7">
        <v>303.81673999999998</v>
      </c>
      <c r="F67" s="7">
        <v>0.34894096891406501</v>
      </c>
    </row>
    <row r="68" spans="1:6" x14ac:dyDescent="0.2">
      <c r="A68" s="42" t="s">
        <v>40</v>
      </c>
      <c r="B68" s="43"/>
      <c r="C68" s="43"/>
      <c r="D68" s="43"/>
      <c r="E68" s="6">
        <f>SUM(E61:E67)</f>
        <v>15660.796039999999</v>
      </c>
      <c r="F68" s="6">
        <f>SUM(F61:F67)</f>
        <v>17.986807916387864</v>
      </c>
    </row>
    <row r="69" spans="1:6" x14ac:dyDescent="0.2">
      <c r="A69" s="43"/>
      <c r="B69" s="43"/>
      <c r="C69" s="43"/>
      <c r="D69" s="43"/>
      <c r="E69" s="7"/>
      <c r="F69" s="7"/>
    </row>
    <row r="70" spans="1:6" x14ac:dyDescent="0.2">
      <c r="A70" s="42" t="s">
        <v>1465</v>
      </c>
      <c r="B70" s="43"/>
      <c r="C70" s="43"/>
      <c r="D70" s="43"/>
      <c r="E70" s="7"/>
      <c r="F70" s="7"/>
    </row>
    <row r="71" spans="1:6" x14ac:dyDescent="0.2">
      <c r="A71" s="43" t="s">
        <v>1590</v>
      </c>
      <c r="B71" s="43" t="s">
        <v>1591</v>
      </c>
      <c r="C71" s="43" t="s">
        <v>1468</v>
      </c>
      <c r="D71" s="43">
        <v>500000</v>
      </c>
      <c r="E71" s="7">
        <v>509.4665</v>
      </c>
      <c r="F71" s="7">
        <v>0.585134756364174</v>
      </c>
    </row>
    <row r="72" spans="1:6" x14ac:dyDescent="0.2">
      <c r="A72" s="42" t="s">
        <v>40</v>
      </c>
      <c r="B72" s="43"/>
      <c r="C72" s="43"/>
      <c r="D72" s="43"/>
      <c r="E72" s="6">
        <f>SUM(E71:E71)</f>
        <v>509.4665</v>
      </c>
      <c r="F72" s="6">
        <f>SUM(F71:F71)</f>
        <v>0.585134756364174</v>
      </c>
    </row>
    <row r="73" spans="1:6" x14ac:dyDescent="0.2">
      <c r="A73" s="43"/>
      <c r="B73" s="43"/>
      <c r="C73" s="43"/>
      <c r="D73" s="43"/>
      <c r="E73" s="7"/>
      <c r="F73" s="7"/>
    </row>
    <row r="74" spans="1:6" x14ac:dyDescent="0.2">
      <c r="A74" s="42" t="s">
        <v>40</v>
      </c>
      <c r="B74" s="43"/>
      <c r="C74" s="43"/>
      <c r="D74" s="43"/>
      <c r="E74" s="6">
        <f>E58+E68+E72</f>
        <v>83567.229619999998</v>
      </c>
      <c r="F74" s="6">
        <f>F58+F68+F72</f>
        <v>95.979010482248</v>
      </c>
    </row>
    <row r="75" spans="1:6" x14ac:dyDescent="0.2">
      <c r="A75" s="43"/>
      <c r="B75" s="43"/>
      <c r="C75" s="43"/>
      <c r="D75" s="43"/>
      <c r="E75" s="7"/>
      <c r="F75" s="7"/>
    </row>
    <row r="76" spans="1:6" x14ac:dyDescent="0.2">
      <c r="A76" s="42" t="s">
        <v>103</v>
      </c>
      <c r="B76" s="43"/>
      <c r="C76" s="43"/>
      <c r="D76" s="43"/>
      <c r="E76" s="6">
        <v>3501.0041903000001</v>
      </c>
      <c r="F76" s="6">
        <v>4.0199999999999996</v>
      </c>
    </row>
    <row r="77" spans="1:6" x14ac:dyDescent="0.2">
      <c r="A77" s="43"/>
      <c r="B77" s="43"/>
      <c r="C77" s="43"/>
      <c r="D77" s="43"/>
      <c r="E77" s="7"/>
      <c r="F77" s="7"/>
    </row>
    <row r="78" spans="1:6" x14ac:dyDescent="0.2">
      <c r="A78" s="44" t="s">
        <v>104</v>
      </c>
      <c r="B78" s="41"/>
      <c r="C78" s="41"/>
      <c r="D78" s="41"/>
      <c r="E78" s="8">
        <f>E74+E76</f>
        <v>87068.233810299993</v>
      </c>
      <c r="F78" s="8">
        <f>F74+F76</f>
        <v>99.999010482247996</v>
      </c>
    </row>
    <row r="79" spans="1:6" x14ac:dyDescent="0.2">
      <c r="A79" s="4" t="s">
        <v>718</v>
      </c>
      <c r="F79" s="9"/>
    </row>
    <row r="80" spans="1:6" x14ac:dyDescent="0.2">
      <c r="A80" s="4"/>
    </row>
    <row r="81" spans="1:6" x14ac:dyDescent="0.2">
      <c r="A81" s="4" t="s">
        <v>105</v>
      </c>
      <c r="F81" s="2"/>
    </row>
    <row r="82" spans="1:6" x14ac:dyDescent="0.2">
      <c r="A82" s="4" t="s">
        <v>687</v>
      </c>
      <c r="F82" s="2"/>
    </row>
    <row r="83" spans="1:6" x14ac:dyDescent="0.2">
      <c r="A83" s="4" t="s">
        <v>106</v>
      </c>
      <c r="F83" s="2"/>
    </row>
    <row r="84" spans="1:6" x14ac:dyDescent="0.2">
      <c r="A84" s="2" t="s">
        <v>678</v>
      </c>
      <c r="D84" s="10">
        <v>62.366599999999998</v>
      </c>
      <c r="F84" s="2"/>
    </row>
    <row r="85" spans="1:6" x14ac:dyDescent="0.2">
      <c r="A85" s="2" t="s">
        <v>1462</v>
      </c>
      <c r="D85" s="10">
        <v>15.723599999999999</v>
      </c>
      <c r="F85" s="2"/>
    </row>
    <row r="86" spans="1:6" x14ac:dyDescent="0.2">
      <c r="A86" s="2" t="s">
        <v>720</v>
      </c>
      <c r="D86" s="10">
        <v>13.383900000000001</v>
      </c>
      <c r="F86" s="2"/>
    </row>
    <row r="87" spans="1:6" x14ac:dyDescent="0.2">
      <c r="A87" s="2" t="s">
        <v>1592</v>
      </c>
      <c r="D87" s="10">
        <v>14.021599999999999</v>
      </c>
      <c r="F87" s="2"/>
    </row>
    <row r="88" spans="1:6" x14ac:dyDescent="0.2">
      <c r="A88" s="2" t="s">
        <v>1593</v>
      </c>
      <c r="D88" s="10">
        <v>17.5152</v>
      </c>
      <c r="F88" s="2"/>
    </row>
    <row r="89" spans="1:6" x14ac:dyDescent="0.2">
      <c r="A89" s="2" t="s">
        <v>680</v>
      </c>
      <c r="D89" s="10">
        <v>65.042199999999994</v>
      </c>
      <c r="F89" s="2"/>
    </row>
    <row r="90" spans="1:6" x14ac:dyDescent="0.2">
      <c r="A90" s="2" t="s">
        <v>1463</v>
      </c>
      <c r="D90" s="10">
        <v>16.599499999999999</v>
      </c>
      <c r="F90" s="2"/>
    </row>
    <row r="91" spans="1:6" x14ac:dyDescent="0.2">
      <c r="A91" s="2" t="s">
        <v>721</v>
      </c>
      <c r="D91" s="10">
        <v>14.1425</v>
      </c>
      <c r="F91" s="2"/>
    </row>
    <row r="92" spans="1:6" x14ac:dyDescent="0.2">
      <c r="A92" s="2" t="s">
        <v>1594</v>
      </c>
      <c r="D92" s="10">
        <v>15.0511</v>
      </c>
      <c r="F92" s="2"/>
    </row>
    <row r="93" spans="1:6" x14ac:dyDescent="0.2">
      <c r="A93" s="2" t="s">
        <v>1595</v>
      </c>
      <c r="D93" s="10">
        <v>18.519200000000001</v>
      </c>
    </row>
    <row r="94" spans="1:6" x14ac:dyDescent="0.2">
      <c r="F94" s="2"/>
    </row>
    <row r="95" spans="1:6" x14ac:dyDescent="0.2">
      <c r="A95" s="4" t="s">
        <v>107</v>
      </c>
      <c r="F95" s="2"/>
    </row>
    <row r="96" spans="1:6" x14ac:dyDescent="0.2">
      <c r="A96" s="2" t="s">
        <v>678</v>
      </c>
      <c r="D96" s="10">
        <v>65.100700000000003</v>
      </c>
      <c r="F96" s="2"/>
    </row>
    <row r="97" spans="1:6" x14ac:dyDescent="0.2">
      <c r="A97" s="2" t="s">
        <v>1462</v>
      </c>
      <c r="D97" s="10">
        <v>15.799200000000001</v>
      </c>
      <c r="F97" s="2"/>
    </row>
    <row r="98" spans="1:6" x14ac:dyDescent="0.2">
      <c r="A98" s="2" t="s">
        <v>720</v>
      </c>
      <c r="D98" s="10">
        <v>13.4038</v>
      </c>
      <c r="F98" s="2"/>
    </row>
    <row r="99" spans="1:6" x14ac:dyDescent="0.2">
      <c r="A99" s="2" t="s">
        <v>1592</v>
      </c>
      <c r="D99" s="10">
        <v>14.1111</v>
      </c>
      <c r="F99" s="2"/>
    </row>
    <row r="100" spans="1:6" x14ac:dyDescent="0.2">
      <c r="A100" s="2" t="s">
        <v>1593</v>
      </c>
      <c r="D100" s="10">
        <v>18.283100000000001</v>
      </c>
      <c r="F100" s="2"/>
    </row>
    <row r="101" spans="1:6" x14ac:dyDescent="0.2">
      <c r="A101" s="2" t="s">
        <v>680</v>
      </c>
      <c r="D101" s="10">
        <v>68.079800000000006</v>
      </c>
      <c r="F101" s="2"/>
    </row>
    <row r="102" spans="1:6" x14ac:dyDescent="0.2">
      <c r="A102" s="2" t="s">
        <v>1463</v>
      </c>
      <c r="D102" s="10">
        <v>16.7606</v>
      </c>
      <c r="F102" s="2"/>
    </row>
    <row r="103" spans="1:6" x14ac:dyDescent="0.2">
      <c r="A103" s="2" t="s">
        <v>721</v>
      </c>
      <c r="D103" s="10">
        <v>14.235300000000001</v>
      </c>
      <c r="F103" s="2"/>
    </row>
    <row r="104" spans="1:6" x14ac:dyDescent="0.2">
      <c r="A104" s="2" t="s">
        <v>1594</v>
      </c>
      <c r="D104" s="10">
        <v>15.229200000000001</v>
      </c>
      <c r="F104" s="2"/>
    </row>
    <row r="105" spans="1:6" x14ac:dyDescent="0.2">
      <c r="A105" s="2" t="s">
        <v>1595</v>
      </c>
      <c r="D105" s="10">
        <v>19.384799999999998</v>
      </c>
    </row>
    <row r="106" spans="1:6" x14ac:dyDescent="0.2">
      <c r="F106" s="2"/>
    </row>
    <row r="107" spans="1:6" x14ac:dyDescent="0.2">
      <c r="A107" s="4" t="s">
        <v>108</v>
      </c>
      <c r="D107" s="21" t="s">
        <v>322</v>
      </c>
    </row>
    <row r="108" spans="1:6" x14ac:dyDescent="0.2">
      <c r="A108" s="59" t="s">
        <v>682</v>
      </c>
      <c r="B108" s="60"/>
      <c r="C108" s="73" t="s">
        <v>683</v>
      </c>
      <c r="D108" s="73"/>
    </row>
    <row r="109" spans="1:6" x14ac:dyDescent="0.2">
      <c r="A109" s="76"/>
      <c r="B109" s="76"/>
      <c r="C109" s="17" t="s">
        <v>684</v>
      </c>
      <c r="D109" s="17" t="s">
        <v>685</v>
      </c>
      <c r="F109" s="2"/>
    </row>
    <row r="110" spans="1:6" x14ac:dyDescent="0.2">
      <c r="A110" s="18" t="s">
        <v>1462</v>
      </c>
      <c r="B110" s="19"/>
      <c r="C110" s="58">
        <v>0.43219362000000006</v>
      </c>
      <c r="D110" s="58">
        <v>0.40021344600000003</v>
      </c>
    </row>
    <row r="111" spans="1:6" x14ac:dyDescent="0.2">
      <c r="A111" s="18" t="s">
        <v>720</v>
      </c>
      <c r="B111" s="19"/>
      <c r="C111" s="58">
        <v>0.396177485</v>
      </c>
      <c r="D111" s="58">
        <v>0.36686232560000004</v>
      </c>
    </row>
    <row r="112" spans="1:6" x14ac:dyDescent="0.2">
      <c r="A112" s="18" t="s">
        <v>1592</v>
      </c>
      <c r="B112" s="19"/>
      <c r="C112" s="58">
        <v>0.36016134999999999</v>
      </c>
      <c r="D112" s="58">
        <v>0.33351120500000003</v>
      </c>
    </row>
    <row r="113" spans="1:5" x14ac:dyDescent="0.2">
      <c r="A113" s="18" t="s">
        <v>1463</v>
      </c>
      <c r="B113" s="19"/>
      <c r="C113" s="58">
        <v>0.43219362000000006</v>
      </c>
      <c r="D113" s="58">
        <v>0.40021344600000003</v>
      </c>
    </row>
    <row r="114" spans="1:5" x14ac:dyDescent="0.2">
      <c r="A114" s="18" t="s">
        <v>721</v>
      </c>
      <c r="B114" s="19"/>
      <c r="C114" s="58">
        <v>0.396177485</v>
      </c>
      <c r="D114" s="58">
        <v>0.36686232560000004</v>
      </c>
    </row>
    <row r="115" spans="1:5" x14ac:dyDescent="0.2">
      <c r="A115" s="18" t="s">
        <v>1594</v>
      </c>
      <c r="B115" s="19"/>
      <c r="C115" s="58">
        <v>0.36016134999999999</v>
      </c>
      <c r="D115" s="58">
        <v>0.33351120500000003</v>
      </c>
    </row>
    <row r="117" spans="1:5" x14ac:dyDescent="0.2">
      <c r="A117" s="4" t="s">
        <v>722</v>
      </c>
      <c r="D117" s="29">
        <v>3.1095357480847139</v>
      </c>
      <c r="E117" s="1" t="s">
        <v>779</v>
      </c>
    </row>
  </sheetData>
  <mergeCells count="3">
    <mergeCell ref="A1:F1"/>
    <mergeCell ref="C108:D108"/>
    <mergeCell ref="A109:B10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EA03-6838-4E82-9FF6-5495F1A9DF8F}">
  <dimension ref="A1:F59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56.140625" style="2" bestFit="1" customWidth="1"/>
    <col min="3" max="3" width="12.57031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ht="15" customHeight="1" x14ac:dyDescent="0.2">
      <c r="A1" s="68" t="s">
        <v>1596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763</v>
      </c>
      <c r="B8" s="43" t="s">
        <v>764</v>
      </c>
      <c r="C8" s="43" t="s">
        <v>765</v>
      </c>
      <c r="D8" s="43">
        <v>77</v>
      </c>
      <c r="E8" s="7">
        <v>811.80868999999996</v>
      </c>
      <c r="F8" s="7">
        <v>8.0327974012771595</v>
      </c>
    </row>
    <row r="9" spans="1:6" x14ac:dyDescent="0.2">
      <c r="A9" s="43" t="s">
        <v>747</v>
      </c>
      <c r="B9" s="43" t="s">
        <v>748</v>
      </c>
      <c r="C9" s="43" t="s">
        <v>696</v>
      </c>
      <c r="D9" s="43">
        <v>70</v>
      </c>
      <c r="E9" s="7">
        <v>683.01379999999995</v>
      </c>
      <c r="F9" s="7">
        <v>6.75837983167738</v>
      </c>
    </row>
    <row r="10" spans="1:6" x14ac:dyDescent="0.2">
      <c r="A10" s="43" t="s">
        <v>1563</v>
      </c>
      <c r="B10" s="43" t="s">
        <v>1564</v>
      </c>
      <c r="C10" s="43" t="s">
        <v>813</v>
      </c>
      <c r="D10" s="43">
        <v>65</v>
      </c>
      <c r="E10" s="7">
        <v>639.29449999999997</v>
      </c>
      <c r="F10" s="7">
        <v>6.3257800286059798</v>
      </c>
    </row>
    <row r="11" spans="1:6" x14ac:dyDescent="0.2">
      <c r="A11" s="43" t="s">
        <v>1164</v>
      </c>
      <c r="B11" s="43" t="s">
        <v>1165</v>
      </c>
      <c r="C11" s="43" t="s">
        <v>1166</v>
      </c>
      <c r="D11" s="43">
        <v>60</v>
      </c>
      <c r="E11" s="7">
        <v>602.1114</v>
      </c>
      <c r="F11" s="7">
        <v>5.9578555252954404</v>
      </c>
    </row>
    <row r="12" spans="1:6" x14ac:dyDescent="0.2">
      <c r="A12" s="43" t="s">
        <v>1597</v>
      </c>
      <c r="B12" s="43" t="s">
        <v>1598</v>
      </c>
      <c r="C12" s="43" t="s">
        <v>711</v>
      </c>
      <c r="D12" s="43">
        <v>60</v>
      </c>
      <c r="E12" s="7">
        <v>600.39300000000003</v>
      </c>
      <c r="F12" s="7">
        <v>5.9408520622574201</v>
      </c>
    </row>
    <row r="13" spans="1:6" x14ac:dyDescent="0.2">
      <c r="A13" s="43" t="s">
        <v>759</v>
      </c>
      <c r="B13" s="43" t="s">
        <v>760</v>
      </c>
      <c r="C13" s="43" t="s">
        <v>696</v>
      </c>
      <c r="D13" s="43">
        <v>53</v>
      </c>
      <c r="E13" s="7">
        <v>513.69083999999998</v>
      </c>
      <c r="F13" s="7">
        <v>5.0829394849319502</v>
      </c>
    </row>
    <row r="14" spans="1:6" x14ac:dyDescent="0.2">
      <c r="A14" s="43" t="s">
        <v>751</v>
      </c>
      <c r="B14" s="43" t="s">
        <v>752</v>
      </c>
      <c r="C14" s="43" t="s">
        <v>738</v>
      </c>
      <c r="D14" s="43">
        <v>50</v>
      </c>
      <c r="E14" s="7">
        <v>510.58749999999998</v>
      </c>
      <c r="F14" s="7">
        <v>5.0522321251877704</v>
      </c>
    </row>
    <row r="15" spans="1:6" x14ac:dyDescent="0.2">
      <c r="A15" s="43" t="s">
        <v>1599</v>
      </c>
      <c r="B15" s="43" t="s">
        <v>1600</v>
      </c>
      <c r="C15" s="43" t="s">
        <v>696</v>
      </c>
      <c r="D15" s="43">
        <v>50</v>
      </c>
      <c r="E15" s="7">
        <v>502.49650000000003</v>
      </c>
      <c r="F15" s="7">
        <v>4.9721721743960003</v>
      </c>
    </row>
    <row r="16" spans="1:6" x14ac:dyDescent="0.2">
      <c r="A16" s="43" t="s">
        <v>1601</v>
      </c>
      <c r="B16" s="43" t="s">
        <v>1602</v>
      </c>
      <c r="C16" s="43" t="s">
        <v>696</v>
      </c>
      <c r="D16" s="43">
        <v>50</v>
      </c>
      <c r="E16" s="7">
        <v>490.73200000000003</v>
      </c>
      <c r="F16" s="7">
        <v>4.8557631654861204</v>
      </c>
    </row>
    <row r="17" spans="1:6" x14ac:dyDescent="0.2">
      <c r="A17" s="43" t="s">
        <v>775</v>
      </c>
      <c r="B17" s="43" t="s">
        <v>776</v>
      </c>
      <c r="C17" s="43" t="s">
        <v>696</v>
      </c>
      <c r="D17" s="43">
        <v>50</v>
      </c>
      <c r="E17" s="7">
        <v>484.54700000000003</v>
      </c>
      <c r="F17" s="7">
        <v>4.7945629682735298</v>
      </c>
    </row>
    <row r="18" spans="1:6" x14ac:dyDescent="0.2">
      <c r="A18" s="43" t="s">
        <v>1214</v>
      </c>
      <c r="B18" s="43" t="s">
        <v>1215</v>
      </c>
      <c r="C18" s="43" t="s">
        <v>1011</v>
      </c>
      <c r="D18" s="43">
        <v>42</v>
      </c>
      <c r="E18" s="7">
        <v>415.90794</v>
      </c>
      <c r="F18" s="7">
        <v>4.1153836621317001</v>
      </c>
    </row>
    <row r="19" spans="1:6" x14ac:dyDescent="0.2">
      <c r="A19" s="43" t="s">
        <v>782</v>
      </c>
      <c r="B19" s="43" t="s">
        <v>783</v>
      </c>
      <c r="C19" s="43" t="s">
        <v>738</v>
      </c>
      <c r="D19" s="43">
        <v>40</v>
      </c>
      <c r="E19" s="7">
        <v>403.86279999999999</v>
      </c>
      <c r="F19" s="7">
        <v>3.9961977375636599</v>
      </c>
    </row>
    <row r="20" spans="1:6" x14ac:dyDescent="0.2">
      <c r="A20" s="43" t="s">
        <v>835</v>
      </c>
      <c r="B20" s="43" t="s">
        <v>836</v>
      </c>
      <c r="C20" s="43" t="s">
        <v>696</v>
      </c>
      <c r="D20" s="43">
        <v>40</v>
      </c>
      <c r="E20" s="7">
        <v>402.07440000000003</v>
      </c>
      <c r="F20" s="7">
        <v>3.9785016288013302</v>
      </c>
    </row>
    <row r="21" spans="1:6" x14ac:dyDescent="0.2">
      <c r="A21" s="43" t="s">
        <v>1477</v>
      </c>
      <c r="B21" s="43" t="s">
        <v>1478</v>
      </c>
      <c r="C21" s="43" t="s">
        <v>1479</v>
      </c>
      <c r="D21" s="43">
        <v>35</v>
      </c>
      <c r="E21" s="7">
        <v>344.71289999999999</v>
      </c>
      <c r="F21" s="7">
        <v>3.4109130900122699</v>
      </c>
    </row>
    <row r="22" spans="1:6" x14ac:dyDescent="0.2">
      <c r="A22" s="43" t="s">
        <v>1160</v>
      </c>
      <c r="B22" s="43" t="s">
        <v>1161</v>
      </c>
      <c r="C22" s="43" t="s">
        <v>1088</v>
      </c>
      <c r="D22" s="43">
        <v>35</v>
      </c>
      <c r="E22" s="7">
        <v>337.60649999999998</v>
      </c>
      <c r="F22" s="7">
        <v>3.3405956960799199</v>
      </c>
    </row>
    <row r="23" spans="1:6" x14ac:dyDescent="0.2">
      <c r="A23" s="43" t="s">
        <v>1231</v>
      </c>
      <c r="B23" s="43" t="s">
        <v>1232</v>
      </c>
      <c r="C23" s="43" t="s">
        <v>1147</v>
      </c>
      <c r="D23" s="43">
        <v>35</v>
      </c>
      <c r="E23" s="7">
        <v>336.12004999999999</v>
      </c>
      <c r="F23" s="7">
        <v>3.3258873641241098</v>
      </c>
    </row>
    <row r="24" spans="1:6" x14ac:dyDescent="0.2">
      <c r="A24" s="43" t="s">
        <v>1603</v>
      </c>
      <c r="B24" s="43" t="s">
        <v>1604</v>
      </c>
      <c r="C24" s="43" t="s">
        <v>696</v>
      </c>
      <c r="D24" s="43">
        <v>30</v>
      </c>
      <c r="E24" s="7">
        <v>301.68029999999999</v>
      </c>
      <c r="F24" s="7">
        <v>2.9851081414963798</v>
      </c>
    </row>
    <row r="25" spans="1:6" x14ac:dyDescent="0.2">
      <c r="A25" s="43" t="s">
        <v>937</v>
      </c>
      <c r="B25" s="43" t="s">
        <v>938</v>
      </c>
      <c r="C25" s="43" t="s">
        <v>696</v>
      </c>
      <c r="D25" s="43">
        <v>1</v>
      </c>
      <c r="E25" s="7">
        <v>10.03431</v>
      </c>
      <c r="F25" s="7">
        <v>9.9288884542008807E-2</v>
      </c>
    </row>
    <row r="26" spans="1:6" x14ac:dyDescent="0.2">
      <c r="A26" s="42" t="s">
        <v>40</v>
      </c>
      <c r="B26" s="43"/>
      <c r="C26" s="43"/>
      <c r="D26" s="43"/>
      <c r="E26" s="6">
        <f>SUM(E8:E25)</f>
        <v>8390.6744299999991</v>
      </c>
      <c r="F26" s="6">
        <f>SUM(F8:F25)</f>
        <v>83.02521097214013</v>
      </c>
    </row>
    <row r="27" spans="1:6" x14ac:dyDescent="0.2">
      <c r="A27" s="43"/>
      <c r="B27" s="43"/>
      <c r="C27" s="43"/>
      <c r="D27" s="43"/>
      <c r="E27" s="7"/>
      <c r="F27" s="7"/>
    </row>
    <row r="28" spans="1:6" x14ac:dyDescent="0.2">
      <c r="A28" s="42" t="s">
        <v>1465</v>
      </c>
      <c r="B28" s="43"/>
      <c r="C28" s="43"/>
      <c r="D28" s="43"/>
      <c r="E28" s="7"/>
      <c r="F28" s="7"/>
    </row>
    <row r="29" spans="1:6" x14ac:dyDescent="0.2">
      <c r="A29" s="43" t="s">
        <v>1466</v>
      </c>
      <c r="B29" s="43" t="s">
        <v>1467</v>
      </c>
      <c r="C29" s="43" t="s">
        <v>1468</v>
      </c>
      <c r="D29" s="43">
        <v>1000000</v>
      </c>
      <c r="E29" s="7">
        <v>973.1</v>
      </c>
      <c r="F29" s="7">
        <v>9.6287650618556508</v>
      </c>
    </row>
    <row r="30" spans="1:6" x14ac:dyDescent="0.2">
      <c r="A30" s="42" t="s">
        <v>40</v>
      </c>
      <c r="B30" s="43"/>
      <c r="C30" s="43"/>
      <c r="D30" s="43"/>
      <c r="E30" s="6">
        <f>SUM(E29:E29)</f>
        <v>973.1</v>
      </c>
      <c r="F30" s="6">
        <f>SUM(F29:F29)</f>
        <v>9.6287650618556508</v>
      </c>
    </row>
    <row r="31" spans="1:6" x14ac:dyDescent="0.2">
      <c r="A31" s="43"/>
      <c r="B31" s="43"/>
      <c r="C31" s="43"/>
      <c r="D31" s="43"/>
      <c r="E31" s="7"/>
      <c r="F31" s="7"/>
    </row>
    <row r="32" spans="1:6" x14ac:dyDescent="0.2">
      <c r="A32" s="42" t="s">
        <v>40</v>
      </c>
      <c r="B32" s="43"/>
      <c r="C32" s="43"/>
      <c r="D32" s="43"/>
      <c r="E32" s="6">
        <f>E26+E30</f>
        <v>9363.7744299999995</v>
      </c>
      <c r="F32" s="6">
        <f>F26+F30</f>
        <v>92.653976033995775</v>
      </c>
    </row>
    <row r="33" spans="1:6" x14ac:dyDescent="0.2">
      <c r="A33" s="43"/>
      <c r="B33" s="43"/>
      <c r="C33" s="43"/>
      <c r="D33" s="43"/>
      <c r="E33" s="7"/>
      <c r="F33" s="7"/>
    </row>
    <row r="34" spans="1:6" x14ac:dyDescent="0.2">
      <c r="A34" s="42" t="s">
        <v>103</v>
      </c>
      <c r="B34" s="43"/>
      <c r="C34" s="43"/>
      <c r="D34" s="43"/>
      <c r="E34" s="6">
        <v>742.40658389999999</v>
      </c>
      <c r="F34" s="6">
        <v>7.35</v>
      </c>
    </row>
    <row r="35" spans="1:6" x14ac:dyDescent="0.2">
      <c r="A35" s="43"/>
      <c r="B35" s="43"/>
      <c r="C35" s="43"/>
      <c r="D35" s="43"/>
      <c r="E35" s="7"/>
      <c r="F35" s="7"/>
    </row>
    <row r="36" spans="1:6" x14ac:dyDescent="0.2">
      <c r="A36" s="44" t="s">
        <v>104</v>
      </c>
      <c r="B36" s="41"/>
      <c r="C36" s="41"/>
      <c r="D36" s="41"/>
      <c r="E36" s="8">
        <f>E32+E34</f>
        <v>10106.181013899999</v>
      </c>
      <c r="F36" s="8">
        <f>F32+F34</f>
        <v>100.00397603399577</v>
      </c>
    </row>
    <row r="37" spans="1:6" x14ac:dyDescent="0.2">
      <c r="A37" s="4" t="s">
        <v>718</v>
      </c>
    </row>
    <row r="38" spans="1:6" x14ac:dyDescent="0.2">
      <c r="A38" s="4"/>
    </row>
    <row r="39" spans="1:6" x14ac:dyDescent="0.2">
      <c r="A39" s="4" t="s">
        <v>105</v>
      </c>
    </row>
    <row r="40" spans="1:6" x14ac:dyDescent="0.2">
      <c r="A40" s="4" t="s">
        <v>687</v>
      </c>
    </row>
    <row r="41" spans="1:6" x14ac:dyDescent="0.2">
      <c r="A41" s="4" t="s">
        <v>106</v>
      </c>
    </row>
    <row r="42" spans="1:6" x14ac:dyDescent="0.2">
      <c r="A42" s="2" t="s">
        <v>678</v>
      </c>
      <c r="D42" s="10">
        <v>13.862500000000001</v>
      </c>
    </row>
    <row r="43" spans="1:6" x14ac:dyDescent="0.2">
      <c r="A43" s="2" t="s">
        <v>679</v>
      </c>
      <c r="D43" s="10">
        <v>10.338900000000001</v>
      </c>
    </row>
    <row r="44" spans="1:6" x14ac:dyDescent="0.2">
      <c r="A44" s="2" t="s">
        <v>680</v>
      </c>
      <c r="D44" s="10">
        <v>14.1555</v>
      </c>
    </row>
    <row r="45" spans="1:6" x14ac:dyDescent="0.2">
      <c r="A45" s="2" t="s">
        <v>681</v>
      </c>
      <c r="D45" s="10">
        <v>10.579700000000001</v>
      </c>
    </row>
    <row r="47" spans="1:6" x14ac:dyDescent="0.2">
      <c r="A47" s="4" t="s">
        <v>107</v>
      </c>
    </row>
    <row r="48" spans="1:6" x14ac:dyDescent="0.2">
      <c r="A48" s="2" t="s">
        <v>678</v>
      </c>
      <c r="D48" s="10">
        <v>14.5732</v>
      </c>
    </row>
    <row r="49" spans="1:5" x14ac:dyDescent="0.2">
      <c r="A49" s="2" t="s">
        <v>679</v>
      </c>
      <c r="D49" s="10">
        <v>10.4551</v>
      </c>
    </row>
    <row r="50" spans="1:5" x14ac:dyDescent="0.2">
      <c r="A50" s="2" t="s">
        <v>680</v>
      </c>
      <c r="D50" s="10">
        <v>14.9079</v>
      </c>
    </row>
    <row r="51" spans="1:5" x14ac:dyDescent="0.2">
      <c r="A51" s="2" t="s">
        <v>681</v>
      </c>
      <c r="D51" s="10">
        <v>10.7265</v>
      </c>
    </row>
    <row r="53" spans="1:5" x14ac:dyDescent="0.2">
      <c r="A53" s="4" t="s">
        <v>108</v>
      </c>
      <c r="D53" s="21"/>
    </row>
    <row r="54" spans="1:5" x14ac:dyDescent="0.2">
      <c r="A54" s="59" t="s">
        <v>682</v>
      </c>
      <c r="B54" s="60"/>
      <c r="C54" s="73" t="s">
        <v>683</v>
      </c>
      <c r="D54" s="73"/>
    </row>
    <row r="55" spans="1:5" x14ac:dyDescent="0.2">
      <c r="A55" s="76"/>
      <c r="B55" s="76"/>
      <c r="C55" s="17" t="s">
        <v>684</v>
      </c>
      <c r="D55" s="17" t="s">
        <v>685</v>
      </c>
    </row>
    <row r="56" spans="1:5" x14ac:dyDescent="0.2">
      <c r="A56" s="18" t="s">
        <v>1605</v>
      </c>
      <c r="B56" s="19"/>
      <c r="C56" s="58">
        <v>0.28812908000000004</v>
      </c>
      <c r="D56" s="58">
        <v>0.26680896400000004</v>
      </c>
    </row>
    <row r="57" spans="1:5" x14ac:dyDescent="0.2">
      <c r="A57" s="18" t="s">
        <v>1606</v>
      </c>
      <c r="B57" s="19"/>
      <c r="C57" s="58">
        <v>0.28812908000000004</v>
      </c>
      <c r="D57" s="58">
        <v>0.26680896400000004</v>
      </c>
    </row>
    <row r="59" spans="1:5" x14ac:dyDescent="0.2">
      <c r="A59" s="4" t="s">
        <v>722</v>
      </c>
      <c r="D59" s="29">
        <v>3.4251478941323033</v>
      </c>
      <c r="E59" s="1" t="s">
        <v>779</v>
      </c>
    </row>
  </sheetData>
  <mergeCells count="3">
    <mergeCell ref="A1:F1"/>
    <mergeCell ref="C54:D54"/>
    <mergeCell ref="A55:B5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FBFC-75C1-4FEA-8C36-9D8635CB01AB}">
  <dimension ref="A1:F210"/>
  <sheetViews>
    <sheetView showGridLines="0" workbookViewId="0">
      <selection sqref="A1:F1"/>
    </sheetView>
  </sheetViews>
  <sheetFormatPr defaultRowHeight="11.25" x14ac:dyDescent="0.2"/>
  <cols>
    <col min="1" max="1" width="38" style="2" customWidth="1"/>
    <col min="2" max="2" width="84.85546875" style="2" bestFit="1" customWidth="1"/>
    <col min="3" max="3" width="11.57031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ht="15" customHeight="1" x14ac:dyDescent="0.2">
      <c r="A1" s="68" t="s">
        <v>1607</v>
      </c>
      <c r="B1" s="68"/>
      <c r="C1" s="68"/>
      <c r="D1" s="68"/>
      <c r="E1" s="68"/>
      <c r="F1" s="68"/>
    </row>
    <row r="3" spans="1:6" s="4" customFormat="1" x14ac:dyDescent="0.2">
      <c r="A3" s="40" t="s">
        <v>1</v>
      </c>
      <c r="B3" s="40" t="s">
        <v>2</v>
      </c>
      <c r="C3" s="40" t="s">
        <v>692</v>
      </c>
      <c r="D3" s="40" t="s">
        <v>4</v>
      </c>
      <c r="E3" s="3" t="s">
        <v>5</v>
      </c>
      <c r="F3" s="3" t="s">
        <v>6</v>
      </c>
    </row>
    <row r="4" spans="1:6" x14ac:dyDescent="0.2">
      <c r="A4" s="41"/>
      <c r="B4" s="41"/>
      <c r="C4" s="41"/>
      <c r="D4" s="41"/>
      <c r="E4" s="5"/>
      <c r="F4" s="5"/>
    </row>
    <row r="5" spans="1:6" x14ac:dyDescent="0.2">
      <c r="A5" s="42" t="s">
        <v>693</v>
      </c>
      <c r="B5" s="43"/>
      <c r="C5" s="43"/>
      <c r="D5" s="43"/>
      <c r="E5" s="7"/>
      <c r="F5" s="7"/>
    </row>
    <row r="6" spans="1:6" x14ac:dyDescent="0.2">
      <c r="A6" s="42" t="s">
        <v>8</v>
      </c>
      <c r="B6" s="43"/>
      <c r="C6" s="43"/>
      <c r="D6" s="43"/>
      <c r="E6" s="7"/>
      <c r="F6" s="7"/>
    </row>
    <row r="7" spans="1:6" x14ac:dyDescent="0.2">
      <c r="A7" s="42"/>
      <c r="B7" s="43"/>
      <c r="C7" s="43"/>
      <c r="D7" s="43"/>
      <c r="E7" s="7"/>
      <c r="F7" s="7"/>
    </row>
    <row r="8" spans="1:6" x14ac:dyDescent="0.2">
      <c r="A8" s="43" t="s">
        <v>1348</v>
      </c>
      <c r="B8" s="43" t="s">
        <v>1349</v>
      </c>
      <c r="C8" s="43" t="s">
        <v>1088</v>
      </c>
      <c r="D8" s="43">
        <v>6740</v>
      </c>
      <c r="E8" s="7">
        <v>67376.881800000003</v>
      </c>
      <c r="F8" s="7">
        <f t="shared" ref="F8:F67" si="0">E8/$E$166*100</f>
        <v>4.0317582945787089</v>
      </c>
    </row>
    <row r="9" spans="1:6" x14ac:dyDescent="0.2">
      <c r="A9" s="43" t="s">
        <v>1608</v>
      </c>
      <c r="B9" s="43" t="s">
        <v>1609</v>
      </c>
      <c r="C9" s="43" t="s">
        <v>1008</v>
      </c>
      <c r="D9" s="43">
        <v>4400</v>
      </c>
      <c r="E9" s="7">
        <v>44012.144</v>
      </c>
      <c r="F9" s="7">
        <f t="shared" si="0"/>
        <v>2.6336381544180125</v>
      </c>
    </row>
    <row r="10" spans="1:6" x14ac:dyDescent="0.2">
      <c r="A10" s="43" t="s">
        <v>1356</v>
      </c>
      <c r="B10" s="43" t="s">
        <v>1357</v>
      </c>
      <c r="C10" s="43" t="s">
        <v>1123</v>
      </c>
      <c r="D10" s="43">
        <v>7500</v>
      </c>
      <c r="E10" s="7">
        <v>37506.630487499999</v>
      </c>
      <c r="F10" s="7">
        <f t="shared" si="0"/>
        <v>2.2443554009897326</v>
      </c>
    </row>
    <row r="11" spans="1:6" x14ac:dyDescent="0.2">
      <c r="A11" s="43" t="s">
        <v>1610</v>
      </c>
      <c r="B11" s="43" t="s">
        <v>1611</v>
      </c>
      <c r="C11" s="43" t="s">
        <v>1030</v>
      </c>
      <c r="D11" s="43">
        <v>2400</v>
      </c>
      <c r="E11" s="7">
        <v>24035.016</v>
      </c>
      <c r="F11" s="7">
        <f t="shared" si="0"/>
        <v>1.4382288483752892</v>
      </c>
    </row>
    <row r="12" spans="1:6" x14ac:dyDescent="0.2">
      <c r="A12" s="43" t="s">
        <v>1612</v>
      </c>
      <c r="B12" s="43" t="s">
        <v>1613</v>
      </c>
      <c r="C12" s="43" t="s">
        <v>1000</v>
      </c>
      <c r="D12" s="43">
        <v>2200</v>
      </c>
      <c r="E12" s="7">
        <v>21924.21</v>
      </c>
      <c r="F12" s="7">
        <f t="shared" si="0"/>
        <v>1.311920545417486</v>
      </c>
    </row>
    <row r="13" spans="1:6" x14ac:dyDescent="0.2">
      <c r="A13" s="43" t="s">
        <v>1614</v>
      </c>
      <c r="B13" s="43" t="s">
        <v>1615</v>
      </c>
      <c r="C13" s="43" t="s">
        <v>696</v>
      </c>
      <c r="D13" s="43">
        <v>1350</v>
      </c>
      <c r="E13" s="7">
        <v>20295.076499999999</v>
      </c>
      <c r="F13" s="7">
        <f t="shared" si="0"/>
        <v>1.2144349936061367</v>
      </c>
    </row>
    <row r="14" spans="1:6" x14ac:dyDescent="0.2">
      <c r="A14" s="43" t="s">
        <v>1225</v>
      </c>
      <c r="B14" s="43" t="s">
        <v>1226</v>
      </c>
      <c r="C14" s="43" t="s">
        <v>1030</v>
      </c>
      <c r="D14" s="43">
        <v>40</v>
      </c>
      <c r="E14" s="7">
        <v>20220.14</v>
      </c>
      <c r="F14" s="7">
        <f t="shared" si="0"/>
        <v>1.209950876096239</v>
      </c>
    </row>
    <row r="15" spans="1:6" x14ac:dyDescent="0.2">
      <c r="A15" s="43" t="s">
        <v>1373</v>
      </c>
      <c r="B15" s="43" t="s">
        <v>1374</v>
      </c>
      <c r="C15" s="43" t="s">
        <v>1030</v>
      </c>
      <c r="D15" s="43">
        <v>1600</v>
      </c>
      <c r="E15" s="7">
        <v>15806.864</v>
      </c>
      <c r="F15" s="7">
        <f t="shared" si="0"/>
        <v>0.94586530781360068</v>
      </c>
    </row>
    <row r="16" spans="1:6" x14ac:dyDescent="0.2">
      <c r="A16" s="43" t="s">
        <v>1616</v>
      </c>
      <c r="B16" s="43" t="s">
        <v>1617</v>
      </c>
      <c r="C16" s="43" t="s">
        <v>1066</v>
      </c>
      <c r="D16" s="43">
        <v>1515</v>
      </c>
      <c r="E16" s="7">
        <v>15243.687599999999</v>
      </c>
      <c r="F16" s="7">
        <f t="shared" si="0"/>
        <v>0.91216545318466513</v>
      </c>
    </row>
    <row r="17" spans="1:6" x14ac:dyDescent="0.2">
      <c r="A17" s="43" t="s">
        <v>1360</v>
      </c>
      <c r="B17" s="43" t="s">
        <v>1361</v>
      </c>
      <c r="C17" s="43" t="s">
        <v>1104</v>
      </c>
      <c r="D17" s="43">
        <v>1500</v>
      </c>
      <c r="E17" s="7">
        <v>14967.285</v>
      </c>
      <c r="F17" s="7">
        <f t="shared" si="0"/>
        <v>0.89562582645481659</v>
      </c>
    </row>
    <row r="18" spans="1:6" x14ac:dyDescent="0.2">
      <c r="A18" s="43" t="s">
        <v>1064</v>
      </c>
      <c r="B18" s="43" t="s">
        <v>1065</v>
      </c>
      <c r="C18" s="43" t="s">
        <v>1066</v>
      </c>
      <c r="D18" s="43">
        <v>1500</v>
      </c>
      <c r="E18" s="7">
        <v>14900.88</v>
      </c>
      <c r="F18" s="7">
        <f t="shared" si="0"/>
        <v>0.8916522244952273</v>
      </c>
    </row>
    <row r="19" spans="1:6" x14ac:dyDescent="0.2">
      <c r="A19" s="43" t="s">
        <v>1181</v>
      </c>
      <c r="B19" s="43" t="s">
        <v>1182</v>
      </c>
      <c r="C19" s="43" t="s">
        <v>1003</v>
      </c>
      <c r="D19" s="43">
        <v>1412</v>
      </c>
      <c r="E19" s="7">
        <v>14107.207280000001</v>
      </c>
      <c r="F19" s="7">
        <f t="shared" si="0"/>
        <v>0.84415972429999209</v>
      </c>
    </row>
    <row r="20" spans="1:6" x14ac:dyDescent="0.2">
      <c r="A20" s="43" t="s">
        <v>1618</v>
      </c>
      <c r="B20" s="43" t="s">
        <v>1619</v>
      </c>
      <c r="C20" s="43" t="s">
        <v>696</v>
      </c>
      <c r="D20" s="43">
        <v>125</v>
      </c>
      <c r="E20" s="7">
        <v>12503.430900400001</v>
      </c>
      <c r="F20" s="7">
        <f t="shared" si="0"/>
        <v>0.74819151460611877</v>
      </c>
    </row>
    <row r="21" spans="1:6" x14ac:dyDescent="0.2">
      <c r="A21" s="43" t="s">
        <v>1620</v>
      </c>
      <c r="B21" s="43" t="s">
        <v>1621</v>
      </c>
      <c r="C21" s="43" t="s">
        <v>1147</v>
      </c>
      <c r="D21" s="43">
        <v>1150</v>
      </c>
      <c r="E21" s="7">
        <v>11448.6525</v>
      </c>
      <c r="F21" s="7">
        <f t="shared" si="0"/>
        <v>0.68507473847838829</v>
      </c>
    </row>
    <row r="22" spans="1:6" x14ac:dyDescent="0.2">
      <c r="A22" s="43" t="s">
        <v>1622</v>
      </c>
      <c r="B22" s="43" t="s">
        <v>1623</v>
      </c>
      <c r="C22" s="43" t="s">
        <v>1235</v>
      </c>
      <c r="D22" s="43">
        <v>1050</v>
      </c>
      <c r="E22" s="7">
        <v>10705.495500000001</v>
      </c>
      <c r="F22" s="7">
        <f t="shared" si="0"/>
        <v>0.64060504325238821</v>
      </c>
    </row>
    <row r="23" spans="1:6" x14ac:dyDescent="0.2">
      <c r="A23" s="43" t="s">
        <v>1371</v>
      </c>
      <c r="B23" s="43" t="s">
        <v>1372</v>
      </c>
      <c r="C23" s="43" t="s">
        <v>1222</v>
      </c>
      <c r="D23" s="43">
        <v>1070</v>
      </c>
      <c r="E23" s="7">
        <v>10694.7891</v>
      </c>
      <c r="F23" s="7">
        <f t="shared" si="0"/>
        <v>0.63996438408485345</v>
      </c>
    </row>
    <row r="24" spans="1:6" x14ac:dyDescent="0.2">
      <c r="A24" s="43" t="s">
        <v>1624</v>
      </c>
      <c r="B24" s="43" t="s">
        <v>1625</v>
      </c>
      <c r="C24" s="43" t="s">
        <v>1008</v>
      </c>
      <c r="D24" s="43">
        <v>1000</v>
      </c>
      <c r="E24" s="7">
        <v>10231.262000000001</v>
      </c>
      <c r="F24" s="7">
        <f t="shared" si="0"/>
        <v>0.61222743366119914</v>
      </c>
    </row>
    <row r="25" spans="1:6" x14ac:dyDescent="0.2">
      <c r="A25" s="43" t="s">
        <v>1626</v>
      </c>
      <c r="B25" s="43" t="s">
        <v>1627</v>
      </c>
      <c r="C25" s="43" t="s">
        <v>1030</v>
      </c>
      <c r="D25" s="43">
        <v>1000</v>
      </c>
      <c r="E25" s="7">
        <v>9892.36</v>
      </c>
      <c r="F25" s="7">
        <f t="shared" si="0"/>
        <v>0.59194791176813766</v>
      </c>
    </row>
    <row r="26" spans="1:6" x14ac:dyDescent="0.2">
      <c r="A26" s="43" t="s">
        <v>1628</v>
      </c>
      <c r="B26" s="43" t="s">
        <v>1629</v>
      </c>
      <c r="C26" s="43" t="s">
        <v>1066</v>
      </c>
      <c r="D26" s="43">
        <v>1000</v>
      </c>
      <c r="E26" s="7">
        <v>9688.66</v>
      </c>
      <c r="F26" s="7">
        <f t="shared" si="0"/>
        <v>0.57975872843603393</v>
      </c>
    </row>
    <row r="27" spans="1:6" x14ac:dyDescent="0.2">
      <c r="A27" s="43" t="s">
        <v>1049</v>
      </c>
      <c r="B27" s="43" t="s">
        <v>1050</v>
      </c>
      <c r="C27" s="43" t="s">
        <v>1003</v>
      </c>
      <c r="D27" s="43">
        <v>938</v>
      </c>
      <c r="E27" s="7">
        <v>9372.5241399999995</v>
      </c>
      <c r="F27" s="7">
        <f t="shared" si="0"/>
        <v>0.56084150725099569</v>
      </c>
    </row>
    <row r="28" spans="1:6" x14ac:dyDescent="0.2">
      <c r="A28" s="43" t="s">
        <v>1016</v>
      </c>
      <c r="B28" s="43" t="s">
        <v>1017</v>
      </c>
      <c r="C28" s="43" t="s">
        <v>1018</v>
      </c>
      <c r="D28" s="43">
        <v>75</v>
      </c>
      <c r="E28" s="7">
        <v>8907.7574999999997</v>
      </c>
      <c r="F28" s="7">
        <f t="shared" si="0"/>
        <v>0.53303038412087367</v>
      </c>
    </row>
    <row r="29" spans="1:6" x14ac:dyDescent="0.2">
      <c r="A29" s="43" t="s">
        <v>1630</v>
      </c>
      <c r="B29" s="43" t="s">
        <v>1631</v>
      </c>
      <c r="C29" s="43" t="s">
        <v>1030</v>
      </c>
      <c r="D29" s="43">
        <v>840</v>
      </c>
      <c r="E29" s="7">
        <v>8424.4272000000001</v>
      </c>
      <c r="F29" s="7">
        <f t="shared" si="0"/>
        <v>0.50410843205086542</v>
      </c>
    </row>
    <row r="30" spans="1:6" x14ac:dyDescent="0.2">
      <c r="A30" s="43" t="s">
        <v>1632</v>
      </c>
      <c r="B30" s="43" t="s">
        <v>1633</v>
      </c>
      <c r="C30" s="43" t="s">
        <v>1030</v>
      </c>
      <c r="D30" s="43">
        <v>800</v>
      </c>
      <c r="E30" s="7">
        <v>8023.2640000000001</v>
      </c>
      <c r="F30" s="7">
        <f t="shared" si="0"/>
        <v>0.48010326861987179</v>
      </c>
    </row>
    <row r="31" spans="1:6" x14ac:dyDescent="0.2">
      <c r="A31" s="43" t="s">
        <v>1634</v>
      </c>
      <c r="B31" s="43" t="s">
        <v>1635</v>
      </c>
      <c r="C31" s="43" t="s">
        <v>1030</v>
      </c>
      <c r="D31" s="43">
        <v>800</v>
      </c>
      <c r="E31" s="7">
        <v>8023.2640000000001</v>
      </c>
      <c r="F31" s="7">
        <f t="shared" si="0"/>
        <v>0.48010326861987179</v>
      </c>
    </row>
    <row r="32" spans="1:6" x14ac:dyDescent="0.2">
      <c r="A32" s="43" t="s">
        <v>1636</v>
      </c>
      <c r="B32" s="43" t="s">
        <v>1637</v>
      </c>
      <c r="C32" s="43" t="s">
        <v>1030</v>
      </c>
      <c r="D32" s="43">
        <v>800</v>
      </c>
      <c r="E32" s="7">
        <v>7984.192</v>
      </c>
      <c r="F32" s="7">
        <f t="shared" si="0"/>
        <v>0.47776524323375513</v>
      </c>
    </row>
    <row r="33" spans="1:6" x14ac:dyDescent="0.2">
      <c r="A33" s="43" t="s">
        <v>1638</v>
      </c>
      <c r="B33" s="43" t="s">
        <v>1639</v>
      </c>
      <c r="C33" s="43" t="s">
        <v>1030</v>
      </c>
      <c r="D33" s="43">
        <v>800</v>
      </c>
      <c r="E33" s="7">
        <v>7984.192</v>
      </c>
      <c r="F33" s="7">
        <f t="shared" si="0"/>
        <v>0.47776524323375513</v>
      </c>
    </row>
    <row r="34" spans="1:6" x14ac:dyDescent="0.2">
      <c r="A34" s="43" t="s">
        <v>1362</v>
      </c>
      <c r="B34" s="43" t="s">
        <v>1363</v>
      </c>
      <c r="C34" s="43" t="s">
        <v>1003</v>
      </c>
      <c r="D34" s="43">
        <v>794</v>
      </c>
      <c r="E34" s="7">
        <v>7963.4468200000001</v>
      </c>
      <c r="F34" s="7">
        <f t="shared" si="0"/>
        <v>0.47652387454314404</v>
      </c>
    </row>
    <row r="35" spans="1:6" x14ac:dyDescent="0.2">
      <c r="A35" s="43" t="s">
        <v>1640</v>
      </c>
      <c r="B35" s="43" t="s">
        <v>1641</v>
      </c>
      <c r="C35" s="43" t="s">
        <v>696</v>
      </c>
      <c r="D35" s="43">
        <v>500</v>
      </c>
      <c r="E35" s="7">
        <v>7460.1450000000004</v>
      </c>
      <c r="F35" s="7">
        <f t="shared" si="0"/>
        <v>0.44640684874362779</v>
      </c>
    </row>
    <row r="36" spans="1:6" x14ac:dyDescent="0.2">
      <c r="A36" s="43" t="s">
        <v>1240</v>
      </c>
      <c r="B36" s="43" t="s">
        <v>1241</v>
      </c>
      <c r="C36" s="43" t="s">
        <v>1003</v>
      </c>
      <c r="D36" s="43">
        <v>750</v>
      </c>
      <c r="E36" s="7">
        <v>7459.3874999999998</v>
      </c>
      <c r="F36" s="7">
        <f t="shared" si="0"/>
        <v>0.44636152077910118</v>
      </c>
    </row>
    <row r="37" spans="1:6" x14ac:dyDescent="0.2">
      <c r="A37" s="43" t="s">
        <v>1642</v>
      </c>
      <c r="B37" s="43" t="s">
        <v>1643</v>
      </c>
      <c r="C37" s="43" t="s">
        <v>1166</v>
      </c>
      <c r="D37" s="43">
        <v>750</v>
      </c>
      <c r="E37" s="7">
        <v>7435.7624999999998</v>
      </c>
      <c r="F37" s="7">
        <f t="shared" si="0"/>
        <v>0.44494782683594475</v>
      </c>
    </row>
    <row r="38" spans="1:6" x14ac:dyDescent="0.2">
      <c r="A38" s="43" t="s">
        <v>1644</v>
      </c>
      <c r="B38" s="43" t="s">
        <v>1645</v>
      </c>
      <c r="C38" s="43" t="s">
        <v>1147</v>
      </c>
      <c r="D38" s="43">
        <v>700</v>
      </c>
      <c r="E38" s="7">
        <v>7020.5029999999997</v>
      </c>
      <c r="F38" s="7">
        <f t="shared" si="0"/>
        <v>0.42009915636025635</v>
      </c>
    </row>
    <row r="39" spans="1:6" x14ac:dyDescent="0.2">
      <c r="A39" s="43" t="s">
        <v>1646</v>
      </c>
      <c r="B39" s="43" t="s">
        <v>1647</v>
      </c>
      <c r="C39" s="43" t="s">
        <v>1123</v>
      </c>
      <c r="D39" s="43">
        <v>650</v>
      </c>
      <c r="E39" s="7">
        <v>6515.0344999999998</v>
      </c>
      <c r="F39" s="7">
        <f t="shared" si="0"/>
        <v>0.38985247881924767</v>
      </c>
    </row>
    <row r="40" spans="1:6" x14ac:dyDescent="0.2">
      <c r="A40" s="43" t="s">
        <v>1381</v>
      </c>
      <c r="B40" s="43" t="s">
        <v>1382</v>
      </c>
      <c r="C40" s="43" t="s">
        <v>1222</v>
      </c>
      <c r="D40" s="43">
        <v>570</v>
      </c>
      <c r="E40" s="7">
        <v>6174.9582</v>
      </c>
      <c r="F40" s="7">
        <f t="shared" si="0"/>
        <v>0.36950268810936299</v>
      </c>
    </row>
    <row r="41" spans="1:6" x14ac:dyDescent="0.2">
      <c r="A41" s="43" t="s">
        <v>1207</v>
      </c>
      <c r="B41" s="43" t="s">
        <v>1208</v>
      </c>
      <c r="C41" s="43" t="s">
        <v>1000</v>
      </c>
      <c r="D41" s="43">
        <v>600</v>
      </c>
      <c r="E41" s="7">
        <v>5901.7619999999997</v>
      </c>
      <c r="F41" s="7">
        <f t="shared" si="0"/>
        <v>0.35315492881906313</v>
      </c>
    </row>
    <row r="42" spans="1:6" x14ac:dyDescent="0.2">
      <c r="A42" s="43" t="s">
        <v>1242</v>
      </c>
      <c r="B42" s="43" t="s">
        <v>1243</v>
      </c>
      <c r="C42" s="43" t="s">
        <v>1166</v>
      </c>
      <c r="D42" s="43">
        <v>520</v>
      </c>
      <c r="E42" s="7">
        <v>5273.5280000000002</v>
      </c>
      <c r="F42" s="7">
        <f t="shared" si="0"/>
        <v>0.31556209916044337</v>
      </c>
    </row>
    <row r="43" spans="1:6" x14ac:dyDescent="0.2">
      <c r="A43" s="43" t="s">
        <v>1379</v>
      </c>
      <c r="B43" s="43" t="s">
        <v>1380</v>
      </c>
      <c r="C43" s="43" t="s">
        <v>1030</v>
      </c>
      <c r="D43" s="43">
        <v>520</v>
      </c>
      <c r="E43" s="7">
        <v>5189.7248</v>
      </c>
      <c r="F43" s="7">
        <f t="shared" si="0"/>
        <v>0.31054740810194087</v>
      </c>
    </row>
    <row r="44" spans="1:6" x14ac:dyDescent="0.2">
      <c r="A44" s="43" t="s">
        <v>1648</v>
      </c>
      <c r="B44" s="43" t="s">
        <v>1649</v>
      </c>
      <c r="C44" s="43" t="s">
        <v>1008</v>
      </c>
      <c r="D44" s="43">
        <v>500</v>
      </c>
      <c r="E44" s="7">
        <v>5101.13</v>
      </c>
      <c r="F44" s="7">
        <f t="shared" si="0"/>
        <v>0.30524599298426258</v>
      </c>
    </row>
    <row r="45" spans="1:6" x14ac:dyDescent="0.2">
      <c r="A45" s="43" t="s">
        <v>1650</v>
      </c>
      <c r="B45" s="43" t="s">
        <v>1651</v>
      </c>
      <c r="C45" s="43" t="s">
        <v>1066</v>
      </c>
      <c r="D45" s="43">
        <v>500</v>
      </c>
      <c r="E45" s="7">
        <v>5038.0649999999996</v>
      </c>
      <c r="F45" s="7">
        <f t="shared" si="0"/>
        <v>0.30147225294086977</v>
      </c>
    </row>
    <row r="46" spans="1:6" x14ac:dyDescent="0.2">
      <c r="A46" s="43" t="s">
        <v>1352</v>
      </c>
      <c r="B46" s="43" t="s">
        <v>1353</v>
      </c>
      <c r="C46" s="43" t="s">
        <v>1104</v>
      </c>
      <c r="D46" s="43">
        <v>500</v>
      </c>
      <c r="E46" s="7">
        <v>5013.4949999999999</v>
      </c>
      <c r="F46" s="7">
        <f t="shared" si="0"/>
        <v>0.30000201123998715</v>
      </c>
    </row>
    <row r="47" spans="1:6" x14ac:dyDescent="0.2">
      <c r="A47" s="43" t="s">
        <v>1652</v>
      </c>
      <c r="B47" s="43" t="s">
        <v>1653</v>
      </c>
      <c r="C47" s="43" t="s">
        <v>696</v>
      </c>
      <c r="D47" s="43">
        <v>500</v>
      </c>
      <c r="E47" s="7">
        <v>5001.9440000000004</v>
      </c>
      <c r="F47" s="7">
        <f t="shared" si="0"/>
        <v>0.29931081213999144</v>
      </c>
    </row>
    <row r="48" spans="1:6" x14ac:dyDescent="0.2">
      <c r="A48" s="43" t="s">
        <v>1654</v>
      </c>
      <c r="B48" s="43" t="s">
        <v>1655</v>
      </c>
      <c r="C48" s="43" t="s">
        <v>1030</v>
      </c>
      <c r="D48" s="43">
        <v>500</v>
      </c>
      <c r="E48" s="7">
        <v>4992.8900000000003</v>
      </c>
      <c r="F48" s="7">
        <f t="shared" si="0"/>
        <v>0.29876903076596656</v>
      </c>
    </row>
    <row r="49" spans="1:6" x14ac:dyDescent="0.2">
      <c r="A49" s="43" t="s">
        <v>1486</v>
      </c>
      <c r="B49" s="43" t="s">
        <v>1487</v>
      </c>
      <c r="C49" s="43" t="s">
        <v>1000</v>
      </c>
      <c r="D49" s="43">
        <v>450</v>
      </c>
      <c r="E49" s="7">
        <v>4468.2839999999997</v>
      </c>
      <c r="F49" s="7">
        <f t="shared" si="0"/>
        <v>0.26737718633237983</v>
      </c>
    </row>
    <row r="50" spans="1:6" x14ac:dyDescent="0.2">
      <c r="A50" s="43" t="s">
        <v>1526</v>
      </c>
      <c r="B50" s="43" t="s">
        <v>1527</v>
      </c>
      <c r="C50" s="43" t="s">
        <v>1030</v>
      </c>
      <c r="D50" s="43">
        <v>400</v>
      </c>
      <c r="E50" s="7">
        <v>3995.4960000000001</v>
      </c>
      <c r="F50" s="7">
        <f t="shared" si="0"/>
        <v>0.23908607386689801</v>
      </c>
    </row>
    <row r="51" spans="1:6" x14ac:dyDescent="0.2">
      <c r="A51" s="43" t="s">
        <v>1656</v>
      </c>
      <c r="B51" s="43" t="s">
        <v>1657</v>
      </c>
      <c r="C51" s="43" t="s">
        <v>696</v>
      </c>
      <c r="D51" s="43">
        <v>250</v>
      </c>
      <c r="E51" s="7">
        <v>2511.2024999999999</v>
      </c>
      <c r="F51" s="7">
        <f t="shared" si="0"/>
        <v>0.15026758790641734</v>
      </c>
    </row>
    <row r="52" spans="1:6" x14ac:dyDescent="0.2">
      <c r="A52" s="43" t="s">
        <v>1658</v>
      </c>
      <c r="B52" s="43" t="s">
        <v>1659</v>
      </c>
      <c r="C52" s="43" t="s">
        <v>696</v>
      </c>
      <c r="D52" s="43">
        <v>250</v>
      </c>
      <c r="E52" s="7">
        <v>2508.335</v>
      </c>
      <c r="F52" s="7">
        <f t="shared" si="0"/>
        <v>0.15009599986908398</v>
      </c>
    </row>
    <row r="53" spans="1:6" x14ac:dyDescent="0.2">
      <c r="A53" s="43" t="s">
        <v>1561</v>
      </c>
      <c r="B53" s="43" t="s">
        <v>1562</v>
      </c>
      <c r="C53" s="43" t="s">
        <v>1030</v>
      </c>
      <c r="D53" s="43">
        <v>250</v>
      </c>
      <c r="E53" s="7">
        <v>2500.41</v>
      </c>
      <c r="F53" s="7">
        <f t="shared" si="0"/>
        <v>0.14962177660984527</v>
      </c>
    </row>
    <row r="54" spans="1:6" x14ac:dyDescent="0.2">
      <c r="A54" s="43" t="s">
        <v>1660</v>
      </c>
      <c r="B54" s="43" t="s">
        <v>1661</v>
      </c>
      <c r="C54" s="43" t="s">
        <v>696</v>
      </c>
      <c r="D54" s="43">
        <v>25</v>
      </c>
      <c r="E54" s="7">
        <v>2497.9375</v>
      </c>
      <c r="F54" s="7">
        <f t="shared" si="0"/>
        <v>0.14947382493685252</v>
      </c>
    </row>
    <row r="55" spans="1:6" x14ac:dyDescent="0.2">
      <c r="A55" s="43" t="s">
        <v>1662</v>
      </c>
      <c r="B55" s="43" t="s">
        <v>1663</v>
      </c>
      <c r="C55" s="43" t="s">
        <v>1123</v>
      </c>
      <c r="D55" s="43">
        <v>250</v>
      </c>
      <c r="E55" s="7">
        <v>2472.7750000000001</v>
      </c>
      <c r="F55" s="7">
        <f t="shared" si="0"/>
        <v>0.14796812868945899</v>
      </c>
    </row>
    <row r="56" spans="1:6" x14ac:dyDescent="0.2">
      <c r="A56" s="43" t="s">
        <v>1196</v>
      </c>
      <c r="B56" s="43" t="s">
        <v>1197</v>
      </c>
      <c r="C56" s="43" t="s">
        <v>1030</v>
      </c>
      <c r="D56" s="43">
        <v>250</v>
      </c>
      <c r="E56" s="7">
        <v>2467.79</v>
      </c>
      <c r="F56" s="7">
        <f t="shared" si="0"/>
        <v>0.14766983178759086</v>
      </c>
    </row>
    <row r="57" spans="1:6" x14ac:dyDescent="0.2">
      <c r="A57" s="43" t="s">
        <v>1664</v>
      </c>
      <c r="B57" s="43" t="s">
        <v>1665</v>
      </c>
      <c r="C57" s="43" t="s">
        <v>696</v>
      </c>
      <c r="D57" s="43">
        <v>200</v>
      </c>
      <c r="E57" s="7">
        <v>2000.192</v>
      </c>
      <c r="F57" s="7">
        <f t="shared" si="0"/>
        <v>0.1196892831978754</v>
      </c>
    </row>
    <row r="58" spans="1:6" x14ac:dyDescent="0.2">
      <c r="A58" s="43" t="s">
        <v>1666</v>
      </c>
      <c r="B58" s="43" t="s">
        <v>1667</v>
      </c>
      <c r="C58" s="43" t="s">
        <v>1114</v>
      </c>
      <c r="D58" s="43">
        <v>150</v>
      </c>
      <c r="E58" s="7">
        <v>1537.521</v>
      </c>
      <c r="F58" s="7">
        <f t="shared" si="0"/>
        <v>9.2003560853998315E-2</v>
      </c>
    </row>
    <row r="59" spans="1:6" x14ac:dyDescent="0.2">
      <c r="A59" s="43" t="s">
        <v>1668</v>
      </c>
      <c r="B59" s="43" t="s">
        <v>1669</v>
      </c>
      <c r="C59" s="43" t="s">
        <v>1123</v>
      </c>
      <c r="D59" s="43">
        <v>150</v>
      </c>
      <c r="E59" s="7">
        <v>1502.3639000000001</v>
      </c>
      <c r="F59" s="7">
        <f t="shared" si="0"/>
        <v>8.9899798766000752E-2</v>
      </c>
    </row>
    <row r="60" spans="1:6" x14ac:dyDescent="0.2">
      <c r="A60" s="43" t="s">
        <v>1385</v>
      </c>
      <c r="B60" s="43" t="s">
        <v>1386</v>
      </c>
      <c r="C60" s="43" t="s">
        <v>696</v>
      </c>
      <c r="D60" s="43">
        <v>100</v>
      </c>
      <c r="E60" s="7">
        <v>1003.015</v>
      </c>
      <c r="F60" s="7">
        <f t="shared" si="0"/>
        <v>6.0019311339469909E-2</v>
      </c>
    </row>
    <row r="61" spans="1:6" x14ac:dyDescent="0.2">
      <c r="A61" s="43" t="s">
        <v>1597</v>
      </c>
      <c r="B61" s="43" t="s">
        <v>1598</v>
      </c>
      <c r="C61" s="43" t="s">
        <v>711</v>
      </c>
      <c r="D61" s="43">
        <v>90</v>
      </c>
      <c r="E61" s="7">
        <v>900.58950000000004</v>
      </c>
      <c r="F61" s="7">
        <f t="shared" si="0"/>
        <v>5.3890282388157254E-2</v>
      </c>
    </row>
    <row r="62" spans="1:6" x14ac:dyDescent="0.2">
      <c r="A62" s="43" t="s">
        <v>1148</v>
      </c>
      <c r="B62" s="43" t="s">
        <v>1149</v>
      </c>
      <c r="C62" s="43" t="s">
        <v>1123</v>
      </c>
      <c r="D62" s="43">
        <v>70</v>
      </c>
      <c r="E62" s="7">
        <v>678.48199999999997</v>
      </c>
      <c r="F62" s="7">
        <f t="shared" si="0"/>
        <v>4.0599614558332851E-2</v>
      </c>
    </row>
    <row r="63" spans="1:6" x14ac:dyDescent="0.2">
      <c r="A63" s="43" t="s">
        <v>1033</v>
      </c>
      <c r="B63" s="43" t="s">
        <v>1034</v>
      </c>
      <c r="C63" s="43" t="s">
        <v>1003</v>
      </c>
      <c r="D63" s="43">
        <v>61</v>
      </c>
      <c r="E63" s="7">
        <v>607.39164000000005</v>
      </c>
      <c r="F63" s="7">
        <f t="shared" si="0"/>
        <v>3.6345645823991898E-2</v>
      </c>
    </row>
    <row r="64" spans="1:6" x14ac:dyDescent="0.2">
      <c r="A64" s="43" t="s">
        <v>1670</v>
      </c>
      <c r="B64" s="43" t="s">
        <v>1671</v>
      </c>
      <c r="C64" s="43" t="s">
        <v>738</v>
      </c>
      <c r="D64" s="43">
        <v>500</v>
      </c>
      <c r="E64" s="7">
        <v>500.91800000000001</v>
      </c>
      <c r="F64" s="7">
        <f t="shared" si="0"/>
        <v>2.9974380639915248E-2</v>
      </c>
    </row>
    <row r="65" spans="1:6" x14ac:dyDescent="0.2">
      <c r="A65" s="43" t="s">
        <v>1672</v>
      </c>
      <c r="B65" s="43" t="s">
        <v>1673</v>
      </c>
      <c r="C65" s="43" t="s">
        <v>696</v>
      </c>
      <c r="D65" s="43">
        <v>50</v>
      </c>
      <c r="E65" s="7">
        <v>488.62799999999999</v>
      </c>
      <c r="F65" s="7">
        <f t="shared" si="0"/>
        <v>2.9238960594988612E-2</v>
      </c>
    </row>
    <row r="66" spans="1:6" x14ac:dyDescent="0.2">
      <c r="A66" s="43" t="s">
        <v>974</v>
      </c>
      <c r="B66" s="43" t="s">
        <v>975</v>
      </c>
      <c r="C66" s="43" t="s">
        <v>696</v>
      </c>
      <c r="D66" s="43">
        <v>47</v>
      </c>
      <c r="E66" s="7">
        <v>470.97149000000002</v>
      </c>
      <c r="F66" s="7">
        <f t="shared" si="0"/>
        <v>2.8182414510574662E-2</v>
      </c>
    </row>
    <row r="67" spans="1:6" x14ac:dyDescent="0.2">
      <c r="A67" s="43" t="s">
        <v>1603</v>
      </c>
      <c r="B67" s="43" t="s">
        <v>1604</v>
      </c>
      <c r="C67" s="43" t="s">
        <v>696</v>
      </c>
      <c r="D67" s="43">
        <v>20</v>
      </c>
      <c r="E67" s="7">
        <v>201.12020000000001</v>
      </c>
      <c r="F67" s="7">
        <f t="shared" si="0"/>
        <v>1.2034810945455908E-2</v>
      </c>
    </row>
    <row r="68" spans="1:6" x14ac:dyDescent="0.2">
      <c r="A68" s="42" t="s">
        <v>40</v>
      </c>
      <c r="B68" s="43"/>
      <c r="C68" s="43"/>
      <c r="D68" s="43"/>
      <c r="E68" s="6">
        <f>SUM(E8:E67)</f>
        <v>569135.49255790014</v>
      </c>
      <c r="F68" s="6">
        <f>SUM(F8:F67)</f>
        <v>34.056440155107516</v>
      </c>
    </row>
    <row r="69" spans="1:6" x14ac:dyDescent="0.2">
      <c r="A69" s="43"/>
      <c r="B69" s="43"/>
      <c r="C69" s="43"/>
      <c r="D69" s="43"/>
      <c r="E69" s="7"/>
      <c r="F69" s="7"/>
    </row>
    <row r="70" spans="1:6" x14ac:dyDescent="0.2">
      <c r="A70" s="42" t="s">
        <v>768</v>
      </c>
      <c r="B70" s="43"/>
      <c r="C70" s="43"/>
      <c r="D70" s="43"/>
      <c r="E70" s="7"/>
      <c r="F70" s="7"/>
    </row>
    <row r="71" spans="1:6" x14ac:dyDescent="0.2">
      <c r="A71" s="43" t="s">
        <v>1102</v>
      </c>
      <c r="B71" s="43" t="s">
        <v>1103</v>
      </c>
      <c r="C71" s="43" t="s">
        <v>1104</v>
      </c>
      <c r="D71" s="43">
        <v>7990</v>
      </c>
      <c r="E71" s="7">
        <v>76831.680200000003</v>
      </c>
      <c r="F71" s="7">
        <f t="shared" ref="F71:F112" si="1">E71/$E$166*100</f>
        <v>4.5975230028049294</v>
      </c>
    </row>
    <row r="72" spans="1:6" x14ac:dyDescent="0.2">
      <c r="A72" s="43" t="s">
        <v>1674</v>
      </c>
      <c r="B72" s="43" t="s">
        <v>1675</v>
      </c>
      <c r="C72" s="43" t="s">
        <v>1074</v>
      </c>
      <c r="D72" s="43">
        <v>500</v>
      </c>
      <c r="E72" s="7">
        <v>54743.281499999997</v>
      </c>
      <c r="F72" s="7">
        <f t="shared" si="1"/>
        <v>3.2757775866689363</v>
      </c>
    </row>
    <row r="73" spans="1:6" x14ac:dyDescent="0.2">
      <c r="A73" s="43" t="s">
        <v>1676</v>
      </c>
      <c r="B73" s="43" t="s">
        <v>1677</v>
      </c>
      <c r="C73" s="43" t="s">
        <v>1678</v>
      </c>
      <c r="D73" s="43">
        <v>400</v>
      </c>
      <c r="E73" s="7">
        <v>50389.7778616</v>
      </c>
      <c r="F73" s="7">
        <f t="shared" si="1"/>
        <v>3.0152687305794021</v>
      </c>
    </row>
    <row r="74" spans="1:6" x14ac:dyDescent="0.2">
      <c r="A74" s="43" t="s">
        <v>1396</v>
      </c>
      <c r="B74" s="43" t="s">
        <v>1397</v>
      </c>
      <c r="C74" s="43" t="s">
        <v>1147</v>
      </c>
      <c r="D74" s="43">
        <v>3341</v>
      </c>
      <c r="E74" s="7">
        <v>37997.995307700003</v>
      </c>
      <c r="F74" s="7">
        <f t="shared" si="1"/>
        <v>2.273758129886954</v>
      </c>
    </row>
    <row r="75" spans="1:6" x14ac:dyDescent="0.2">
      <c r="A75" s="43" t="s">
        <v>1679</v>
      </c>
      <c r="B75" s="43" t="s">
        <v>1680</v>
      </c>
      <c r="C75" s="43" t="s">
        <v>1416</v>
      </c>
      <c r="D75" s="43">
        <v>3500</v>
      </c>
      <c r="E75" s="7">
        <v>35014.348834500001</v>
      </c>
      <c r="F75" s="7">
        <f t="shared" si="1"/>
        <v>2.0952200156993275</v>
      </c>
    </row>
    <row r="76" spans="1:6" x14ac:dyDescent="0.2">
      <c r="A76" s="43" t="s">
        <v>1414</v>
      </c>
      <c r="B76" s="43" t="s">
        <v>1415</v>
      </c>
      <c r="C76" s="43" t="s">
        <v>1416</v>
      </c>
      <c r="D76" s="43">
        <v>3450</v>
      </c>
      <c r="E76" s="7">
        <v>34512.493598900001</v>
      </c>
      <c r="F76" s="7">
        <f t="shared" si="1"/>
        <v>2.0651895519148185</v>
      </c>
    </row>
    <row r="77" spans="1:6" x14ac:dyDescent="0.2">
      <c r="A77" s="43" t="s">
        <v>1681</v>
      </c>
      <c r="B77" s="43" t="s">
        <v>1682</v>
      </c>
      <c r="C77" s="43" t="s">
        <v>1091</v>
      </c>
      <c r="D77" s="43">
        <v>32000</v>
      </c>
      <c r="E77" s="7">
        <v>32531.488000000001</v>
      </c>
      <c r="F77" s="7">
        <f t="shared" si="1"/>
        <v>1.9466483617974102</v>
      </c>
    </row>
    <row r="78" spans="1:6" x14ac:dyDescent="0.2">
      <c r="A78" s="43" t="s">
        <v>1398</v>
      </c>
      <c r="B78" s="43" t="s">
        <v>1399</v>
      </c>
      <c r="C78" s="43" t="s">
        <v>1008</v>
      </c>
      <c r="D78" s="43">
        <v>2500</v>
      </c>
      <c r="E78" s="7">
        <v>25043.575000000001</v>
      </c>
      <c r="F78" s="7">
        <f t="shared" si="1"/>
        <v>1.4985799065600867</v>
      </c>
    </row>
    <row r="79" spans="1:6" x14ac:dyDescent="0.2">
      <c r="A79" s="43" t="s">
        <v>1402</v>
      </c>
      <c r="B79" s="43" t="s">
        <v>1403</v>
      </c>
      <c r="C79" s="43" t="s">
        <v>1211</v>
      </c>
      <c r="D79" s="43">
        <v>208</v>
      </c>
      <c r="E79" s="7">
        <v>25025.204121800001</v>
      </c>
      <c r="F79" s="7">
        <f t="shared" si="1"/>
        <v>1.4974806134704866</v>
      </c>
    </row>
    <row r="80" spans="1:6" x14ac:dyDescent="0.2">
      <c r="A80" s="43" t="s">
        <v>1683</v>
      </c>
      <c r="B80" s="43" t="s">
        <v>1684</v>
      </c>
      <c r="C80" s="43" t="s">
        <v>1395</v>
      </c>
      <c r="D80" s="43">
        <v>2500</v>
      </c>
      <c r="E80" s="7">
        <v>24963.375</v>
      </c>
      <c r="F80" s="7">
        <f t="shared" si="1"/>
        <v>1.493780827015488</v>
      </c>
    </row>
    <row r="81" spans="1:6" x14ac:dyDescent="0.2">
      <c r="A81" s="43" t="s">
        <v>1685</v>
      </c>
      <c r="B81" s="43" t="s">
        <v>1686</v>
      </c>
      <c r="C81" s="43" t="s">
        <v>1395</v>
      </c>
      <c r="D81" s="43">
        <v>2500</v>
      </c>
      <c r="E81" s="7">
        <v>24932.775000000001</v>
      </c>
      <c r="F81" s="7">
        <f t="shared" si="1"/>
        <v>1.4919497567653046</v>
      </c>
    </row>
    <row r="82" spans="1:6" x14ac:dyDescent="0.2">
      <c r="A82" s="43" t="s">
        <v>1546</v>
      </c>
      <c r="B82" s="43" t="s">
        <v>1547</v>
      </c>
      <c r="C82" s="43" t="s">
        <v>1416</v>
      </c>
      <c r="D82" s="43">
        <v>2350</v>
      </c>
      <c r="E82" s="7">
        <v>23514.714524999999</v>
      </c>
      <c r="F82" s="7">
        <f t="shared" si="1"/>
        <v>1.4070945819700906</v>
      </c>
    </row>
    <row r="83" spans="1:6" x14ac:dyDescent="0.2">
      <c r="A83" s="43" t="s">
        <v>1400</v>
      </c>
      <c r="B83" s="43" t="s">
        <v>1401</v>
      </c>
      <c r="C83" s="43" t="s">
        <v>1008</v>
      </c>
      <c r="D83" s="43">
        <v>2350</v>
      </c>
      <c r="E83" s="7">
        <v>23392.37</v>
      </c>
      <c r="F83" s="7">
        <f t="shared" si="1"/>
        <v>1.3997736205321714</v>
      </c>
    </row>
    <row r="84" spans="1:6" x14ac:dyDescent="0.2">
      <c r="A84" s="43" t="s">
        <v>1687</v>
      </c>
      <c r="B84" s="43" t="s">
        <v>1688</v>
      </c>
      <c r="C84" s="43" t="s">
        <v>1094</v>
      </c>
      <c r="D84" s="43">
        <v>2250</v>
      </c>
      <c r="E84" s="7">
        <v>22396.657500000001</v>
      </c>
      <c r="F84" s="7">
        <f t="shared" si="1"/>
        <v>1.3401912827385172</v>
      </c>
    </row>
    <row r="85" spans="1:6" x14ac:dyDescent="0.2">
      <c r="A85" s="43" t="s">
        <v>1689</v>
      </c>
      <c r="B85" s="43" t="s">
        <v>1690</v>
      </c>
      <c r="C85" s="43" t="s">
        <v>1091</v>
      </c>
      <c r="D85" s="43">
        <v>15000</v>
      </c>
      <c r="E85" s="7">
        <v>15130.86</v>
      </c>
      <c r="F85" s="7">
        <f t="shared" si="1"/>
        <v>0.90541397404219448</v>
      </c>
    </row>
    <row r="86" spans="1:6" x14ac:dyDescent="0.2">
      <c r="A86" s="43" t="s">
        <v>1691</v>
      </c>
      <c r="B86" s="43" t="s">
        <v>1692</v>
      </c>
      <c r="C86" s="43" t="s">
        <v>1416</v>
      </c>
      <c r="D86" s="43">
        <v>1500</v>
      </c>
      <c r="E86" s="7">
        <v>15005.431999500001</v>
      </c>
      <c r="F86" s="7">
        <f t="shared" si="1"/>
        <v>0.89790850083122897</v>
      </c>
    </row>
    <row r="87" spans="1:6" x14ac:dyDescent="0.2">
      <c r="A87" s="43" t="s">
        <v>1693</v>
      </c>
      <c r="B87" s="43" t="s">
        <v>1694</v>
      </c>
      <c r="C87" s="43" t="s">
        <v>1000</v>
      </c>
      <c r="D87" s="43">
        <v>1450</v>
      </c>
      <c r="E87" s="7">
        <v>14496.8825</v>
      </c>
      <c r="F87" s="7">
        <f t="shared" si="1"/>
        <v>0.86747745967828294</v>
      </c>
    </row>
    <row r="88" spans="1:6" x14ac:dyDescent="0.2">
      <c r="A88" s="43" t="s">
        <v>1247</v>
      </c>
      <c r="B88" s="43" t="s">
        <v>1248</v>
      </c>
      <c r="C88" s="43" t="s">
        <v>1101</v>
      </c>
      <c r="D88" s="43">
        <v>780</v>
      </c>
      <c r="E88" s="7">
        <v>13176.1032</v>
      </c>
      <c r="F88" s="7">
        <f t="shared" si="1"/>
        <v>0.7884434831002386</v>
      </c>
    </row>
    <row r="89" spans="1:6" x14ac:dyDescent="0.2">
      <c r="A89" s="43" t="s">
        <v>1133</v>
      </c>
      <c r="B89" s="43" t="s">
        <v>1134</v>
      </c>
      <c r="C89" s="43" t="s">
        <v>1037</v>
      </c>
      <c r="D89" s="43">
        <v>1000</v>
      </c>
      <c r="E89" s="7">
        <v>12244.97</v>
      </c>
      <c r="F89" s="7">
        <f t="shared" si="1"/>
        <v>0.73272549939180265</v>
      </c>
    </row>
    <row r="90" spans="1:6" x14ac:dyDescent="0.2">
      <c r="A90" s="43" t="s">
        <v>1297</v>
      </c>
      <c r="B90" s="43" t="s">
        <v>1298</v>
      </c>
      <c r="C90" s="43" t="s">
        <v>1037</v>
      </c>
      <c r="D90" s="43">
        <v>1190</v>
      </c>
      <c r="E90" s="7">
        <v>11594.5746</v>
      </c>
      <c r="F90" s="7">
        <f t="shared" si="1"/>
        <v>0.69380655599977048</v>
      </c>
    </row>
    <row r="91" spans="1:6" x14ac:dyDescent="0.2">
      <c r="A91" s="43" t="s">
        <v>1695</v>
      </c>
      <c r="B91" s="43" t="s">
        <v>1696</v>
      </c>
      <c r="C91" s="43" t="s">
        <v>1008</v>
      </c>
      <c r="D91" s="43">
        <v>1000</v>
      </c>
      <c r="E91" s="7">
        <v>10040.26</v>
      </c>
      <c r="F91" s="7">
        <f t="shared" si="1"/>
        <v>0.60079808464402451</v>
      </c>
    </row>
    <row r="92" spans="1:6" x14ac:dyDescent="0.2">
      <c r="A92" s="43" t="s">
        <v>1697</v>
      </c>
      <c r="B92" s="43" t="s">
        <v>1698</v>
      </c>
      <c r="C92" s="43" t="s">
        <v>1008</v>
      </c>
      <c r="D92" s="43">
        <v>1000</v>
      </c>
      <c r="E92" s="7">
        <v>10027.51</v>
      </c>
      <c r="F92" s="7">
        <f t="shared" si="1"/>
        <v>0.60003513870644809</v>
      </c>
    </row>
    <row r="93" spans="1:6" x14ac:dyDescent="0.2">
      <c r="A93" s="43" t="s">
        <v>1699</v>
      </c>
      <c r="B93" s="43" t="s">
        <v>1700</v>
      </c>
      <c r="C93" s="43" t="s">
        <v>1008</v>
      </c>
      <c r="D93" s="43">
        <v>1000</v>
      </c>
      <c r="E93" s="7">
        <v>10027.33</v>
      </c>
      <c r="F93" s="7">
        <f t="shared" si="1"/>
        <v>0.60002436770497636</v>
      </c>
    </row>
    <row r="94" spans="1:6" x14ac:dyDescent="0.2">
      <c r="A94" s="43" t="s">
        <v>1701</v>
      </c>
      <c r="B94" s="43" t="s">
        <v>1702</v>
      </c>
      <c r="C94" s="43" t="s">
        <v>1008</v>
      </c>
      <c r="D94" s="43">
        <v>1000</v>
      </c>
      <c r="E94" s="7">
        <v>10020.69</v>
      </c>
      <c r="F94" s="7">
        <f t="shared" si="1"/>
        <v>0.5996270374284659</v>
      </c>
    </row>
    <row r="95" spans="1:6" x14ac:dyDescent="0.2">
      <c r="A95" s="43" t="s">
        <v>1703</v>
      </c>
      <c r="B95" s="43" t="s">
        <v>1704</v>
      </c>
      <c r="C95" s="43" t="s">
        <v>1000</v>
      </c>
      <c r="D95" s="43">
        <v>1000</v>
      </c>
      <c r="E95" s="7">
        <v>9989.7199999999993</v>
      </c>
      <c r="F95" s="7">
        <f t="shared" si="1"/>
        <v>0.59777382678636837</v>
      </c>
    </row>
    <row r="96" spans="1:6" x14ac:dyDescent="0.2">
      <c r="A96" s="43" t="s">
        <v>1705</v>
      </c>
      <c r="B96" s="43" t="s">
        <v>1706</v>
      </c>
      <c r="C96" s="43" t="s">
        <v>696</v>
      </c>
      <c r="D96" s="43">
        <v>2000</v>
      </c>
      <c r="E96" s="7">
        <v>9988.25</v>
      </c>
      <c r="F96" s="7">
        <f t="shared" si="1"/>
        <v>0.59768586360768317</v>
      </c>
    </row>
    <row r="97" spans="1:6" x14ac:dyDescent="0.2">
      <c r="A97" s="43" t="s">
        <v>1707</v>
      </c>
      <c r="B97" s="43" t="s">
        <v>1708</v>
      </c>
      <c r="C97" s="43" t="s">
        <v>1091</v>
      </c>
      <c r="D97" s="43">
        <v>1000</v>
      </c>
      <c r="E97" s="7">
        <v>9927.34</v>
      </c>
      <c r="F97" s="7">
        <f t="shared" si="1"/>
        <v>0.59404107638746506</v>
      </c>
    </row>
    <row r="98" spans="1:6" x14ac:dyDescent="0.2">
      <c r="A98" s="43" t="s">
        <v>1709</v>
      </c>
      <c r="B98" s="43" t="s">
        <v>1710</v>
      </c>
      <c r="C98" s="43" t="s">
        <v>1094</v>
      </c>
      <c r="D98" s="43">
        <v>1000</v>
      </c>
      <c r="E98" s="7">
        <v>9826.94</v>
      </c>
      <c r="F98" s="7">
        <f t="shared" si="1"/>
        <v>0.5880332511221571</v>
      </c>
    </row>
    <row r="99" spans="1:6" x14ac:dyDescent="0.2">
      <c r="A99" s="43" t="s">
        <v>1548</v>
      </c>
      <c r="B99" s="43" t="s">
        <v>1549</v>
      </c>
      <c r="C99" s="43" t="s">
        <v>1395</v>
      </c>
      <c r="D99" s="43">
        <v>950</v>
      </c>
      <c r="E99" s="7">
        <v>9468.5455000000002</v>
      </c>
      <c r="F99" s="7">
        <f t="shared" si="1"/>
        <v>0.56658731952805974</v>
      </c>
    </row>
    <row r="100" spans="1:6" x14ac:dyDescent="0.2">
      <c r="A100" s="43" t="s">
        <v>1321</v>
      </c>
      <c r="B100" s="43" t="s">
        <v>1322</v>
      </c>
      <c r="C100" s="43" t="s">
        <v>1008</v>
      </c>
      <c r="D100" s="43">
        <v>900</v>
      </c>
      <c r="E100" s="7">
        <v>9031.6260000000002</v>
      </c>
      <c r="F100" s="7">
        <f t="shared" si="1"/>
        <v>0.54044253854194735</v>
      </c>
    </row>
    <row r="101" spans="1:6" x14ac:dyDescent="0.2">
      <c r="A101" s="43" t="s">
        <v>1711</v>
      </c>
      <c r="B101" s="43" t="s">
        <v>1712</v>
      </c>
      <c r="C101" s="43" t="s">
        <v>1037</v>
      </c>
      <c r="D101" s="43">
        <v>650</v>
      </c>
      <c r="E101" s="7">
        <v>8956.1432389000001</v>
      </c>
      <c r="F101" s="7">
        <f t="shared" si="1"/>
        <v>0.53592573337031602</v>
      </c>
    </row>
    <row r="102" spans="1:6" x14ac:dyDescent="0.2">
      <c r="A102" s="43" t="s">
        <v>1327</v>
      </c>
      <c r="B102" s="43" t="s">
        <v>1328</v>
      </c>
      <c r="C102" s="43" t="s">
        <v>1037</v>
      </c>
      <c r="D102" s="43">
        <v>700</v>
      </c>
      <c r="E102" s="7">
        <v>8609.16</v>
      </c>
      <c r="F102" s="7">
        <f t="shared" si="1"/>
        <v>0.51516263905456128</v>
      </c>
    </row>
    <row r="103" spans="1:6" x14ac:dyDescent="0.2">
      <c r="A103" s="43" t="s">
        <v>1255</v>
      </c>
      <c r="B103" s="43" t="s">
        <v>1256</v>
      </c>
      <c r="C103" s="43" t="s">
        <v>1088</v>
      </c>
      <c r="D103" s="43">
        <v>650</v>
      </c>
      <c r="E103" s="7">
        <v>6524.2515000000003</v>
      </c>
      <c r="F103" s="7">
        <f t="shared" si="1"/>
        <v>0.39040401393349411</v>
      </c>
    </row>
    <row r="104" spans="1:6" x14ac:dyDescent="0.2">
      <c r="A104" s="43" t="s">
        <v>1532</v>
      </c>
      <c r="B104" s="43" t="s">
        <v>1533</v>
      </c>
      <c r="C104" s="43" t="s">
        <v>1094</v>
      </c>
      <c r="D104" s="43">
        <v>450</v>
      </c>
      <c r="E104" s="7">
        <v>4422.1229999999996</v>
      </c>
      <c r="F104" s="7">
        <f t="shared" si="1"/>
        <v>0.26461496300497067</v>
      </c>
    </row>
    <row r="105" spans="1:6" x14ac:dyDescent="0.2">
      <c r="A105" s="43" t="s">
        <v>1713</v>
      </c>
      <c r="B105" s="43" t="s">
        <v>1714</v>
      </c>
      <c r="C105" s="43" t="s">
        <v>1074</v>
      </c>
      <c r="D105" s="43">
        <v>285</v>
      </c>
      <c r="E105" s="7">
        <v>4174.0997385999999</v>
      </c>
      <c r="F105" s="7">
        <f t="shared" si="1"/>
        <v>0.24977352459637528</v>
      </c>
    </row>
    <row r="106" spans="1:6" x14ac:dyDescent="0.2">
      <c r="A106" s="43" t="s">
        <v>1715</v>
      </c>
      <c r="B106" s="43" t="s">
        <v>1716</v>
      </c>
      <c r="C106" s="43" t="s">
        <v>1074</v>
      </c>
      <c r="D106" s="43">
        <v>278</v>
      </c>
      <c r="E106" s="7">
        <v>4074.5765000000001</v>
      </c>
      <c r="F106" s="7">
        <f t="shared" si="1"/>
        <v>0.24381816376623247</v>
      </c>
    </row>
    <row r="107" spans="1:6" x14ac:dyDescent="0.2">
      <c r="A107" s="43" t="s">
        <v>1717</v>
      </c>
      <c r="B107" s="43" t="s">
        <v>1718</v>
      </c>
      <c r="C107" s="43" t="s">
        <v>1074</v>
      </c>
      <c r="D107" s="43">
        <v>270</v>
      </c>
      <c r="E107" s="7">
        <v>3957.2118</v>
      </c>
      <c r="F107" s="7">
        <f t="shared" si="1"/>
        <v>0.23679518956388904</v>
      </c>
    </row>
    <row r="108" spans="1:6" x14ac:dyDescent="0.2">
      <c r="A108" s="43" t="s">
        <v>1719</v>
      </c>
      <c r="B108" s="43" t="s">
        <v>1720</v>
      </c>
      <c r="C108" s="43" t="s">
        <v>1094</v>
      </c>
      <c r="D108" s="43">
        <v>600</v>
      </c>
      <c r="E108" s="7">
        <v>3004.3380000000002</v>
      </c>
      <c r="F108" s="7">
        <f t="shared" si="1"/>
        <v>0.17977627232992566</v>
      </c>
    </row>
    <row r="109" spans="1:6" x14ac:dyDescent="0.2">
      <c r="A109" s="43" t="s">
        <v>1393</v>
      </c>
      <c r="B109" s="43" t="s">
        <v>1394</v>
      </c>
      <c r="C109" s="43" t="s">
        <v>1395</v>
      </c>
      <c r="D109" s="43">
        <v>300</v>
      </c>
      <c r="E109" s="7">
        <v>2996.598</v>
      </c>
      <c r="F109" s="7">
        <f t="shared" si="1"/>
        <v>0.17931311926664392</v>
      </c>
    </row>
    <row r="110" spans="1:6" x14ac:dyDescent="0.2">
      <c r="A110" s="43" t="s">
        <v>1542</v>
      </c>
      <c r="B110" s="43" t="s">
        <v>1543</v>
      </c>
      <c r="C110" s="43" t="s">
        <v>1037</v>
      </c>
      <c r="D110" s="43">
        <v>2500</v>
      </c>
      <c r="E110" s="7">
        <v>2132.71</v>
      </c>
      <c r="F110" s="7">
        <f t="shared" si="1"/>
        <v>0.12761901415911117</v>
      </c>
    </row>
    <row r="111" spans="1:6" x14ac:dyDescent="0.2">
      <c r="A111" s="43" t="s">
        <v>1573</v>
      </c>
      <c r="B111" s="43" t="s">
        <v>1574</v>
      </c>
      <c r="C111" s="43" t="s">
        <v>1094</v>
      </c>
      <c r="D111" s="43">
        <v>100</v>
      </c>
      <c r="E111" s="7">
        <v>983.19100000000003</v>
      </c>
      <c r="F111" s="7">
        <f t="shared" si="1"/>
        <v>5.8833065044056936E-2</v>
      </c>
    </row>
    <row r="112" spans="1:6" x14ac:dyDescent="0.2">
      <c r="A112" s="43" t="s">
        <v>1315</v>
      </c>
      <c r="B112" s="43" t="s">
        <v>1316</v>
      </c>
      <c r="C112" s="43" t="s">
        <v>810</v>
      </c>
      <c r="D112" s="43">
        <v>7</v>
      </c>
      <c r="E112" s="7">
        <v>823.20069999999998</v>
      </c>
      <c r="F112" s="7">
        <f t="shared" si="1"/>
        <v>4.9259421950987342E-2</v>
      </c>
    </row>
    <row r="113" spans="1:6" x14ac:dyDescent="0.2">
      <c r="A113" s="42" t="s">
        <v>40</v>
      </c>
      <c r="B113" s="43"/>
      <c r="C113" s="43"/>
      <c r="D113" s="43"/>
      <c r="E113" s="6">
        <f>SUM(E71:E112)</f>
        <v>721944.37372649997</v>
      </c>
      <c r="F113" s="6">
        <f>SUM(F71:F112)</f>
        <v>43.200355065945587</v>
      </c>
    </row>
    <row r="114" spans="1:6" x14ac:dyDescent="0.2">
      <c r="A114" s="43"/>
      <c r="B114" s="43"/>
      <c r="C114" s="43"/>
      <c r="D114" s="43"/>
      <c r="E114" s="7"/>
      <c r="F114" s="7"/>
    </row>
    <row r="115" spans="1:6" x14ac:dyDescent="0.2">
      <c r="A115" s="42" t="s">
        <v>1417</v>
      </c>
      <c r="B115" s="43"/>
      <c r="C115" s="43"/>
      <c r="D115" s="43"/>
      <c r="E115" s="7"/>
      <c r="F115" s="7"/>
    </row>
    <row r="116" spans="1:6" x14ac:dyDescent="0.2">
      <c r="A116" s="42" t="s">
        <v>1418</v>
      </c>
      <c r="B116" s="43"/>
      <c r="C116" s="43"/>
      <c r="D116" s="43"/>
      <c r="E116" s="7"/>
      <c r="F116" s="7"/>
    </row>
    <row r="117" spans="1:6" x14ac:dyDescent="0.2">
      <c r="A117" s="43" t="s">
        <v>1721</v>
      </c>
      <c r="B117" s="43" t="s">
        <v>1722</v>
      </c>
      <c r="C117" s="43" t="s">
        <v>1421</v>
      </c>
      <c r="D117" s="43">
        <v>25000</v>
      </c>
      <c r="E117" s="7">
        <v>24968.875</v>
      </c>
      <c r="F117" s="7">
        <f t="shared" ref="F117:F126" si="2">E117/$E$166*100</f>
        <v>1.4941099409493446</v>
      </c>
    </row>
    <row r="118" spans="1:6" x14ac:dyDescent="0.2">
      <c r="A118" s="43" t="s">
        <v>1723</v>
      </c>
      <c r="B118" s="43" t="s">
        <v>1724</v>
      </c>
      <c r="C118" s="43" t="s">
        <v>1421</v>
      </c>
      <c r="D118" s="43">
        <v>13100</v>
      </c>
      <c r="E118" s="7">
        <v>12201.0911</v>
      </c>
      <c r="F118" s="7">
        <f t="shared" si="2"/>
        <v>0.73009983441138504</v>
      </c>
    </row>
    <row r="119" spans="1:6" x14ac:dyDescent="0.2">
      <c r="A119" s="43" t="s">
        <v>1725</v>
      </c>
      <c r="B119" s="43" t="s">
        <v>1726</v>
      </c>
      <c r="C119" s="43" t="s">
        <v>1421</v>
      </c>
      <c r="D119" s="43">
        <v>10000</v>
      </c>
      <c r="E119" s="7">
        <v>9830.2199999999993</v>
      </c>
      <c r="F119" s="7">
        <f t="shared" si="2"/>
        <v>0.58822952270452977</v>
      </c>
    </row>
    <row r="120" spans="1:6" x14ac:dyDescent="0.2">
      <c r="A120" s="43" t="s">
        <v>1727</v>
      </c>
      <c r="B120" s="43" t="s">
        <v>1728</v>
      </c>
      <c r="C120" s="43" t="s">
        <v>1421</v>
      </c>
      <c r="D120" s="43">
        <v>10000</v>
      </c>
      <c r="E120" s="7">
        <v>9362.7900000000009</v>
      </c>
      <c r="F120" s="7">
        <f t="shared" si="2"/>
        <v>0.56025902704952124</v>
      </c>
    </row>
    <row r="121" spans="1:6" x14ac:dyDescent="0.2">
      <c r="A121" s="43" t="s">
        <v>1729</v>
      </c>
      <c r="B121" s="43" t="s">
        <v>1730</v>
      </c>
      <c r="C121" s="43" t="s">
        <v>1421</v>
      </c>
      <c r="D121" s="43">
        <v>5000</v>
      </c>
      <c r="E121" s="7">
        <v>4911.1400000000003</v>
      </c>
      <c r="F121" s="7">
        <f t="shared" si="2"/>
        <v>0.29387720093091757</v>
      </c>
    </row>
    <row r="122" spans="1:6" x14ac:dyDescent="0.2">
      <c r="A122" s="43" t="s">
        <v>1731</v>
      </c>
      <c r="B122" s="43" t="s">
        <v>1732</v>
      </c>
      <c r="C122" s="43" t="s">
        <v>1421</v>
      </c>
      <c r="D122" s="43">
        <v>5000</v>
      </c>
      <c r="E122" s="7">
        <v>4832.7250000000004</v>
      </c>
      <c r="F122" s="7">
        <f t="shared" si="2"/>
        <v>0.28918493381757976</v>
      </c>
    </row>
    <row r="123" spans="1:6" x14ac:dyDescent="0.2">
      <c r="A123" s="43" t="s">
        <v>1733</v>
      </c>
      <c r="B123" s="43" t="s">
        <v>1734</v>
      </c>
      <c r="C123" s="43" t="s">
        <v>1421</v>
      </c>
      <c r="D123" s="43">
        <v>5000</v>
      </c>
      <c r="E123" s="7">
        <v>4669.82</v>
      </c>
      <c r="F123" s="7">
        <f t="shared" si="2"/>
        <v>0.27943687829123526</v>
      </c>
    </row>
    <row r="124" spans="1:6" x14ac:dyDescent="0.2">
      <c r="A124" s="43" t="s">
        <v>1735</v>
      </c>
      <c r="B124" s="43" t="s">
        <v>1736</v>
      </c>
      <c r="C124" s="43" t="s">
        <v>1421</v>
      </c>
      <c r="D124" s="43">
        <v>2500</v>
      </c>
      <c r="E124" s="7">
        <v>2450.665</v>
      </c>
      <c r="F124" s="7">
        <f t="shared" si="2"/>
        <v>0.14664509067535583</v>
      </c>
    </row>
    <row r="125" spans="1:6" x14ac:dyDescent="0.2">
      <c r="A125" s="43" t="s">
        <v>1737</v>
      </c>
      <c r="B125" s="43" t="s">
        <v>1738</v>
      </c>
      <c r="C125" s="43" t="s">
        <v>1421</v>
      </c>
      <c r="D125" s="43">
        <v>2500</v>
      </c>
      <c r="E125" s="7">
        <v>2445.7350000000001</v>
      </c>
      <c r="F125" s="7">
        <f t="shared" si="2"/>
        <v>0.14635008491282628</v>
      </c>
    </row>
    <row r="126" spans="1:6" x14ac:dyDescent="0.2">
      <c r="A126" s="43" t="s">
        <v>1427</v>
      </c>
      <c r="B126" s="43" t="s">
        <v>1428</v>
      </c>
      <c r="C126" s="43" t="s">
        <v>1421</v>
      </c>
      <c r="D126" s="43">
        <v>500</v>
      </c>
      <c r="E126" s="7">
        <v>498.98349999999999</v>
      </c>
      <c r="F126" s="7">
        <f t="shared" si="2"/>
        <v>2.9858622293543351E-2</v>
      </c>
    </row>
    <row r="127" spans="1:6" x14ac:dyDescent="0.2">
      <c r="A127" s="43" t="s">
        <v>1739</v>
      </c>
      <c r="B127" s="43" t="s">
        <v>1740</v>
      </c>
      <c r="C127" s="43" t="s">
        <v>1424</v>
      </c>
      <c r="D127" s="43">
        <v>400</v>
      </c>
      <c r="E127" s="7">
        <v>398.9468</v>
      </c>
      <c r="F127" s="7">
        <v>2.3872536499539125E-2</v>
      </c>
    </row>
    <row r="128" spans="1:6" x14ac:dyDescent="0.2">
      <c r="A128" s="43" t="s">
        <v>1741</v>
      </c>
      <c r="B128" s="43" t="s">
        <v>1742</v>
      </c>
      <c r="C128" s="43" t="s">
        <v>1421</v>
      </c>
      <c r="D128" s="43">
        <v>300</v>
      </c>
      <c r="E128" s="7">
        <v>299.09219999999999</v>
      </c>
      <c r="F128" s="7">
        <v>1.7897347368690402E-2</v>
      </c>
    </row>
    <row r="129" spans="1:6" x14ac:dyDescent="0.2">
      <c r="A129" s="43" t="s">
        <v>1429</v>
      </c>
      <c r="B129" s="43" t="s">
        <v>1430</v>
      </c>
      <c r="C129" s="43" t="s">
        <v>1421</v>
      </c>
      <c r="D129" s="43">
        <v>200</v>
      </c>
      <c r="E129" s="7">
        <v>196.15299999999999</v>
      </c>
      <c r="F129" s="7">
        <f>E129/$E$166*100</f>
        <v>1.1737579175955535E-2</v>
      </c>
    </row>
    <row r="130" spans="1:6" x14ac:dyDescent="0.2">
      <c r="A130" s="42" t="s">
        <v>40</v>
      </c>
      <c r="B130" s="43"/>
      <c r="C130" s="43"/>
      <c r="D130" s="43"/>
      <c r="E130" s="6">
        <f>SUM(E117:E129)</f>
        <v>77066.236600000004</v>
      </c>
      <c r="F130" s="6">
        <f>SUM(F117:F129)</f>
        <v>4.6115585990804231</v>
      </c>
    </row>
    <row r="131" spans="1:6" x14ac:dyDescent="0.2">
      <c r="A131" s="43"/>
      <c r="B131" s="43"/>
      <c r="C131" s="43"/>
      <c r="D131" s="43"/>
      <c r="E131" s="7"/>
      <c r="F131" s="7"/>
    </row>
    <row r="132" spans="1:6" x14ac:dyDescent="0.2">
      <c r="A132" s="42" t="s">
        <v>1137</v>
      </c>
      <c r="B132" s="43"/>
      <c r="C132" s="43"/>
      <c r="D132" s="43"/>
      <c r="E132" s="7"/>
      <c r="F132" s="7"/>
    </row>
    <row r="133" spans="1:6" x14ac:dyDescent="0.2">
      <c r="A133" s="43" t="s">
        <v>1743</v>
      </c>
      <c r="B133" s="43" t="s">
        <v>1744</v>
      </c>
      <c r="C133" s="43" t="s">
        <v>1421</v>
      </c>
      <c r="D133" s="43">
        <v>6000</v>
      </c>
      <c r="E133" s="7">
        <v>28736.85</v>
      </c>
      <c r="F133" s="7">
        <f t="shared" ref="F133:F155" si="3">E133/$E$166*100</f>
        <v>1.7195814091171577</v>
      </c>
    </row>
    <row r="134" spans="1:6" x14ac:dyDescent="0.2">
      <c r="A134" s="43" t="s">
        <v>1745</v>
      </c>
      <c r="B134" s="43" t="s">
        <v>1746</v>
      </c>
      <c r="C134" s="43" t="s">
        <v>1421</v>
      </c>
      <c r="D134" s="43">
        <v>4500</v>
      </c>
      <c r="E134" s="7">
        <v>22097.25</v>
      </c>
      <c r="F134" s="7">
        <f t="shared" si="3"/>
        <v>1.3222750681655822</v>
      </c>
    </row>
    <row r="135" spans="1:6" x14ac:dyDescent="0.2">
      <c r="A135" s="43" t="s">
        <v>1444</v>
      </c>
      <c r="B135" s="43" t="s">
        <v>1445</v>
      </c>
      <c r="C135" s="43" t="s">
        <v>1435</v>
      </c>
      <c r="D135" s="43">
        <v>4500</v>
      </c>
      <c r="E135" s="7">
        <v>20939.849999999999</v>
      </c>
      <c r="F135" s="7">
        <f t="shared" si="3"/>
        <v>1.2530175287027601</v>
      </c>
    </row>
    <row r="136" spans="1:6" x14ac:dyDescent="0.2">
      <c r="A136" s="43" t="s">
        <v>1509</v>
      </c>
      <c r="B136" s="43" t="s">
        <v>1510</v>
      </c>
      <c r="C136" s="43" t="s">
        <v>1424</v>
      </c>
      <c r="D136" s="43">
        <v>4300</v>
      </c>
      <c r="E136" s="7">
        <v>20130.062999999998</v>
      </c>
      <c r="F136" s="7">
        <f t="shared" si="3"/>
        <v>1.2045607677653312</v>
      </c>
    </row>
    <row r="137" spans="1:6" x14ac:dyDescent="0.2">
      <c r="A137" s="43" t="s">
        <v>1747</v>
      </c>
      <c r="B137" s="43" t="s">
        <v>1748</v>
      </c>
      <c r="C137" s="43" t="s">
        <v>1421</v>
      </c>
      <c r="D137" s="43">
        <v>4000</v>
      </c>
      <c r="E137" s="7">
        <v>19958.96</v>
      </c>
      <c r="F137" s="7">
        <f t="shared" si="3"/>
        <v>1.1943221529608494</v>
      </c>
    </row>
    <row r="138" spans="1:6" x14ac:dyDescent="0.2">
      <c r="A138" s="43" t="s">
        <v>1749</v>
      </c>
      <c r="B138" s="43" t="s">
        <v>1750</v>
      </c>
      <c r="C138" s="43" t="s">
        <v>1435</v>
      </c>
      <c r="D138" s="43">
        <v>3120</v>
      </c>
      <c r="E138" s="7">
        <v>15518.5056</v>
      </c>
      <c r="F138" s="7">
        <f t="shared" si="3"/>
        <v>0.92861025919822471</v>
      </c>
    </row>
    <row r="139" spans="1:6" x14ac:dyDescent="0.2">
      <c r="A139" s="43" t="s">
        <v>1431</v>
      </c>
      <c r="B139" s="43" t="s">
        <v>1432</v>
      </c>
      <c r="C139" s="43" t="s">
        <v>1421</v>
      </c>
      <c r="D139" s="43">
        <v>3100</v>
      </c>
      <c r="E139" s="7">
        <v>15480.113499999999</v>
      </c>
      <c r="F139" s="7">
        <f t="shared" si="3"/>
        <v>0.92631291827822237</v>
      </c>
    </row>
    <row r="140" spans="1:6" x14ac:dyDescent="0.2">
      <c r="A140" s="43" t="s">
        <v>1751</v>
      </c>
      <c r="B140" s="43" t="s">
        <v>1752</v>
      </c>
      <c r="C140" s="43" t="s">
        <v>1421</v>
      </c>
      <c r="D140" s="43">
        <v>3000</v>
      </c>
      <c r="E140" s="7">
        <v>14991.584999999999</v>
      </c>
      <c r="F140" s="7">
        <f t="shared" si="3"/>
        <v>0.89707991165349166</v>
      </c>
    </row>
    <row r="141" spans="1:6" x14ac:dyDescent="0.2">
      <c r="A141" s="43" t="s">
        <v>1436</v>
      </c>
      <c r="B141" s="43" t="s">
        <v>1437</v>
      </c>
      <c r="C141" s="43" t="s">
        <v>1424</v>
      </c>
      <c r="D141" s="43">
        <v>3000</v>
      </c>
      <c r="E141" s="7">
        <v>14748.66</v>
      </c>
      <c r="F141" s="7">
        <f t="shared" si="3"/>
        <v>0.88254354758402054</v>
      </c>
    </row>
    <row r="142" spans="1:6" x14ac:dyDescent="0.2">
      <c r="A142" s="43" t="s">
        <v>1438</v>
      </c>
      <c r="B142" s="43" t="s">
        <v>1439</v>
      </c>
      <c r="C142" s="43" t="s">
        <v>1424</v>
      </c>
      <c r="D142" s="43">
        <v>2400</v>
      </c>
      <c r="E142" s="7">
        <v>11804.28</v>
      </c>
      <c r="F142" s="7">
        <f t="shared" si="3"/>
        <v>0.70635509584430733</v>
      </c>
    </row>
    <row r="143" spans="1:6" x14ac:dyDescent="0.2">
      <c r="A143" s="43" t="s">
        <v>1433</v>
      </c>
      <c r="B143" s="43" t="s">
        <v>1434</v>
      </c>
      <c r="C143" s="43" t="s">
        <v>1435</v>
      </c>
      <c r="D143" s="43">
        <v>2000</v>
      </c>
      <c r="E143" s="7">
        <v>9948.1</v>
      </c>
      <c r="F143" s="7">
        <f t="shared" si="3"/>
        <v>0.59528333189053073</v>
      </c>
    </row>
    <row r="144" spans="1:6" x14ac:dyDescent="0.2">
      <c r="A144" s="43" t="s">
        <v>1753</v>
      </c>
      <c r="B144" s="43" t="s">
        <v>1754</v>
      </c>
      <c r="C144" s="43" t="s">
        <v>1435</v>
      </c>
      <c r="D144" s="43">
        <v>2000</v>
      </c>
      <c r="E144" s="7">
        <v>9913.11</v>
      </c>
      <c r="F144" s="7">
        <f t="shared" si="3"/>
        <v>0.59318956888223273</v>
      </c>
    </row>
    <row r="145" spans="1:6" x14ac:dyDescent="0.2">
      <c r="A145" s="43" t="s">
        <v>1755</v>
      </c>
      <c r="B145" s="43" t="s">
        <v>1756</v>
      </c>
      <c r="C145" s="43" t="s">
        <v>1421</v>
      </c>
      <c r="D145" s="43">
        <v>1400</v>
      </c>
      <c r="E145" s="7">
        <v>6893.3760000000002</v>
      </c>
      <c r="F145" s="7">
        <f t="shared" si="3"/>
        <v>0.41249201689309706</v>
      </c>
    </row>
    <row r="146" spans="1:6" x14ac:dyDescent="0.2">
      <c r="A146" s="43" t="s">
        <v>1757</v>
      </c>
      <c r="B146" s="43" t="s">
        <v>1758</v>
      </c>
      <c r="C146" s="43" t="s">
        <v>1421</v>
      </c>
      <c r="D146" s="43">
        <v>1200</v>
      </c>
      <c r="E146" s="7">
        <v>5928.8879999999999</v>
      </c>
      <c r="F146" s="7">
        <f t="shared" si="3"/>
        <v>0.35477811874084347</v>
      </c>
    </row>
    <row r="147" spans="1:6" x14ac:dyDescent="0.2">
      <c r="A147" s="43" t="s">
        <v>1759</v>
      </c>
      <c r="B147" s="43" t="s">
        <v>1760</v>
      </c>
      <c r="C147" s="43" t="s">
        <v>1421</v>
      </c>
      <c r="D147" s="43">
        <v>1000</v>
      </c>
      <c r="E147" s="7">
        <v>4980.74</v>
      </c>
      <c r="F147" s="7">
        <f t="shared" si="3"/>
        <v>0.29804198816662897</v>
      </c>
    </row>
    <row r="148" spans="1:6" x14ac:dyDescent="0.2">
      <c r="A148" s="43" t="s">
        <v>1761</v>
      </c>
      <c r="B148" s="43" t="s">
        <v>1762</v>
      </c>
      <c r="C148" s="43" t="s">
        <v>1140</v>
      </c>
      <c r="D148" s="43">
        <v>1000</v>
      </c>
      <c r="E148" s="7">
        <v>4885.1049999999996</v>
      </c>
      <c r="F148" s="7">
        <f t="shared" si="3"/>
        <v>0.29231929524583494</v>
      </c>
    </row>
    <row r="149" spans="1:6" x14ac:dyDescent="0.2">
      <c r="A149" s="43" t="s">
        <v>1763</v>
      </c>
      <c r="B149" s="43" t="s">
        <v>1764</v>
      </c>
      <c r="C149" s="43" t="s">
        <v>1765</v>
      </c>
      <c r="D149" s="43">
        <v>1000</v>
      </c>
      <c r="E149" s="7">
        <v>4859.6499999999996</v>
      </c>
      <c r="F149" s="7">
        <f t="shared" si="3"/>
        <v>0.29079609612105001</v>
      </c>
    </row>
    <row r="150" spans="1:6" x14ac:dyDescent="0.2">
      <c r="A150" s="43" t="s">
        <v>1766</v>
      </c>
      <c r="B150" s="43" t="s">
        <v>1767</v>
      </c>
      <c r="C150" s="43" t="s">
        <v>1765</v>
      </c>
      <c r="D150" s="43">
        <v>1000</v>
      </c>
      <c r="E150" s="7">
        <v>4856.9750000000004</v>
      </c>
      <c r="F150" s="7">
        <f t="shared" si="3"/>
        <v>0.29063602707140163</v>
      </c>
    </row>
    <row r="151" spans="1:6" x14ac:dyDescent="0.2">
      <c r="A151" s="43" t="s">
        <v>1442</v>
      </c>
      <c r="B151" s="43" t="s">
        <v>1443</v>
      </c>
      <c r="C151" s="43" t="s">
        <v>1424</v>
      </c>
      <c r="D151" s="43">
        <v>1000</v>
      </c>
      <c r="E151" s="7">
        <v>4726.07</v>
      </c>
      <c r="F151" s="7">
        <f t="shared" si="3"/>
        <v>0.28280281625113141</v>
      </c>
    </row>
    <row r="152" spans="1:6" x14ac:dyDescent="0.2">
      <c r="A152" s="43" t="s">
        <v>1460</v>
      </c>
      <c r="B152" s="43" t="s">
        <v>1461</v>
      </c>
      <c r="C152" s="43" t="s">
        <v>1140</v>
      </c>
      <c r="D152" s="43">
        <v>700</v>
      </c>
      <c r="E152" s="7">
        <v>3428.0120000000002</v>
      </c>
      <c r="F152" s="7">
        <f t="shared" si="3"/>
        <v>0.20512845720496597</v>
      </c>
    </row>
    <row r="153" spans="1:6" x14ac:dyDescent="0.2">
      <c r="A153" s="43" t="s">
        <v>1456</v>
      </c>
      <c r="B153" s="43" t="s">
        <v>1457</v>
      </c>
      <c r="C153" s="43" t="s">
        <v>1140</v>
      </c>
      <c r="D153" s="43">
        <v>500</v>
      </c>
      <c r="E153" s="7">
        <v>2433.8425000000002</v>
      </c>
      <c r="F153" s="7">
        <f t="shared" si="3"/>
        <v>0.14563845082948293</v>
      </c>
    </row>
    <row r="154" spans="1:6" x14ac:dyDescent="0.2">
      <c r="A154" s="43" t="s">
        <v>1768</v>
      </c>
      <c r="B154" s="43" t="s">
        <v>1769</v>
      </c>
      <c r="C154" s="43" t="s">
        <v>1421</v>
      </c>
      <c r="D154" s="43">
        <v>500</v>
      </c>
      <c r="E154" s="7">
        <v>2357.0275000000001</v>
      </c>
      <c r="F154" s="7">
        <f t="shared" si="3"/>
        <v>0.14104192595144879</v>
      </c>
    </row>
    <row r="155" spans="1:6" x14ac:dyDescent="0.2">
      <c r="A155" s="43" t="s">
        <v>1770</v>
      </c>
      <c r="B155" s="43" t="s">
        <v>1771</v>
      </c>
      <c r="C155" s="43" t="s">
        <v>1435</v>
      </c>
      <c r="D155" s="43">
        <v>300</v>
      </c>
      <c r="E155" s="7">
        <v>1500</v>
      </c>
      <c r="F155" s="7">
        <f t="shared" si="3"/>
        <v>8.9758345597229228E-2</v>
      </c>
    </row>
    <row r="156" spans="1:6" x14ac:dyDescent="0.2">
      <c r="A156" s="42" t="s">
        <v>40</v>
      </c>
      <c r="B156" s="43"/>
      <c r="C156" s="43"/>
      <c r="D156" s="43"/>
      <c r="E156" s="6">
        <f>SUM(E133:E155)</f>
        <v>251117.01309999998</v>
      </c>
      <c r="F156" s="6">
        <f>SUM(F133:F155)</f>
        <v>15.026565098115825</v>
      </c>
    </row>
    <row r="157" spans="1:6" x14ac:dyDescent="0.2">
      <c r="A157" s="43"/>
      <c r="B157" s="43"/>
      <c r="C157" s="43"/>
      <c r="D157" s="43"/>
      <c r="E157" s="7"/>
      <c r="F157" s="7"/>
    </row>
    <row r="158" spans="1:6" x14ac:dyDescent="0.2">
      <c r="A158" s="42" t="s">
        <v>1772</v>
      </c>
      <c r="B158" s="43"/>
      <c r="C158" s="43"/>
      <c r="D158" s="43"/>
      <c r="E158" s="7"/>
      <c r="F158" s="7"/>
    </row>
    <row r="159" spans="1:6" x14ac:dyDescent="0.2">
      <c r="A159" s="43" t="s">
        <v>322</v>
      </c>
      <c r="B159" s="43" t="s">
        <v>1773</v>
      </c>
      <c r="C159" s="43"/>
      <c r="D159" s="43">
        <v>1265000</v>
      </c>
      <c r="E159" s="7">
        <v>1265</v>
      </c>
      <c r="F159" s="7">
        <f t="shared" ref="F159" si="4">E159/$E$166*100</f>
        <v>7.5696204786996651E-2</v>
      </c>
    </row>
    <row r="160" spans="1:6" x14ac:dyDescent="0.2">
      <c r="A160" s="42" t="s">
        <v>40</v>
      </c>
      <c r="B160" s="43"/>
      <c r="C160" s="43"/>
      <c r="D160" s="43"/>
      <c r="E160" s="6">
        <f>SUM(E159:E159)</f>
        <v>1265</v>
      </c>
      <c r="F160" s="6">
        <f>SUM(F159:F159)</f>
        <v>7.5696204786996651E-2</v>
      </c>
    </row>
    <row r="161" spans="1:6" x14ac:dyDescent="0.2">
      <c r="A161" s="43"/>
      <c r="B161" s="43"/>
      <c r="C161" s="43"/>
      <c r="D161" s="43"/>
      <c r="E161" s="7"/>
      <c r="F161" s="7"/>
    </row>
    <row r="162" spans="1:6" x14ac:dyDescent="0.2">
      <c r="A162" s="42" t="s">
        <v>40</v>
      </c>
      <c r="B162" s="43"/>
      <c r="C162" s="43"/>
      <c r="D162" s="43"/>
      <c r="E162" s="6">
        <f>E68+E113+E130+E156+E160</f>
        <v>1620528.1159844003</v>
      </c>
      <c r="F162" s="6">
        <f>F68+F113+F130+F156+F160</f>
        <v>96.970615123036339</v>
      </c>
    </row>
    <row r="163" spans="1:6" x14ac:dyDescent="0.2">
      <c r="A163" s="43"/>
      <c r="B163" s="43"/>
      <c r="C163" s="43"/>
      <c r="D163" s="43"/>
      <c r="E163" s="7"/>
      <c r="F163" s="7"/>
    </row>
    <row r="164" spans="1:6" x14ac:dyDescent="0.2">
      <c r="A164" s="42" t="s">
        <v>103</v>
      </c>
      <c r="B164" s="43"/>
      <c r="C164" s="43"/>
      <c r="D164" s="43"/>
      <c r="E164" s="6">
        <v>50625.680377800003</v>
      </c>
      <c r="F164" s="6">
        <f t="shared" ref="F164" si="5">E164/$E$166*100</f>
        <v>3.029384876963626</v>
      </c>
    </row>
    <row r="165" spans="1:6" x14ac:dyDescent="0.2">
      <c r="A165" s="43"/>
      <c r="B165" s="43"/>
      <c r="C165" s="43"/>
      <c r="D165" s="43"/>
      <c r="E165" s="7"/>
      <c r="F165" s="7"/>
    </row>
    <row r="166" spans="1:6" x14ac:dyDescent="0.2">
      <c r="A166" s="44" t="s">
        <v>104</v>
      </c>
      <c r="B166" s="41"/>
      <c r="C166" s="41"/>
      <c r="D166" s="41"/>
      <c r="E166" s="8">
        <f>E162+E164</f>
        <v>1671153.7963622003</v>
      </c>
      <c r="F166" s="8">
        <f>F162+F164</f>
        <v>99.999999999999972</v>
      </c>
    </row>
    <row r="167" spans="1:6" x14ac:dyDescent="0.2">
      <c r="A167" s="4" t="s">
        <v>718</v>
      </c>
      <c r="F167" s="9"/>
    </row>
    <row r="169" spans="1:6" x14ac:dyDescent="0.2">
      <c r="A169" s="4" t="s">
        <v>105</v>
      </c>
    </row>
    <row r="170" spans="1:6" x14ac:dyDescent="0.2">
      <c r="A170" s="4" t="s">
        <v>687</v>
      </c>
    </row>
    <row r="171" spans="1:6" x14ac:dyDescent="0.2">
      <c r="A171" s="4" t="s">
        <v>106</v>
      </c>
    </row>
    <row r="172" spans="1:6" x14ac:dyDescent="0.2">
      <c r="A172" s="2" t="s">
        <v>1774</v>
      </c>
      <c r="D172" s="10">
        <v>24.8293</v>
      </c>
    </row>
    <row r="173" spans="1:6" x14ac:dyDescent="0.2">
      <c r="A173" s="2" t="s">
        <v>1775</v>
      </c>
      <c r="D173" s="10">
        <v>10.063000000000001</v>
      </c>
    </row>
    <row r="174" spans="1:6" x14ac:dyDescent="0.2">
      <c r="A174" s="2" t="s">
        <v>1776</v>
      </c>
      <c r="D174" s="10">
        <v>10.11</v>
      </c>
    </row>
    <row r="175" spans="1:6" x14ac:dyDescent="0.2">
      <c r="A175" s="2" t="s">
        <v>1777</v>
      </c>
      <c r="D175" s="10">
        <v>24.927199999999999</v>
      </c>
    </row>
    <row r="176" spans="1:6" x14ac:dyDescent="0.2">
      <c r="A176" s="2" t="s">
        <v>1778</v>
      </c>
      <c r="D176" s="10">
        <v>10.0456</v>
      </c>
    </row>
    <row r="177" spans="1:4" x14ac:dyDescent="0.2">
      <c r="A177" s="2" t="s">
        <v>1779</v>
      </c>
      <c r="D177" s="10">
        <v>10.102499999999999</v>
      </c>
    </row>
    <row r="178" spans="1:4" x14ac:dyDescent="0.2">
      <c r="A178" s="2" t="s">
        <v>1338</v>
      </c>
      <c r="D178" s="10">
        <v>23.593800000000002</v>
      </c>
    </row>
    <row r="179" spans="1:4" x14ac:dyDescent="0.2">
      <c r="A179" s="2" t="s">
        <v>1780</v>
      </c>
      <c r="D179" s="10">
        <v>10.033200000000001</v>
      </c>
    </row>
    <row r="180" spans="1:4" x14ac:dyDescent="0.2">
      <c r="A180" s="2" t="s">
        <v>1339</v>
      </c>
      <c r="D180" s="10">
        <v>10.136900000000001</v>
      </c>
    </row>
    <row r="181" spans="1:4" x14ac:dyDescent="0.2">
      <c r="A181" s="2" t="s">
        <v>1346</v>
      </c>
      <c r="D181" s="10">
        <v>24.1036</v>
      </c>
    </row>
    <row r="182" spans="1:4" x14ac:dyDescent="0.2">
      <c r="A182" s="2" t="s">
        <v>1781</v>
      </c>
      <c r="D182" s="10">
        <v>10</v>
      </c>
    </row>
    <row r="184" spans="1:4" x14ac:dyDescent="0.2">
      <c r="A184" s="4" t="s">
        <v>107</v>
      </c>
    </row>
    <row r="185" spans="1:4" x14ac:dyDescent="0.2">
      <c r="A185" s="2" t="s">
        <v>1774</v>
      </c>
      <c r="D185" s="10">
        <v>26.037700000000001</v>
      </c>
    </row>
    <row r="186" spans="1:4" x14ac:dyDescent="0.2">
      <c r="A186" s="2" t="s">
        <v>1775</v>
      </c>
      <c r="D186" s="10">
        <v>10.088900000000001</v>
      </c>
    </row>
    <row r="187" spans="1:4" x14ac:dyDescent="0.2">
      <c r="A187" s="2" t="s">
        <v>1776</v>
      </c>
      <c r="D187" s="10">
        <v>10.1083</v>
      </c>
    </row>
    <row r="188" spans="1:4" x14ac:dyDescent="0.2">
      <c r="A188" s="2" t="s">
        <v>1777</v>
      </c>
      <c r="D188" s="10">
        <v>26.15</v>
      </c>
    </row>
    <row r="189" spans="1:4" x14ac:dyDescent="0.2">
      <c r="A189" s="2" t="s">
        <v>1778</v>
      </c>
      <c r="D189" s="10">
        <v>10.0701</v>
      </c>
    </row>
    <row r="190" spans="1:4" x14ac:dyDescent="0.2">
      <c r="A190" s="2" t="s">
        <v>1779</v>
      </c>
      <c r="D190" s="10">
        <v>10.1008</v>
      </c>
    </row>
    <row r="191" spans="1:4" x14ac:dyDescent="0.2">
      <c r="A191" s="2" t="s">
        <v>1338</v>
      </c>
      <c r="D191" s="10">
        <v>24.6873</v>
      </c>
    </row>
    <row r="192" spans="1:4" x14ac:dyDescent="0.2">
      <c r="A192" s="2" t="s">
        <v>1780</v>
      </c>
      <c r="D192" s="10">
        <v>10.0604</v>
      </c>
    </row>
    <row r="193" spans="1:4" x14ac:dyDescent="0.2">
      <c r="A193" s="2" t="s">
        <v>1339</v>
      </c>
      <c r="D193" s="10">
        <v>10.135400000000001</v>
      </c>
    </row>
    <row r="194" spans="1:4" x14ac:dyDescent="0.2">
      <c r="A194" s="2" t="s">
        <v>1346</v>
      </c>
      <c r="D194" s="10">
        <v>25.245799999999999</v>
      </c>
    </row>
    <row r="195" spans="1:4" x14ac:dyDescent="0.2">
      <c r="A195" s="2" t="s">
        <v>1781</v>
      </c>
      <c r="D195" s="10">
        <v>10</v>
      </c>
    </row>
    <row r="198" spans="1:4" x14ac:dyDescent="0.2">
      <c r="A198" s="4" t="s">
        <v>108</v>
      </c>
      <c r="D198" s="21" t="s">
        <v>322</v>
      </c>
    </row>
    <row r="199" spans="1:4" x14ac:dyDescent="0.2">
      <c r="A199" s="59" t="s">
        <v>682</v>
      </c>
      <c r="B199" s="60"/>
      <c r="C199" s="73" t="s">
        <v>683</v>
      </c>
      <c r="D199" s="73"/>
    </row>
    <row r="200" spans="1:4" x14ac:dyDescent="0.2">
      <c r="A200" s="76"/>
      <c r="B200" s="76"/>
      <c r="C200" s="17" t="s">
        <v>684</v>
      </c>
      <c r="D200" s="17" t="s">
        <v>685</v>
      </c>
    </row>
    <row r="201" spans="1:4" x14ac:dyDescent="0.2">
      <c r="A201" s="18" t="s">
        <v>1782</v>
      </c>
      <c r="B201" s="19"/>
      <c r="C201" s="58">
        <v>0.32606595230000002</v>
      </c>
      <c r="D201" s="58">
        <v>0.30193869649999994</v>
      </c>
    </row>
    <row r="202" spans="1:4" x14ac:dyDescent="0.2">
      <c r="A202" s="18" t="s">
        <v>1776</v>
      </c>
      <c r="B202" s="19"/>
      <c r="C202" s="58">
        <v>0.34733960600000002</v>
      </c>
      <c r="D202" s="58">
        <v>0.32163820660000003</v>
      </c>
    </row>
    <row r="203" spans="1:4" x14ac:dyDescent="0.2">
      <c r="A203" s="18" t="s">
        <v>1783</v>
      </c>
      <c r="B203" s="19"/>
      <c r="C203" s="58">
        <v>0.32903657610000009</v>
      </c>
      <c r="D203" s="58">
        <v>0.30468950909999998</v>
      </c>
    </row>
    <row r="204" spans="1:4" x14ac:dyDescent="0.2">
      <c r="A204" s="18" t="s">
        <v>1779</v>
      </c>
      <c r="B204" s="19"/>
      <c r="C204" s="58">
        <v>0.34964463870000001</v>
      </c>
      <c r="D204" s="58">
        <v>0.32377267790000008</v>
      </c>
    </row>
    <row r="205" spans="1:4" x14ac:dyDescent="0.2">
      <c r="A205" s="18" t="s">
        <v>1780</v>
      </c>
      <c r="B205" s="19"/>
      <c r="C205" s="58">
        <v>0.30817395470000003</v>
      </c>
      <c r="D205" s="58">
        <v>0.28537061789999996</v>
      </c>
    </row>
    <row r="206" spans="1:4" x14ac:dyDescent="0.2">
      <c r="A206" s="18" t="s">
        <v>1339</v>
      </c>
      <c r="B206" s="19"/>
      <c r="C206" s="58">
        <v>0.33199673270000002</v>
      </c>
      <c r="D206" s="58">
        <v>0.30743062870000004</v>
      </c>
    </row>
    <row r="207" spans="1:4" x14ac:dyDescent="0.2">
      <c r="A207" s="18" t="s">
        <v>1784</v>
      </c>
      <c r="B207" s="19"/>
      <c r="C207" s="58">
        <v>0.33360947629999987</v>
      </c>
      <c r="D207" s="58">
        <v>0.30892403830000009</v>
      </c>
    </row>
    <row r="210" spans="1:5" x14ac:dyDescent="0.2">
      <c r="A210" s="4" t="s">
        <v>722</v>
      </c>
      <c r="D210" s="29">
        <v>0.49241140787309945</v>
      </c>
      <c r="E210" s="1" t="s">
        <v>779</v>
      </c>
    </row>
  </sheetData>
  <mergeCells count="3">
    <mergeCell ref="A1:F1"/>
    <mergeCell ref="C199:D199"/>
    <mergeCell ref="A200:B20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1EE1CC-67A0-44AB-928D-FD68D9B6D665}"/>
</file>

<file path=customXml/itemProps2.xml><?xml version="1.0" encoding="utf-8"?>
<ds:datastoreItem xmlns:ds="http://schemas.openxmlformats.org/officeDocument/2006/customXml" ds:itemID="{8DA24617-C47F-4AB6-85A8-6A605C7369E0}"/>
</file>

<file path=customXml/itemProps3.xml><?xml version="1.0" encoding="utf-8"?>
<ds:datastoreItem xmlns:ds="http://schemas.openxmlformats.org/officeDocument/2006/customXml" ds:itemID="{94A73190-D2C9-4B27-829F-C7300C3D39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TIIOF</vt:lpstr>
      <vt:lpstr>FISTIP</vt:lpstr>
      <vt:lpstr>FILDF</vt:lpstr>
      <vt:lpstr>FIGSF</vt:lpstr>
      <vt:lpstr>FIDA</vt:lpstr>
      <vt:lpstr>FICRF</vt:lpstr>
      <vt:lpstr>FICDF</vt:lpstr>
      <vt:lpstr>FBPF</vt:lpstr>
      <vt:lpstr>FIUBF</vt:lpstr>
      <vt:lpstr>FISF</vt:lpstr>
      <vt:lpstr>FILF</vt:lpstr>
      <vt:lpstr>FIFRF</vt:lpstr>
      <vt:lpstr>FIDHY</vt:lpstr>
      <vt:lpstr>FIPP</vt:lpstr>
      <vt:lpstr>FIEHF</vt:lpstr>
      <vt:lpstr>FIESF</vt:lpstr>
      <vt:lpstr>FMPS5F</vt:lpstr>
      <vt:lpstr>FMPS5E</vt:lpstr>
      <vt:lpstr>FMPS5D</vt:lpstr>
      <vt:lpstr>FMPS5C</vt:lpstr>
      <vt:lpstr>FMPS5B</vt:lpstr>
      <vt:lpstr>FMPS5A</vt:lpstr>
      <vt:lpstr>FMPS4F</vt:lpstr>
      <vt:lpstr>FMPS4E</vt:lpstr>
      <vt:lpstr>FMPS4D</vt:lpstr>
      <vt:lpstr>FMPS4C</vt:lpstr>
      <vt:lpstr>FMPS4B</vt:lpstr>
      <vt:lpstr>FMPS4A</vt:lpstr>
      <vt:lpstr>FMPS3F</vt:lpstr>
      <vt:lpstr>FMPS3E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TIVF</vt:lpstr>
      <vt:lpstr>FITF</vt:lpstr>
      <vt:lpstr>FITX</vt:lpstr>
      <vt:lpstr>FISMF</vt:lpstr>
      <vt:lpstr>FIPF</vt:lpstr>
      <vt:lpstr>FIOF</vt:lpstr>
      <vt:lpstr>FIIF-NSE</vt:lpstr>
      <vt:lpstr>FIFOF-50's+</vt:lpstr>
      <vt:lpstr>FIFOF-50's</vt:lpstr>
      <vt:lpstr>FIFOF-40's</vt:lpstr>
      <vt:lpstr>FIFOF-30's</vt:lpstr>
      <vt:lpstr>FIFOF-20's</vt:lpstr>
      <vt:lpstr>FIMAS</vt:lpstr>
      <vt:lpstr>FIUS</vt:lpstr>
      <vt:lpstr>FEGF</vt:lpstr>
      <vt:lpstr>FF</vt:lpstr>
      <vt:lpstr>FIFEF</vt:lpstr>
      <vt:lpstr>TIEIF</vt:lpstr>
      <vt:lpstr>FIEF</vt:lpstr>
      <vt:lpstr>FIEAF</vt:lpstr>
      <vt:lpstr>FIBF</vt:lpstr>
      <vt:lpstr>FBIF</vt:lpstr>
      <vt:lpstr>FAEF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Jain, Sachin</cp:lastModifiedBy>
  <dcterms:created xsi:type="dcterms:W3CDTF">2019-03-01T06:59:15Z</dcterms:created>
  <dcterms:modified xsi:type="dcterms:W3CDTF">2019-03-08T06:41:24Z</dcterms:modified>
</cp:coreProperties>
</file>