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11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D\SEBI Reports\2019-2020\Apr\ISIN\Final\"/>
    </mc:Choice>
  </mc:AlternateContent>
  <xr:revisionPtr revIDLastSave="0" documentId="13_ncr:1_{D3A77C73-C1C3-4970-8763-A301F86945D0}" xr6:coauthVersionLast="41" xr6:coauthVersionMax="41" xr10:uidLastSave="{00000000-0000-0000-0000-000000000000}"/>
  <bookViews>
    <workbookView xWindow="-120" yWindow="-120" windowWidth="29040" windowHeight="15840" tabRatio="914" xr2:uid="{7A5B6370-AE15-4EC1-8674-0F8F062ECA4B}"/>
  </bookViews>
  <sheets>
    <sheet name="TIVF" sheetId="42" r:id="rId1"/>
    <sheet name="FITX" sheetId="43" r:id="rId2"/>
    <sheet name="FITF" sheetId="44" r:id="rId3"/>
    <sheet name="FISMF" sheetId="45" r:id="rId4"/>
    <sheet name="FIPF" sheetId="46" r:id="rId5"/>
    <sheet name="FIOF" sheetId="47" r:id="rId6"/>
    <sheet name="FIFEF" sheetId="48" r:id="rId7"/>
    <sheet name="TIEIF" sheetId="49" r:id="rId8"/>
    <sheet name="FIEF" sheetId="50" r:id="rId9"/>
    <sheet name="FIEAF" sheetId="51" r:id="rId10"/>
    <sheet name="FIBF" sheetId="52" r:id="rId11"/>
    <sheet name="FBIF" sheetId="53" r:id="rId12"/>
    <sheet name="FAEF" sheetId="54" r:id="rId13"/>
    <sheet name="FIIF-NSE" sheetId="55" r:id="rId14"/>
    <sheet name="FEGF" sheetId="56" r:id="rId15"/>
    <sheet name="FIUS" sheetId="57" r:id="rId16"/>
    <sheet name="FIMAS" sheetId="58" r:id="rId17"/>
    <sheet name="FF" sheetId="59" r:id="rId18"/>
    <sheet name="FIFOF-50's+" sheetId="60" r:id="rId19"/>
    <sheet name="FIFOF-50's" sheetId="61" r:id="rId20"/>
    <sheet name="FIFOF-40's" sheetId="62" r:id="rId21"/>
    <sheet name="FIFOF-30's" sheetId="63" r:id="rId22"/>
    <sheet name="FIFOF-20's" sheetId="64" r:id="rId23"/>
    <sheet name="FIPP" sheetId="12" r:id="rId24"/>
    <sheet name="FIEHF" sheetId="7" r:id="rId25"/>
    <sheet name="FIESF" sheetId="41" r:id="rId26"/>
    <sheet name="FIDHY" sheetId="6" r:id="rId27"/>
    <sheet name="TIIOF" sheetId="40" r:id="rId28"/>
    <sheet name="FIUBF" sheetId="15" r:id="rId29"/>
    <sheet name="FISTIP" sheetId="14" r:id="rId30"/>
    <sheet name="FISF" sheetId="13" r:id="rId31"/>
    <sheet name="FILF" sheetId="11" r:id="rId32"/>
    <sheet name="FILDF" sheetId="10" r:id="rId33"/>
    <sheet name="FIGSF" sheetId="9" r:id="rId34"/>
    <sheet name="FIFRF" sheetId="8" r:id="rId35"/>
    <sheet name="FIDA" sheetId="5" r:id="rId36"/>
    <sheet name="FICRF" sheetId="4" r:id="rId37"/>
    <sheet name="FICDF" sheetId="3" r:id="rId38"/>
    <sheet name="FBPF" sheetId="2" r:id="rId39"/>
    <sheet name="FMPS6C" sheetId="39" r:id="rId40"/>
    <sheet name="FMPS5F" sheetId="38" r:id="rId41"/>
    <sheet name="FMPS5E" sheetId="37" r:id="rId42"/>
    <sheet name="FMPS5D" sheetId="36" r:id="rId43"/>
    <sheet name="FMPS5C" sheetId="35" r:id="rId44"/>
    <sheet name="FMPS5B" sheetId="34" r:id="rId45"/>
    <sheet name="FMPS5A" sheetId="33" r:id="rId46"/>
    <sheet name="FMPS4F" sheetId="32" r:id="rId47"/>
    <sheet name="FMPS4E" sheetId="31" r:id="rId48"/>
    <sheet name="FMPS4D" sheetId="30" r:id="rId49"/>
    <sheet name="FMPS4C" sheetId="29" r:id="rId50"/>
    <sheet name="FMPS4B" sheetId="28" r:id="rId51"/>
    <sheet name="FMPS4A" sheetId="27" r:id="rId52"/>
    <sheet name="FMPS3F" sheetId="26" r:id="rId53"/>
    <sheet name="FMPS3E" sheetId="25" r:id="rId54"/>
    <sheet name="FMPS3D" sheetId="24" r:id="rId55"/>
    <sheet name="FMPS3C" sheetId="23" r:id="rId56"/>
    <sheet name="FMPS3B" sheetId="22" r:id="rId57"/>
    <sheet name="FMPS3A" sheetId="21" r:id="rId58"/>
    <sheet name="FMPS2C" sheetId="20" r:id="rId59"/>
    <sheet name="FMPS2B" sheetId="19" r:id="rId60"/>
    <sheet name="FMPS2A" sheetId="18" r:id="rId61"/>
    <sheet name="FMPS1B" sheetId="17" r:id="rId62"/>
    <sheet name="FMPS1A" sheetId="16" r:id="rId63"/>
  </sheets>
  <definedNames>
    <definedName name="_xlnm._FilterDatabase" localSheetId="25" hidden="1">FIESF!$A$6:$G$59</definedName>
    <definedName name="_xlnm._FilterDatabase" localSheetId="0" hidden="1">TIVF!$A$7:$F$50</definedName>
    <definedName name="MARVAL">FEGF!$D$119</definedName>
    <definedName name="NAWP">FEGF!$D$118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64" l="1"/>
  <c r="E7" i="64"/>
  <c r="E8" i="64"/>
  <c r="E9" i="64"/>
  <c r="E10" i="64"/>
  <c r="D11" i="64"/>
  <c r="E11" i="64"/>
  <c r="E17" i="64"/>
  <c r="D31" i="59"/>
  <c r="E6" i="57"/>
  <c r="D7" i="57"/>
  <c r="E7" i="57"/>
  <c r="E9" i="57"/>
  <c r="D11" i="57"/>
  <c r="E11" i="57"/>
  <c r="E6" i="56"/>
  <c r="E7" i="56" s="1"/>
  <c r="E11" i="56" s="1"/>
  <c r="D7" i="56"/>
  <c r="D11" i="56"/>
  <c r="E9" i="56" s="1"/>
  <c r="E59" i="55"/>
  <c r="F59" i="55"/>
  <c r="F65" i="55"/>
  <c r="E44" i="53"/>
  <c r="F44" i="53"/>
  <c r="F50" i="53"/>
  <c r="E63" i="50"/>
  <c r="F63" i="50"/>
  <c r="E69" i="50"/>
  <c r="F69" i="50"/>
  <c r="F75" i="50"/>
  <c r="F14" i="48"/>
  <c r="F15" i="48"/>
  <c r="F22" i="48"/>
  <c r="F23" i="48"/>
  <c r="F30" i="48"/>
  <c r="F31" i="48"/>
  <c r="E36" i="48"/>
  <c r="F39" i="48"/>
  <c r="F40" i="48" s="1"/>
  <c r="E40" i="48"/>
  <c r="E42" i="48"/>
  <c r="E46" i="48"/>
  <c r="F8" i="48" s="1"/>
  <c r="E45" i="47"/>
  <c r="F45" i="47"/>
  <c r="E52" i="47"/>
  <c r="F52" i="47"/>
  <c r="E54" i="47"/>
  <c r="F58" i="47"/>
  <c r="D75" i="47"/>
  <c r="E60" i="43"/>
  <c r="F60" i="43"/>
  <c r="E66" i="43"/>
  <c r="F66" i="43"/>
  <c r="F72" i="43"/>
  <c r="E50" i="42"/>
  <c r="F50" i="42"/>
  <c r="F56" i="42"/>
  <c r="D73" i="42"/>
  <c r="F29" i="48" l="1"/>
  <c r="F21" i="48"/>
  <c r="F13" i="48"/>
  <c r="F12" i="48"/>
  <c r="F11" i="48"/>
  <c r="F28" i="48"/>
  <c r="F44" i="48"/>
  <c r="F34" i="48"/>
  <c r="F26" i="48"/>
  <c r="F18" i="48"/>
  <c r="F10" i="48"/>
  <c r="F20" i="48"/>
  <c r="F35" i="48"/>
  <c r="F27" i="48"/>
  <c r="F19" i="48"/>
  <c r="F33" i="48"/>
  <c r="F25" i="48"/>
  <c r="F17" i="48"/>
  <c r="F9" i="48"/>
  <c r="F36" i="48" s="1"/>
  <c r="F42" i="48" s="1"/>
  <c r="F46" i="48" s="1"/>
  <c r="F32" i="48"/>
  <c r="F24" i="48"/>
  <c r="F16" i="48"/>
  <c r="F22" i="25"/>
  <c r="F159" i="14" l="1"/>
  <c r="F158" i="14"/>
  <c r="F157" i="14"/>
  <c r="F156" i="14"/>
  <c r="F155" i="14"/>
  <c r="F154" i="14"/>
  <c r="F153" i="14"/>
  <c r="F152" i="14"/>
  <c r="F151" i="14"/>
  <c r="F150" i="14"/>
  <c r="F149" i="14"/>
  <c r="F148" i="14"/>
  <c r="F147" i="14"/>
  <c r="F146" i="14"/>
  <c r="F145" i="14"/>
  <c r="F144" i="14"/>
  <c r="F143" i="14"/>
  <c r="F142" i="14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7" i="14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7" i="3"/>
  <c r="D40" i="34" l="1"/>
  <c r="E82" i="41" l="1"/>
  <c r="E77" i="41"/>
  <c r="E63" i="41"/>
  <c r="E59" i="41"/>
  <c r="E47" i="7"/>
  <c r="E82" i="7"/>
  <c r="E76" i="7"/>
  <c r="E56" i="7"/>
  <c r="E73" i="41"/>
  <c r="E84" i="41" l="1"/>
  <c r="E89" i="41" s="1"/>
  <c r="F81" i="41" s="1"/>
  <c r="F82" i="41" s="1"/>
  <c r="G59" i="41"/>
  <c r="E42" i="12"/>
  <c r="E36" i="6"/>
  <c r="F54" i="41" l="1"/>
  <c r="F41" i="41"/>
  <c r="F38" i="41"/>
  <c r="F47" i="41"/>
  <c r="F12" i="41"/>
  <c r="F58" i="41"/>
  <c r="F8" i="41"/>
  <c r="F31" i="41"/>
  <c r="F62" i="41"/>
  <c r="F76" i="41"/>
  <c r="F77" i="41" s="1"/>
  <c r="F17" i="41"/>
  <c r="F71" i="41"/>
  <c r="F30" i="41"/>
  <c r="F45" i="41"/>
  <c r="F51" i="41"/>
  <c r="F49" i="41"/>
  <c r="F22" i="41"/>
  <c r="F21" i="41"/>
  <c r="F43" i="41"/>
  <c r="F55" i="41"/>
  <c r="F10" i="41"/>
  <c r="F36" i="41"/>
  <c r="F35" i="41"/>
  <c r="F28" i="41"/>
  <c r="F15" i="41"/>
  <c r="F33" i="41"/>
  <c r="F20" i="41"/>
  <c r="F46" i="41"/>
  <c r="F16" i="41"/>
  <c r="F69" i="41"/>
  <c r="F25" i="41"/>
  <c r="F86" i="41"/>
  <c r="F39" i="41"/>
  <c r="F26" i="41"/>
  <c r="F29" i="41"/>
  <c r="F48" i="41"/>
  <c r="F27" i="41"/>
  <c r="F40" i="41"/>
  <c r="F32" i="41"/>
  <c r="F7" i="41"/>
  <c r="F72" i="41"/>
  <c r="F23" i="41"/>
  <c r="F14" i="41"/>
  <c r="F9" i="41"/>
  <c r="F68" i="41"/>
  <c r="F42" i="41"/>
  <c r="F53" i="41"/>
  <c r="F19" i="41"/>
  <c r="F67" i="41"/>
  <c r="F56" i="41"/>
  <c r="F52" i="41"/>
  <c r="F18" i="41"/>
  <c r="F37" i="41"/>
  <c r="F11" i="41"/>
  <c r="F34" i="41"/>
  <c r="F50" i="41"/>
  <c r="F24" i="41"/>
  <c r="F44" i="41"/>
  <c r="F57" i="41"/>
  <c r="F13" i="41"/>
  <c r="F70" i="41"/>
  <c r="F87" i="41"/>
  <c r="E16" i="8"/>
  <c r="E24" i="8"/>
  <c r="E31" i="8"/>
  <c r="E12" i="8"/>
  <c r="E95" i="15"/>
  <c r="E138" i="15"/>
  <c r="E167" i="15"/>
  <c r="E150" i="15"/>
  <c r="E62" i="12"/>
  <c r="F67" i="3"/>
  <c r="E67" i="3"/>
  <c r="F116" i="4"/>
  <c r="E116" i="4"/>
  <c r="F105" i="5"/>
  <c r="E105" i="5"/>
  <c r="F83" i="10"/>
  <c r="E83" i="10"/>
  <c r="F161" i="14"/>
  <c r="E161" i="14"/>
  <c r="F42" i="40"/>
  <c r="E42" i="40"/>
  <c r="F71" i="40"/>
  <c r="E71" i="40"/>
  <c r="E33" i="8" l="1"/>
  <c r="F63" i="41"/>
  <c r="F73" i="41"/>
  <c r="F59" i="41"/>
  <c r="E37" i="8"/>
  <c r="E169" i="15"/>
  <c r="F23" i="8" l="1"/>
  <c r="F15" i="8"/>
  <c r="F16" i="8" s="1"/>
  <c r="F28" i="8"/>
  <c r="F22" i="8"/>
  <c r="F21" i="8"/>
  <c r="F35" i="8"/>
  <c r="F20" i="8"/>
  <c r="F30" i="8"/>
  <c r="F29" i="8"/>
  <c r="F27" i="8"/>
  <c r="F84" i="41"/>
  <c r="F9" i="8"/>
  <c r="F8" i="8"/>
  <c r="F10" i="8"/>
  <c r="F11" i="8"/>
  <c r="F7" i="8"/>
  <c r="E173" i="15"/>
  <c r="F31" i="8" l="1"/>
  <c r="F89" i="41"/>
  <c r="F24" i="8"/>
  <c r="F12" i="8"/>
  <c r="F166" i="15"/>
  <c r="F158" i="15"/>
  <c r="F149" i="15"/>
  <c r="F136" i="15"/>
  <c r="F120" i="15"/>
  <c r="F109" i="15"/>
  <c r="F36" i="15"/>
  <c r="F50" i="15"/>
  <c r="F63" i="15"/>
  <c r="F165" i="15"/>
  <c r="F157" i="15"/>
  <c r="F148" i="15"/>
  <c r="F135" i="15"/>
  <c r="F119" i="15"/>
  <c r="F104" i="15"/>
  <c r="F12" i="15"/>
  <c r="F26" i="15"/>
  <c r="F39" i="15"/>
  <c r="F51" i="15"/>
  <c r="F65" i="15"/>
  <c r="F76" i="15"/>
  <c r="F90" i="15"/>
  <c r="F164" i="15"/>
  <c r="F156" i="15"/>
  <c r="F145" i="15"/>
  <c r="F134" i="15"/>
  <c r="F118" i="15"/>
  <c r="F103" i="15"/>
  <c r="F15" i="15"/>
  <c r="F27" i="15"/>
  <c r="F41" i="15"/>
  <c r="F52" i="15"/>
  <c r="F66" i="15"/>
  <c r="F79" i="15"/>
  <c r="F91" i="15"/>
  <c r="F163" i="15"/>
  <c r="F155" i="15"/>
  <c r="F144" i="15"/>
  <c r="F133" i="15"/>
  <c r="F117" i="15"/>
  <c r="F102" i="15"/>
  <c r="F17" i="15"/>
  <c r="F28" i="15"/>
  <c r="F42" i="15"/>
  <c r="F55" i="15"/>
  <c r="F67" i="15"/>
  <c r="F81" i="15"/>
  <c r="F92" i="15"/>
  <c r="F162" i="15"/>
  <c r="F154" i="15"/>
  <c r="F128" i="15"/>
  <c r="F114" i="15"/>
  <c r="F18" i="15"/>
  <c r="F31" i="15"/>
  <c r="F57" i="15"/>
  <c r="F68" i="15"/>
  <c r="F7" i="15"/>
  <c r="F143" i="15"/>
  <c r="F101" i="15"/>
  <c r="F43" i="15"/>
  <c r="F82" i="15"/>
  <c r="F161" i="15"/>
  <c r="F153" i="15"/>
  <c r="F142" i="15"/>
  <c r="F127" i="15"/>
  <c r="F112" i="15"/>
  <c r="F98" i="15"/>
  <c r="F19" i="15"/>
  <c r="F33" i="15"/>
  <c r="F44" i="15"/>
  <c r="F58" i="15"/>
  <c r="F71" i="15"/>
  <c r="F83" i="15"/>
  <c r="F159" i="15"/>
  <c r="F147" i="15"/>
  <c r="F110" i="15"/>
  <c r="F23" i="15"/>
  <c r="F49" i="15"/>
  <c r="F74" i="15"/>
  <c r="F25" i="15"/>
  <c r="F75" i="15"/>
  <c r="F171" i="15"/>
  <c r="F160" i="15"/>
  <c r="F146" i="15"/>
  <c r="F126" i="15"/>
  <c r="F111" i="15"/>
  <c r="F9" i="15"/>
  <c r="F20" i="15"/>
  <c r="F34" i="15"/>
  <c r="F47" i="15"/>
  <c r="F59" i="15"/>
  <c r="F73" i="15"/>
  <c r="F84" i="15"/>
  <c r="F125" i="15"/>
  <c r="F10" i="15"/>
  <c r="F35" i="15"/>
  <c r="F60" i="15"/>
  <c r="F87" i="15"/>
  <c r="F11" i="15"/>
  <c r="F89" i="15"/>
  <c r="F88" i="15"/>
  <c r="F24" i="15"/>
  <c r="F106" i="15"/>
  <c r="F54" i="15"/>
  <c r="F115" i="15"/>
  <c r="F53" i="15"/>
  <c r="F116" i="15"/>
  <c r="F46" i="15"/>
  <c r="F45" i="15"/>
  <c r="F93" i="15"/>
  <c r="F86" i="15"/>
  <c r="F77" i="15"/>
  <c r="F129" i="15"/>
  <c r="F108" i="15"/>
  <c r="F80" i="15"/>
  <c r="F16" i="15"/>
  <c r="F122" i="15"/>
  <c r="F123" i="15"/>
  <c r="F124" i="15"/>
  <c r="F94" i="15"/>
  <c r="F14" i="15"/>
  <c r="F40" i="15"/>
  <c r="F100" i="15"/>
  <c r="F72" i="15"/>
  <c r="F8" i="15"/>
  <c r="F130" i="15"/>
  <c r="F38" i="15"/>
  <c r="F131" i="15"/>
  <c r="F37" i="15"/>
  <c r="F132" i="15"/>
  <c r="F30" i="15"/>
  <c r="F113" i="15"/>
  <c r="F22" i="15"/>
  <c r="F21" i="15"/>
  <c r="F78" i="15"/>
  <c r="F13" i="15"/>
  <c r="F70" i="15"/>
  <c r="F137" i="15"/>
  <c r="F61" i="15"/>
  <c r="F64" i="15"/>
  <c r="F105" i="15"/>
  <c r="F29" i="15"/>
  <c r="F85" i="15"/>
  <c r="F121" i="15"/>
  <c r="F99" i="15"/>
  <c r="F62" i="15"/>
  <c r="F56" i="15"/>
  <c r="F32" i="15"/>
  <c r="F48" i="15"/>
  <c r="F69" i="15"/>
  <c r="F107" i="15"/>
  <c r="F95" i="15" l="1"/>
  <c r="F33" i="8"/>
  <c r="F138" i="15"/>
  <c r="F150" i="15"/>
  <c r="F167" i="15"/>
  <c r="F169" i="15" l="1"/>
  <c r="F173" i="15" s="1"/>
  <c r="F83" i="40"/>
  <c r="F77" i="40"/>
  <c r="E77" i="40"/>
  <c r="F26" i="39"/>
  <c r="F20" i="39"/>
  <c r="E20" i="39"/>
  <c r="F25" i="38"/>
  <c r="F19" i="38"/>
  <c r="E19" i="38"/>
  <c r="F25" i="37"/>
  <c r="F19" i="37"/>
  <c r="E19" i="37"/>
  <c r="F24" i="36"/>
  <c r="F18" i="36"/>
  <c r="E18" i="36"/>
  <c r="F28" i="35"/>
  <c r="F22" i="35"/>
  <c r="E22" i="35"/>
  <c r="F27" i="34"/>
  <c r="F21" i="34"/>
  <c r="E21" i="34"/>
  <c r="F27" i="33"/>
  <c r="F21" i="33"/>
  <c r="F17" i="33"/>
  <c r="E21" i="33"/>
  <c r="E17" i="33"/>
  <c r="F31" i="32"/>
  <c r="F21" i="32"/>
  <c r="F25" i="32"/>
  <c r="E25" i="32"/>
  <c r="E21" i="32"/>
  <c r="F29" i="31"/>
  <c r="F23" i="31"/>
  <c r="F19" i="31"/>
  <c r="E23" i="31"/>
  <c r="E19" i="31"/>
  <c r="F27" i="30"/>
  <c r="F17" i="30"/>
  <c r="F21" i="30"/>
  <c r="E21" i="30"/>
  <c r="E17" i="30"/>
  <c r="F26" i="29"/>
  <c r="F20" i="29"/>
  <c r="E20" i="29"/>
  <c r="F30" i="28"/>
  <c r="F24" i="28"/>
  <c r="E24" i="28"/>
  <c r="F30" i="27"/>
  <c r="F24" i="27"/>
  <c r="E24" i="27"/>
  <c r="F34" i="26"/>
  <c r="F28" i="26"/>
  <c r="F24" i="26"/>
  <c r="E28" i="26"/>
  <c r="E24" i="26"/>
  <c r="F33" i="25"/>
  <c r="F27" i="25"/>
  <c r="E27" i="25"/>
  <c r="E22" i="25"/>
  <c r="F31" i="24"/>
  <c r="F25" i="24"/>
  <c r="F20" i="24"/>
  <c r="E25" i="24"/>
  <c r="E20" i="24"/>
  <c r="F36" i="23"/>
  <c r="F30" i="23"/>
  <c r="F25" i="23"/>
  <c r="E30" i="23"/>
  <c r="E25" i="23"/>
  <c r="F34" i="22"/>
  <c r="F28" i="22"/>
  <c r="F23" i="22"/>
  <c r="E28" i="22"/>
  <c r="E23" i="22"/>
  <c r="F34" i="21"/>
  <c r="F28" i="21"/>
  <c r="F22" i="21"/>
  <c r="E28" i="21"/>
  <c r="E22" i="21"/>
  <c r="F38" i="20"/>
  <c r="F32" i="20"/>
  <c r="F26" i="20"/>
  <c r="E32" i="20"/>
  <c r="E26" i="20"/>
  <c r="F35" i="19"/>
  <c r="F29" i="19"/>
  <c r="F24" i="19"/>
  <c r="E29" i="19"/>
  <c r="E24" i="19"/>
  <c r="F39" i="18"/>
  <c r="F33" i="18"/>
  <c r="F28" i="18"/>
  <c r="E33" i="18"/>
  <c r="E28" i="18"/>
  <c r="F35" i="17"/>
  <c r="F29" i="17"/>
  <c r="F23" i="17"/>
  <c r="F19" i="17"/>
  <c r="E29" i="17"/>
  <c r="E23" i="17"/>
  <c r="E19" i="17"/>
  <c r="F35" i="16"/>
  <c r="F29" i="16"/>
  <c r="F19" i="16"/>
  <c r="E29" i="16"/>
  <c r="F23" i="16"/>
  <c r="E23" i="16"/>
  <c r="E19" i="16"/>
  <c r="F175" i="14"/>
  <c r="F169" i="14"/>
  <c r="F98" i="14"/>
  <c r="E169" i="14"/>
  <c r="E98" i="14"/>
  <c r="F40" i="13"/>
  <c r="F34" i="13"/>
  <c r="F13" i="13"/>
  <c r="E34" i="13"/>
  <c r="E13" i="13"/>
  <c r="E73" i="12"/>
  <c r="E67" i="12"/>
  <c r="E75" i="12" s="1"/>
  <c r="E79" i="12" s="1"/>
  <c r="F83" i="11"/>
  <c r="F77" i="11"/>
  <c r="F26" i="11"/>
  <c r="F12" i="11"/>
  <c r="E77" i="11"/>
  <c r="E26" i="11"/>
  <c r="E12" i="11"/>
  <c r="F119" i="10"/>
  <c r="F113" i="10"/>
  <c r="F95" i="10"/>
  <c r="F51" i="10"/>
  <c r="E113" i="10"/>
  <c r="E95" i="10"/>
  <c r="E51" i="10"/>
  <c r="F17" i="9"/>
  <c r="F11" i="9"/>
  <c r="E11" i="9"/>
  <c r="F37" i="8"/>
  <c r="E86" i="7"/>
  <c r="E88" i="7" s="1"/>
  <c r="E92" i="7" s="1"/>
  <c r="E66" i="6"/>
  <c r="E61" i="6"/>
  <c r="E56" i="6"/>
  <c r="E68" i="6" s="1"/>
  <c r="E72" i="6" s="1"/>
  <c r="F116" i="5"/>
  <c r="F110" i="5"/>
  <c r="F59" i="5"/>
  <c r="E110" i="5"/>
  <c r="E59" i="5"/>
  <c r="F128" i="4"/>
  <c r="F122" i="4"/>
  <c r="F78" i="4"/>
  <c r="E122" i="4"/>
  <c r="E78" i="4"/>
  <c r="F58" i="3"/>
  <c r="F69" i="3" s="1"/>
  <c r="F73" i="3" s="1"/>
  <c r="E58" i="3"/>
  <c r="E69" i="3" s="1"/>
  <c r="F40" i="2"/>
  <c r="F34" i="2"/>
  <c r="E34" i="2"/>
  <c r="F77" i="12" l="1"/>
  <c r="F60" i="12"/>
  <c r="F52" i="12"/>
  <c r="F39" i="12"/>
  <c r="F31" i="12"/>
  <c r="F23" i="12"/>
  <c r="F15" i="12"/>
  <c r="F7" i="12"/>
  <c r="F49" i="12"/>
  <c r="F12" i="12"/>
  <c r="F71" i="12"/>
  <c r="F48" i="12"/>
  <c r="F27" i="12"/>
  <c r="F11" i="12"/>
  <c r="F54" i="12"/>
  <c r="F25" i="12"/>
  <c r="F61" i="12"/>
  <c r="F24" i="12"/>
  <c r="F16" i="12"/>
  <c r="F59" i="12"/>
  <c r="F51" i="12"/>
  <c r="F38" i="12"/>
  <c r="F30" i="12"/>
  <c r="F22" i="12"/>
  <c r="F14" i="12"/>
  <c r="F41" i="12"/>
  <c r="F57" i="12"/>
  <c r="F20" i="12"/>
  <c r="F56" i="12"/>
  <c r="F19" i="12"/>
  <c r="F33" i="12"/>
  <c r="F53" i="12"/>
  <c r="F58" i="12"/>
  <c r="F50" i="12"/>
  <c r="F37" i="12"/>
  <c r="F29" i="12"/>
  <c r="F21" i="12"/>
  <c r="F13" i="12"/>
  <c r="F72" i="12"/>
  <c r="F36" i="12"/>
  <c r="F35" i="12"/>
  <c r="F28" i="12"/>
  <c r="F46" i="12"/>
  <c r="F9" i="12"/>
  <c r="F32" i="12"/>
  <c r="F8" i="12"/>
  <c r="F70" i="12"/>
  <c r="F55" i="12"/>
  <c r="F47" i="12"/>
  <c r="F34" i="12"/>
  <c r="F26" i="12"/>
  <c r="F18" i="12"/>
  <c r="F10" i="12"/>
  <c r="F66" i="12"/>
  <c r="F67" i="12" s="1"/>
  <c r="F17" i="12"/>
  <c r="F40" i="12"/>
  <c r="F30" i="7"/>
  <c r="F16" i="7"/>
  <c r="F39" i="7"/>
  <c r="F8" i="7"/>
  <c r="F27" i="7"/>
  <c r="F35" i="7"/>
  <c r="F46" i="7"/>
  <c r="F31" i="7"/>
  <c r="F19" i="7"/>
  <c r="F18" i="7"/>
  <c r="F29" i="7"/>
  <c r="F33" i="7"/>
  <c r="F38" i="7"/>
  <c r="F66" i="7"/>
  <c r="F61" i="7"/>
  <c r="F32" i="7"/>
  <c r="F63" i="7"/>
  <c r="F73" i="7"/>
  <c r="F26" i="7"/>
  <c r="F24" i="7"/>
  <c r="F69" i="7"/>
  <c r="F12" i="7"/>
  <c r="F20" i="7"/>
  <c r="F15" i="7"/>
  <c r="F9" i="7"/>
  <c r="F51" i="7"/>
  <c r="F80" i="7"/>
  <c r="F68" i="7"/>
  <c r="F90" i="7"/>
  <c r="F41" i="7"/>
  <c r="F23" i="7"/>
  <c r="F43" i="7"/>
  <c r="F21" i="7"/>
  <c r="F25" i="7"/>
  <c r="F42" i="7"/>
  <c r="F75" i="7"/>
  <c r="F65" i="7"/>
  <c r="F72" i="7"/>
  <c r="F60" i="7"/>
  <c r="F17" i="7"/>
  <c r="F14" i="7"/>
  <c r="F45" i="7"/>
  <c r="F70" i="7"/>
  <c r="F13" i="7"/>
  <c r="F62" i="7"/>
  <c r="F36" i="7"/>
  <c r="F11" i="7"/>
  <c r="F10" i="7"/>
  <c r="F7" i="7"/>
  <c r="F22" i="7"/>
  <c r="F67" i="7"/>
  <c r="F50" i="7"/>
  <c r="F64" i="7"/>
  <c r="F40" i="7"/>
  <c r="F34" i="7"/>
  <c r="F55" i="7"/>
  <c r="F56" i="7" s="1"/>
  <c r="F44" i="7"/>
  <c r="F85" i="7"/>
  <c r="F86" i="7" s="1"/>
  <c r="F37" i="7"/>
  <c r="F28" i="7"/>
  <c r="F81" i="7"/>
  <c r="F71" i="7"/>
  <c r="F74" i="7"/>
  <c r="F53" i="6"/>
  <c r="F44" i="6"/>
  <c r="F51" i="6"/>
  <c r="F50" i="6"/>
  <c r="F41" i="6"/>
  <c r="F15" i="6"/>
  <c r="F32" i="6"/>
  <c r="F26" i="6"/>
  <c r="F20" i="6"/>
  <c r="F27" i="6"/>
  <c r="F46" i="6"/>
  <c r="F48" i="6"/>
  <c r="F14" i="6"/>
  <c r="F45" i="6"/>
  <c r="F10" i="6"/>
  <c r="F43" i="6"/>
  <c r="F42" i="6"/>
  <c r="F13" i="6"/>
  <c r="F23" i="6"/>
  <c r="F54" i="6"/>
  <c r="F55" i="6"/>
  <c r="F64" i="6"/>
  <c r="F9" i="6"/>
  <c r="F18" i="6"/>
  <c r="F11" i="6"/>
  <c r="F12" i="6"/>
  <c r="F21" i="6"/>
  <c r="F31" i="6"/>
  <c r="F19" i="6"/>
  <c r="F29" i="6"/>
  <c r="F28" i="6"/>
  <c r="F40" i="6"/>
  <c r="F47" i="6"/>
  <c r="F65" i="6"/>
  <c r="F17" i="6"/>
  <c r="F33" i="6"/>
  <c r="F8" i="6"/>
  <c r="F22" i="6"/>
  <c r="F70" i="6"/>
  <c r="F24" i="6"/>
  <c r="F25" i="6"/>
  <c r="F34" i="6"/>
  <c r="F60" i="6"/>
  <c r="F61" i="6" s="1"/>
  <c r="F7" i="6"/>
  <c r="F30" i="6"/>
  <c r="F16" i="6"/>
  <c r="F52" i="6"/>
  <c r="F35" i="6"/>
  <c r="F49" i="6"/>
  <c r="F66" i="6" l="1"/>
  <c r="F76" i="7"/>
  <c r="F73" i="12"/>
  <c r="F62" i="12"/>
  <c r="F42" i="12"/>
  <c r="F75" i="12" s="1"/>
  <c r="F79" i="12" s="1"/>
  <c r="F82" i="7"/>
  <c r="F47" i="7"/>
  <c r="F88" i="7" s="1"/>
  <c r="F92" i="7" s="1"/>
  <c r="F56" i="6"/>
  <c r="F36" i="6"/>
  <c r="F68" i="6" l="1"/>
  <c r="F72" i="6" s="1"/>
</calcChain>
</file>

<file path=xl/sharedStrings.xml><?xml version="1.0" encoding="utf-8"?>
<sst xmlns="http://schemas.openxmlformats.org/spreadsheetml/2006/main" count="8897" uniqueCount="2006">
  <si>
    <t>ISIN Number</t>
  </si>
  <si>
    <t>Instrument Name</t>
  </si>
  <si>
    <t>Rating</t>
  </si>
  <si>
    <t>Quantity</t>
  </si>
  <si>
    <t xml:space="preserve">Market Value(Rs. in Lakhs) </t>
  </si>
  <si>
    <t>% to Net Assets</t>
  </si>
  <si>
    <t>Debt Instruments</t>
  </si>
  <si>
    <t>(a) Listed / awaiting listing on Stock Exchanges</t>
  </si>
  <si>
    <t>INE752E07MZ9</t>
  </si>
  <si>
    <t>CARE AAA</t>
  </si>
  <si>
    <t>INE163N08065</t>
  </si>
  <si>
    <t>CARE AAA(SO)</t>
  </si>
  <si>
    <t>INE134E08JY7</t>
  </si>
  <si>
    <t>CRISIL AAA</t>
  </si>
  <si>
    <t>INE047A08141</t>
  </si>
  <si>
    <t>INE029A08057</t>
  </si>
  <si>
    <t>INE906B07FE6</t>
  </si>
  <si>
    <t>INE090A08TW2</t>
  </si>
  <si>
    <t>CARE AA+</t>
  </si>
  <si>
    <t>INE028A08083</t>
  </si>
  <si>
    <t>CARE AA</t>
  </si>
  <si>
    <t>INE705A08094</t>
  </si>
  <si>
    <t>ICRA AA-</t>
  </si>
  <si>
    <t>INE861G08035</t>
  </si>
  <si>
    <t>CRISIL AAA(SO)</t>
  </si>
  <si>
    <t>INE261F08AL1</t>
  </si>
  <si>
    <t>INE020B08BP9</t>
  </si>
  <si>
    <t>INE434A08067</t>
  </si>
  <si>
    <t>CRISIL AA-</t>
  </si>
  <si>
    <t>INE976G08064</t>
  </si>
  <si>
    <t>INE556F08JI1</t>
  </si>
  <si>
    <t>INE261F08AS6</t>
  </si>
  <si>
    <t>INE261F08AI7</t>
  </si>
  <si>
    <t>INE053F07BC1</t>
  </si>
  <si>
    <t>INE01XX07026</t>
  </si>
  <si>
    <t>INE941D08065</t>
  </si>
  <si>
    <t>INE514E08FL5</t>
  </si>
  <si>
    <t>ICRA AA+</t>
  </si>
  <si>
    <t>INE667A08104</t>
  </si>
  <si>
    <t>CARE A+</t>
  </si>
  <si>
    <t>INE053F07942</t>
  </si>
  <si>
    <t>INE134E08IW3</t>
  </si>
  <si>
    <t>INE752E07LT4</t>
  </si>
  <si>
    <t>INE020B08BM6</t>
  </si>
  <si>
    <t>INE752E07NN3</t>
  </si>
  <si>
    <t>Total</t>
  </si>
  <si>
    <t>Call, Cash &amp; Other Assets</t>
  </si>
  <si>
    <t>Net Asset</t>
  </si>
  <si>
    <t>Note</t>
  </si>
  <si>
    <t>a) NAV at the beginning and at the end of the Half-year ended 30Apr2019</t>
  </si>
  <si>
    <t>NAV as on 31-Oct-2018</t>
  </si>
  <si>
    <t>Direct Growth</t>
  </si>
  <si>
    <t>Dividend</t>
  </si>
  <si>
    <t>Growth</t>
  </si>
  <si>
    <t>NAV as on 30-Apr-2019</t>
  </si>
  <si>
    <t>b) Dividends declared during the Half - year ended 30-Apr-2019</t>
  </si>
  <si>
    <t>Nil</t>
  </si>
  <si>
    <t>c) Average Maturity as on 30-Apr-2019</t>
  </si>
  <si>
    <r>
      <t>Franklin India Banking &amp; PSU Debt Fund As of -30Ap</t>
    </r>
    <r>
      <rPr>
        <b/>
        <sz val="8"/>
        <color theme="1"/>
        <rFont val="Arial"/>
        <family val="2"/>
      </rPr>
      <t>r2019</t>
    </r>
  </si>
  <si>
    <t>INE134E08JX9</t>
  </si>
  <si>
    <t>INE721A08DC8</t>
  </si>
  <si>
    <t>CRISIL AA+</t>
  </si>
  <si>
    <t>INE641O08035</t>
  </si>
  <si>
    <t>INE115A07FQ0</t>
  </si>
  <si>
    <t>INE295J08022</t>
  </si>
  <si>
    <t>CARE AA(SO)</t>
  </si>
  <si>
    <t>INE438A07144</t>
  </si>
  <si>
    <t>INE047A08133</t>
  </si>
  <si>
    <t>INE110L07096</t>
  </si>
  <si>
    <t>INE163N08073</t>
  </si>
  <si>
    <t>ICRA AAA</t>
  </si>
  <si>
    <t>INE110L07070</t>
  </si>
  <si>
    <t>INE941D07125</t>
  </si>
  <si>
    <t>INE115A07NM3</t>
  </si>
  <si>
    <t>INE481G08057</t>
  </si>
  <si>
    <t>INE110L08011</t>
  </si>
  <si>
    <t>INE134E08GT3</t>
  </si>
  <si>
    <t>INE090A08UB4</t>
  </si>
  <si>
    <t>INE134E08JW1</t>
  </si>
  <si>
    <t>INE296A07ON7</t>
  </si>
  <si>
    <t>INE110L08037</t>
  </si>
  <si>
    <t>INE110L07088</t>
  </si>
  <si>
    <t>INE053F07AK6</t>
  </si>
  <si>
    <t>INE916DA7MX1</t>
  </si>
  <si>
    <t>INE134E08IH4</t>
  </si>
  <si>
    <t>INE115A07NW2</t>
  </si>
  <si>
    <t>INE020B08AS5</t>
  </si>
  <si>
    <t>INE756I07CD9</t>
  </si>
  <si>
    <t>INE296A07QQ5</t>
  </si>
  <si>
    <t>INE848E07815</t>
  </si>
  <si>
    <t>INE053F09HR2</t>
  </si>
  <si>
    <t>INE860H07GE0</t>
  </si>
  <si>
    <t>INE029A07075</t>
  </si>
  <si>
    <t>INE752E07MN5</t>
  </si>
  <si>
    <t>INE115A07IO9</t>
  </si>
  <si>
    <t>INE556F08JD2</t>
  </si>
  <si>
    <t>INE115A07MT0</t>
  </si>
  <si>
    <t>INE020B08AO4</t>
  </si>
  <si>
    <t>(b) Privately Placed / Unlisted</t>
  </si>
  <si>
    <t>INE445K07106</t>
  </si>
  <si>
    <t>CARE A(SO)</t>
  </si>
  <si>
    <t>INE445K07031</t>
  </si>
  <si>
    <t>INE801J08019</t>
  </si>
  <si>
    <t>INE458U07025</t>
  </si>
  <si>
    <t>INE458U07033</t>
  </si>
  <si>
    <t>INE720G08082</t>
  </si>
  <si>
    <t>ICRA A-</t>
  </si>
  <si>
    <t>*</t>
  </si>
  <si>
    <t>* Less Than 0.01 %</t>
  </si>
  <si>
    <t>** Non - Traded / Thinly Traded Scrips</t>
  </si>
  <si>
    <t>Direct Quarterly Dividend</t>
  </si>
  <si>
    <r>
      <t>Franklin India Corporate Debt Fund As of -30Apr201</t>
    </r>
    <r>
      <rPr>
        <b/>
        <sz val="8"/>
        <color theme="1"/>
        <rFont val="Arial"/>
        <family val="2"/>
      </rPr>
      <t>9</t>
    </r>
  </si>
  <si>
    <t>Franklin India Credit Risk Fund As of -30Apr2019</t>
  </si>
  <si>
    <t>INE669E08318</t>
  </si>
  <si>
    <t>CARE AA-</t>
  </si>
  <si>
    <t>INE140A07401</t>
  </si>
  <si>
    <t>ICRA AA</t>
  </si>
  <si>
    <t>INE01E708032</t>
  </si>
  <si>
    <t>CRISIL A+(SO)</t>
  </si>
  <si>
    <t>INE516Y07030</t>
  </si>
  <si>
    <t>INE528G08352</t>
  </si>
  <si>
    <t>INE503A08036</t>
  </si>
  <si>
    <t>ICRA A+ (HYB)</t>
  </si>
  <si>
    <t>INE140A07435</t>
  </si>
  <si>
    <t>INE01E708040</t>
  </si>
  <si>
    <t>INE245A08042</t>
  </si>
  <si>
    <t>INE271C07137</t>
  </si>
  <si>
    <t>ICRA A+</t>
  </si>
  <si>
    <t>INE295J08014</t>
  </si>
  <si>
    <t>INE721A08DF1</t>
  </si>
  <si>
    <t>INE764L07173</t>
  </si>
  <si>
    <t>INE146O08118</t>
  </si>
  <si>
    <t>INE016P07120</t>
  </si>
  <si>
    <t>INE016P07138</t>
  </si>
  <si>
    <t>INE922K07039</t>
  </si>
  <si>
    <t>ICRA A</t>
  </si>
  <si>
    <t>INE540P07343</t>
  </si>
  <si>
    <t>INE128S07325</t>
  </si>
  <si>
    <t>CARE A</t>
  </si>
  <si>
    <t>INE128S07341</t>
  </si>
  <si>
    <t>INE540P07301</t>
  </si>
  <si>
    <t>INE657N07605</t>
  </si>
  <si>
    <t>CRISIL AA</t>
  </si>
  <si>
    <t>INE134E08JZ4</t>
  </si>
  <si>
    <t>INE657N07381</t>
  </si>
  <si>
    <t>INE852O07048</t>
  </si>
  <si>
    <t>INE540P07210</t>
  </si>
  <si>
    <t>INE146O08100</t>
  </si>
  <si>
    <t>INE852O07071</t>
  </si>
  <si>
    <t>INE657N07183</t>
  </si>
  <si>
    <t>INE949L08152</t>
  </si>
  <si>
    <t>IND AA-</t>
  </si>
  <si>
    <t>INE271C07160</t>
  </si>
  <si>
    <t>INE945W07035</t>
  </si>
  <si>
    <t>INE01HV07015</t>
  </si>
  <si>
    <t>INE616U07036</t>
  </si>
  <si>
    <t>INE540P07293</t>
  </si>
  <si>
    <t>INE540P07202</t>
  </si>
  <si>
    <t>INE540P07350</t>
  </si>
  <si>
    <t>INE540P07335</t>
  </si>
  <si>
    <t>INE146O08084</t>
  </si>
  <si>
    <t>INE124N07168</t>
  </si>
  <si>
    <t>BWR A</t>
  </si>
  <si>
    <t>INE146O08159</t>
  </si>
  <si>
    <t>INE155A08365</t>
  </si>
  <si>
    <t>INE128S07333</t>
  </si>
  <si>
    <t>INE852O07055</t>
  </si>
  <si>
    <t>INE540P07319</t>
  </si>
  <si>
    <t>INE540P07327</t>
  </si>
  <si>
    <t>INE155A08068</t>
  </si>
  <si>
    <t>INE146O08092</t>
  </si>
  <si>
    <t>INE667A08070</t>
  </si>
  <si>
    <t>INE081A08165</t>
  </si>
  <si>
    <t>INE658R07141</t>
  </si>
  <si>
    <t>INE128S07374</t>
  </si>
  <si>
    <t>INE146O08068</t>
  </si>
  <si>
    <t>INE001A07OO9</t>
  </si>
  <si>
    <t>INE027E07709</t>
  </si>
  <si>
    <t>INE155A08225</t>
  </si>
  <si>
    <t>INE245A08034</t>
  </si>
  <si>
    <t>INE160A08100</t>
  </si>
  <si>
    <t>IND A+</t>
  </si>
  <si>
    <t>INE503A08044</t>
  </si>
  <si>
    <t>INE03VJ07017</t>
  </si>
  <si>
    <t>INE428K07011</t>
  </si>
  <si>
    <t>BWR A-(SO)</t>
  </si>
  <si>
    <t>INE946S07130</t>
  </si>
  <si>
    <t>BWR A+ (SO)</t>
  </si>
  <si>
    <t>INE946S07080</t>
  </si>
  <si>
    <t>INE333T07063</t>
  </si>
  <si>
    <t>INE285T07081</t>
  </si>
  <si>
    <t>INE333T07055</t>
  </si>
  <si>
    <t>INE659X07014</t>
  </si>
  <si>
    <t>CARE A+(SO)</t>
  </si>
  <si>
    <t>INE840S07093</t>
  </si>
  <si>
    <t>INE080T07037</t>
  </si>
  <si>
    <t>INE840S07085</t>
  </si>
  <si>
    <t>INE946S07098</t>
  </si>
  <si>
    <t>INE125X07016</t>
  </si>
  <si>
    <t>ICRA A+(SO)</t>
  </si>
  <si>
    <t>INE582L07104</t>
  </si>
  <si>
    <t>INE713G08046</t>
  </si>
  <si>
    <t>CRISIL A+</t>
  </si>
  <si>
    <t>INE139S07017</t>
  </si>
  <si>
    <t>INE003S07189</t>
  </si>
  <si>
    <t>INE971Z07091</t>
  </si>
  <si>
    <t>BWR AA- (SO)</t>
  </si>
  <si>
    <t>INE209W07028</t>
  </si>
  <si>
    <t>INE575P08024</t>
  </si>
  <si>
    <t>IND A</t>
  </si>
  <si>
    <t>INE003S07122</t>
  </si>
  <si>
    <t>INE575P08016</t>
  </si>
  <si>
    <t>INE713G08038</t>
  </si>
  <si>
    <t>INE392R08020</t>
  </si>
  <si>
    <t>INE00U207051</t>
  </si>
  <si>
    <t>INE003S07171</t>
  </si>
  <si>
    <t>INE01EA07016</t>
  </si>
  <si>
    <t>INE458O07036</t>
  </si>
  <si>
    <t>INE507R07033</t>
  </si>
  <si>
    <t>INE498F07071</t>
  </si>
  <si>
    <t>INE498F07063</t>
  </si>
  <si>
    <t>INE082T07033</t>
  </si>
  <si>
    <t>ICRA A(SO)</t>
  </si>
  <si>
    <t>INE311S08168</t>
  </si>
  <si>
    <t>INE918T07020</t>
  </si>
  <si>
    <t>Commercial Paper</t>
  </si>
  <si>
    <t>INE660N14CH0</t>
  </si>
  <si>
    <t>CARE A1+(SO)</t>
  </si>
  <si>
    <t>INE660N14CL2</t>
  </si>
  <si>
    <t>INE459T07058</t>
  </si>
  <si>
    <t>INE124N07143</t>
  </si>
  <si>
    <t>INE271C07178</t>
  </si>
  <si>
    <t>INE516Y07048</t>
  </si>
  <si>
    <t>INE658R08024</t>
  </si>
  <si>
    <t>INE540P07228</t>
  </si>
  <si>
    <t>INE124N07200</t>
  </si>
  <si>
    <t>INE252T07057</t>
  </si>
  <si>
    <t>INE658R08032</t>
  </si>
  <si>
    <t>INE850M07137</t>
  </si>
  <si>
    <t>INE850M08036</t>
  </si>
  <si>
    <t>INE949L08137</t>
  </si>
  <si>
    <t>INE003S07213</t>
  </si>
  <si>
    <t>INE598K07011</t>
  </si>
  <si>
    <t>INE311S08135</t>
  </si>
  <si>
    <t>INE567W07011</t>
  </si>
  <si>
    <t>INE971Z07059</t>
  </si>
  <si>
    <t>INE964Q07012</t>
  </si>
  <si>
    <t>INE946S07148</t>
  </si>
  <si>
    <t>INE971Z07109</t>
  </si>
  <si>
    <t>INE285T07099</t>
  </si>
  <si>
    <t>INE922K07013</t>
  </si>
  <si>
    <t>INE764L07181</t>
  </si>
  <si>
    <t>INE311S08150</t>
  </si>
  <si>
    <t>INE316W07013</t>
  </si>
  <si>
    <t>INE081T08108</t>
  </si>
  <si>
    <t>ICRA AA-(SO)</t>
  </si>
  <si>
    <t>INE918T07038</t>
  </si>
  <si>
    <t>INE660N14CN8</t>
  </si>
  <si>
    <r>
      <t>Franklin India Dynamic Accrual Fund As of -30Apr20</t>
    </r>
    <r>
      <rPr>
        <b/>
        <sz val="8"/>
        <color theme="1"/>
        <rFont val="Arial"/>
        <family val="2"/>
      </rPr>
      <t>19</t>
    </r>
  </si>
  <si>
    <t>Franklin India Debt Hybrid Fund As of -30Apr2019</t>
  </si>
  <si>
    <t>Industry/Rating</t>
  </si>
  <si>
    <t>Equity &amp; Equity Related</t>
  </si>
  <si>
    <t>INE238A01034</t>
  </si>
  <si>
    <t>Axis Bank Ltd.</t>
  </si>
  <si>
    <t>Banks</t>
  </si>
  <si>
    <t>INE040A01026</t>
  </si>
  <si>
    <t>HDFC Bank Ltd.</t>
  </si>
  <si>
    <t>INE009A01021</t>
  </si>
  <si>
    <t>Infosys Ltd.</t>
  </si>
  <si>
    <t>Software</t>
  </si>
  <si>
    <t>INE237A01028</t>
  </si>
  <si>
    <t>Kotak Mahindra Bank Ltd.</t>
  </si>
  <si>
    <t>INE246F01010</t>
  </si>
  <si>
    <t>Gujarat State Petronet Ltd.</t>
  </si>
  <si>
    <t>Gas</t>
  </si>
  <si>
    <t>INE397D01024</t>
  </si>
  <si>
    <t>Bharti Airtel Ltd.</t>
  </si>
  <si>
    <t>Telecom - Services</t>
  </si>
  <si>
    <t>INE047A01021</t>
  </si>
  <si>
    <t>Grasim Industries Ltd.</t>
  </si>
  <si>
    <t>Cement</t>
  </si>
  <si>
    <t>INE101A01026</t>
  </si>
  <si>
    <t>Mahindra &amp; Mahindra Ltd.</t>
  </si>
  <si>
    <t>Auto</t>
  </si>
  <si>
    <t>INE089A01023</t>
  </si>
  <si>
    <t>Dr Reddy's Laboratories Ltd.</t>
  </si>
  <si>
    <t>Pharmaceuticals</t>
  </si>
  <si>
    <t>INE531A01024</t>
  </si>
  <si>
    <t>Kansai Nerolac Paints Ltd.</t>
  </si>
  <si>
    <t>Consumer Non Durables</t>
  </si>
  <si>
    <t>INE752E01010</t>
  </si>
  <si>
    <t>Power Grid Corp. of India Ltd.</t>
  </si>
  <si>
    <t>Power</t>
  </si>
  <si>
    <t>INE226A01021</t>
  </si>
  <si>
    <t>Voltas Ltd.</t>
  </si>
  <si>
    <t>Consumer Durables</t>
  </si>
  <si>
    <t>INE787D01026</t>
  </si>
  <si>
    <t>Balkrishna Industries Ltd.</t>
  </si>
  <si>
    <t>Auto Ancillaries</t>
  </si>
  <si>
    <t>INE029A01011</t>
  </si>
  <si>
    <t>Bharat Petroleum Corp. Ltd.</t>
  </si>
  <si>
    <t>Petroleum Products</t>
  </si>
  <si>
    <t>INE038A01020</t>
  </si>
  <si>
    <t>Hindalco Industries Ltd.</t>
  </si>
  <si>
    <t>Non - Ferrous Metals</t>
  </si>
  <si>
    <t>INE010B01027</t>
  </si>
  <si>
    <t>Cadila Healthcare Ltd.</t>
  </si>
  <si>
    <t>INE298A01020</t>
  </si>
  <si>
    <t>Cummins India Ltd.</t>
  </si>
  <si>
    <t>Industrial Products</t>
  </si>
  <si>
    <t>INE686F01025</t>
  </si>
  <si>
    <t>United Breweries Ltd.</t>
  </si>
  <si>
    <t>INE494B01023</t>
  </si>
  <si>
    <t>TVS Motor Co. Ltd.</t>
  </si>
  <si>
    <t>INE090A01021</t>
  </si>
  <si>
    <t>ICICI Bank Ltd.</t>
  </si>
  <si>
    <t>INE259A01022</t>
  </si>
  <si>
    <t>Colgate-Palmolive India Ltd.</t>
  </si>
  <si>
    <t>INE885A01032</t>
  </si>
  <si>
    <t>Amara Raja Batteries Ltd.</t>
  </si>
  <si>
    <t>INE199G01027</t>
  </si>
  <si>
    <t>Jagran Prakashan Ltd.</t>
  </si>
  <si>
    <t>Media &amp; Entertainment</t>
  </si>
  <si>
    <t>INE062A01020</t>
  </si>
  <si>
    <t>State Bank of India</t>
  </si>
  <si>
    <t>INE155A01022</t>
  </si>
  <si>
    <t>Tata Motors Ltd.</t>
  </si>
  <si>
    <t>INE647O01011</t>
  </si>
  <si>
    <t>Aditya Birla Fashion and Retail Ltd.</t>
  </si>
  <si>
    <t>Retailing</t>
  </si>
  <si>
    <t>INE036D01028</t>
  </si>
  <si>
    <t>Karur Vysya Bank Ltd.</t>
  </si>
  <si>
    <t>INE522F01014</t>
  </si>
  <si>
    <t>Coal India Ltd.</t>
  </si>
  <si>
    <t>Minerals/mining</t>
  </si>
  <si>
    <t>INE062A08124</t>
  </si>
  <si>
    <t>INE657N07415</t>
  </si>
  <si>
    <t>INE245A08067</t>
  </si>
  <si>
    <t>INE523H07841</t>
  </si>
  <si>
    <t>INE115A07GB0</t>
  </si>
  <si>
    <t>INE081A08207</t>
  </si>
  <si>
    <t>BWR AA</t>
  </si>
  <si>
    <t>INE434A09149</t>
  </si>
  <si>
    <t>INE053F07AC3</t>
  </si>
  <si>
    <t>INE038A07266</t>
  </si>
  <si>
    <t>INE528G09061</t>
  </si>
  <si>
    <t>INE205A07139</t>
  </si>
  <si>
    <t>INE523H07866</t>
  </si>
  <si>
    <t>INE018A14GN7</t>
  </si>
  <si>
    <t>ICRA A1+</t>
  </si>
  <si>
    <t>Government Securities</t>
  </si>
  <si>
    <t>IN0020180454</t>
  </si>
  <si>
    <t>SOVEREIGN</t>
  </si>
  <si>
    <t>IN1920180206</t>
  </si>
  <si>
    <t>Quarterly Dividend</t>
  </si>
  <si>
    <t>Franklin India Equity Hybrid Fund As of -30Apr2019</t>
  </si>
  <si>
    <t>INE242A01010</t>
  </si>
  <si>
    <t>Indian Oil Corp. Ltd.</t>
  </si>
  <si>
    <t>INE669C01036</t>
  </si>
  <si>
    <t>Tech Mahindra Ltd.</t>
  </si>
  <si>
    <t>INE347G01014</t>
  </si>
  <si>
    <t>Petronet LNG Ltd.</t>
  </si>
  <si>
    <t>INE733E01010</t>
  </si>
  <si>
    <t>NTPC Ltd.</t>
  </si>
  <si>
    <t>INE239A01016</t>
  </si>
  <si>
    <t>Nestle India Ltd.</t>
  </si>
  <si>
    <t>INE081A01012</t>
  </si>
  <si>
    <t>Tata Steel Ltd.</t>
  </si>
  <si>
    <t>Ferrous Metals</t>
  </si>
  <si>
    <t>INE094A01015</t>
  </si>
  <si>
    <t>Hindustan Petroleum Corp. Ltd.</t>
  </si>
  <si>
    <t>INE053A01029</t>
  </si>
  <si>
    <t>Indian Hotels Co. Ltd.</t>
  </si>
  <si>
    <t>INE049A01027</t>
  </si>
  <si>
    <t>Himatsingka Seide Ltd.</t>
  </si>
  <si>
    <t>Textile Products</t>
  </si>
  <si>
    <t>INE280A01028</t>
  </si>
  <si>
    <t>Titan Co. Ltd.</t>
  </si>
  <si>
    <t>INE572E01012</t>
  </si>
  <si>
    <t>PNB Housing Finance Ltd.</t>
  </si>
  <si>
    <t>Finance</t>
  </si>
  <si>
    <t>INE917I01010</t>
  </si>
  <si>
    <t>Bajaj Auto Ltd.</t>
  </si>
  <si>
    <t>INE149A01033</t>
  </si>
  <si>
    <t>Cholamandalam Financial Holdings Ltd.</t>
  </si>
  <si>
    <t>INE562A01011</t>
  </si>
  <si>
    <t>Indian Bank</t>
  </si>
  <si>
    <t>INE536H01010</t>
  </si>
  <si>
    <t>Mahindra CIE Automotive Ltd.</t>
  </si>
  <si>
    <t>INE438A01022</t>
  </si>
  <si>
    <t>Apollo Tyres Ltd.</t>
  </si>
  <si>
    <t>INE671B01018</t>
  </si>
  <si>
    <t/>
  </si>
  <si>
    <t>INE146O08035</t>
  </si>
  <si>
    <t>INE896L07561</t>
  </si>
  <si>
    <t>INE020B08740</t>
  </si>
  <si>
    <t>INE265J07282</t>
  </si>
  <si>
    <t>INE134E08IN2</t>
  </si>
  <si>
    <t>INE896L07660</t>
  </si>
  <si>
    <t>INE321N07244</t>
  </si>
  <si>
    <t>INE523H14P25</t>
  </si>
  <si>
    <t>Franklin India Floating Rate Fund As of -30Apr2019</t>
  </si>
  <si>
    <t>INE756I07CA5</t>
  </si>
  <si>
    <t>INE658R08115</t>
  </si>
  <si>
    <t>INE850M08077</t>
  </si>
  <si>
    <t>Money Market Instruments</t>
  </si>
  <si>
    <t>Certificate of Deposit</t>
  </si>
  <si>
    <t>INE556F16424</t>
  </si>
  <si>
    <t>CRISIL A1+</t>
  </si>
  <si>
    <t>INE705A16SH1</t>
  </si>
  <si>
    <t>CARE A1+</t>
  </si>
  <si>
    <t>INE476M14CC4</t>
  </si>
  <si>
    <t>INE306N14PX9</t>
  </si>
  <si>
    <t>INE523H14Q24</t>
  </si>
  <si>
    <t>INE691I14IR1</t>
  </si>
  <si>
    <t>IN1920180164</t>
  </si>
  <si>
    <t>IN0020020106</t>
  </si>
  <si>
    <t>IN0020170174</t>
  </si>
  <si>
    <t>IN0020180025</t>
  </si>
  <si>
    <r>
      <t>Franklin India Government Securities Fund As of -3</t>
    </r>
    <r>
      <rPr>
        <b/>
        <sz val="8"/>
        <color theme="1"/>
        <rFont val="Arial"/>
        <family val="2"/>
      </rPr>
      <t>0Apr2019</t>
    </r>
  </si>
  <si>
    <t>Franklin India Low Duration Fund As of -30Apr2019</t>
  </si>
  <si>
    <t>INE516Y07055</t>
  </si>
  <si>
    <t>INE658R08149</t>
  </si>
  <si>
    <t>INE265J07324</t>
  </si>
  <si>
    <t>INE265J07316</t>
  </si>
  <si>
    <t>INE205A07030</t>
  </si>
  <si>
    <t>INE540P07285</t>
  </si>
  <si>
    <t>INE245A08091</t>
  </si>
  <si>
    <t>INE516Y07022</t>
  </si>
  <si>
    <t>INE657N07597</t>
  </si>
  <si>
    <t>INE658R07257</t>
  </si>
  <si>
    <t>INE540P07277</t>
  </si>
  <si>
    <t>INE124N07150</t>
  </si>
  <si>
    <t>INE205A07147</t>
  </si>
  <si>
    <t>INE945W07027</t>
  </si>
  <si>
    <t>INE945W07019</t>
  </si>
  <si>
    <t>INE252T07040</t>
  </si>
  <si>
    <t>INE271C07129</t>
  </si>
  <si>
    <t>INE146O07052</t>
  </si>
  <si>
    <t>INE945W07043</t>
  </si>
  <si>
    <t>INE540P07194</t>
  </si>
  <si>
    <t>INE134E08GN6</t>
  </si>
  <si>
    <t>INE002A08526</t>
  </si>
  <si>
    <t>INE423Y07013</t>
  </si>
  <si>
    <t>INE333T07048</t>
  </si>
  <si>
    <t>INE285T07073</t>
  </si>
  <si>
    <t>INE840S07077</t>
  </si>
  <si>
    <t>INE209W07010</t>
  </si>
  <si>
    <t>INE476S08045</t>
  </si>
  <si>
    <t>INE357U08019</t>
  </si>
  <si>
    <t>INE157D08027</t>
  </si>
  <si>
    <t>INE960S07073</t>
  </si>
  <si>
    <t>INE960S07081</t>
  </si>
  <si>
    <t>INE082T07017</t>
  </si>
  <si>
    <t>INE081T08090</t>
  </si>
  <si>
    <t>INE095A16ZK6</t>
  </si>
  <si>
    <t>INE238A164E2</t>
  </si>
  <si>
    <t>INE238A165G4</t>
  </si>
  <si>
    <t>INE261F16314</t>
  </si>
  <si>
    <t>INE705A16RW2</t>
  </si>
  <si>
    <t>INE040A16CE4</t>
  </si>
  <si>
    <t>INE261F16371</t>
  </si>
  <si>
    <t>IND A1+</t>
  </si>
  <si>
    <t>INE477A14AC1</t>
  </si>
  <si>
    <t>INE261F14FB9</t>
  </si>
  <si>
    <t>INE001A14UG8</t>
  </si>
  <si>
    <t>INE477A14AA5</t>
  </si>
  <si>
    <t>INE001A14UH6</t>
  </si>
  <si>
    <t>INE476M14BW4</t>
  </si>
  <si>
    <t>INE660N14AV5</t>
  </si>
  <si>
    <t>INE660N14AU7</t>
  </si>
  <si>
    <t>INE660N14AY9</t>
  </si>
  <si>
    <t>INE660N14BC3</t>
  </si>
  <si>
    <t>INE660N14BA7</t>
  </si>
  <si>
    <t>INE660N14BB5</t>
  </si>
  <si>
    <t>INE020B14607</t>
  </si>
  <si>
    <t>INE134E14AL1</t>
  </si>
  <si>
    <t>INE660N14AT9</t>
  </si>
  <si>
    <t>Franklin India Liquid Fund As of -30Apr2019</t>
  </si>
  <si>
    <t>INE001A07RF0</t>
  </si>
  <si>
    <t>INE205A07113</t>
  </si>
  <si>
    <t>INE053T07026</t>
  </si>
  <si>
    <t>IND AAA</t>
  </si>
  <si>
    <t>INE155A08084</t>
  </si>
  <si>
    <t>INE261F08642</t>
  </si>
  <si>
    <t>INE028A16BC5</t>
  </si>
  <si>
    <t>INE092T16JW2</t>
  </si>
  <si>
    <t>INE476A16SB2</t>
  </si>
  <si>
    <t>INE092T16JS0</t>
  </si>
  <si>
    <t>INE095A16ZF6</t>
  </si>
  <si>
    <t>INE238A164K9</t>
  </si>
  <si>
    <t>INE095A16ZA7</t>
  </si>
  <si>
    <t>INE480Q16358</t>
  </si>
  <si>
    <t>INE572E14FX6</t>
  </si>
  <si>
    <t>INE657N14SD1</t>
  </si>
  <si>
    <t>INE242A14LL7</t>
  </si>
  <si>
    <t>INE691I14IK6</t>
  </si>
  <si>
    <t>INE476M14BY0</t>
  </si>
  <si>
    <t>INE261F14FF0</t>
  </si>
  <si>
    <t>INE094A14DT2</t>
  </si>
  <si>
    <t>INE002A14CQ3</t>
  </si>
  <si>
    <t>INE115A14BD3</t>
  </si>
  <si>
    <t>INE371K14761</t>
  </si>
  <si>
    <t>INE774D14PU5</t>
  </si>
  <si>
    <t>INE261F14FH6</t>
  </si>
  <si>
    <t>INE002A14CJ8</t>
  </si>
  <si>
    <t>INE742O14AW7</t>
  </si>
  <si>
    <t>INE085A14EV4</t>
  </si>
  <si>
    <t>INE371K14787</t>
  </si>
  <si>
    <t>INE725H14780</t>
  </si>
  <si>
    <t>INE002A14CF6</t>
  </si>
  <si>
    <t>INE501G14AJ0</t>
  </si>
  <si>
    <t>INE110L14KA8</t>
  </si>
  <si>
    <t>INE582L14EM6</t>
  </si>
  <si>
    <t>INE178A14EE3</t>
  </si>
  <si>
    <t>INE901W14AF7</t>
  </si>
  <si>
    <t>INE028E14FF6</t>
  </si>
  <si>
    <t>INE582L14EI4</t>
  </si>
  <si>
    <t>INE582L14EK0</t>
  </si>
  <si>
    <t>INE742O14AY3</t>
  </si>
  <si>
    <t>INE725H14772</t>
  </si>
  <si>
    <t>INE523H14P82</t>
  </si>
  <si>
    <t>INE582L14EJ2</t>
  </si>
  <si>
    <t>INE371K14779</t>
  </si>
  <si>
    <t>INE289B14EO5</t>
  </si>
  <si>
    <t>INE069P14208</t>
  </si>
  <si>
    <t>INE169A14FN0</t>
  </si>
  <si>
    <t>INE582L14EN4</t>
  </si>
  <si>
    <t>INE523H14Q99</t>
  </si>
  <si>
    <t>INE493F14284</t>
  </si>
  <si>
    <t>INE607M14327</t>
  </si>
  <si>
    <t>INE523H14Q81</t>
  </si>
  <si>
    <t>INE012I14KR6</t>
  </si>
  <si>
    <t>INE790I14AT4</t>
  </si>
  <si>
    <t>INE242A14LF9</t>
  </si>
  <si>
    <t>INE012I14KQ8</t>
  </si>
  <si>
    <t>Franklin India Pension Plan As of -30Apr2019</t>
  </si>
  <si>
    <t>INE685A01028</t>
  </si>
  <si>
    <t>Torrent Pharmaceuticals Ltd.</t>
  </si>
  <si>
    <t>INE865N07018</t>
  </si>
  <si>
    <t>CRISIL AA(SO)</t>
  </si>
  <si>
    <t>Franklin India Savings Fund As of -30Apr2019</t>
  </si>
  <si>
    <t>INE237A164I4</t>
  </si>
  <si>
    <t>INE480Q16416</t>
  </si>
  <si>
    <t>INE238A160K7</t>
  </si>
  <si>
    <t>INE028A16BF8</t>
  </si>
  <si>
    <t>INE033L14JD8</t>
  </si>
  <si>
    <t>INE001A14UV7</t>
  </si>
  <si>
    <t>INE027E14HI8</t>
  </si>
  <si>
    <t>INE691I14IJ8</t>
  </si>
  <si>
    <t>INE121A14QU3</t>
  </si>
  <si>
    <t>INE031A14382</t>
  </si>
  <si>
    <t>INE556F14HH5</t>
  </si>
  <si>
    <t>INE001A14UJ2</t>
  </si>
  <si>
    <t>INE002A14CG4</t>
  </si>
  <si>
    <t>INE975F14RH6</t>
  </si>
  <si>
    <t>INE01E708024</t>
  </si>
  <si>
    <t>INE01E708016</t>
  </si>
  <si>
    <t>INE434A08083</t>
  </si>
  <si>
    <t>INE852O07097</t>
  </si>
  <si>
    <t>INE694L07123</t>
  </si>
  <si>
    <t>INE852O07089</t>
  </si>
  <si>
    <t>INE016P07146</t>
  </si>
  <si>
    <t>INE128S07358</t>
  </si>
  <si>
    <t>INE459T07082</t>
  </si>
  <si>
    <t>INE459T07090</t>
  </si>
  <si>
    <t>INE459T07033</t>
  </si>
  <si>
    <t>INE459T07025</t>
  </si>
  <si>
    <t>INE608A08025</t>
  </si>
  <si>
    <t>INE155A08308</t>
  </si>
  <si>
    <t>INE657N07407</t>
  </si>
  <si>
    <t>INE852O07063</t>
  </si>
  <si>
    <t>INE503A08028</t>
  </si>
  <si>
    <t>INE146O08027</t>
  </si>
  <si>
    <t>INE694L07099</t>
  </si>
  <si>
    <t>INE514E08FK7</t>
  </si>
  <si>
    <t>INE128S07317</t>
  </si>
  <si>
    <t>INE261F08477</t>
  </si>
  <si>
    <t>INE020B08823</t>
  </si>
  <si>
    <t>INE535H07AU7</t>
  </si>
  <si>
    <t>INE774D07RY7</t>
  </si>
  <si>
    <t>INE202B07IM7</t>
  </si>
  <si>
    <t>INE001A07QF2</t>
  </si>
  <si>
    <t>INE721A07NV9</t>
  </si>
  <si>
    <t>INE003S07155</t>
  </si>
  <si>
    <t>INE971Z07042</t>
  </si>
  <si>
    <t>INE445K07098</t>
  </si>
  <si>
    <t>INE971Z07034</t>
  </si>
  <si>
    <t>INE946S07122</t>
  </si>
  <si>
    <t>INE971Z07026</t>
  </si>
  <si>
    <t>INE971Z07083</t>
  </si>
  <si>
    <t>INE080T07060</t>
  </si>
  <si>
    <t>INE00MX08011</t>
  </si>
  <si>
    <t>INE971Z07075</t>
  </si>
  <si>
    <t>INE946S07114</t>
  </si>
  <si>
    <t>INE080T07052</t>
  </si>
  <si>
    <t>INE971Z07067</t>
  </si>
  <si>
    <t>INE080T07029</t>
  </si>
  <si>
    <t>INE080T07045</t>
  </si>
  <si>
    <t>INE946S07106</t>
  </si>
  <si>
    <t>INE895D08634</t>
  </si>
  <si>
    <t>INE895D08766</t>
  </si>
  <si>
    <t>INE720G08074</t>
  </si>
  <si>
    <t>INE082T07025</t>
  </si>
  <si>
    <t>INE157D08043</t>
  </si>
  <si>
    <t>INE321N07152</t>
  </si>
  <si>
    <t>INE660N14CJ6</t>
  </si>
  <si>
    <t>INE660N14CI8</t>
  </si>
  <si>
    <t>INE660N14CK4</t>
  </si>
  <si>
    <r>
      <t>Franklin India Short Term Income Plan As of -30Apr</t>
    </r>
    <r>
      <rPr>
        <b/>
        <sz val="8"/>
        <color theme="1"/>
        <rFont val="Arial"/>
        <family val="2"/>
      </rPr>
      <t>2019</t>
    </r>
  </si>
  <si>
    <t>INE572E09536</t>
  </si>
  <si>
    <t>IND AA+</t>
  </si>
  <si>
    <t>INE270O08025</t>
  </si>
  <si>
    <t>IND A-</t>
  </si>
  <si>
    <t>INE270O08033</t>
  </si>
  <si>
    <t>INE001A07MY2</t>
  </si>
  <si>
    <t>INE548V07039</t>
  </si>
  <si>
    <t>INE866N07016</t>
  </si>
  <si>
    <t>INE001A07RN4</t>
  </si>
  <si>
    <t>INE205A07089</t>
  </si>
  <si>
    <t>INE134E08GS5</t>
  </si>
  <si>
    <t>INE205A07055</t>
  </si>
  <si>
    <t>INE146O08043</t>
  </si>
  <si>
    <t>INE623B07107</t>
  </si>
  <si>
    <t>INE623B07115</t>
  </si>
  <si>
    <t>INE548V07021</t>
  </si>
  <si>
    <t>INE850M07111</t>
  </si>
  <si>
    <t>INE905O07028</t>
  </si>
  <si>
    <t>INE694L07107</t>
  </si>
  <si>
    <t>INE020B08864</t>
  </si>
  <si>
    <t>INE572E09395</t>
  </si>
  <si>
    <t>INE001A07MZ9</t>
  </si>
  <si>
    <t>INE850M08051</t>
  </si>
  <si>
    <t>INE850M08069</t>
  </si>
  <si>
    <t>INE850M08044</t>
  </si>
  <si>
    <t>INE850M08028</t>
  </si>
  <si>
    <t>INE115A07FT4</t>
  </si>
  <si>
    <t>INE265J07183</t>
  </si>
  <si>
    <t>INE155A08217</t>
  </si>
  <si>
    <t>INE146O08050</t>
  </si>
  <si>
    <t>INE459T07066</t>
  </si>
  <si>
    <t>INE459T07074</t>
  </si>
  <si>
    <t>INE658R08131</t>
  </si>
  <si>
    <t>INE001A07RA1</t>
  </si>
  <si>
    <t>INE020B07EY7</t>
  </si>
  <si>
    <t>INE205A07105</t>
  </si>
  <si>
    <t>INE115A07FS6</t>
  </si>
  <si>
    <t>INE115A07FK3</t>
  </si>
  <si>
    <t>INE134E08GQ9</t>
  </si>
  <si>
    <t>INE001A07PH0</t>
  </si>
  <si>
    <t>INE657N07399</t>
  </si>
  <si>
    <t>INE572E09601</t>
  </si>
  <si>
    <t>INE053F07AL4</t>
  </si>
  <si>
    <t>INE016P07112</t>
  </si>
  <si>
    <t>INE848E07799</t>
  </si>
  <si>
    <t>INE752E07MI5</t>
  </si>
  <si>
    <t>INE163N08032</t>
  </si>
  <si>
    <t>INE529N07010</t>
  </si>
  <si>
    <t>INE311S08176</t>
  </si>
  <si>
    <t>INE567W07029</t>
  </si>
  <si>
    <t>INE371K08078</t>
  </si>
  <si>
    <t>INE582L07138</t>
  </si>
  <si>
    <t>INE580B07422</t>
  </si>
  <si>
    <t>INE371K08045</t>
  </si>
  <si>
    <t>INE139S07025</t>
  </si>
  <si>
    <t>INE311S08143</t>
  </si>
  <si>
    <t>INE946S07072</t>
  </si>
  <si>
    <t>INE680R07012</t>
  </si>
  <si>
    <t>INE157D08019</t>
  </si>
  <si>
    <t>INE081T07027</t>
  </si>
  <si>
    <t>INE157D08050</t>
  </si>
  <si>
    <t>INE587B08037</t>
  </si>
  <si>
    <t>INE157D08035</t>
  </si>
  <si>
    <t>INE157D08068</t>
  </si>
  <si>
    <t>INE960S07057</t>
  </si>
  <si>
    <t>INE960S07065</t>
  </si>
  <si>
    <t>INE238A160B6</t>
  </si>
  <si>
    <t>INE562A16JF9</t>
  </si>
  <si>
    <t>INE238A161I9</t>
  </si>
  <si>
    <t>INE020B14581</t>
  </si>
  <si>
    <t>INE733E14302</t>
  </si>
  <si>
    <t>INE085A14FB3</t>
  </si>
  <si>
    <t>INE110L14JX2</t>
  </si>
  <si>
    <t>INE001A14UI4</t>
  </si>
  <si>
    <t>INE660N14AZ6</t>
  </si>
  <si>
    <t>INE660N14AW3</t>
  </si>
  <si>
    <t>ICRA A1+(SO)</t>
  </si>
  <si>
    <t>INE660N14AX1</t>
  </si>
  <si>
    <r>
      <t>Franklin India Ultra Short Bond Fund As of -30Apr2</t>
    </r>
    <r>
      <rPr>
        <b/>
        <sz val="8"/>
        <color theme="1"/>
        <rFont val="Arial"/>
        <family val="2"/>
      </rPr>
      <t>019</t>
    </r>
  </si>
  <si>
    <t>INE115A07LK1</t>
  </si>
  <si>
    <t>INE053F07959</t>
  </si>
  <si>
    <t>INE733E07CF2</t>
  </si>
  <si>
    <t>INE134E08GX5</t>
  </si>
  <si>
    <r>
      <t>Franklin India Fixed Maturity Plans – Series 1 – P</t>
    </r>
    <r>
      <rPr>
        <b/>
        <sz val="8"/>
        <color theme="1"/>
        <rFont val="Arial"/>
        <family val="2"/>
      </rPr>
      <t>lan A As of -30Apr2019</t>
    </r>
  </si>
  <si>
    <r>
      <t>Franklin India Fixed Maturity Plans - Series 1 - P</t>
    </r>
    <r>
      <rPr>
        <b/>
        <sz val="8"/>
        <color theme="1"/>
        <rFont val="Arial"/>
        <family val="2"/>
      </rPr>
      <t>lan B As of -30Apr2019</t>
    </r>
  </si>
  <si>
    <t>INE031A08541</t>
  </si>
  <si>
    <t>INE733E07JZ5</t>
  </si>
  <si>
    <t>INE477A07274</t>
  </si>
  <si>
    <t>INE134E07505</t>
  </si>
  <si>
    <t>INE235P07167</t>
  </si>
  <si>
    <t>INE537P07117</t>
  </si>
  <si>
    <t>INE848E07419</t>
  </si>
  <si>
    <t>INE752E07ER3</t>
  </si>
  <si>
    <t>INE514E08951</t>
  </si>
  <si>
    <t>INE514E08928</t>
  </si>
  <si>
    <t>INE261F08956</t>
  </si>
  <si>
    <t>INE134E08JK6</t>
  </si>
  <si>
    <t>INE752E07GX6</t>
  </si>
  <si>
    <t>INE115A07MX2</t>
  </si>
  <si>
    <t>INE031A08590</t>
  </si>
  <si>
    <t>INE244N07065</t>
  </si>
  <si>
    <t>INE895D08725</t>
  </si>
  <si>
    <r>
      <t>Franklin India Fixed Maturity Plans - Series 2 - P</t>
    </r>
    <r>
      <rPr>
        <b/>
        <sz val="8"/>
        <color theme="1"/>
        <rFont val="Arial"/>
        <family val="2"/>
      </rPr>
      <t>lan A As of -30Apr2019</t>
    </r>
  </si>
  <si>
    <t>INE134E08DM5</t>
  </si>
  <si>
    <t>INE115A07JB4</t>
  </si>
  <si>
    <t>INE296A07QB7</t>
  </si>
  <si>
    <t>INE916DA7PI5</t>
  </si>
  <si>
    <t>INE756I07BW1</t>
  </si>
  <si>
    <t>INE535H07AG6</t>
  </si>
  <si>
    <r>
      <t>Franklin India Fixed Maturity Plans – Series 2 – P</t>
    </r>
    <r>
      <rPr>
        <b/>
        <sz val="8"/>
        <color theme="1"/>
        <rFont val="Arial"/>
        <family val="2"/>
      </rPr>
      <t>lan B As of -30Apr2019</t>
    </r>
  </si>
  <si>
    <t>INE756I07BU5</t>
  </si>
  <si>
    <t>INE556F08JA8</t>
  </si>
  <si>
    <t>INE020B08AR7</t>
  </si>
  <si>
    <t>INE134E08JM2</t>
  </si>
  <si>
    <t>INE377Y07029</t>
  </si>
  <si>
    <t>INE895D08881</t>
  </si>
  <si>
    <r>
      <t>Franklin India Fixed Maturity Plans – Series 2 – P</t>
    </r>
    <r>
      <rPr>
        <b/>
        <sz val="8"/>
        <color theme="1"/>
        <rFont val="Arial"/>
        <family val="2"/>
      </rPr>
      <t>lan C As of -30Apr2019</t>
    </r>
  </si>
  <si>
    <t>INE031A08566</t>
  </si>
  <si>
    <t>INE115A07AL2</t>
  </si>
  <si>
    <r>
      <t xml:space="preserve">Franklin India Fixed Maturity Plans-Series 3-Plan </t>
    </r>
    <r>
      <rPr>
        <b/>
        <sz val="8"/>
        <color theme="1"/>
        <rFont val="Arial"/>
        <family val="2"/>
      </rPr>
      <t>A As of -30Apr2019</t>
    </r>
  </si>
  <si>
    <r>
      <t>Franklin India Fixed Maturity Plans - Series 3 - P</t>
    </r>
    <r>
      <rPr>
        <b/>
        <sz val="8"/>
        <color theme="1"/>
        <rFont val="Arial"/>
        <family val="2"/>
      </rPr>
      <t>lan B As of -30Apr2019</t>
    </r>
  </si>
  <si>
    <r>
      <t>Franklin India Fixed Maturity Plans - Series 3 - P</t>
    </r>
    <r>
      <rPr>
        <b/>
        <sz val="8"/>
        <color theme="1"/>
        <rFont val="Arial"/>
        <family val="2"/>
      </rPr>
      <t>lan C As of -30Apr2019</t>
    </r>
  </si>
  <si>
    <r>
      <t>Franklin India Fixed Maturity Plans - Series 3 - P</t>
    </r>
    <r>
      <rPr>
        <b/>
        <sz val="8"/>
        <color theme="1"/>
        <rFont val="Arial"/>
        <family val="2"/>
      </rPr>
      <t>lan D As of -30Apr2019</t>
    </r>
  </si>
  <si>
    <t>INE071G08940</t>
  </si>
  <si>
    <t>INE916DA7PO3</t>
  </si>
  <si>
    <t>INE774D07SB3</t>
  </si>
  <si>
    <t>INE895D08899</t>
  </si>
  <si>
    <r>
      <t>Franklin India Fixed Maturity Plans - Series 3 - P</t>
    </r>
    <r>
      <rPr>
        <b/>
        <sz val="8"/>
        <color theme="1"/>
        <rFont val="Arial"/>
        <family val="2"/>
      </rPr>
      <t>lan E As of -30Apr2019</t>
    </r>
  </si>
  <si>
    <t>INE891K07390</t>
  </si>
  <si>
    <t>INE883A07174</t>
  </si>
  <si>
    <t>INE134E08ID3</t>
  </si>
  <si>
    <t>INE110L07112</t>
  </si>
  <si>
    <r>
      <t>Franklin India Fixed Maturity Plans - Series 3 - P</t>
    </r>
    <r>
      <rPr>
        <b/>
        <sz val="8"/>
        <color theme="1"/>
        <rFont val="Arial"/>
        <family val="2"/>
      </rPr>
      <t>lan F As of -30Apr2019</t>
    </r>
  </si>
  <si>
    <t>INE556F08JF7</t>
  </si>
  <si>
    <t>INE476M07BM9</t>
  </si>
  <si>
    <t>INE020B08AW7</t>
  </si>
  <si>
    <t>INE660A07PN1</t>
  </si>
  <si>
    <t>INE134E08DN3</t>
  </si>
  <si>
    <r>
      <t>Franklin India Fixed Maturity Plans – Series 4 – P</t>
    </r>
    <r>
      <rPr>
        <b/>
        <sz val="8"/>
        <color theme="1"/>
        <rFont val="Arial"/>
        <family val="2"/>
      </rPr>
      <t>lan A As of -30Apr2019</t>
    </r>
  </si>
  <si>
    <t>INE831R07201</t>
  </si>
  <si>
    <t>INE020B07IW2</t>
  </si>
  <si>
    <t>INE860H07FW4</t>
  </si>
  <si>
    <t>INE535H07AK8</t>
  </si>
  <si>
    <t>INE027E07642</t>
  </si>
  <si>
    <r>
      <t>Franklin India Fixed Maturity Plans – Series 4 – P</t>
    </r>
    <r>
      <rPr>
        <b/>
        <sz val="8"/>
        <color theme="1"/>
        <rFont val="Arial"/>
        <family val="2"/>
      </rPr>
      <t>lan B As of -30Apr2019</t>
    </r>
  </si>
  <si>
    <t>INE556F08JH3</t>
  </si>
  <si>
    <t>INE261F08AM9</t>
  </si>
  <si>
    <t>INE891K07440</t>
  </si>
  <si>
    <t>INE660A07PT8</t>
  </si>
  <si>
    <t>INE377Y07045</t>
  </si>
  <si>
    <r>
      <t>Franklin India Fixed Maturity Plans – Series 4 – P</t>
    </r>
    <r>
      <rPr>
        <b/>
        <sz val="8"/>
        <color theme="1"/>
        <rFont val="Arial"/>
        <family val="2"/>
      </rPr>
      <t>lan C As of -30Apr2019</t>
    </r>
  </si>
  <si>
    <r>
      <t>Franklin India Fixed Maturity Plans – Series 4 – P</t>
    </r>
    <r>
      <rPr>
        <b/>
        <sz val="8"/>
        <color theme="1"/>
        <rFont val="Arial"/>
        <family val="2"/>
      </rPr>
      <t>lan D As of -30Apr2019</t>
    </r>
  </si>
  <si>
    <r>
      <t>Franklin India Fixed Maturity Plans-Series 4 – Pla</t>
    </r>
    <r>
      <rPr>
        <b/>
        <sz val="8"/>
        <color theme="1"/>
        <rFont val="Arial"/>
        <family val="2"/>
      </rPr>
      <t>n E As of -30Apr2019</t>
    </r>
  </si>
  <si>
    <t>INE115A07LM7</t>
  </si>
  <si>
    <t>INE476M07BR8</t>
  </si>
  <si>
    <t>INE306N07KG9</t>
  </si>
  <si>
    <t>INE377Y07052</t>
  </si>
  <si>
    <t>INE831R07235</t>
  </si>
  <si>
    <t>INE895D08790</t>
  </si>
  <si>
    <r>
      <t>Franklin India Fixed Maturity Plans – Series 4 – P</t>
    </r>
    <r>
      <rPr>
        <b/>
        <sz val="8"/>
        <color theme="1"/>
        <rFont val="Arial"/>
        <family val="2"/>
      </rPr>
      <t>lan F As of -30Apr2019</t>
    </r>
  </si>
  <si>
    <t>INE535H07AQ5</t>
  </si>
  <si>
    <t>INE580B07463</t>
  </si>
  <si>
    <r>
      <t>Franklin India Fixed Maturity Plans – Series 5 – P</t>
    </r>
    <r>
      <rPr>
        <b/>
        <sz val="8"/>
        <color theme="1"/>
        <rFont val="Arial"/>
        <family val="2"/>
      </rPr>
      <t>lan A As of -30Apr2019</t>
    </r>
  </si>
  <si>
    <t>INE906B07FG1</t>
  </si>
  <si>
    <t>INE033L07GA4</t>
  </si>
  <si>
    <r>
      <t>Franklin India Fixed Maturity Plans – Series 5 - P</t>
    </r>
    <r>
      <rPr>
        <b/>
        <sz val="8"/>
        <color theme="1"/>
        <rFont val="Arial"/>
        <family val="2"/>
      </rPr>
      <t>lan B As of -30Apr2019</t>
    </r>
  </si>
  <si>
    <r>
      <t>Franklin India Fixed Maturity Plans - Series 5 -Pl</t>
    </r>
    <r>
      <rPr>
        <b/>
        <sz val="8"/>
        <color theme="1"/>
        <rFont val="Arial"/>
        <family val="2"/>
      </rPr>
      <t>an C As of -30Apr2019</t>
    </r>
  </si>
  <si>
    <t>INE377Y07086</t>
  </si>
  <si>
    <t>INE774D07SS7</t>
  </si>
  <si>
    <t>INE020B08BF0</t>
  </si>
  <si>
    <t>INE031A08657</t>
  </si>
  <si>
    <r>
      <t>Franklin India Fixed Maturity Plans – Series 5 – P</t>
    </r>
    <r>
      <rPr>
        <b/>
        <sz val="8"/>
        <color theme="1"/>
        <rFont val="Arial"/>
        <family val="2"/>
      </rPr>
      <t>lan D As of -30Apr2019</t>
    </r>
  </si>
  <si>
    <t>INE756I07CI8</t>
  </si>
  <si>
    <t>INE535H07AT9</t>
  </si>
  <si>
    <r>
      <t>Franklin India Fixed Maturity Plans-Series 5 – Pla</t>
    </r>
    <r>
      <rPr>
        <b/>
        <sz val="8"/>
        <color theme="1"/>
        <rFont val="Arial"/>
        <family val="2"/>
      </rPr>
      <t>n E As of -30Apr2019</t>
    </r>
  </si>
  <si>
    <t>INE774D07SQ1</t>
  </si>
  <si>
    <r>
      <t>Franklin India Fixed Maturity Plans-Series 5 – Pla</t>
    </r>
    <r>
      <rPr>
        <b/>
        <sz val="8"/>
        <color theme="1"/>
        <rFont val="Arial"/>
        <family val="2"/>
      </rPr>
      <t>n F As of -30Apr2019</t>
    </r>
  </si>
  <si>
    <t>INE891K07416</t>
  </si>
  <si>
    <r>
      <t>Franklin India Fixed Maturity Plans-Series 6 – Pla</t>
    </r>
    <r>
      <rPr>
        <b/>
        <sz val="8"/>
        <color theme="1"/>
        <rFont val="Arial"/>
        <family val="2"/>
      </rPr>
      <t>n C As of -30Apr2019</t>
    </r>
  </si>
  <si>
    <t>INE01E708057</t>
  </si>
  <si>
    <t>INE146O08134</t>
  </si>
  <si>
    <t>INE459T07041</t>
  </si>
  <si>
    <t>INE003S07098</t>
  </si>
  <si>
    <t>INE080T07078</t>
  </si>
  <si>
    <t>INE598K07029</t>
  </si>
  <si>
    <r>
      <t>Franklin India Income Opportunities Fund As of -30</t>
    </r>
    <r>
      <rPr>
        <b/>
        <sz val="8"/>
        <color theme="1"/>
        <rFont val="Arial"/>
        <family val="2"/>
      </rPr>
      <t>Apr2019</t>
    </r>
  </si>
  <si>
    <t>INE237A164F0</t>
  </si>
  <si>
    <t>INE480Q16283</t>
  </si>
  <si>
    <t>IN0020092071</t>
  </si>
  <si>
    <t>Bharti Airtel Ltd. - Rights #</t>
  </si>
  <si>
    <t># Awaiting Listing</t>
  </si>
  <si>
    <t>INE134E08HV7</t>
  </si>
  <si>
    <t>Mahindra &amp; Mahindra Financial Services Ltd.</t>
  </si>
  <si>
    <t>INE774D01024</t>
  </si>
  <si>
    <t>Ambuja Cements Ltd.</t>
  </si>
  <si>
    <t>INE079A01024</t>
  </si>
  <si>
    <t>Dabur India Ltd.</t>
  </si>
  <si>
    <t>INE016A01026</t>
  </si>
  <si>
    <t>GAIL India Ltd.</t>
  </si>
  <si>
    <t>INE129A01019</t>
  </si>
  <si>
    <t>Bank of Baroda</t>
  </si>
  <si>
    <t>INE028A01039</t>
  </si>
  <si>
    <t>Housing Development Finance Corp. Ltd.</t>
  </si>
  <si>
    <t>INE001A01036</t>
  </si>
  <si>
    <t>Transportation</t>
  </si>
  <si>
    <t>Adani Ports And Special Economic Zone Ltd.</t>
  </si>
  <si>
    <t>INE742F01042</t>
  </si>
  <si>
    <t>Tata Power Co. Ltd.</t>
  </si>
  <si>
    <t>INE245A01021</t>
  </si>
  <si>
    <t>ITC Ltd.</t>
  </si>
  <si>
    <t>INE154A01025</t>
  </si>
  <si>
    <t>Maruti Suzuki India Ltd.</t>
  </si>
  <si>
    <t>INE585B01010</t>
  </si>
  <si>
    <t>Aurobindo Pharma Ltd.</t>
  </si>
  <si>
    <t>INE406A01037</t>
  </si>
  <si>
    <t>Punjab National Bank Ltd.</t>
  </si>
  <si>
    <t>INE160A01022</t>
  </si>
  <si>
    <t>Ashok Leyland Ltd.</t>
  </si>
  <si>
    <t>INE208A01029</t>
  </si>
  <si>
    <t>Hexaware Technologies Ltd.</t>
  </si>
  <si>
    <t>INE093A01033</t>
  </si>
  <si>
    <t>Bajaj Finance Ltd.</t>
  </si>
  <si>
    <t>INE296A01024</t>
  </si>
  <si>
    <t>Hindustan Unilever Ltd.</t>
  </si>
  <si>
    <t>INE030A01027</t>
  </si>
  <si>
    <t>Yes Bank Ltd.</t>
  </si>
  <si>
    <t>INE528G01027</t>
  </si>
  <si>
    <t>Reliance Industries Ltd.</t>
  </si>
  <si>
    <t>INE002A01018</t>
  </si>
  <si>
    <t>Industry Classification</t>
  </si>
  <si>
    <r>
      <t>Franklin India Equity Savings Fund As of Date -  3</t>
    </r>
    <r>
      <rPr>
        <b/>
        <sz val="8"/>
        <color theme="1"/>
        <rFont val="Arial"/>
        <family val="2"/>
      </rPr>
      <t>0Apr2019</t>
    </r>
  </si>
  <si>
    <t>(b) Unlisted***</t>
  </si>
  <si>
    <t>Globsyn Technologies Ltd.**</t>
  </si>
  <si>
    <t>Numero Uno International Ltd.**</t>
  </si>
  <si>
    <t xml:space="preserve">(c) Real Eastate Investment Trusts (REITs) </t>
  </si>
  <si>
    <t>INE041025011</t>
  </si>
  <si>
    <t>Hotels, Resorts &amp; Other Recreational Activities</t>
  </si>
  <si>
    <t xml:space="preserve">% to Net Assets (Hedged &amp; Unhedged) </t>
  </si>
  <si>
    <t>% to Net Assets Derivative</t>
  </si>
  <si>
    <t xml:space="preserve">(b) Real Eastate Investment Trusts (REITs) </t>
  </si>
  <si>
    <t>Margin on Derivatives</t>
  </si>
  <si>
    <t>Growth Plan</t>
  </si>
  <si>
    <t xml:space="preserve">Dividend Plan </t>
  </si>
  <si>
    <t>Direct Growth Plan</t>
  </si>
  <si>
    <t>Plan Name</t>
  </si>
  <si>
    <t xml:space="preserve">Dividend per unit </t>
  </si>
  <si>
    <t>Individual/HUF</t>
  </si>
  <si>
    <t>Others</t>
  </si>
  <si>
    <t>(In Years)</t>
  </si>
  <si>
    <t>Dividend Plan</t>
  </si>
  <si>
    <t>Quarterly Dividend Plan</t>
  </si>
  <si>
    <t>Direct Dividend Plan</t>
  </si>
  <si>
    <t>Direct Quarterly Dividend Plan</t>
  </si>
  <si>
    <t>Quarterly Direct Dividend Plan</t>
  </si>
  <si>
    <t>(In years)</t>
  </si>
  <si>
    <t>****Allotment date for the scheme was October 30, 2018</t>
  </si>
  <si>
    <t>NA***</t>
  </si>
  <si>
    <t>****Allotment date for the scheme was November 11, 2018</t>
  </si>
  <si>
    <t>****Allotment date for the scheme was December 19, 2018</t>
  </si>
  <si>
    <t>****Allotment date for the scheme was January 09, 2019</t>
  </si>
  <si>
    <t>****Allotment date for the scheme was January 23, 2019</t>
  </si>
  <si>
    <t>****Allotment date for the scheme was February 13, 2019</t>
  </si>
  <si>
    <t>****Allotment date for the scheme was March 19, 2019</t>
  </si>
  <si>
    <t>(In Year)</t>
  </si>
  <si>
    <t>Dividend Option</t>
  </si>
  <si>
    <t>Direct Dividend Option</t>
  </si>
  <si>
    <t>Monthly Dividend Plan</t>
  </si>
  <si>
    <t>Half Yearly Dividend Plan</t>
  </si>
  <si>
    <t>Annual Dividend Plan</t>
  </si>
  <si>
    <t>Direct Monthly Dividend Plan</t>
  </si>
  <si>
    <t>Direct Half Yearly Dividend Plan</t>
  </si>
  <si>
    <t>Direct Annual Dividend Plan</t>
  </si>
  <si>
    <t>Growth Option</t>
  </si>
  <si>
    <t>Quarterly Dividend Option</t>
  </si>
  <si>
    <t>Direct Growth Option</t>
  </si>
  <si>
    <t>Direct Quarterly Dividend Option</t>
  </si>
  <si>
    <t>Super Institutional Plan Growth Option</t>
  </si>
  <si>
    <t>Super Institutional Plan Daily Dividend Reinvestment Option</t>
  </si>
  <si>
    <t>Super Institutional Plan Weekly Dividend Option</t>
  </si>
  <si>
    <t>Direct Super Institutional Growth Option</t>
  </si>
  <si>
    <t>Direct Super Institutional Daily Dividend Reinvestment Option</t>
  </si>
  <si>
    <t>Direct Super Institutional Weekly Dividend Option</t>
  </si>
  <si>
    <t>Institutional Plan Growth Option</t>
  </si>
  <si>
    <t>Institutional Plan Daily Dividend Reinvestment Option</t>
  </si>
  <si>
    <t>Institutional Plan Weekly Dividend Option</t>
  </si>
  <si>
    <t>Regular Plan Growth Option</t>
  </si>
  <si>
    <t>Regular Plan Daily Dividend Reinvestment Option</t>
  </si>
  <si>
    <t>Regular Plan Weekly Dividend Option</t>
  </si>
  <si>
    <t>Unclaimed Dividend Plan - Growth</t>
  </si>
  <si>
    <t>Unclaimed Redemption Plan - Growth</t>
  </si>
  <si>
    <t>Direct Super Institutional Plan Daily Divdend Reinvestment Option</t>
  </si>
  <si>
    <t>Direct Super Institutional Plan Weekly Dividend Option</t>
  </si>
  <si>
    <t>Regular Plan Daily Divdend Reinvestment Option</t>
  </si>
  <si>
    <t>Retail Plan Growth Option</t>
  </si>
  <si>
    <t>Retail Plan Daily Dividend Option</t>
  </si>
  <si>
    <t>Retail Plan Monthly Dividend Option</t>
  </si>
  <si>
    <t>Retail Plan Quarterly Dividend Option</t>
  </si>
  <si>
    <t>Direct Retail Plan Growth Option</t>
  </si>
  <si>
    <t>Direct Retail Plan Daily Dividend Option</t>
  </si>
  <si>
    <t>Direct Retail Plan Monthly Dividend Option</t>
  </si>
  <si>
    <t>Direct Retail Plan Quarterly Dividend Option</t>
  </si>
  <si>
    <t>Institutional Plan Dividend Option</t>
  </si>
  <si>
    <t>Retail Plan Weekly Dividend Option</t>
  </si>
  <si>
    <t>Direct Retail Plan Weekly Dividend Option</t>
  </si>
  <si>
    <t>Super Institutional Plan Daily Dividend Option</t>
  </si>
  <si>
    <t>Direct Super Institutional Plan Growth Option</t>
  </si>
  <si>
    <t>Direct Super Institutional Plan Daily Dividend Option</t>
  </si>
  <si>
    <t>Institutional Plan Daily Dividend Option</t>
  </si>
  <si>
    <t>Direct Super Institutional Plan Daily Dividend Reinvestment Option</t>
  </si>
  <si>
    <t>d) Portfolio Turnover Ratio during the Half - year 30-Apr-2019</t>
  </si>
  <si>
    <t>Embassy Office Parks REIT</t>
  </si>
  <si>
    <t>9.00% State Bank Of India (06-Sep-2021) **</t>
  </si>
  <si>
    <t>12.40% Hinduja Leyland Finance Ltd (03-Nov-2019) **</t>
  </si>
  <si>
    <t>8.40% Edelweiss Commodities Services Ltd (26-Oct-2020) **</t>
  </si>
  <si>
    <t>8.50% Vedanta Ltd (05-Apr-2021) **</t>
  </si>
  <si>
    <t>0.00% KKR India Financial Services Pvt Ltd (10-Mar-2021) **</t>
  </si>
  <si>
    <t>9.15% Tata Steel Ltd (24-Jan-2021) **</t>
  </si>
  <si>
    <t>8.70% JM Financial Products Ltd (25-Jul-2019) **</t>
  </si>
  <si>
    <t>8.60% Export-Import Bank Of India (31-Mar-2022) **</t>
  </si>
  <si>
    <t>9.70% Coastal Gujarat Power Ltd (25-Aug-2023)</t>
  </si>
  <si>
    <t>7.33% Indian Railway Finance Corp Ltd (27-Aug-2027) **</t>
  </si>
  <si>
    <t>9.48% The Tata Power Co Ltd (17-Nov-2019) **</t>
  </si>
  <si>
    <t>Indostar Capital Finance Ltd (SBI MCLR + 95 Bps) (02-May-2023) **</t>
  </si>
  <si>
    <t>8.80% JM Financial Products Ltd (28-Sep-2020) **</t>
  </si>
  <si>
    <t>10.90% DLF Promenade Ltd (11-Dec-2021) **</t>
  </si>
  <si>
    <t>8.70% LIC Housing Finance Ltd (08-Nov-2019) **</t>
  </si>
  <si>
    <t>Larsen &amp; Toubro Ltd (28-Jun-2019) **</t>
  </si>
  <si>
    <t>7.26% GOI 2029 (14-Jan-2029)</t>
  </si>
  <si>
    <t>8.32% Karnatake SDL 2029 Mar (13-Mar-2029)</t>
  </si>
  <si>
    <t>7.95% GOI 2032 (28-Aug-2032)</t>
  </si>
  <si>
    <t>9.55% Andhra Bank (26-Dec-2019) **</t>
  </si>
  <si>
    <t>7.27% Power Finance Corp Ltd (22-Dec-2021)</t>
  </si>
  <si>
    <t>10.99% Andhra Bank (05-Aug-2021) **</t>
  </si>
  <si>
    <t>Indostar Capital Finance Ltd (SBI MCLR + 225 Bps) (02-Nov-2021) **</t>
  </si>
  <si>
    <t>8.36% Power Finance Corp Ltd (04-Sep-2020) **</t>
  </si>
  <si>
    <t>7.50% Power Finance Corp Ltd (17-Sep-2020) **</t>
  </si>
  <si>
    <t>7.17% National Highways Authority Of India (23-Dec-2021) **</t>
  </si>
  <si>
    <t>9.10% Power Finance Corp Ltd (23-Mar-2029)</t>
  </si>
  <si>
    <t>9.55% Hindalco Industries Ltd (27-Jun-2022) **</t>
  </si>
  <si>
    <t>10.25% Yes Bank Ltd (05-Mar-2020) **</t>
  </si>
  <si>
    <t>9.55% Piramal Capital &amp; Housing Finance Ltd (08-Mar-2027) **</t>
  </si>
  <si>
    <t>9.90% Coastal Gujarat Power Ltd (25-Aug-2028) **</t>
  </si>
  <si>
    <t>9.90% Shriram Transport Finance Co Ltd (21-Jun-2024) **</t>
  </si>
  <si>
    <t>10.9% Vodafone Idea Ltd (02-Sep-2023) **</t>
  </si>
  <si>
    <t>10.32% Andhra Pradesh Capital Region Development Authority (16-Aug-2028) **</t>
  </si>
  <si>
    <t>9.85% DCB Bank Ltd (12-Jan-2028) **</t>
  </si>
  <si>
    <t>10.15% Hinduja Leyland Finance Ltd (27-Mar-2025) **</t>
  </si>
  <si>
    <t>9.25% Reliance Jio Infocomm Limited (17-Jun-2024) **</t>
  </si>
  <si>
    <t>9.20% Andhra Bank (31-Oct-2022) **</t>
  </si>
  <si>
    <t>9.85% DCB Bank Ltd (17-Nov-2027) **</t>
  </si>
  <si>
    <t>10.15% Uttar Pradesh Power Corp Ltd (20-Jan-2028) **</t>
  </si>
  <si>
    <t>10.25% Shriram Transport Finance Co Ltd (26-Apr-2024) **</t>
  </si>
  <si>
    <t>10.75% The Tata Power Co Ltd (21-Aug-2022) **</t>
  </si>
  <si>
    <t>12.25% DLF Ltd., Tranche II Series IV, (11-Aug-2020) **</t>
  </si>
  <si>
    <t>8.9508% Pipeline Infrastructure Pvt Ltd (22-Mar-2024) **</t>
  </si>
  <si>
    <t>10.15% Uttar Pradesh Power Corp Ltd (20-Jan-2023) **</t>
  </si>
  <si>
    <t>0.00% India Shelter Finance Corp Ltd (02-May-2025) **</t>
  </si>
  <si>
    <t>12.25% DLF Ltd, Series IV (11-Aug-2020) **</t>
  </si>
  <si>
    <t>10.00% Aptus Value Housing Finance India Ltd (20-Jul-2025) **</t>
  </si>
  <si>
    <t>9.95% Vastu Housing Finance Corp Ltd (27-Feb-2025) **</t>
  </si>
  <si>
    <t>10.15% Uttar Pradesh Power Corp Ltd (20-Jan-2027) **</t>
  </si>
  <si>
    <t>10.15% Uttar Pradesh Power Corp Ltd (20-Jan-2022) **</t>
  </si>
  <si>
    <t>9.50% Piramal Capital &amp; Housing Finance Ltd (15-Apr-2022) **</t>
  </si>
  <si>
    <t>11.10% Hinduja Leyland Finance Ltd (08-Apr-2022) **</t>
  </si>
  <si>
    <t>10.00% Aptus Value Housing Finance India Ltd (26-Feb-2025) **</t>
  </si>
  <si>
    <t>9.75% Uttar Pradesh Power Corp Ltd (20-Oct-2022) **</t>
  </si>
  <si>
    <t>11.80% Tata Steel Ltd (18-Mar-2021) **</t>
  </si>
  <si>
    <t>9.20% Hinduja Leyland Finance Ltd (13-Sep-2024) **</t>
  </si>
  <si>
    <t>7.75% Talwandi Sabo Power Ltd (20-Sep-2019) **</t>
  </si>
  <si>
    <t>11.40% Tata Power Co Ltd (02-Jun-2021) **</t>
  </si>
  <si>
    <t>11.5% Rivaaz Trade Ventures Pvt Ltd (30-Mar-2023) **</t>
  </si>
  <si>
    <t>0.00% Wadhawan Global Capital Pvt Ltd (02-Aug-2022) **</t>
  </si>
  <si>
    <t>9.00% Pune Solapur Expressways Pvt Ltd Series A (31-Mar-2029) **</t>
  </si>
  <si>
    <t>0.00% Sadbhav Infrastructure Project Ltd (06-Jun-2023) **</t>
  </si>
  <si>
    <t>0.00% Adani Rail Infra Private Limited (28-Apr-2023) **</t>
  </si>
  <si>
    <t>12.68% Renew Power Ltd., Series III, (23-Mar-2020) **</t>
  </si>
  <si>
    <t>9.60% Renew Wind Energy (Rajasthan One) Pvt Ltd (31-Mar-2023) **</t>
  </si>
  <si>
    <t>12.80% Nufuture Digital (India) Ltd (30-Sep-2023) **</t>
  </si>
  <si>
    <t>0.00% Diligent Media Corp Ltd. Series C (30-Jun-2020) **</t>
  </si>
  <si>
    <t>13.15% Greenko Solar Energy Private Limited (18-May-2020) **</t>
  </si>
  <si>
    <t>11.49% Reliance Big Pvt Ltd Series 3 (14-Jan-2021) **</t>
  </si>
  <si>
    <t>8.25% Vodafone Mobile Services Ltd (10-Jul-2020) **</t>
  </si>
  <si>
    <t>13.40% Future Ideas Company Ltd (30-Sep-2023) **</t>
  </si>
  <si>
    <t>10.25% Star Health &amp; Allied Insurance Co Ltd (06-Sep-2024) **</t>
  </si>
  <si>
    <t>Jindal Power Ltd (Sbi+100 Bps) (20-Dec-2019) **</t>
  </si>
  <si>
    <t>9.00% Pune Solapur Expressways Pvt Ltd Series B (31-Mar-2029) **</t>
  </si>
  <si>
    <t>11.7% Svantantra Microfin Private Limited (30-Nov-2023) **</t>
  </si>
  <si>
    <t>9.95% Narmada Wind Energy Pvt Ltd (31-Mar-2023) **</t>
  </si>
  <si>
    <t>11.25% Aadarshini Real Estate Developers Pvt Ltd (29-Jul-2020) **</t>
  </si>
  <si>
    <t>8.25% Tata Housing Development Co Ltd (27-Feb-2020) **</t>
  </si>
  <si>
    <t>9.95% Molagavalli Renewable Pvt Ltd (31-Mar-2023) **</t>
  </si>
  <si>
    <t>11.90% Rishanth Wholesale Trading Private Ltd (20-Oct-2023) **</t>
  </si>
  <si>
    <t>11.35% Renew Solar Power Private Limited (01-Nov-2022) **</t>
  </si>
  <si>
    <t>9.75% TRPL Roadways Pvt Ltd (25-Mar-2022) **</t>
  </si>
  <si>
    <t>0.00% Hero Solar Energy Private Limited (21-Jun-2022) **</t>
  </si>
  <si>
    <t>9.45% Renew Power Limited (31-Jul-2025) **</t>
  </si>
  <si>
    <t>S D Corporation Private Ltd (21-Jan-2020) **</t>
  </si>
  <si>
    <t>S D Corporation Private Ltd (24-Jan-2020) **</t>
  </si>
  <si>
    <t>9.60% Renew Power Limited (26-Feb-2021) **</t>
  </si>
  <si>
    <t>Edelweiss Commodities Services Ltd (SBI MCLR + 150 Bps) (29-Nov-2021) **</t>
  </si>
  <si>
    <t>Edelweiss Commodities Services Ltd (SBI MCLR + 150 Bps) (29-Nov-2021) - Series II **</t>
  </si>
  <si>
    <t>9.45% Vedanta Ltd (17-Aug-2020) **</t>
  </si>
  <si>
    <t>0.00% RKN Retail Pvt Ltd Tranche 1 (30-Apr-2020)</t>
  </si>
  <si>
    <t>0.00% RKN Retail Pvt Ltd Tranche 2 (30-Apr-2020)</t>
  </si>
  <si>
    <t>Aspire Home Finance Corp Ltd (SBI + 145 Bps) (21-Jul-2023) **</t>
  </si>
  <si>
    <t>12.25% DLF Ltd, Series III (09-Aug-2019) **</t>
  </si>
  <si>
    <t>9.45% Housing Development Finance Corp Ltd (21-Aug-2019) **</t>
  </si>
  <si>
    <t>0.00% LIC Housing Finance Ltd (02-Sep-2019) **</t>
  </si>
  <si>
    <t>9.70% Xander Finance Pvt Ltd (15-Mar-2021) **</t>
  </si>
  <si>
    <t>8.5666% Nuvoco Vistas Corp Ltd (14-Sep-2020) **</t>
  </si>
  <si>
    <t>10.90% DLF Emporio Ltd (21-Nov-2021) **</t>
  </si>
  <si>
    <t>8.70% Housing Development Finance Corp Ltd (15-Dec-2020)</t>
  </si>
  <si>
    <t>Aspire Home Finance Corp Ltd (SBI MCLR + 200 Bps) (24-Aug-2023) **</t>
  </si>
  <si>
    <t>8.25% Vedanta Ltd (28-Oct-2019) **</t>
  </si>
  <si>
    <t>10.15% Uttar Pradesh Power Corp Ltd (20-Jan-2021) **</t>
  </si>
  <si>
    <t>8.52% Power Finance Corp Ltd (09-Dec-2019) **</t>
  </si>
  <si>
    <t>8.65% Vedanta Ltd (27-Sep-2019) **</t>
  </si>
  <si>
    <t>8.00% Tata Motors Ltd (01-Aug-2019) **</t>
  </si>
  <si>
    <t>12.40% Hinduja Leyland Finance Ltd (03-Apr-2020) **</t>
  </si>
  <si>
    <t>10.75% Incred Financial Services Private Limited (22-Jun-2020) **</t>
  </si>
  <si>
    <t>10.25% Future Enterprise Ltd, Series B (06-Apr-2020) **</t>
  </si>
  <si>
    <t>10.25% Future Enterprise Ltd, Series C (06-Apr-2020) **</t>
  </si>
  <si>
    <t>7.4% Tata Motors Ltd (29-Jun-2021) **</t>
  </si>
  <si>
    <t>8.4706% Nuvoco Vistas Corp Ltd (14-Sep-2019) **</t>
  </si>
  <si>
    <t>9.60% Northern ARC Capital Ltd (27-Dec-2019) **</t>
  </si>
  <si>
    <t>8.25% Vizag General Cargo Berth Pvt Ltd (30-Sep-2020) **</t>
  </si>
  <si>
    <t>7.85% Talwandi Sabo Power Ltd (04-Aug-2020) **</t>
  </si>
  <si>
    <t>Northern Arc Capital Ltd (6M SBI MCLR + 205 Bps) Series C (16-Jul-2021) **</t>
  </si>
  <si>
    <t>7.95% Pnb Housing Finance Ltd (18-Oct-2019) **</t>
  </si>
  <si>
    <t>9.40% Housing Development Finance Corp Ltd (26-Aug-2019) **</t>
  </si>
  <si>
    <t>Northern Arc Capital Ltd (6M SBI MCLR + 205 Bps) Series A (16-Jul-2021) **</t>
  </si>
  <si>
    <t>Northern Arc Capital Ltd (6M SBI MCLR + 205 Bps) Series B (16-Jul-2021) **</t>
  </si>
  <si>
    <t>10.44% Northern Arc Capital Ltd Series C (02-Aug-2019) **</t>
  </si>
  <si>
    <t>10.44% Northern Arc Capital Ltd Series A (02-Aug-2019) **</t>
  </si>
  <si>
    <t>10.15% Uttar Pradesh Power Corp Ltd (20-Jan-2020) **</t>
  </si>
  <si>
    <t>9.10% JM Financial Asset Reconstruction Co Ltd (26-Sep-2019) **</t>
  </si>
  <si>
    <t>9.75% Uttar Pradesh Power Corp Ltd (20-Oct-2020) **</t>
  </si>
  <si>
    <t>9.71% Tata Motors Ltd (01-Oct-2019) **</t>
  </si>
  <si>
    <t>9.23% Talwandi Sabo Power Ltd (30-Jul-2021) **</t>
  </si>
  <si>
    <t>0.00% Incred Financial Services Private Limited (26-Jun-2019) **</t>
  </si>
  <si>
    <t>10.44% Northern Arc Capital Ltd Series B (02-Aug-2019) **</t>
  </si>
  <si>
    <t>12.40% Hinduja Leyland Finance Ltd (26-Apr-2020) **</t>
  </si>
  <si>
    <t>Aspire Home Finance Corp Ltd (SBI MCLR + 205 Bps) (28-Sep-2023) **</t>
  </si>
  <si>
    <t>Vastu Housing Finance Corp Ltd (6M SBI MCLR + 185 Bps) (25-Aug-2023) **</t>
  </si>
  <si>
    <t>10.75% Aspire Home Finance Corp Ltd (30-Aug-2019) **</t>
  </si>
  <si>
    <t>7.00% Housing Development Finance Corp Ltd (06-Sep-2019) **</t>
  </si>
  <si>
    <t>9.69% Northern Arc Capital Ltd (02-May-2019) **</t>
  </si>
  <si>
    <t>7.50% Vedanta Ltd (29-Nov-2019) **</t>
  </si>
  <si>
    <t>9.70% Tata Motors Ltd (18-Jun-2020) **</t>
  </si>
  <si>
    <t>8.65% Power Finance Corp Ltd (28-Nov-2019) **</t>
  </si>
  <si>
    <t>10.95% Aspire Home Finance Corp Ltd (05-Jun-2019) **</t>
  </si>
  <si>
    <t>8.38% Housing Development Finance Corp Ltd (15-Jul-2019) **</t>
  </si>
  <si>
    <t>8.40% Edelweiss Commodities Services Ltd (09-Aug-2019) **</t>
  </si>
  <si>
    <t>9.70% Xander Finance Pvt Ltd (30-Apr-2021) **</t>
  </si>
  <si>
    <t>7.72% Indian Railway Finance Corp Ltd (07-Jun-2019) **</t>
  </si>
  <si>
    <t>11.45% Vistaar Financial Services Private Ltd (06-Jan-2020) **</t>
  </si>
  <si>
    <t>8.96% Power Finance Corp Ltd (21-Oct-2019) **</t>
  </si>
  <si>
    <t>8.12% ONGC Mangalore Petrochemicals Ltd (10-Jun-2019) **</t>
  </si>
  <si>
    <t>7.09% Export-Import Bank Of India (02-Mar-2020) **</t>
  </si>
  <si>
    <t>8.70% Edelweiss Commodities Services Ltd (30-Jun-2027) **</t>
  </si>
  <si>
    <t>8.50% NHPC Ltd (13-Jul-2019) **</t>
  </si>
  <si>
    <t>7.60% Vedanta Ltd (31-May-2019) **</t>
  </si>
  <si>
    <t>HDB Financial (91DTB + 205 Bps) (12Jul2021) **</t>
  </si>
  <si>
    <t>8.50% Vedanta Ltd (15-Jun-2021) **</t>
  </si>
  <si>
    <t>8.15% Power Grid Corp Of India Ltd (09-Mar-2020) **</t>
  </si>
  <si>
    <t>8.93% Power Grid Corp Of India Ltd (20-Oct-2019) **</t>
  </si>
  <si>
    <t>12.25% Greenko Wind Projects Pvt Ltd (14-Dec-2019) **</t>
  </si>
  <si>
    <t>13.15% Greenko Solar Energy Private Limited (15-Jun-2020) **</t>
  </si>
  <si>
    <t>10.90% Piramal Realty Private Limited (13-Mar-2020) **</t>
  </si>
  <si>
    <t>10.90% Aasan Corporate Solutions Pvt Ltd (13-Dec-2019) **</t>
  </si>
  <si>
    <t>0.00% Yes Capital India Pvt Ltd (12-Oct-2020) **</t>
  </si>
  <si>
    <t>9.99% India Shelter Finance Corp Ltd (10-Feb-2022) **</t>
  </si>
  <si>
    <t>10.90% Aasan Corporate Solutions Pvt Ltd (20-Dec-2019) **</t>
  </si>
  <si>
    <t>9.00% Clix Capital Services Pvt Ltd (27-Jun-2023) **</t>
  </si>
  <si>
    <t>10.5% Ma Multi-Trade Pvt Ltd (12-Jul-2021) **</t>
  </si>
  <si>
    <t>7.48% Gruh Finance Ltd (10-Jun-2019) **</t>
  </si>
  <si>
    <t>9.00% Clix Capital Services Pvt Ltd (25-May-2023) **</t>
  </si>
  <si>
    <t>10.90% Aasan Corporate Solutions Pvt Ltd (13-Mar-2020) **</t>
  </si>
  <si>
    <t>9.10% Tata Realty &amp; Infrastructure Ltd (23-Aug-2019) **</t>
  </si>
  <si>
    <t>8.15% Vodafone Idea Ltd (10-Jul-2019)</t>
  </si>
  <si>
    <t>9.40% Small Business Fincredit India Pvt Ltd (28-Sep-2020) **</t>
  </si>
  <si>
    <t>8.19% Tata Housing Development Co Ltd (23-Apr-2020) **</t>
  </si>
  <si>
    <t>9.25% Tata Realty &amp; Infrastructure Ltd (23-Jul-2019) **</t>
  </si>
  <si>
    <t>10.25% Renew Solar Power Private Limited (29-Nov-2019) **</t>
  </si>
  <si>
    <t>9.80% Ma Multi-Trade Pvt Ltd Series B1 (17-Feb-2020) **</t>
  </si>
  <si>
    <t>11.50% Clix Capital Services Pvt Ltd (06-May-2021) **</t>
  </si>
  <si>
    <t>11.50% Clix Finance India Private Limited (06-Jan-2022) **</t>
  </si>
  <si>
    <t>11.50% Clix Capital Services Pvt Ltd (06-Sep-2021) **</t>
  </si>
  <si>
    <t>11.50% Clix Capital Services Pvt Ltd (06-Jul-2021) **</t>
  </si>
  <si>
    <t>11.50% Clix Capital Services Pvt Ltd (12-Nov-2021) **</t>
  </si>
  <si>
    <t>10.30% Renew Power Limited (28-Sep-2022) **</t>
  </si>
  <si>
    <t>0.00% Dolvi Minerals And Metals Pvt Limited (22-Oct-2019) **</t>
  </si>
  <si>
    <t>0.00% Hero Wind Energy Pvt Ltd (08-Feb-2022) **</t>
  </si>
  <si>
    <t>0.00% Hero Wind Energy Pvt Ltd (21-Jun-2022) **</t>
  </si>
  <si>
    <t>12.15% Nufuture Digital (India) Ltd (31-May-2019) **</t>
  </si>
  <si>
    <t>9.80% Ma Multi-Trade Pvt Ltd  Series B2 (17-Feb-2020) **</t>
  </si>
  <si>
    <t>0.00% JSW Logistics Infrastructure Pvt Ltd (14-Jun-2019) **</t>
  </si>
  <si>
    <t>0.00% JSW Logistics Infrastructure Pvt Ltd (13-Sep-2019) **</t>
  </si>
  <si>
    <t>9.80% Ma Multi-Trade Pvt Ltd Series B (26-Jul-2017) **</t>
  </si>
  <si>
    <t>Axis Bank Ltd (10-May-2019)</t>
  </si>
  <si>
    <t>Indian Bank (03-May-2019) **</t>
  </si>
  <si>
    <t>Cooperatieve Rabobank (04-Jun-2019) **</t>
  </si>
  <si>
    <t>Axis Bank Ltd (18-Jun-2019) **</t>
  </si>
  <si>
    <t>(MIBOR+160) Cooperatieve Rabobank (28-Nov-2019) **</t>
  </si>
  <si>
    <t>(MIBOR +108) Kotak Mahindra Bank Ltd. (28-Jun-2019) **</t>
  </si>
  <si>
    <t>Small Industries Development Bank Of India (06-Jun-2019) **</t>
  </si>
  <si>
    <t>Axis Bank Ltd (07-Feb-2020) **</t>
  </si>
  <si>
    <t>Housing Development Finance Corp Ltd (20-May-2019) **</t>
  </si>
  <si>
    <t>L&amp;T Housing Finance Limited (14-Jan-2020) **</t>
  </si>
  <si>
    <t>Chambal Fertilizers And Chemicals Ltd (21-Jun-2019) **</t>
  </si>
  <si>
    <t>Reliance Jio Infocomm Limited (20-Jun-2019)</t>
  </si>
  <si>
    <t>Housing Development Finance Corp Ltd (14-Nov-2019) **</t>
  </si>
  <si>
    <t>Housing Development Finance Corp Ltd (15-May-2019) **</t>
  </si>
  <si>
    <t>S D Corporation Private Ltd (24-May-2019) **</t>
  </si>
  <si>
    <t>S D Corporation Private Ltd (11-Jun-2019) **</t>
  </si>
  <si>
    <t>S D Corporation Private Ltd (13-Jun-2019) **</t>
  </si>
  <si>
    <t>S D Corporation Private Ltd (15-May-2019) **</t>
  </si>
  <si>
    <t>S D Corporation Private Ltd (05-Jun-2019) **</t>
  </si>
  <si>
    <t>Housing Development Finance Corp Ltd (02-Mar-2020) **</t>
  </si>
  <si>
    <t>9.50% Yes Bank Ltd (23-12-2021) **</t>
  </si>
  <si>
    <t>9.00% Piramal Enterprises Ltd (15-May-2020) **</t>
  </si>
  <si>
    <t>9.00% Piramal Enterprises Ltd (29-May-2020) **</t>
  </si>
  <si>
    <t>10.32% Andhra Pradesh Capital Region Development Authority (16-Aug-2025) **</t>
  </si>
  <si>
    <t>10.32% Andhra Pradesh Capital Region Development Authority (16-Aug-2024) **</t>
  </si>
  <si>
    <t>9.80% Syndicate Bank (25-Jul-2022) **</t>
  </si>
  <si>
    <t>9.00% Edelweiss Commodities Services Ltd (17-Apr-2020) **</t>
  </si>
  <si>
    <t>11.00% Vivriti Capital Pvt Ltd (19-Mar-2021) **</t>
  </si>
  <si>
    <t>10.00% Aptus Value Housing Finance India Ltd (20-Aug-2025) **</t>
  </si>
  <si>
    <t>12.64% Five-Star Business Finance Ltd (16-Apr-2022) **</t>
  </si>
  <si>
    <t>8.98% Power Finance Corp Ltd (28-Mar-2029) **</t>
  </si>
  <si>
    <t>10.15% Uttar Pradesh Power Corp Ltd (19-Jan-2024) **</t>
  </si>
  <si>
    <t>10.15% Uttar Pradesh Power Corp Ltd (20-Jan-2025) **</t>
  </si>
  <si>
    <t>10.15% Uttar Pradesh Power Corp Ltd (20-Jan-2026) **</t>
  </si>
  <si>
    <t>10.5% Vistaar Financial Services Private Ltd (24-Aug-2025) **</t>
  </si>
  <si>
    <t>10.00% Aptus Value Housing Finance India Ltd (24-Jan-2025) **</t>
  </si>
  <si>
    <t>11.60% Hinduja Leyland Finance Ltd (29-Sep-2024) **</t>
  </si>
  <si>
    <t>12.25% DLF Ltd, Tranche II Series III (09-Aug-2019) **</t>
  </si>
  <si>
    <t>12.64% Five-Star Business Finance Ltd (29-Mar-2022) **</t>
  </si>
  <si>
    <t>10.9007% Ess Kay Fincorp Limited (11-Jun-2021) **</t>
  </si>
  <si>
    <t>10.4% Vastu Housing Finance Corp Ltd (27-Nov-2025) **</t>
  </si>
  <si>
    <t>10.35% Vastu Housing Finance Corp Ltd (27-Nov-2025) **</t>
  </si>
  <si>
    <t>8.00% Reliance Jio Infocomm Limited (09-Apr-2023) **</t>
  </si>
  <si>
    <t>10.32% Andhra Pradesh Capital Region Development Authority (16-Aug-2026) **</t>
  </si>
  <si>
    <t>9.25% Power Finance Corp Ltd (25-Sep-2024) **</t>
  </si>
  <si>
    <t>11.50% Hinduja Leyland Finance Ltd (31-May-2021) **</t>
  </si>
  <si>
    <t>9.75% Uttar Pradesh Power Corp Ltd (20-Oct-2021) **</t>
  </si>
  <si>
    <t>8.95% Punjab National Bank (03-Mar-2022) **</t>
  </si>
  <si>
    <t>10.90% Punjab &amp; Sindh Bank Ltd (07-May-2022) **</t>
  </si>
  <si>
    <t>10.00% Aptus Value Housing Finance India Ltd (26-Dec-2024) **</t>
  </si>
  <si>
    <t>8.45% Edelweiss Commodities Services Ltd (11-Aug-2020) **</t>
  </si>
  <si>
    <t>10.21% Five-Star Business Finance Ltd (28-Mar-2023) **</t>
  </si>
  <si>
    <t>9.40% Hinduja Leyland Finance Ltd (28-Aug-2024) **</t>
  </si>
  <si>
    <t>11.25% Syndicate Bank (15-Jul-2021) **</t>
  </si>
  <si>
    <t>9.85% DCB Bank Ltd (18-Nov-2026) **</t>
  </si>
  <si>
    <t>12.00% Hinduja Leyland Finance Ltd (28-Mar-2021) **</t>
  </si>
  <si>
    <t>9.73% Tata Motors Ltd (01-Oct-2020) **</t>
  </si>
  <si>
    <t>8.32% Reliance Jio Infocomm Limited (08-Jul-2021) **</t>
  </si>
  <si>
    <t>8.50% Bank Of Baroda (02-Dec-2021) **</t>
  </si>
  <si>
    <t>11.30% Hinduja Leyland Finance Ltd (21-Jul-2021) **</t>
  </si>
  <si>
    <t>10.20% RBL Bank Ltd (15-Apr-2023) **</t>
  </si>
  <si>
    <t>8.15% National Bank For Agriculture And Rural Development (04-Mar-2020) **</t>
  </si>
  <si>
    <t>9.30% Fullerton India Credit Co Ltd (15-Mar-2021) **</t>
  </si>
  <si>
    <t>0.00% Mahindra &amp; Mahindra Financial Services Ltd (07-Apr-2021) **</t>
  </si>
  <si>
    <t>9.15% Dewan Housing Finance Corp Ltd (09-Sep-2021) **</t>
  </si>
  <si>
    <t>8.39% National Bank For Agriculture And Rural Development (19-Jul-2021) **</t>
  </si>
  <si>
    <t>7.78% Housing Development Finance Corp Ltd (24-Mar-2020) **</t>
  </si>
  <si>
    <t>10.49% Vijaya Bank (17-Jan-2022) **</t>
  </si>
  <si>
    <t>9.10% Shriram Transport Finance Co Ltd (12-Jul-2021) **</t>
  </si>
  <si>
    <t>9.60% Narmada Wind Energy Pvt Ltd (31-Mar-2023) **</t>
  </si>
  <si>
    <t>11.49% Reliance Infrastructure Consulting &amp; Engineers (15-Jan-2021) **</t>
  </si>
  <si>
    <t>0.00% Essel Infraprojects Ltd, Series I (22-May-2020) **</t>
  </si>
  <si>
    <t>0.00% Diligent Media Corp Ltd. Series B (30-Jun-2020) **</t>
  </si>
  <si>
    <t>Jindal Power Ltd (Sbi+100 Bps) (22-Dec-2020) **</t>
  </si>
  <si>
    <t>12.25% Rivaaz Trade Ventures Pvt Ltd (30-Sep-2023) **</t>
  </si>
  <si>
    <t>11.5% Rivaaz Trade Ventures Pvt Ltd (30-Mar-2022) **</t>
  </si>
  <si>
    <t>13.01% Renew Power Ltd., Series VI, (23-Mar-2020) **</t>
  </si>
  <si>
    <t>9.50% Reliance Broadcast Network Ltd (20-Jul-2019) **</t>
  </si>
  <si>
    <t>11.49% Reliance Big Pvt Ltd Series 2 (14-Jan-2021) **</t>
  </si>
  <si>
    <t>11.5% Rivaaz Trade Ventures Pvt Ltd (30-Mar-2021) **</t>
  </si>
  <si>
    <t>0.00% Essel Infraprojects Ltd, Series II (22-May-2020) **</t>
  </si>
  <si>
    <t>12.80% Nufuture Digital (India) Ltd (30-Sep-2021) **</t>
  </si>
  <si>
    <t>0.00% Diligent Media Corp Ltd. Series A (30-Jun-2020) **</t>
  </si>
  <si>
    <t>10.00% Ma Multi-Trade Pvt Ltd (27-Nov-2020) **</t>
  </si>
  <si>
    <t>9.50% Reliance Broadcast Network Ltd (20-Jul-2020) **</t>
  </si>
  <si>
    <t>11.5% Rivaaz Trade Ventures Pvt Ltd (30-Mar-2020) **</t>
  </si>
  <si>
    <t>11.9% Rivaaz Trade Ventures Pvt Ltd (07-Aug-2020) **</t>
  </si>
  <si>
    <t>12.25% Rivaaz Trade Ventures Pvt Ltd (30-Sep-2021) **</t>
  </si>
  <si>
    <t>12.25% Rivaaz Trade Ventures Pvt Ltd (30-Sep-2022) **</t>
  </si>
  <si>
    <t>13.40% Future Ideas Company Ltd (31-Oct-2022) **</t>
  </si>
  <si>
    <t>12.25% Rivaaz Trade Ventures Pvt Ltd (30-Sep-2020) **</t>
  </si>
  <si>
    <t>12.80% Nufuture Digital (India) Ltd (30-Sep-2020) **</t>
  </si>
  <si>
    <t>13.40% Future Ideas Company Ltd (31-Oct-2021) **</t>
  </si>
  <si>
    <t>12.15% Nufuture Digital (India) Ltd (02-Jun-2020) **</t>
  </si>
  <si>
    <t>11.90% Rivaaz Trade Ventures Pvt Ltd (31-Aug-2019) **</t>
  </si>
  <si>
    <t>12.25% Rivaaz Trade Ventures Pvt Ltd (30-Sep-2019) **</t>
  </si>
  <si>
    <t>12.75% Future Ideas Company Ltd (31-Jul-2019) **</t>
  </si>
  <si>
    <t>13.40% Future Ideas Company Ltd (31-Oct-2020) **</t>
  </si>
  <si>
    <t>0.00% KKR India Financial Services Pvt Ltd (14-Apr-2020) **</t>
  </si>
  <si>
    <t>12.80% Nufuture Digital (India) Ltd (30-Sep-2019) **</t>
  </si>
  <si>
    <t>11.49% Reliance Big Pvt Ltd  Series 1 (14-Jan-2021) **</t>
  </si>
  <si>
    <t>8.01% Tata Sons Pvt Ltd (02-Sep-2021) **</t>
  </si>
  <si>
    <t>7.90% Tata Sons Pvt Ltd (06-Mar-2020) **</t>
  </si>
  <si>
    <t>S D Corporation Private Ltd (28-Jan-2020) **</t>
  </si>
  <si>
    <t>S D Corporation Private Ltd (31-Jan-2020) **</t>
  </si>
  <si>
    <t>S D Corporation Private Ltd (14-Jan-2020) **</t>
  </si>
  <si>
    <t>Kotak Mahindra Bank Ltd (27-Dec-2019) **</t>
  </si>
  <si>
    <t>National Bank For Agriculture And Rural Development (13-Mar-2020) **</t>
  </si>
  <si>
    <t>Cooperatieve Rabobank (16-Mar-2020) **</t>
  </si>
  <si>
    <t>Bank Of Baroda (17-Mar-2020) **</t>
  </si>
  <si>
    <t>Tata Capital Housing Finance Ltd (30-Jul-2019) **</t>
  </si>
  <si>
    <t>Power Finance Corp Ltd (06-Mar-2020) **</t>
  </si>
  <si>
    <t>L&amp;T Finance Ltd (05-Dec-2019) **</t>
  </si>
  <si>
    <t>Can Fin Homes Ltd (26-Dec-2019) **</t>
  </si>
  <si>
    <t>L&amp;T Infrastructure Finance Co Ltd (20-Feb-2020) **</t>
  </si>
  <si>
    <t>Cholamandalam Investment And Finance Co Ltd (04-Mar-2020) **</t>
  </si>
  <si>
    <t>L&amp;T Infrastructure Finance Co Ltd (13-Sep-2019) **</t>
  </si>
  <si>
    <t>Tata Power Renewable Energy Ltd (28-Jun-2019) **</t>
  </si>
  <si>
    <t>S D Corporation Private Ltd (21-Jun-2019) **</t>
  </si>
  <si>
    <t>Housing &amp; Urban Development Corp Ltd (28-Aug-2019) **</t>
  </si>
  <si>
    <t>Small Industries Development Bank Of India (06-Sep-2019) **</t>
  </si>
  <si>
    <t>Housing Development Finance Corp Ltd (26-Nov-2019)</t>
  </si>
  <si>
    <t>Reliance Industries Ltd (30-May-2019) **</t>
  </si>
  <si>
    <t>Kotak Mahindra Investments Ltd (21-Feb-2020) **</t>
  </si>
  <si>
    <t>7.85% Housing Development Finance Corp Ltd (21-Jun-2019) **</t>
  </si>
  <si>
    <t>10.00% Tata Motors Ltd (28-May-2019) **</t>
  </si>
  <si>
    <t>7.85% National Bank For Agriculture And Rural Development (31-May-2019) **</t>
  </si>
  <si>
    <t>Bank Of Baroda (14-May-2019)</t>
  </si>
  <si>
    <t>Canara Bank Ltd (06-Jun-2019) **</t>
  </si>
  <si>
    <t>Vijaya Bank (11-Jun-2019) **</t>
  </si>
  <si>
    <t>Vijaya Bank (02-May-2019) **</t>
  </si>
  <si>
    <t>Indusind Bank Ltd (24-May-2019) **</t>
  </si>
  <si>
    <t>Axis Bank Ltd (07-May-2019) **</t>
  </si>
  <si>
    <t>Indusind Bank Ltd (28-May-2019) **</t>
  </si>
  <si>
    <t>Edelweiss Commodities Services Ltd (14-Jun-2019) **</t>
  </si>
  <si>
    <t>Indian Oil Corp Ltd (27-Jun-2019) **</t>
  </si>
  <si>
    <t>L&amp;T Infrastructure Finance Co Ltd (15-May-2019) **</t>
  </si>
  <si>
    <t>L&amp;T Housing Finance Limited (15-May-2019) **</t>
  </si>
  <si>
    <t>National Bank For Agriculture And Rural Development (20-May-2019)</t>
  </si>
  <si>
    <t>Hindustan Petroleum Corp Ltd (23-May-2019)</t>
  </si>
  <si>
    <t>Reliance Industries Ltd (06-Oct-2019) **</t>
  </si>
  <si>
    <t>National Bank For Agriculture And Rural Development (24-May-2019) **</t>
  </si>
  <si>
    <t>Tata Realty &amp; Infrastructure Ltd (09-May-2019) **</t>
  </si>
  <si>
    <t>Mahindra &amp; Mahindra Financial Services Ltd (20-May-2019) **</t>
  </si>
  <si>
    <t>National Bank For Agriculture And Rural Development (29-May-2019) **</t>
  </si>
  <si>
    <t>Reliance Industries Ltd (03-Jun-2019) **</t>
  </si>
  <si>
    <t>Reliance Retail Ltd (03-Jun-2019) **</t>
  </si>
  <si>
    <t>Chambal Fertilizers And Chemicals Ltd (07-Jun-2019) **</t>
  </si>
  <si>
    <t>Tata Realty &amp; Infrastructure Ltd (13-Jun-2019) **</t>
  </si>
  <si>
    <t>Tata Projects Ltd (14-Jun-2019) **</t>
  </si>
  <si>
    <t>Reliance Industries Ltd (13-May-2019) **</t>
  </si>
  <si>
    <t>Reliance Jio Infocomm Limited (17-Jun-2019) **</t>
  </si>
  <si>
    <t>Tata Housing Development Co Ltd (19-Jun-2019) **</t>
  </si>
  <si>
    <t>L&amp;T Housing Finance Limited (30-May-2019) **</t>
  </si>
  <si>
    <t>Chennai Petroleum Corp Ltd (03-Jun-2019) **</t>
  </si>
  <si>
    <t>Kotak Securities Ltd (13-May-2019) **</t>
  </si>
  <si>
    <t>Tata Housing Development Co Ltd (15-May-2019) **</t>
  </si>
  <si>
    <t>Tata Housing Development Co Ltd (20-May-2019) **</t>
  </si>
  <si>
    <t>Reliance Retail Ltd (27-May-2019) **</t>
  </si>
  <si>
    <t>Tata Projects Ltd (30-May-2019) **</t>
  </si>
  <si>
    <t>Tata Housing Development Co Ltd (06-Jun-2019) **</t>
  </si>
  <si>
    <t>Tata Realty &amp; Infrastructure Ltd (10-Jun-2019) **</t>
  </si>
  <si>
    <t>Tata Value Homes Ltd (17-Jun-2019) **</t>
  </si>
  <si>
    <t>Coromandel International Ltd (21-Jun-2019) **</t>
  </si>
  <si>
    <t>Tata Housing Development Co Ltd (21-Jun-2019) **</t>
  </si>
  <si>
    <t>Tata Power Delhi Distribution Ltd (26-Jun-2019) **</t>
  </si>
  <si>
    <t>Indian Oil Corp Ltd (11-Jun-2019) **</t>
  </si>
  <si>
    <t>Tata Capital Financial Services Ltd (06-Jun-2019) **</t>
  </si>
  <si>
    <t>9.50% Piramal Capital &amp; Housing Finance Ltd (06-May-2022) **</t>
  </si>
  <si>
    <t>7.99% The Tata Power Co Ltd (16-Nov-2020) **</t>
  </si>
  <si>
    <t>9.50% Piramal Capital &amp; Housing Finance Ltd (29-Apr-2022) **</t>
  </si>
  <si>
    <t>10.434553% Ess Kay Fincorp Limited (27-Sep-2019) **</t>
  </si>
  <si>
    <t>0.00% Incred Financial Services Private Limited (22-Jun-2020) **</t>
  </si>
  <si>
    <t>8.00% Reliance Jio Infocomm Limited (16-Apr-2023) **</t>
  </si>
  <si>
    <t>10.65% Hinduja Leyland Finance Ltd (16-Feb-2020) **</t>
  </si>
  <si>
    <t>10.25% Incred Financial Services Private Limited (26-Apr-2021) **</t>
  </si>
  <si>
    <t>9.50% Piramal Capital &amp; Housing Finance Ltd (21-Apr-2022) **</t>
  </si>
  <si>
    <t>7.07% Reliance Industries Ltd (24-Dec-2020) **</t>
  </si>
  <si>
    <t>10.75% Greenko Clean Energy Projects Private Limited (04-Dec-2020) **</t>
  </si>
  <si>
    <t>0.00% Wadhawan Global Capital Pvt Ltd (31-Jul-2020) **</t>
  </si>
  <si>
    <t>0.00% JSW Logistics Infrastructure Pvt Ltd (13-Dec-2019) **</t>
  </si>
  <si>
    <t>0.00% JSW Logistics Infrastructure Pvt Ltd (13-Mar-2020) **</t>
  </si>
  <si>
    <t>11.90% Rivaaz Trade Ventures Pvt Ltd (30-Nov-2019) **</t>
  </si>
  <si>
    <t>11.90% Rivaaz Trade Ventures Pvt Ltd (31-May-2019) **</t>
  </si>
  <si>
    <t>Indusind Bank Ltd (27-Dec-2019) **</t>
  </si>
  <si>
    <t>Axis Bank Ltd (08-Aug-2019) **</t>
  </si>
  <si>
    <t>Axis Bank Ltd (14-Nov-2019) **</t>
  </si>
  <si>
    <t>National Bank For Agriculture And Rural Development (27-Nov-2019) **</t>
  </si>
  <si>
    <t>Can Fin Homes Ltd (14-May-2019) **</t>
  </si>
  <si>
    <t>S D Corporation Private Ltd (04-Jun-2019) **</t>
  </si>
  <si>
    <t>S D Corporation Private Ltd (07-Jun-2019) **</t>
  </si>
  <si>
    <t>S D Corporation Private Ltd (14-Jun-2019) **</t>
  </si>
  <si>
    <t>S D Corporation Private Ltd (19-Jun-2019) **</t>
  </si>
  <si>
    <t>8.32% Karnataka SDL 2029 (06-Feb-2029)</t>
  </si>
  <si>
    <t>7.17% GOI 2028 (08-Jan-2028)</t>
  </si>
  <si>
    <t>7.37% GOI 2023 (16-Apr-2023)</t>
  </si>
  <si>
    <t>GOI FRB 2020 (21-Dec-2020)</t>
  </si>
  <si>
    <t>10.32% Andhra Pradesh Capital Region Development Authority (16-Aug-2027) **</t>
  </si>
  <si>
    <t>0.00% Sadbhav Infrastructure Project Ltd (23-Apr-2023) **</t>
  </si>
  <si>
    <t>10.9007% Esskay Fincorp Ltd (11-Jun-2021) **</t>
  </si>
  <si>
    <t>11.75% AU Small Finance Bank Ltd (04-May-2021) **</t>
  </si>
  <si>
    <t>11.00% Aspire Home Finance Corp Ltd (03-May-2021) **</t>
  </si>
  <si>
    <t>9.75% Uttar Pradesh Power Corp Ltd (20-Oct-2023) **</t>
  </si>
  <si>
    <t>11.00% Aspire Home Finance Corp Ltd (16-May-2021) **</t>
  </si>
  <si>
    <t>13.00% AU Small Finance Bank Ltd (19-Sep-2019) **</t>
  </si>
  <si>
    <t>9.50% Reliance Broadcast Network Ltd (13-May-2019) **</t>
  </si>
  <si>
    <t>10.20% Star Health &amp; Allied Insurance Co Ltd (31-Oct-2024) **</t>
  </si>
  <si>
    <t>9.41% Renew Wind Energy Delhi Pvt Ltd (30-Sep-2030) **</t>
  </si>
  <si>
    <t>12.75% Future Ideas Company Ltd (30-Jun-2020) **</t>
  </si>
  <si>
    <t>11.90% Rivaaz Trade Ventures Pvt Ltd (11-May-2020) **</t>
  </si>
  <si>
    <t>9.50% Renew Power Limited (09-Sep-2020) **</t>
  </si>
  <si>
    <t>10.50% Vistaar Financial Services Private Ltd (22-Jun-2023) **</t>
  </si>
  <si>
    <t>10.5% Vistaar Financial Services Private Ltd (23-Jul-2024) **</t>
  </si>
  <si>
    <t>10.00% Aptus Value Housing Finance India Ltd (20-Jun-2025) **</t>
  </si>
  <si>
    <t>8.75% Housing Development Finance Corp Ltd (04-Mar-2021) **</t>
  </si>
  <si>
    <t>8.9492% L&amp;T Finance Ltd (16-Aug-2021) **</t>
  </si>
  <si>
    <t>9.20% ICICI Bank Ltd (17-Mar-2022) **</t>
  </si>
  <si>
    <t>7.65% Indian Railway Finance Corp Ltd (15-Mar-2021) **</t>
  </si>
  <si>
    <t>12.80% Nufuture Digital (India) Ltd (30-Sep-2022) **</t>
  </si>
  <si>
    <t>12.15% Nufuture Digital (India) Ltd (30-Nov-2019) **</t>
  </si>
  <si>
    <t>11.90% Rivaaz Trade Ventures Pvt Ltd (29-Feb-2020) **</t>
  </si>
  <si>
    <t>S D Corporation Private Ltd (17-Jan-2020) **</t>
  </si>
  <si>
    <t>10.25% Sikka Ports &amp; Terminals Limited (22-Aug-2021) **</t>
  </si>
  <si>
    <t>7.80% Apollo Tyres Ltd (29-Apr-2022) **</t>
  </si>
  <si>
    <t>7.65% Grasim Industries Ltd (15-Apr-2022) **</t>
  </si>
  <si>
    <t>10.40% Sikka Ports &amp; Terminals Limited (18-Jul-2021) **</t>
  </si>
  <si>
    <t>8.36% Ultratech Cement Ltd (07-Jun-2021) **</t>
  </si>
  <si>
    <t>8.95% Reliance Jio Infocomm Limited (15-Sep-2020) **</t>
  </si>
  <si>
    <t>8.02% Bharat Petroleum Corp Ltd (11-Mar-2024) **</t>
  </si>
  <si>
    <t>8.60% National Bank For Agriculture And Rural Development (31-Jan-2022) **</t>
  </si>
  <si>
    <t>7.85% Grasim Industries Ltd (15-Apr-2024) **</t>
  </si>
  <si>
    <t>8.55% Power Finance Corp Ltd (09-Dec-2021) **</t>
  </si>
  <si>
    <t>9.15% ICICI Bank Ltd (20-Jun-2023) **</t>
  </si>
  <si>
    <t>8.40% Power Grid Corp Of India Ltd (14-Sep-2021) **</t>
  </si>
  <si>
    <t>8.18% Power Finance Corp Ltd (19-Mar-2022) **</t>
  </si>
  <si>
    <t>7.85% Bajaj Finance Ltd (07-Apr-2020) **</t>
  </si>
  <si>
    <t>8.35% Indian Railway Finance Corp Ltd (13-Mar-2029) **</t>
  </si>
  <si>
    <t>7.85% Kotak Mahindra Prime Ltd (07-Apr-2020) **</t>
  </si>
  <si>
    <t>7.50% Power Finance Corp Ltd (16-Aug-2021) **</t>
  </si>
  <si>
    <t>0.00% Bajaj Finance Ltd (05-Apr-2022) **</t>
  </si>
  <si>
    <t>9.95% Food Corporation Of India (07-Mar-2022) **</t>
  </si>
  <si>
    <t>8.50% NHPC Ltd (14-Jul-2021) **</t>
  </si>
  <si>
    <t>9.57% Indian Railway Finance Corp Ltd (31-May-2021) **</t>
  </si>
  <si>
    <t>0.00% Aditya Birla Finance Ltd (08-Apr-2022) **</t>
  </si>
  <si>
    <t>7.35% Bharat Petroleum Corp Ltd (10-Mar-2022) **</t>
  </si>
  <si>
    <t>6.70% Indian Railway Finance Corp Ltd (24-Nov-2021) **</t>
  </si>
  <si>
    <t>8.40% Power Grid Corp Of India Ltd (27-May-2021) **</t>
  </si>
  <si>
    <t>7.65% Small Industries Development Bank Of India (15-Apr-2021) **</t>
  </si>
  <si>
    <t>7.88% LIC Housing Finance Ltd (28-Jan-2021) **</t>
  </si>
  <si>
    <t>7.48% Bennett Coleman And Co Ltd (26-Apr-2021) **</t>
  </si>
  <si>
    <t>8.81% Small Industries Development Bank Of India (25-Jan-2022) **</t>
  </si>
  <si>
    <t>8.56% National Bank For Agriculture And Rural Development (14-Nov-2028) **</t>
  </si>
  <si>
    <t>8.13% Power Grid Corp Of India Ltd (23-Apr-2021) **</t>
  </si>
  <si>
    <t>0.00% Axis Finance Ltd (19-Apr-2022) **</t>
  </si>
  <si>
    <t>0.00% Bajaj Housing Finance Ltd (05-Apr-2022) **</t>
  </si>
  <si>
    <t>0.00% Mahindra &amp; Mahindra Financial Services Ltd (29-Mar-2022) **</t>
  </si>
  <si>
    <t>8.23% Housing &amp; Urban Development Corp Ltd (15-Apr-2022) **</t>
  </si>
  <si>
    <t>0.00% Fullerton India Credit Co Ltd (13-Apr-2022) **</t>
  </si>
  <si>
    <t>0.00% Aditya Birla Housing Finance Ltd (13-Apr-2022) **</t>
  </si>
  <si>
    <t>0.00% Bajaj Housing Finance Ltd (05-May-2022) **</t>
  </si>
  <si>
    <t>7.6% National Highways Authority Of India (18-Mar-2022) **</t>
  </si>
  <si>
    <t>9.48% Tata Capital Financial Services Ltd (08-Apr-2022) **</t>
  </si>
  <si>
    <t>9.05% Mahindra &amp; Mahindra Financial Services Ltd (18-Apr-2022) **</t>
  </si>
  <si>
    <t>0.00% Fullerton India Credit Co Ltd (19-Apr-2022) **</t>
  </si>
  <si>
    <t>9.38% L&amp;T Housing Finance Limited (11-Mar-2022) **</t>
  </si>
  <si>
    <t>9.18% Tata Capital Housing Finance Ltd (13-Apr-2022) **</t>
  </si>
  <si>
    <t>9.35% Gruh Finance Ltd (06-Apr-2022) **</t>
  </si>
  <si>
    <t>8.25% Tata Sons Pvt Ltd (23-Mar-2022) **</t>
  </si>
  <si>
    <t>8.40% Small Industries Development Bank Of India (10-Aug-2021) **</t>
  </si>
  <si>
    <t>8.37% National Bank For Agriculture And Rural Development (03-Aug-2021) **</t>
  </si>
  <si>
    <t>0.00% Fullerton India Credit Co Ltd (08-Apr-2021) **</t>
  </si>
  <si>
    <t>0.00% Sundaram Finance Ltd (31-Aug-2021) **</t>
  </si>
  <si>
    <t>0.00% Aditya Birla Finance Ltd (26-Jul-2021) **</t>
  </si>
  <si>
    <t>8.14% Bajaj Housing Finance Ltd (04-Jun-2021) **</t>
  </si>
  <si>
    <t>0.00% LIC Housing Finance Ltd (25-Mar-2021) **</t>
  </si>
  <si>
    <t>0.00% Axis Finance Ltd (31-Aug-2021) **</t>
  </si>
  <si>
    <t>0.00% Aditya Birla Housing Finance Ltd (26-Jul-2021) **</t>
  </si>
  <si>
    <t>9.70% Power Finance Corp Ltd (09-Jun-2021) **</t>
  </si>
  <si>
    <t>0.00% Fullerton India Credit Co Ltd (15-Jul-2021) **</t>
  </si>
  <si>
    <t>8.25% L&amp;T Finance Ltd (21-Jun-2021) **</t>
  </si>
  <si>
    <t>8.05% Power Finance Corp Ltd (27-Apr-2021) **</t>
  </si>
  <si>
    <t>0.00% Sundaram Finance Ltd (15-Jun-2021) **</t>
  </si>
  <si>
    <t>9.00% ICICI Home Finance Company Ltd (27-May-2021) **</t>
  </si>
  <si>
    <t>0.00% Bajaj Housing Finance Ltd (06-Apr-2021) **</t>
  </si>
  <si>
    <t>8.7% Reliance Jio Infocomm Limited (15-Jun-2021) **</t>
  </si>
  <si>
    <t>0.00% Axis Finance Ltd (14-Jun-2021) **</t>
  </si>
  <si>
    <t>8.50% Small Industries Development Bank Of India (21-Jun-2021) **</t>
  </si>
  <si>
    <t>8.8% L&amp;T Housing Finance Limited (23-Jun-2021) **</t>
  </si>
  <si>
    <t>7.73% Housing &amp; Urban Development Corp Ltd (15-Apr-2021) **</t>
  </si>
  <si>
    <t>8.10% Mahindra &amp; Mahindra Financial Services Ltd (19-Apr-2021) **</t>
  </si>
  <si>
    <t>10.09% MRF Ltd (27-May-2021) **</t>
  </si>
  <si>
    <t>9.18% Power Finance Corp Ltd (15-Apr-2021) **</t>
  </si>
  <si>
    <t>0.00% HDB Financial Services Limited (06-Apr-2021) **</t>
  </si>
  <si>
    <t>8.19% Mahindra Vehicle Manufactures Ltd (23-Feb-2021) **</t>
  </si>
  <si>
    <t>7.75% Power Finance Corp Ltd (15-Apr-2021) **</t>
  </si>
  <si>
    <t>7.68% Housing &amp; Urban Development Corp Ltd (05-Apr-2021) **</t>
  </si>
  <si>
    <t>0.00% Kotak Mahindra Prime Ltd (27-May-2021) **</t>
  </si>
  <si>
    <t>7.40% National Bank For Agriculture And Rural Development (01-Feb-2021) **</t>
  </si>
  <si>
    <t>8.25% Tata Sons Pvt Ltd (24-Mar-2021) **</t>
  </si>
  <si>
    <t>0.00% Kotak Mahindra Prime Ltd (26-Apr-2021) **</t>
  </si>
  <si>
    <t>7.73% Power Finance Corp Ltd (05-Apr-2021) **</t>
  </si>
  <si>
    <t>7.52% Small Industries Development Bank Of India (10-Feb-2021) **</t>
  </si>
  <si>
    <t>8.84% Power Grid Corp Of India Ltd (29-Mar-2021) **</t>
  </si>
  <si>
    <t>8.25% Tata Sons Pvt Ltd (23-Mar-2021) **</t>
  </si>
  <si>
    <t>7.50% Bajaj Finance Ltd (10-Aug-2020) **</t>
  </si>
  <si>
    <t>9.60% LIC Housing Finance Ltd (07-Mar-2021) **</t>
  </si>
  <si>
    <t>7.14% Housing &amp; Urban Development Corp Ltd (22-Dec-2020) **</t>
  </si>
  <si>
    <t>7.94% HDB Financial Services Limited (15-Apr-2021) **</t>
  </si>
  <si>
    <t>7.64% Can Fin Homes Ltd (28-Feb-2021) **</t>
  </si>
  <si>
    <t>7.85% Tata Sons Pvt Ltd (31-Jan-2021) **</t>
  </si>
  <si>
    <t>8.33% NTPC Ltd (24-Feb-2021) **</t>
  </si>
  <si>
    <t>9.7% Power Finance Corp Ltd (30-Jan-2021) **</t>
  </si>
  <si>
    <t>8.70% L&amp;T Infrastructure Debt Fund Ltd (24-Feb-2021) **</t>
  </si>
  <si>
    <t>8.62% India Infradebt Ltd (08-Mar-2021) **</t>
  </si>
  <si>
    <t>8.78% NHPC Ltd (11-Feb-2021) **</t>
  </si>
  <si>
    <t>9.47% Power Grid Corp Of India Ltd (31-Mar-2021) **</t>
  </si>
  <si>
    <t>9.15% Export-Import Bank Of India (18-Mar-2021) **</t>
  </si>
  <si>
    <t>9.15% Export-Import Bank Of India (25-Feb-2021) **</t>
  </si>
  <si>
    <t>7.80% LIC Housing Finance Ltd (19-Mar-2020) **</t>
  </si>
  <si>
    <t>8.78% NTPC Ltd (09-Mar-2020) **</t>
  </si>
  <si>
    <t>8.36% Power Finance Corp Ltd (26-Feb-2020) **</t>
  </si>
  <si>
    <t>6.73% Indian Railway Finance Corp Ltd (23-Mar-2020) **</t>
  </si>
  <si>
    <t>8.97% REC Ltd (28-Mar-2029) **</t>
  </si>
  <si>
    <t>9.35% REC Ltd (15-Jun-2022) **</t>
  </si>
  <si>
    <t>10.25% JM Financial Asset Reconstruction Co Ltd (31-Aug-2021) **</t>
  </si>
  <si>
    <t>JM Financial Products Ltd (07-Jan-2020) **</t>
  </si>
  <si>
    <t>7.44% PNB Housing Finance Ltd (31-Oct-2019) **</t>
  </si>
  <si>
    <t>8.56% REC Ltd (13-Nov-2019) **</t>
  </si>
  <si>
    <t>0.00% LIC Housing Finance Ltd (10-Sep-2019) **</t>
  </si>
  <si>
    <t>8.8% REC Ltd (17-Nov-2019) **</t>
  </si>
  <si>
    <t>9.45% LIC Housing Finance Ltd (10-Sep-2019) **</t>
  </si>
  <si>
    <t>9.51% LIC Housing Finance Ltd (24-Jul-2019) **</t>
  </si>
  <si>
    <t>8.75% PNB Housing Finance Ltd (30-Aug-2021) **</t>
  </si>
  <si>
    <t>8.75% ONGC Petro Additions Ltd (02-Jul-2019) **</t>
  </si>
  <si>
    <t>REC Ltd (27-Sep-2019) **</t>
  </si>
  <si>
    <t>NTPC Ltd (03-May-2019)</t>
  </si>
  <si>
    <t>11.50% JM Financial Asset Reconstruction Co Ltd (29-May-2022) **</t>
  </si>
  <si>
    <t>8.87% REC Ltd (08-Mar-2020) **</t>
  </si>
  <si>
    <t>13.50% OPJ Trading Private Ltd (16-Oct-2020) **</t>
  </si>
  <si>
    <t>REC Ltd (04-Mar-2020) **</t>
  </si>
  <si>
    <t>HDFC Bank Ltd (06-Mar-2020) **</t>
  </si>
  <si>
    <t>JM Financial Products Ltd (13-Mar-2020) **</t>
  </si>
  <si>
    <t>IDFC First Bank Ltd (27-May-2019) **</t>
  </si>
  <si>
    <t>IDFC First Bank Ltd (17-May-2019)</t>
  </si>
  <si>
    <t>JM Financial Services Ltd (19-Jun-2019) **</t>
  </si>
  <si>
    <t>JM Financial Services Ltd (17-Jun-2019) **</t>
  </si>
  <si>
    <t>JM Financial Capital Ltd (30-May-2019) **</t>
  </si>
  <si>
    <t>JM Financial Products Ltd (27-May-2019) **</t>
  </si>
  <si>
    <t>LIC Housing Finance Ltd (28-May-2019) **</t>
  </si>
  <si>
    <t>PNB Housing Finance Ltd (14-Jun-2019) **</t>
  </si>
  <si>
    <t>HT Media Ltd (30-May-2019) **</t>
  </si>
  <si>
    <t>GIC Housing Finance Ltd (14-Jun-2019) **</t>
  </si>
  <si>
    <t>11.50% JM Financial Asset Reconstruction Co Ltd (29-Mar-2022) **</t>
  </si>
  <si>
    <t>8.6% ONGC Petro Additions Ltd (11-Mar-2022) **</t>
  </si>
  <si>
    <t>8.85% ONGC Petro Additions Ltd (19-Apr-2022) **</t>
  </si>
  <si>
    <t>0.00% LIC Housing Finance Ltd (25-Feb-2022) **</t>
  </si>
  <si>
    <t>0.00% LIC Housing Finance Ltd (04-May-2022) **</t>
  </si>
  <si>
    <t>8.50% LIC Housing Finance Ltd (05-Jan-2021) **</t>
  </si>
  <si>
    <t>7.18% REC Ltd (21-May-2021) **</t>
  </si>
  <si>
    <t>7.70% REC Ltd (15-Mar-2021) **</t>
  </si>
  <si>
    <t>0.00% HDB Financial Services Ltd (29-Oct-2021) **</t>
  </si>
  <si>
    <t>JM Financial Products Ltd (25-Jul-2019) **</t>
  </si>
  <si>
    <t>HSBC Investdirect Financial Services India Ltd (15-May-2019) **</t>
  </si>
  <si>
    <t>8.35% REC Ltd (11-Mar-2022)</t>
  </si>
  <si>
    <t>8.45% REC Ltd (22-Mar-2022) **</t>
  </si>
  <si>
    <t>0.00% HDB Financial Services Ltd (05-Apr-2022) **</t>
  </si>
  <si>
    <t>7.95% LIC Housing Finance Ltd (24-Mar-2022) **</t>
  </si>
  <si>
    <t>9.4% REC Ltd (17-Jul-2021) **</t>
  </si>
  <si>
    <t>7.73% REC Ltd (15-Jun-2021) **</t>
  </si>
  <si>
    <t>7.60% REC Ltd (17-Apr-2021) **</t>
  </si>
  <si>
    <t>8.75% LIC Housing Finance Ltd (12-Feb-2021) **</t>
  </si>
  <si>
    <t>JM Financial Products Ltd (30-Jul-2019)</t>
  </si>
  <si>
    <t>c) Portfolio Turnover Ratio during the Half - year  30-Apr-2019</t>
  </si>
  <si>
    <t>Eveready Industries India Ltd.</t>
  </si>
  <si>
    <t>INE128A01029</t>
  </si>
  <si>
    <t>Edelweiss Financial Services Ltd.</t>
  </si>
  <si>
    <t>INE532F01054</t>
  </si>
  <si>
    <t>Vodafone Idea Ltd.</t>
  </si>
  <si>
    <t>INE669E01016</t>
  </si>
  <si>
    <t>Great Eastern Shipping Co. Ltd.</t>
  </si>
  <si>
    <t>INE017A01032</t>
  </si>
  <si>
    <t>Construction Project</t>
  </si>
  <si>
    <t>NCC Ltd./India</t>
  </si>
  <si>
    <t>INE868B01028</t>
  </si>
  <si>
    <t>Construction</t>
  </si>
  <si>
    <t>J. Kumar Infraprojects Ltd.</t>
  </si>
  <si>
    <t>INE576I01022</t>
  </si>
  <si>
    <t>Trident Ltd.</t>
  </si>
  <si>
    <t>INE064C01014</t>
  </si>
  <si>
    <t>Vodafone Idea Ltd - Rights</t>
  </si>
  <si>
    <t>Century Textiles &amp; Industries Ltd.</t>
  </si>
  <si>
    <t>INE055A01016</t>
  </si>
  <si>
    <t>Bajaj Holdings &amp; Investment Ltd.</t>
  </si>
  <si>
    <t>INE118A01012</t>
  </si>
  <si>
    <t>Hero Motocorp Ltd.</t>
  </si>
  <si>
    <t>INE158A01026</t>
  </si>
  <si>
    <t>Redington India Ltd.</t>
  </si>
  <si>
    <t>INE891D01026</t>
  </si>
  <si>
    <t>Tata Global Beverages Ltd.</t>
  </si>
  <si>
    <t>INE192A01025</t>
  </si>
  <si>
    <t>Federal Bank Ltd.</t>
  </si>
  <si>
    <t>INE171A01029</t>
  </si>
  <si>
    <t>Biocon Ltd.</t>
  </si>
  <si>
    <t>INE376G01013</t>
  </si>
  <si>
    <t>Emami Ltd.</t>
  </si>
  <si>
    <t>INE548C01032</t>
  </si>
  <si>
    <t>Textiles - Cotton</t>
  </si>
  <si>
    <t>Vardhman Textiles Ltd.</t>
  </si>
  <si>
    <t>INE825A01012</t>
  </si>
  <si>
    <t>Oil</t>
  </si>
  <si>
    <t>Oil &amp; Natural Gas Corp. Ltd.</t>
  </si>
  <si>
    <t>INE213A01029</t>
  </si>
  <si>
    <t>Vedanta Ltd.</t>
  </si>
  <si>
    <t>INE205A01025</t>
  </si>
  <si>
    <t>JK Cement Ltd.</t>
  </si>
  <si>
    <t>INE823G01014</t>
  </si>
  <si>
    <t>Equitas Holdings Ltd.</t>
  </si>
  <si>
    <t>INE988K01017</t>
  </si>
  <si>
    <t>Tata Investment Corp. Ltd.</t>
  </si>
  <si>
    <t>INE672A01018</t>
  </si>
  <si>
    <t>HCL Technologies Ltd.</t>
  </si>
  <si>
    <t>INE860A01027</t>
  </si>
  <si>
    <t>Chemicals</t>
  </si>
  <si>
    <t>Tata Chemicals Ltd.</t>
  </si>
  <si>
    <t>INE092A01019</t>
  </si>
  <si>
    <t>Tata Motors Ltd. DVR</t>
  </si>
  <si>
    <t>IN9155A01020</t>
  </si>
  <si>
    <t>Templeton India Value Fund As of Date -  30Apr2019</t>
  </si>
  <si>
    <t>* Less than 0.01%</t>
  </si>
  <si>
    <t>0.00*</t>
  </si>
  <si>
    <t>Numero Uno International Ltd.</t>
  </si>
  <si>
    <t>Services</t>
  </si>
  <si>
    <t>Quantum Information Services</t>
  </si>
  <si>
    <t>INE696201123</t>
  </si>
  <si>
    <t>Globsyn Technologies Ltd.</t>
  </si>
  <si>
    <t>(b)Unlisted</t>
  </si>
  <si>
    <t>Bharti Airtel Ltd - Rights #</t>
  </si>
  <si>
    <t>Dish TV India Ltd.</t>
  </si>
  <si>
    <t>INE836F01026</t>
  </si>
  <si>
    <t>Gujarat Pipavav Port Ltd.</t>
  </si>
  <si>
    <t>INE517F01014</t>
  </si>
  <si>
    <t>Care Ratings Ltd.</t>
  </si>
  <si>
    <t>INE752H01013</t>
  </si>
  <si>
    <t>SKF India Ltd.</t>
  </si>
  <si>
    <t>INE640A01023</t>
  </si>
  <si>
    <t>Cyient Ltd.</t>
  </si>
  <si>
    <t>INE136B01020</t>
  </si>
  <si>
    <t>United Spirits Ltd.</t>
  </si>
  <si>
    <t>INE854D01024</t>
  </si>
  <si>
    <t>Exide Industries Ltd.</t>
  </si>
  <si>
    <t>INE302A01020</t>
  </si>
  <si>
    <t>Hotels, Resorts And Other Recreational Activities</t>
  </si>
  <si>
    <t>Franklin India Taxshield As of Date -  30Apr2019</t>
  </si>
  <si>
    <t>Foreign Mutual Fund Units</t>
  </si>
  <si>
    <t>Franklin Technology Fund, Class J</t>
  </si>
  <si>
    <t>LU0626261944</t>
  </si>
  <si>
    <t>Foreign Mutual Fund units</t>
  </si>
  <si>
    <t>Industrial Capital Goods</t>
  </si>
  <si>
    <t>Wabtec Corp.</t>
  </si>
  <si>
    <t>US9297401088</t>
  </si>
  <si>
    <t>General Electric Co.</t>
  </si>
  <si>
    <t>US3696041033</t>
  </si>
  <si>
    <t>Hardware</t>
  </si>
  <si>
    <t>NVIDIA Corp.</t>
  </si>
  <si>
    <t>US67066G1040</t>
  </si>
  <si>
    <t>Taiwan Semiconductor Manufacturing Co. Ltd.</t>
  </si>
  <si>
    <t>TW0002330008</t>
  </si>
  <si>
    <t>Telecom - Equipment &amp; Accessories</t>
  </si>
  <si>
    <t>QUALCOMM Inc.</t>
  </si>
  <si>
    <t>US7475251036</t>
  </si>
  <si>
    <t>Samsung Electronics Co. Ltd.</t>
  </si>
  <si>
    <t>KR7005930003</t>
  </si>
  <si>
    <t>Twitter Inc.</t>
  </si>
  <si>
    <t>US90184L1026</t>
  </si>
  <si>
    <t>Cognizant Technology Solutions Corp., A</t>
  </si>
  <si>
    <t>US1924461023</t>
  </si>
  <si>
    <t>Foreign Equity Securities</t>
  </si>
  <si>
    <t>Brillio Technologies Pvt. Ltd.</t>
  </si>
  <si>
    <t>Ramco Systems Ltd.</t>
  </si>
  <si>
    <t>INE246B01019</t>
  </si>
  <si>
    <t>Larsen &amp; Toubro Infotech Ltd., Reg S</t>
  </si>
  <si>
    <t>INE214T01019</t>
  </si>
  <si>
    <t>Music Broadcast Ltd</t>
  </si>
  <si>
    <t>INE919I01024</t>
  </si>
  <si>
    <t>Oracle Financial Services Software Ltd.</t>
  </si>
  <si>
    <t>INE881D01027</t>
  </si>
  <si>
    <t>Mindtree Ltd.</t>
  </si>
  <si>
    <t>INE018I01017</t>
  </si>
  <si>
    <t>eClerx Services Ltd.</t>
  </si>
  <si>
    <t>INE738I01010</t>
  </si>
  <si>
    <t>Info Edge India Ltd.</t>
  </si>
  <si>
    <t>INE663F01024</t>
  </si>
  <si>
    <t>Tata Consultancy Services Ltd.</t>
  </si>
  <si>
    <t>INE467B01029</t>
  </si>
  <si>
    <r>
      <t>Franklin India Technology Fund As of Date -  30Apr</t>
    </r>
    <r>
      <rPr>
        <b/>
        <sz val="8"/>
        <color theme="1"/>
        <rFont val="Arial"/>
        <family val="2"/>
      </rPr>
      <t>2019</t>
    </r>
  </si>
  <si>
    <t>Consolidated Construction Consortium Ltd.</t>
  </si>
  <si>
    <t>INE429I01024</t>
  </si>
  <si>
    <t>Arvind Fashions Ltd.</t>
  </si>
  <si>
    <t>INE955V01021</t>
  </si>
  <si>
    <t>ICICI Securities Ltd.</t>
  </si>
  <si>
    <t>INE763G01038</t>
  </si>
  <si>
    <t>Johnson Controls Hitachi Air Conditioning India Ltd.</t>
  </si>
  <si>
    <t>INE782A01015</t>
  </si>
  <si>
    <t>Digicontent Ltd. #</t>
  </si>
  <si>
    <t>Khadim India Ltd.</t>
  </si>
  <si>
    <t>INE834I01025</t>
  </si>
  <si>
    <t>Entertainment Network India Ltd.</t>
  </si>
  <si>
    <t>INE265F01028</t>
  </si>
  <si>
    <t>Banco Products India Ltd.</t>
  </si>
  <si>
    <t>INE213C01025</t>
  </si>
  <si>
    <t>Pennar Industries Ltd.</t>
  </si>
  <si>
    <t>INE932A01024</t>
  </si>
  <si>
    <t>Polycab India Ltd.</t>
  </si>
  <si>
    <t>INE455K01017</t>
  </si>
  <si>
    <t>Mahanagar Gas Ltd.</t>
  </si>
  <si>
    <t>INE002S01010</t>
  </si>
  <si>
    <t>HT Media Ltd.</t>
  </si>
  <si>
    <t>INE501G01024</t>
  </si>
  <si>
    <t>Sanghi Industries Ltd.</t>
  </si>
  <si>
    <t>INE999B01013</t>
  </si>
  <si>
    <t>Techno Electric &amp; Engineering Co. Ltd.</t>
  </si>
  <si>
    <t>INE285K01026</t>
  </si>
  <si>
    <t>CCL Products India Ltd.</t>
  </si>
  <si>
    <t>INE421D01022</t>
  </si>
  <si>
    <t>Shankara Building Products Ltd.</t>
  </si>
  <si>
    <t>INE274V01019</t>
  </si>
  <si>
    <t>KPR Mill Ltd.</t>
  </si>
  <si>
    <t>INE930H01023</t>
  </si>
  <si>
    <t>KNR Constructions Ltd.</t>
  </si>
  <si>
    <t>INE634I01029</t>
  </si>
  <si>
    <t>Healthcare Services</t>
  </si>
  <si>
    <t>Healthcare Global Enterprises Ltd.</t>
  </si>
  <si>
    <t>INE075I01017</t>
  </si>
  <si>
    <t>Pesticides</t>
  </si>
  <si>
    <t>Rallis India Ltd.</t>
  </si>
  <si>
    <t>INE613A01020</t>
  </si>
  <si>
    <t>M.M. Forgings Ltd.</t>
  </si>
  <si>
    <t>INE227C01017</t>
  </si>
  <si>
    <t>Lakshmi Machine Works Ltd.</t>
  </si>
  <si>
    <t>INE269B01029</t>
  </si>
  <si>
    <t>Gujarat Mineral Development Corp. Ltd.</t>
  </si>
  <si>
    <t>INE131A01031</t>
  </si>
  <si>
    <t>Ramkrishna Forgings Ltd.</t>
  </si>
  <si>
    <t>INE399G01015</t>
  </si>
  <si>
    <t>TV Today Network Ltd.</t>
  </si>
  <si>
    <t>INE038F01029</t>
  </si>
  <si>
    <t>Himadri Speciality Chemicals Ltd.</t>
  </si>
  <si>
    <t>INE019C01026</t>
  </si>
  <si>
    <t>GHCL Ltd.</t>
  </si>
  <si>
    <t>INE539A01019</t>
  </si>
  <si>
    <t>Finolex Industries Ltd.</t>
  </si>
  <si>
    <t>INE183A01016</t>
  </si>
  <si>
    <t>Triveni Turbine Ltd.</t>
  </si>
  <si>
    <t>INE152M01016</t>
  </si>
  <si>
    <t>Ashoka Buildcon Ltd.</t>
  </si>
  <si>
    <t>INE442H01029</t>
  </si>
  <si>
    <t>Blue Star Ltd.</t>
  </si>
  <si>
    <t>INE472A01039</t>
  </si>
  <si>
    <t>VIP Industries Ltd.</t>
  </si>
  <si>
    <t>INE054A01027</t>
  </si>
  <si>
    <t>PI Industries Ltd.</t>
  </si>
  <si>
    <t>INE603J01030</t>
  </si>
  <si>
    <t>JK Lakshmi Cement Ltd.</t>
  </si>
  <si>
    <t>INE786A01032</t>
  </si>
  <si>
    <t>Carborundum Universal Ltd.</t>
  </si>
  <si>
    <t>INE120A01034</t>
  </si>
  <si>
    <t>Motilal Oswal Financial Services Ltd.</t>
  </si>
  <si>
    <t>INE338I01027</t>
  </si>
  <si>
    <t>LIC Housing Finance Ltd.</t>
  </si>
  <si>
    <t>INE115A01026</t>
  </si>
  <si>
    <t>Commercial Services</t>
  </si>
  <si>
    <t>TeamLease Services Ltd.</t>
  </si>
  <si>
    <t>INE985S01024</t>
  </si>
  <si>
    <t>City Union Bank Ltd.</t>
  </si>
  <si>
    <t>INE491A01021</t>
  </si>
  <si>
    <t>Schaeffler India Ltd.</t>
  </si>
  <si>
    <t>INE513A01014</t>
  </si>
  <si>
    <t>IPCA Laboratories Ltd.</t>
  </si>
  <si>
    <t>INE571A01020</t>
  </si>
  <si>
    <t>Ahluwalia Contracts India Ltd.</t>
  </si>
  <si>
    <t>INE758C01029</t>
  </si>
  <si>
    <t>Cera Sanitaryware Ltd.</t>
  </si>
  <si>
    <t>INE739E01017</t>
  </si>
  <si>
    <t>Berger Paints India Ltd.</t>
  </si>
  <si>
    <t>INE463A01038</t>
  </si>
  <si>
    <t>Sobha Ltd.</t>
  </si>
  <si>
    <t>INE671H01015</t>
  </si>
  <si>
    <t>Navneet Education Ltd.</t>
  </si>
  <si>
    <t>INE060A01024</t>
  </si>
  <si>
    <t>Kajaria Ceramics Ltd.</t>
  </si>
  <si>
    <t>INE217B01036</t>
  </si>
  <si>
    <t>J.B. Chemicals &amp; Pharmaceuticals Ltd.</t>
  </si>
  <si>
    <t>INE572A01028</t>
  </si>
  <si>
    <t>Gulf Oil Lubricants India Ltd.</t>
  </si>
  <si>
    <t>INE635Q01029</t>
  </si>
  <si>
    <t>Atul Ltd.</t>
  </si>
  <si>
    <t>INE100A01010</t>
  </si>
  <si>
    <t>DCB Bank Ltd.</t>
  </si>
  <si>
    <t>INE503A01015</t>
  </si>
  <si>
    <t>Dr Lal PathLabs Ltd.</t>
  </si>
  <si>
    <t>INE600L01024</t>
  </si>
  <si>
    <t>Nesco Ltd.</t>
  </si>
  <si>
    <t>INE317F01035</t>
  </si>
  <si>
    <t>Brigade Enterprises Ltd.</t>
  </si>
  <si>
    <t>INE791I01019</t>
  </si>
  <si>
    <t>Jyothy Laboratories Ltd.</t>
  </si>
  <si>
    <t>INE668F01031</t>
  </si>
  <si>
    <t>Repco Home Finance Ltd.</t>
  </si>
  <si>
    <t>INE612J01015</t>
  </si>
  <si>
    <t>Deepak Nitrite Ltd.</t>
  </si>
  <si>
    <t>INE288B01029</t>
  </si>
  <si>
    <t>Finolex Cables Ltd.</t>
  </si>
  <si>
    <t>INE235A01022</t>
  </si>
  <si>
    <r>
      <t>Franklin India Smaller Companies Fund As of Date -</t>
    </r>
    <r>
      <rPr>
        <b/>
        <sz val="8"/>
        <color theme="1"/>
        <rFont val="Arial"/>
        <family val="2"/>
      </rPr>
      <t xml:space="preserve">  30Apr2019</t>
    </r>
  </si>
  <si>
    <t>MakeMyTrip Ltd.</t>
  </si>
  <si>
    <t>MU0295S00016</t>
  </si>
  <si>
    <t>Sundaram Finance Holdings Ltd.</t>
  </si>
  <si>
    <t>INE202Z01029</t>
  </si>
  <si>
    <t>The Anup Engineering Ltd.</t>
  </si>
  <si>
    <t>INE294Z01018</t>
  </si>
  <si>
    <t>Spencers Retail Ltd.</t>
  </si>
  <si>
    <t>INE020801028</t>
  </si>
  <si>
    <t>Arvind Ltd.</t>
  </si>
  <si>
    <t>INE034A01011</t>
  </si>
  <si>
    <t>CESC Ventures Ltd.</t>
  </si>
  <si>
    <t>INE425Y01011</t>
  </si>
  <si>
    <t>Bharat Forge Ltd.</t>
  </si>
  <si>
    <t>INE465A01025</t>
  </si>
  <si>
    <t>Whirlpool of India Ltd.</t>
  </si>
  <si>
    <t>INE716A01013</t>
  </si>
  <si>
    <t>Torrent Power Ltd.</t>
  </si>
  <si>
    <t>INE813H01021</t>
  </si>
  <si>
    <t>Thermax Ltd.</t>
  </si>
  <si>
    <t>INE152A01029</t>
  </si>
  <si>
    <t>Bayer Cropscience Ltd.</t>
  </si>
  <si>
    <t>INE462A01022</t>
  </si>
  <si>
    <t>RBL Bank Ltd., Reg S</t>
  </si>
  <si>
    <t>INE976G01028</t>
  </si>
  <si>
    <t>Aarti Industries Ltd.</t>
  </si>
  <si>
    <t>INE769A01020</t>
  </si>
  <si>
    <t>Sanofi India Ltd.</t>
  </si>
  <si>
    <t>INE058A01010</t>
  </si>
  <si>
    <t>Trent Ltd.</t>
  </si>
  <si>
    <t>INE849A01020</t>
  </si>
  <si>
    <t>Bharat Electronics Ltd.</t>
  </si>
  <si>
    <t>INE263A01024</t>
  </si>
  <si>
    <t>Apollo Hospitals Enterprise Ltd.</t>
  </si>
  <si>
    <t>INE437A01024</t>
  </si>
  <si>
    <t>CESC Ltd.</t>
  </si>
  <si>
    <t>INE486A01013</t>
  </si>
  <si>
    <t>Fertilisers</t>
  </si>
  <si>
    <t>Coromandel International Ltd.</t>
  </si>
  <si>
    <t>INE169A01031</t>
  </si>
  <si>
    <t>Sundaram Finance Ltd.</t>
  </si>
  <si>
    <t>INE660A01013</t>
  </si>
  <si>
    <t>Indraprastha Gas Ltd.</t>
  </si>
  <si>
    <t>INE203G01027</t>
  </si>
  <si>
    <t>GlaxoSmithKline Consumer Healthcare Ltd.</t>
  </si>
  <si>
    <t>INE264A01014</t>
  </si>
  <si>
    <t>Wabco India Ltd.</t>
  </si>
  <si>
    <t>INE342J01019</t>
  </si>
  <si>
    <t>AIA Engineering Ltd.</t>
  </si>
  <si>
    <t>INE212H01026</t>
  </si>
  <si>
    <t>Oberoi Realty Ltd.</t>
  </si>
  <si>
    <t>INE093I01010</t>
  </si>
  <si>
    <t>Crompton Greaves Consumer Electricals Ltd.</t>
  </si>
  <si>
    <t>INE299U01018</t>
  </si>
  <si>
    <t>Ramco Cements Ltd.</t>
  </si>
  <si>
    <t>INE331A01037</t>
  </si>
  <si>
    <t>Franklin India Prima Fund As of Date -  30Apr2019</t>
  </si>
  <si>
    <t>Chennai Interactive Business Services Pvt Ltd.</t>
  </si>
  <si>
    <t>Kalyani Investment Co. Ltd.</t>
  </si>
  <si>
    <t>INE029L01018</t>
  </si>
  <si>
    <t>SpiceJet Ltd.</t>
  </si>
  <si>
    <t>INE285B01017</t>
  </si>
  <si>
    <t>Asian Paints Ltd.</t>
  </si>
  <si>
    <t>INE021A01026</t>
  </si>
  <si>
    <t>Larsen &amp; Toubro Ltd.</t>
  </si>
  <si>
    <t>INE018A01030</t>
  </si>
  <si>
    <r>
      <t>Franklin India Opportunities Fund As of Date -  30</t>
    </r>
    <r>
      <rPr>
        <b/>
        <sz val="8"/>
        <color theme="1"/>
        <rFont val="Arial"/>
        <family val="2"/>
      </rPr>
      <t>Apr2019</t>
    </r>
  </si>
  <si>
    <t>Cognizant Technology Solutions Corp.</t>
  </si>
  <si>
    <t>BASF India Ltd.</t>
  </si>
  <si>
    <t>INE373A01013</t>
  </si>
  <si>
    <t>ITD Cementation India Ltd.</t>
  </si>
  <si>
    <t>INE686A01026</t>
  </si>
  <si>
    <t>Ujjivan Financial Services Ltd.</t>
  </si>
  <si>
    <t>INE334L01012</t>
  </si>
  <si>
    <t>Orient Cement Ltd.</t>
  </si>
  <si>
    <t>INE876N01018</t>
  </si>
  <si>
    <t>Natco Pharma Ltd.</t>
  </si>
  <si>
    <t>INE987B01026</t>
  </si>
  <si>
    <t>Somany Ceramics Ltd.</t>
  </si>
  <si>
    <t>INE355A01028</t>
  </si>
  <si>
    <t>KEI Industries Ltd.</t>
  </si>
  <si>
    <t>INE878B01027</t>
  </si>
  <si>
    <t>Abbott India Ltd.</t>
  </si>
  <si>
    <t>INE358A01014</t>
  </si>
  <si>
    <t>UltraTech Cement Ltd.</t>
  </si>
  <si>
    <t>INE481G01011</t>
  </si>
  <si>
    <r>
      <t>Franklin India Focused Equity Fund As of Date -  3</t>
    </r>
    <r>
      <rPr>
        <b/>
        <sz val="8"/>
        <color theme="1"/>
        <rFont val="Arial"/>
        <family val="2"/>
      </rPr>
      <t>0Apr2019</t>
    </r>
  </si>
  <si>
    <t>Fanhua Inc., ADR</t>
  </si>
  <si>
    <t>US30712A1034</t>
  </si>
  <si>
    <t>TISCO Financial Group PCL, fgn.</t>
  </si>
  <si>
    <t>TH0999010Z11</t>
  </si>
  <si>
    <t>China Everbright Ltd.</t>
  </si>
  <si>
    <t>HK0165000859</t>
  </si>
  <si>
    <t>Primax Electronics Ltd.</t>
  </si>
  <si>
    <t>TW0004915004</t>
  </si>
  <si>
    <t>Pacific Hospital Supply Co. Ltd.</t>
  </si>
  <si>
    <t>TW0004126008</t>
  </si>
  <si>
    <t>Semiconductors</t>
  </si>
  <si>
    <t>Novatek Microelectronics Corp. Ltd.</t>
  </si>
  <si>
    <t>TW0003034005</t>
  </si>
  <si>
    <t>St. Shine Optical Co. Ltd.</t>
  </si>
  <si>
    <t>TW0001565000</t>
  </si>
  <si>
    <t>I.T Ltd.</t>
  </si>
  <si>
    <t>BMG4977W1038</t>
  </si>
  <si>
    <t>TravelSky Technology Ltd., H</t>
  </si>
  <si>
    <t>CNE1000004J3</t>
  </si>
  <si>
    <t>Xtep International Holdings Ltd.</t>
  </si>
  <si>
    <t>KYG982771092</t>
  </si>
  <si>
    <t>COSCO Shipping Ports Ltd.</t>
  </si>
  <si>
    <t>BMG2442N1048</t>
  </si>
  <si>
    <t>Mahle-Metal Leve SA</t>
  </si>
  <si>
    <t>BRLEVEACNOR2</t>
  </si>
  <si>
    <t>Luye Pharma Group Ltd.</t>
  </si>
  <si>
    <t>BMG570071099</t>
  </si>
  <si>
    <t>Stock Spirits Group PLC</t>
  </si>
  <si>
    <t>GB00BF5SDZ96</t>
  </si>
  <si>
    <t>Medy-tox Inc.</t>
  </si>
  <si>
    <t>KR7086900008</t>
  </si>
  <si>
    <t>Health &amp; Happiness H&amp;H International Holdings Ltd.</t>
  </si>
  <si>
    <t>KYG4387E1070</t>
  </si>
  <si>
    <t>Aramex PJSC</t>
  </si>
  <si>
    <t>AEA002301017</t>
  </si>
  <si>
    <t>Xinyi Solar Holdings Ltd.</t>
  </si>
  <si>
    <t>KYG9829N1025</t>
  </si>
  <si>
    <t xml:space="preserve">(b) Units of Real Eastate Investment Trusts (REITs) </t>
  </si>
  <si>
    <t>Odisha Cement Ltd.</t>
  </si>
  <si>
    <t>INE00R701025</t>
  </si>
  <si>
    <r>
      <t>Templeton India Equity Income Fund As of Date -  3</t>
    </r>
    <r>
      <rPr>
        <b/>
        <sz val="8"/>
        <color theme="1"/>
        <rFont val="Arial"/>
        <family val="2"/>
      </rPr>
      <t>0Apr2019</t>
    </r>
  </si>
  <si>
    <t>Quantum Information Systems</t>
  </si>
  <si>
    <t>Aditya Birla Capital Ltd.</t>
  </si>
  <si>
    <t>INE674K01013</t>
  </si>
  <si>
    <t>CG Power and Industrial Solutions Ltd.</t>
  </si>
  <si>
    <t>INE067A01029</t>
  </si>
  <si>
    <t>Sun Pharmaceutical Industries Ltd.</t>
  </si>
  <si>
    <t>INE044A01036</t>
  </si>
  <si>
    <t>ACC Ltd.</t>
  </si>
  <si>
    <t>INE012A01025</t>
  </si>
  <si>
    <t>Bata India Ltd.</t>
  </si>
  <si>
    <t>INE176A01028</t>
  </si>
  <si>
    <t>Lupin Ltd.</t>
  </si>
  <si>
    <t>INE326A01037</t>
  </si>
  <si>
    <t>Marico Ltd.</t>
  </si>
  <si>
    <t>INE196A01026</t>
  </si>
  <si>
    <t>Franklin India Equity Fund As of Date -  30Apr2019</t>
  </si>
  <si>
    <t>Prestige Estates Projects Ltd.</t>
  </si>
  <si>
    <t>INE811K01011</t>
  </si>
  <si>
    <r>
      <t>Franklin India Equity Advantage Fund  As of Date -</t>
    </r>
    <r>
      <rPr>
        <b/>
        <sz val="8"/>
        <color theme="1"/>
        <rFont val="Arial"/>
        <family val="2"/>
      </rPr>
      <t xml:space="preserve">  30Apr2019</t>
    </r>
  </si>
  <si>
    <t>ICICI Prudential Life Insurance Co. Ltd., Reg S</t>
  </si>
  <si>
    <t>INE726G01019</t>
  </si>
  <si>
    <r>
      <t>Franklin India BlueChip Fund As of Date -  30Apr20</t>
    </r>
    <r>
      <rPr>
        <b/>
        <sz val="8"/>
        <color theme="1"/>
        <rFont val="Arial"/>
        <family val="2"/>
      </rPr>
      <t>19</t>
    </r>
  </si>
  <si>
    <t>Hindustan Media Ventures Ltd.</t>
  </si>
  <si>
    <t>INE871K01015</t>
  </si>
  <si>
    <t>The New India Assurance Co. Ltd., Reg S</t>
  </si>
  <si>
    <t>INE470Y01017</t>
  </si>
  <si>
    <t>Container Corp. of India Ltd.</t>
  </si>
  <si>
    <t>INE111A01025</t>
  </si>
  <si>
    <t>Puravankara Projects Ltd.</t>
  </si>
  <si>
    <t>INE323I01011</t>
  </si>
  <si>
    <t>National Aluminium Co. Ltd.</t>
  </si>
  <si>
    <t>INE139A01034</t>
  </si>
  <si>
    <t>Franklin Build India Fund As of Date -  30Apr2019</t>
  </si>
  <si>
    <t>Hotels, Resorts &amp; 
Other Recreational 
Activities</t>
  </si>
  <si>
    <t>Minor International PCL, fgn - Warrants</t>
  </si>
  <si>
    <t>China Literature Ltd.</t>
  </si>
  <si>
    <t>KYG2121R1039</t>
  </si>
  <si>
    <t>Ennoconn Corp.</t>
  </si>
  <si>
    <t>TW0006414006</t>
  </si>
  <si>
    <t>Largan Precision Co. Ltd.</t>
  </si>
  <si>
    <t>TW0003008009</t>
  </si>
  <si>
    <t>Sunny Optical Technology Group Co. Ltd.</t>
  </si>
  <si>
    <t>KYG8586D1097</t>
  </si>
  <si>
    <t>Samsung SDI Co. Ltd.</t>
  </si>
  <si>
    <t>KR7006400006</t>
  </si>
  <si>
    <t xml:space="preserve">Cement </t>
  </si>
  <si>
    <t>Indocement Tunggal Prakarsa Tbk PT</t>
  </si>
  <si>
    <t>ID1000061302</t>
  </si>
  <si>
    <t>China Mengniu Dairy Co. Ltd.</t>
  </si>
  <si>
    <t>KYG210961051</t>
  </si>
  <si>
    <t>Shinhan Financial Group Co. Ltd.</t>
  </si>
  <si>
    <t>KR7055550008</t>
  </si>
  <si>
    <t>Kweichow Moutai Co. Ltd., A</t>
  </si>
  <si>
    <t>CNE0000018R8</t>
  </si>
  <si>
    <t>ACE Hardware Indonesia Tbk PT</t>
  </si>
  <si>
    <t>ID1000125503</t>
  </si>
  <si>
    <t>CP All PCL</t>
  </si>
  <si>
    <t>TH0737010Y08</t>
  </si>
  <si>
    <t>Minor International PCL, fgn.</t>
  </si>
  <si>
    <t>TH0128B10Z17</t>
  </si>
  <si>
    <t>Semen Indonesia (Persero) Tbk PT</t>
  </si>
  <si>
    <t>ID1000106800</t>
  </si>
  <si>
    <t>SM Prime Holdings Inc.</t>
  </si>
  <si>
    <t>PHY8076N1120</t>
  </si>
  <si>
    <t>China Merchants Bank Co. Ltd., H</t>
  </si>
  <si>
    <t>CNE1000002M1</t>
  </si>
  <si>
    <t>Universal Robina Corp.</t>
  </si>
  <si>
    <t>PHY9297P1004</t>
  </si>
  <si>
    <t>Techtronic Industries Co. Ltd.</t>
  </si>
  <si>
    <t>HK0669013440</t>
  </si>
  <si>
    <t>Samsonite International SA</t>
  </si>
  <si>
    <t>LU0633102719</t>
  </si>
  <si>
    <t>CNOOC Ltd.</t>
  </si>
  <si>
    <t>HK0883013259</t>
  </si>
  <si>
    <t>BDO Unibank Inc.</t>
  </si>
  <si>
    <t>PHY077751022</t>
  </si>
  <si>
    <t>The Siam Cement PCL, fgn.</t>
  </si>
  <si>
    <t>TH0003010Z12</t>
  </si>
  <si>
    <t>Diversified Consumer Service</t>
  </si>
  <si>
    <t>New Oriental Education &amp; Technology Group Inc., ADR</t>
  </si>
  <si>
    <t>US6475811070</t>
  </si>
  <si>
    <t>DBS Group Holdings Ltd.</t>
  </si>
  <si>
    <t>SG1L01001701</t>
  </si>
  <si>
    <t>Bank Central Asia Tbk PT</t>
  </si>
  <si>
    <t>ID1000109507</t>
  </si>
  <si>
    <t>Ctrip.com International Ltd., ADR</t>
  </si>
  <si>
    <t>US22943F1003</t>
  </si>
  <si>
    <t>Ping An Insurance (Group) Co. of China Ltd.</t>
  </si>
  <si>
    <t>CNE1000003X6</t>
  </si>
  <si>
    <t>AIA Group Ltd.</t>
  </si>
  <si>
    <t>HK0000069689</t>
  </si>
  <si>
    <t>Tencent Holdings Ltd.</t>
  </si>
  <si>
    <t>KYG875721634</t>
  </si>
  <si>
    <t>Alibaba Group Holding Ltd., ADR</t>
  </si>
  <si>
    <t>US01609W1027</t>
  </si>
  <si>
    <t>Narayana Hrudayalaya Ltd., Reg S</t>
  </si>
  <si>
    <t>INE410P01011</t>
  </si>
  <si>
    <t>Franklin Asian Equity Fund As of Date -  30Apr2019</t>
  </si>
  <si>
    <t>Telecom -  Equipment &amp; Accessories</t>
  </si>
  <si>
    <t>Bharti Infratel Ltd.</t>
  </si>
  <si>
    <t>INE121J01017</t>
  </si>
  <si>
    <t>Indiabulls Housing Finance Ltd.</t>
  </si>
  <si>
    <t>INE148I01020</t>
  </si>
  <si>
    <t>Zee Entertainment Enterprises Ltd.</t>
  </si>
  <si>
    <t>INE256A01028</t>
  </si>
  <si>
    <t>Eicher Motors Ltd.</t>
  </si>
  <si>
    <t>INE066A01013</t>
  </si>
  <si>
    <t>Cipla Ltd.</t>
  </si>
  <si>
    <t>INE059A01026</t>
  </si>
  <si>
    <t>JSW Steel Ltd.</t>
  </si>
  <si>
    <t>INE019A01038</t>
  </si>
  <si>
    <t>Britannia Industries Ltd.</t>
  </si>
  <si>
    <t>INE216A01030</t>
  </si>
  <si>
    <t>UPL Ltd.</t>
  </si>
  <si>
    <t>INE628A01036</t>
  </si>
  <si>
    <t>Wipro Ltd.</t>
  </si>
  <si>
    <t>INE075A01022</t>
  </si>
  <si>
    <t>Bajaj Finserv Ltd.</t>
  </si>
  <si>
    <t>INE918I01018</t>
  </si>
  <si>
    <t>IndusInd Bank Ltd.</t>
  </si>
  <si>
    <t>INE095A01012</t>
  </si>
  <si>
    <r>
      <t>Franklin India Index Fund - NSE Nifty Plan As of D</t>
    </r>
    <r>
      <rPr>
        <b/>
        <sz val="8"/>
        <color theme="1"/>
        <rFont val="Arial"/>
        <family val="2"/>
      </rPr>
      <t>ate -  30Apr2019</t>
    </r>
  </si>
  <si>
    <t>Franklin European Growth Fund, Class I (Acc)</t>
  </si>
  <si>
    <t>LU0195949390</t>
  </si>
  <si>
    <r>
      <t>Franklin India Feeder - Franklin European Growth F</t>
    </r>
    <r>
      <rPr>
        <b/>
        <sz val="8"/>
        <color theme="1"/>
        <rFont val="Arial"/>
        <family val="2"/>
      </rPr>
      <t>und As of Date -  30Apr2019</t>
    </r>
  </si>
  <si>
    <t>Franklin U.S. Opportunities Fund, Class I (Acc)</t>
  </si>
  <si>
    <t>LU0195948665</t>
  </si>
  <si>
    <r>
      <t>Franklin India Feeder - Franklin U.S. Opportunitie</t>
    </r>
    <r>
      <rPr>
        <b/>
        <sz val="8"/>
        <color theme="1"/>
        <rFont val="Arial"/>
        <family val="2"/>
      </rPr>
      <t>s Fund As of Date -  30Apr2019</t>
    </r>
  </si>
  <si>
    <t>Franklin India Liquid Fund</t>
  </si>
  <si>
    <t>INF090I01JV2</t>
  </si>
  <si>
    <t>R*Shares Gold Bees</t>
  </si>
  <si>
    <t>INF732E01102</t>
  </si>
  <si>
    <t>Franklin India Bluechip Fund</t>
  </si>
  <si>
    <t>INF090I01FN7</t>
  </si>
  <si>
    <t>Franklin India Short Term Income Plan</t>
  </si>
  <si>
    <t>INF090I01GK1</t>
  </si>
  <si>
    <t>Mutual Funds / ETF</t>
  </si>
  <si>
    <r>
      <t>Franklin India Multi-Asset Solution Fund As of Dat</t>
    </r>
    <r>
      <rPr>
        <b/>
        <sz val="8"/>
        <color theme="1"/>
        <rFont val="Arial"/>
        <family val="2"/>
      </rPr>
      <t>e -  30Apr2019</t>
    </r>
  </si>
  <si>
    <t>(b)Mutual Funds</t>
  </si>
  <si>
    <r>
      <t>Franklin India Dynamic PE Ratio Fund of Funds As o</t>
    </r>
    <r>
      <rPr>
        <b/>
        <sz val="8"/>
        <color theme="1"/>
        <rFont val="Arial"/>
        <family val="2"/>
      </rPr>
      <t>f Date -  30Apr2019</t>
    </r>
  </si>
  <si>
    <t>Templeton India Value Fund</t>
  </si>
  <si>
    <t>INF090I01GY2</t>
  </si>
  <si>
    <t>Franklin India Savings Fund</t>
  </si>
  <si>
    <t>INF090I01GV8</t>
  </si>
  <si>
    <t>Mutual Funds</t>
  </si>
  <si>
    <r>
      <t xml:space="preserve">Franklin India Life Stage Fund Of Funds - The 50S </t>
    </r>
    <r>
      <rPr>
        <b/>
        <sz val="8"/>
        <color theme="1"/>
        <rFont val="Arial"/>
        <family val="2"/>
      </rPr>
      <t>Plus Floating Rate Plan As of Date -  30Apr2019</t>
    </r>
  </si>
  <si>
    <t>Franklin India Corporate Debt Fund</t>
  </si>
  <si>
    <t>INF090I01FW8</t>
  </si>
  <si>
    <t>Franklin India Dynamic Accrual Fund</t>
  </si>
  <si>
    <t>INF090I01HB8</t>
  </si>
  <si>
    <r>
      <t xml:space="preserve">Franklin India Life Stage Fund of Funds - The 50s </t>
    </r>
    <r>
      <rPr>
        <b/>
        <sz val="8"/>
        <color theme="1"/>
        <rFont val="Arial"/>
        <family val="2"/>
      </rPr>
      <t>Plus As of Date -  30Apr2019</t>
    </r>
  </si>
  <si>
    <t>Franklin India Prima Fund</t>
  </si>
  <si>
    <t>INF090I01FH9</t>
  </si>
  <si>
    <r>
      <t xml:space="preserve">Franklin India Life Stage Fund of Funds - The 40s </t>
    </r>
    <r>
      <rPr>
        <b/>
        <sz val="8"/>
        <color theme="1"/>
        <rFont val="Arial"/>
        <family val="2"/>
      </rPr>
      <t>Plan As of Date -  30Apr2019</t>
    </r>
  </si>
  <si>
    <r>
      <t>Franklin India Lifestage Fund of Funds - 30's Plan</t>
    </r>
    <r>
      <rPr>
        <b/>
        <sz val="8"/>
        <color theme="1"/>
        <rFont val="Arial"/>
        <family val="2"/>
      </rPr>
      <t xml:space="preserve"> As of Date -  30Apr2019</t>
    </r>
  </si>
  <si>
    <r>
      <t>Franklin India Life Stage Fund of Funds - The 20's</t>
    </r>
    <r>
      <rPr>
        <b/>
        <sz val="8"/>
        <color theme="1"/>
        <rFont val="Arial"/>
        <family val="2"/>
      </rPr>
      <t xml:space="preserve"> Plan As of Date -  30Apr2019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</si>
</sst>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_-* #,##0.00_-;\-* #,##0.00_-;_-* &quot;-&quot;??_-;_-@_-"/>
    <numFmt numFmtId="165" formatCode="0.0000"/>
    <numFmt numFmtId="166" formatCode="_(* #,##0_);_(* \(#,##0\);_(* &quot;-&quot;??_);_(@_)"/>
    <numFmt numFmtId="167" formatCode="_(* #,##0.0000_);_(* \(#,##0.0000\);_(* &quot;-&quot;??_);_(@_)"/>
    <numFmt numFmtId="168" formatCode="_-* #,##0_-;\-* #,##0_-;_-* &quot;-&quot;??_-;_-@_-"/>
    <numFmt numFmtId="169" formatCode="_-* #,##0.000_-;\-* #,##0.000_-;_-* &quot;-&quot;??_-;_-@_-"/>
    <numFmt numFmtId="170" formatCode="_-* #,##0.0000_-;\-* #,##0.0000_-;_-* &quot;-&quot;??_-;_-@_-"/>
    <numFmt numFmtId="171" formatCode="0.00_);\(0.00\)"/>
    <numFmt numFmtId="172" formatCode="0.00000"/>
    <numFmt numFmtId="173" formatCode="0.000000"/>
    <numFmt numFmtId="174" formatCode="#,##0.00_ ;[Red]\-#,##0.00\ "/>
  </numFmts>
  <fonts count="8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</cellStyleXfs>
  <cellXfs count="132">
    <xf numFmtId="0" fontId="0" fillId="0" borderId="0" xfId="0"/>
    <xf numFmtId="0" fontId="1" fillId="0" borderId="0" xfId="0" applyFont="1"/>
    <xf numFmtId="2" fontId="3" fillId="0" borderId="0" xfId="0" applyNumberFormat="1" applyFont="1"/>
    <xf numFmtId="0" fontId="3" fillId="0" borderId="0" xfId="0" applyFont="1"/>
    <xf numFmtId="0" fontId="1" fillId="0" borderId="1" xfId="0" applyFont="1" applyBorder="1"/>
    <xf numFmtId="2" fontId="1" fillId="0" borderId="1" xfId="0" applyNumberFormat="1" applyFont="1" applyBorder="1"/>
    <xf numFmtId="0" fontId="3" fillId="0" borderId="3" xfId="0" applyFont="1" applyBorder="1"/>
    <xf numFmtId="2" fontId="3" fillId="0" borderId="3" xfId="0" applyNumberFormat="1" applyFont="1" applyBorder="1"/>
    <xf numFmtId="0" fontId="1" fillId="0" borderId="2" xfId="0" applyFont="1" applyBorder="1"/>
    <xf numFmtId="0" fontId="3" fillId="0" borderId="2" xfId="0" applyFont="1" applyBorder="1"/>
    <xf numFmtId="2" fontId="3" fillId="0" borderId="2" xfId="0" applyNumberFormat="1" applyFont="1" applyBorder="1"/>
    <xf numFmtId="2" fontId="1" fillId="0" borderId="2" xfId="0" applyNumberFormat="1" applyFont="1" applyBorder="1"/>
    <xf numFmtId="0" fontId="1" fillId="0" borderId="3" xfId="0" applyFont="1" applyBorder="1"/>
    <xf numFmtId="2" fontId="1" fillId="0" borderId="3" xfId="0" applyNumberFormat="1" applyFont="1" applyBorder="1"/>
    <xf numFmtId="165" fontId="3" fillId="0" borderId="0" xfId="0" applyNumberFormat="1" applyFont="1"/>
    <xf numFmtId="0" fontId="3" fillId="0" borderId="0" xfId="0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0" xfId="0" applyNumberFormat="1" applyFont="1"/>
    <xf numFmtId="4" fontId="3" fillId="0" borderId="0" xfId="0" applyNumberFormat="1" applyFont="1"/>
    <xf numFmtId="2" fontId="3" fillId="0" borderId="2" xfId="0" applyNumberFormat="1" applyFont="1" applyBorder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2" xfId="0" applyFont="1" applyBorder="1" applyAlignment="1">
      <alignment horizontal="left"/>
    </xf>
    <xf numFmtId="164" fontId="3" fillId="0" borderId="2" xfId="1" applyFont="1" applyBorder="1" applyAlignment="1">
      <alignment horizontal="right"/>
    </xf>
    <xf numFmtId="2" fontId="3" fillId="0" borderId="2" xfId="0" applyNumberFormat="1" applyFont="1" applyBorder="1" applyAlignment="1">
      <alignment horizontal="left"/>
    </xf>
    <xf numFmtId="164" fontId="1" fillId="0" borderId="2" xfId="1" applyFont="1" applyBorder="1" applyAlignment="1">
      <alignment horizontal="right"/>
    </xf>
    <xf numFmtId="2" fontId="1" fillId="0" borderId="1" xfId="0" applyNumberFormat="1" applyFont="1" applyBorder="1" applyAlignment="1">
      <alignment wrapText="1"/>
    </xf>
    <xf numFmtId="2" fontId="3" fillId="0" borderId="3" xfId="0" applyNumberFormat="1" applyFont="1" applyBorder="1" applyAlignment="1">
      <alignment wrapText="1"/>
    </xf>
    <xf numFmtId="0" fontId="3" fillId="0" borderId="4" xfId="0" applyFont="1" applyBorder="1"/>
    <xf numFmtId="43" fontId="1" fillId="0" borderId="2" xfId="2" applyFont="1" applyBorder="1"/>
    <xf numFmtId="166" fontId="3" fillId="0" borderId="2" xfId="2" applyNumberFormat="1" applyFont="1" applyBorder="1" applyAlignment="1">
      <alignment horizontal="right"/>
    </xf>
    <xf numFmtId="43" fontId="1" fillId="0" borderId="2" xfId="2" applyFont="1" applyBorder="1" applyAlignment="1">
      <alignment horizontal="right"/>
    </xf>
    <xf numFmtId="43" fontId="3" fillId="0" borderId="2" xfId="2" applyFont="1" applyBorder="1" applyAlignment="1">
      <alignment horizontal="right"/>
    </xf>
    <xf numFmtId="0" fontId="1" fillId="0" borderId="5" xfId="3" applyFont="1" applyBorder="1"/>
    <xf numFmtId="0" fontId="3" fillId="0" borderId="6" xfId="3" applyFont="1" applyBorder="1"/>
    <xf numFmtId="0" fontId="1" fillId="0" borderId="7" xfId="3" applyFont="1" applyBorder="1" applyAlignment="1">
      <alignment horizontal="center"/>
    </xf>
    <xf numFmtId="0" fontId="3" fillId="0" borderId="8" xfId="0" applyFont="1" applyBorder="1"/>
    <xf numFmtId="0" fontId="6" fillId="0" borderId="6" xfId="4" applyFont="1" applyBorder="1" applyAlignment="1">
      <alignment horizontal="left"/>
    </xf>
    <xf numFmtId="0" fontId="3" fillId="0" borderId="0" xfId="0" applyFont="1" applyAlignment="1">
      <alignment horizontal="left"/>
    </xf>
    <xf numFmtId="0" fontId="6" fillId="0" borderId="5" xfId="4" applyFont="1" applyBorder="1" applyAlignment="1">
      <alignment horizontal="left"/>
    </xf>
    <xf numFmtId="0" fontId="7" fillId="0" borderId="0" xfId="0" applyFont="1"/>
    <xf numFmtId="0" fontId="1" fillId="0" borderId="0" xfId="0" applyFont="1" applyAlignment="1">
      <alignment horizontal="right"/>
    </xf>
    <xf numFmtId="0" fontId="6" fillId="0" borderId="5" xfId="4" applyFont="1" applyBorder="1" applyAlignment="1">
      <alignment vertical="center"/>
    </xf>
    <xf numFmtId="0" fontId="6" fillId="0" borderId="6" xfId="4" applyFont="1" applyBorder="1" applyAlignment="1">
      <alignment vertical="center"/>
    </xf>
    <xf numFmtId="167" fontId="3" fillId="0" borderId="3" xfId="2" applyNumberFormat="1" applyFont="1" applyBorder="1" applyAlignment="1">
      <alignment horizontal="center"/>
    </xf>
    <xf numFmtId="167" fontId="6" fillId="0" borderId="3" xfId="4" applyNumberFormat="1" applyFont="1" applyBorder="1"/>
    <xf numFmtId="0" fontId="6" fillId="0" borderId="0" xfId="4" applyFont="1" applyAlignment="1">
      <alignment vertical="center"/>
    </xf>
    <xf numFmtId="167" fontId="6" fillId="0" borderId="0" xfId="4" applyNumberFormat="1" applyFont="1"/>
    <xf numFmtId="0" fontId="3" fillId="0" borderId="9" xfId="0" applyFont="1" applyBorder="1"/>
    <xf numFmtId="0" fontId="6" fillId="0" borderId="0" xfId="4" applyFont="1" applyAlignment="1">
      <alignment horizontal="left"/>
    </xf>
    <xf numFmtId="165" fontId="3" fillId="0" borderId="0" xfId="3" applyNumberFormat="1" applyFont="1" applyAlignment="1">
      <alignment horizontal="center"/>
    </xf>
    <xf numFmtId="165" fontId="3" fillId="0" borderId="0" xfId="0" applyNumberFormat="1" applyFont="1" applyAlignment="1">
      <alignment horizontal="right"/>
    </xf>
    <xf numFmtId="0" fontId="6" fillId="0" borderId="5" xfId="4" applyFont="1" applyBorder="1" applyAlignment="1"/>
    <xf numFmtId="0" fontId="6" fillId="0" borderId="6" xfId="4" applyFont="1" applyBorder="1" applyAlignment="1"/>
    <xf numFmtId="0" fontId="1" fillId="0" borderId="7" xfId="3" applyFont="1" applyBorder="1"/>
    <xf numFmtId="0" fontId="3" fillId="0" borderId="7" xfId="3" applyFont="1" applyBorder="1"/>
    <xf numFmtId="167" fontId="6" fillId="0" borderId="7" xfId="4" applyNumberFormat="1" applyFont="1" applyBorder="1"/>
    <xf numFmtId="0" fontId="1" fillId="0" borderId="10" xfId="3" applyFont="1" applyBorder="1"/>
    <xf numFmtId="0" fontId="3" fillId="0" borderId="11" xfId="3" applyFont="1" applyBorder="1"/>
    <xf numFmtId="10" fontId="3" fillId="0" borderId="0" xfId="5" applyNumberFormat="1" applyFont="1"/>
    <xf numFmtId="10" fontId="3" fillId="0" borderId="0" xfId="5" applyNumberFormat="1" applyFont="1" applyFill="1"/>
    <xf numFmtId="164" fontId="3" fillId="0" borderId="2" xfId="1" applyFont="1" applyBorder="1"/>
    <xf numFmtId="164" fontId="1" fillId="0" borderId="2" xfId="1" applyFont="1" applyBorder="1"/>
    <xf numFmtId="164" fontId="3" fillId="0" borderId="3" xfId="1" applyFont="1" applyBorder="1"/>
    <xf numFmtId="164" fontId="1" fillId="0" borderId="3" xfId="1" applyFont="1" applyBorder="1"/>
    <xf numFmtId="168" fontId="3" fillId="0" borderId="2" xfId="1" applyNumberFormat="1" applyFont="1" applyBorder="1"/>
    <xf numFmtId="2" fontId="3" fillId="0" borderId="0" xfId="0" applyNumberFormat="1" applyFont="1" applyFill="1" applyAlignment="1">
      <alignment horizontal="right"/>
    </xf>
    <xf numFmtId="165" fontId="3" fillId="0" borderId="0" xfId="0" applyNumberFormat="1" applyFont="1" applyFill="1" applyAlignment="1">
      <alignment horizontal="right"/>
    </xf>
    <xf numFmtId="164" fontId="1" fillId="0" borderId="1" xfId="1" applyFont="1" applyBorder="1"/>
    <xf numFmtId="164" fontId="3" fillId="0" borderId="0" xfId="1" applyFont="1"/>
    <xf numFmtId="168" fontId="1" fillId="0" borderId="1" xfId="1" applyNumberFormat="1" applyFont="1" applyBorder="1"/>
    <xf numFmtId="168" fontId="3" fillId="0" borderId="3" xfId="1" applyNumberFormat="1" applyFont="1" applyBorder="1"/>
    <xf numFmtId="168" fontId="3" fillId="0" borderId="0" xfId="1" applyNumberFormat="1" applyFont="1"/>
    <xf numFmtId="168" fontId="3" fillId="0" borderId="0" xfId="1" applyNumberFormat="1" applyFont="1" applyAlignment="1">
      <alignment horizontal="right"/>
    </xf>
    <xf numFmtId="168" fontId="1" fillId="0" borderId="7" xfId="1" applyNumberFormat="1" applyFont="1" applyBorder="1" applyAlignment="1">
      <alignment horizontal="center"/>
    </xf>
    <xf numFmtId="164" fontId="3" fillId="0" borderId="0" xfId="1" applyNumberFormat="1" applyFont="1"/>
    <xf numFmtId="169" fontId="3" fillId="0" borderId="0" xfId="1" applyNumberFormat="1" applyFont="1"/>
    <xf numFmtId="170" fontId="6" fillId="0" borderId="7" xfId="1" applyNumberFormat="1" applyFont="1" applyBorder="1"/>
    <xf numFmtId="170" fontId="3" fillId="0" borderId="0" xfId="1" applyNumberFormat="1" applyFont="1"/>
    <xf numFmtId="4" fontId="1" fillId="0" borderId="2" xfId="1" applyNumberFormat="1" applyFont="1" applyBorder="1"/>
    <xf numFmtId="168" fontId="3" fillId="0" borderId="2" xfId="1" applyNumberFormat="1" applyFont="1" applyBorder="1" applyAlignment="1">
      <alignment horizontal="right"/>
    </xf>
    <xf numFmtId="39" fontId="3" fillId="0" borderId="4" xfId="0" applyNumberFormat="1" applyFont="1" applyBorder="1"/>
    <xf numFmtId="171" fontId="1" fillId="0" borderId="2" xfId="0" applyNumberFormat="1" applyFont="1" applyBorder="1"/>
    <xf numFmtId="0" fontId="3" fillId="0" borderId="2" xfId="0" applyFont="1" applyFill="1" applyBorder="1"/>
    <xf numFmtId="2" fontId="3" fillId="0" borderId="2" xfId="0" applyNumberFormat="1" applyFont="1" applyFill="1" applyBorder="1"/>
    <xf numFmtId="0" fontId="1" fillId="0" borderId="2" xfId="0" applyFont="1" applyFill="1" applyBorder="1"/>
    <xf numFmtId="2" fontId="1" fillId="0" borderId="2" xfId="0" applyNumberFormat="1" applyFont="1" applyFill="1" applyBorder="1"/>
    <xf numFmtId="0" fontId="2" fillId="2" borderId="0" xfId="0" applyFont="1" applyFill="1" applyAlignment="1">
      <alignment horizontal="center"/>
    </xf>
    <xf numFmtId="2" fontId="1" fillId="0" borderId="7" xfId="3" applyNumberFormat="1" applyFont="1" applyBorder="1" applyAlignment="1">
      <alignment horizontal="center"/>
    </xf>
    <xf numFmtId="0" fontId="6" fillId="0" borderId="7" xfId="4" applyFont="1" applyBorder="1" applyAlignment="1">
      <alignment horizontal="left"/>
    </xf>
    <xf numFmtId="2" fontId="2" fillId="2" borderId="0" xfId="0" applyNumberFormat="1" applyFont="1" applyFill="1" applyAlignment="1">
      <alignment horizontal="center"/>
    </xf>
    <xf numFmtId="2" fontId="1" fillId="0" borderId="1" xfId="0" applyNumberFormat="1" applyFont="1" applyBorder="1" applyAlignment="1">
      <alignment horizontal="right" vertical="top" wrapText="1"/>
    </xf>
    <xf numFmtId="2" fontId="1" fillId="0" borderId="3" xfId="0" applyNumberFormat="1" applyFont="1" applyBorder="1" applyAlignment="1">
      <alignment horizontal="right" vertical="top" wrapText="1"/>
    </xf>
    <xf numFmtId="2" fontId="1" fillId="0" borderId="5" xfId="3" applyNumberFormat="1" applyFont="1" applyBorder="1" applyAlignment="1">
      <alignment horizontal="center"/>
    </xf>
    <xf numFmtId="2" fontId="1" fillId="0" borderId="6" xfId="3" applyNumberFormat="1" applyFont="1" applyBorder="1" applyAlignment="1">
      <alignment horizontal="center"/>
    </xf>
    <xf numFmtId="0" fontId="6" fillId="0" borderId="5" xfId="4" applyFont="1" applyBorder="1" applyAlignment="1">
      <alignment horizontal="left"/>
    </xf>
    <xf numFmtId="0" fontId="6" fillId="0" borderId="6" xfId="4" applyFont="1" applyBorder="1" applyAlignment="1">
      <alignment horizontal="left"/>
    </xf>
    <xf numFmtId="0" fontId="6" fillId="0" borderId="12" xfId="4" applyFont="1" applyBorder="1" applyAlignment="1">
      <alignment horizontal="left"/>
    </xf>
    <xf numFmtId="0" fontId="6" fillId="0" borderId="13" xfId="4" applyFont="1" applyBorder="1" applyAlignment="1">
      <alignment horizontal="left"/>
    </xf>
    <xf numFmtId="0" fontId="1" fillId="0" borderId="5" xfId="3" applyFont="1" applyBorder="1" applyAlignment="1">
      <alignment horizontal="left"/>
    </xf>
    <xf numFmtId="0" fontId="1" fillId="0" borderId="6" xfId="3" applyFont="1" applyBorder="1" applyAlignment="1">
      <alignment horizontal="left"/>
    </xf>
    <xf numFmtId="10" fontId="3" fillId="0" borderId="0" xfId="0" applyNumberFormat="1" applyFont="1"/>
    <xf numFmtId="167" fontId="6" fillId="0" borderId="3" xfId="6" applyNumberFormat="1" applyFont="1" applyBorder="1"/>
    <xf numFmtId="0" fontId="6" fillId="0" borderId="6" xfId="6" applyFont="1" applyBorder="1" applyAlignment="1">
      <alignment vertical="center"/>
    </xf>
    <xf numFmtId="0" fontId="6" fillId="0" borderId="5" xfId="6" applyFont="1" applyBorder="1" applyAlignment="1">
      <alignment vertical="center"/>
    </xf>
    <xf numFmtId="0" fontId="6" fillId="0" borderId="6" xfId="6" applyFont="1" applyBorder="1" applyAlignment="1">
      <alignment horizontal="left"/>
    </xf>
    <xf numFmtId="0" fontId="6" fillId="0" borderId="5" xfId="6" applyFont="1" applyBorder="1" applyAlignment="1">
      <alignment horizontal="left"/>
    </xf>
    <xf numFmtId="43" fontId="1" fillId="0" borderId="3" xfId="2" applyFont="1" applyBorder="1"/>
    <xf numFmtId="43" fontId="3" fillId="0" borderId="2" xfId="2" applyFont="1" applyBorder="1"/>
    <xf numFmtId="166" fontId="3" fillId="0" borderId="2" xfId="2" applyNumberFormat="1" applyFont="1" applyBorder="1"/>
    <xf numFmtId="172" fontId="3" fillId="0" borderId="0" xfId="0" applyNumberFormat="1" applyFont="1"/>
    <xf numFmtId="164" fontId="3" fillId="0" borderId="0" xfId="0" applyNumberFormat="1" applyFont="1"/>
    <xf numFmtId="43" fontId="3" fillId="0" borderId="3" xfId="2" applyFont="1" applyBorder="1"/>
    <xf numFmtId="167" fontId="3" fillId="0" borderId="7" xfId="0" applyNumberFormat="1" applyFont="1" applyBorder="1"/>
    <xf numFmtId="0" fontId="1" fillId="0" borderId="7" xfId="0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4" fontId="3" fillId="0" borderId="2" xfId="2" applyNumberFormat="1" applyFont="1" applyBorder="1"/>
    <xf numFmtId="4" fontId="3" fillId="0" borderId="2" xfId="0" applyNumberFormat="1" applyFont="1" applyBorder="1"/>
    <xf numFmtId="166" fontId="3" fillId="0" borderId="0" xfId="2" applyNumberFormat="1" applyFont="1"/>
    <xf numFmtId="166" fontId="3" fillId="0" borderId="3" xfId="2" applyNumberFormat="1" applyFont="1" applyBorder="1"/>
    <xf numFmtId="166" fontId="1" fillId="0" borderId="1" xfId="2" applyNumberFormat="1" applyFont="1" applyBorder="1"/>
    <xf numFmtId="164" fontId="3" fillId="0" borderId="2" xfId="0" applyNumberFormat="1" applyFont="1" applyBorder="1" applyAlignment="1">
      <alignment horizontal="right"/>
    </xf>
    <xf numFmtId="173" fontId="3" fillId="0" borderId="0" xfId="0" applyNumberFormat="1" applyFont="1"/>
    <xf numFmtId="43" fontId="3" fillId="0" borderId="0" xfId="2" applyFont="1"/>
    <xf numFmtId="2" fontId="3" fillId="0" borderId="2" xfId="0" applyNumberFormat="1" applyFont="1" applyBorder="1" applyAlignment="1">
      <alignment wrapText="1"/>
    </xf>
    <xf numFmtId="4" fontId="1" fillId="0" borderId="2" xfId="0" applyNumberFormat="1" applyFont="1" applyBorder="1"/>
    <xf numFmtId="174" fontId="1" fillId="0" borderId="2" xfId="2" applyNumberFormat="1" applyFont="1" applyBorder="1"/>
    <xf numFmtId="174" fontId="3" fillId="0" borderId="0" xfId="0" applyNumberFormat="1" applyFont="1"/>
    <xf numFmtId="2" fontId="1" fillId="0" borderId="2" xfId="5" applyNumberFormat="1" applyFont="1" applyBorder="1"/>
    <xf numFmtId="2" fontId="1" fillId="0" borderId="2" xfId="2" applyNumberFormat="1" applyFont="1" applyBorder="1"/>
    <xf numFmtId="43" fontId="1" fillId="0" borderId="0" xfId="2" applyFont="1"/>
    <xf numFmtId="2" fontId="3" fillId="0" borderId="2" xfId="5" applyNumberFormat="1" applyFont="1" applyBorder="1"/>
  </cellXfs>
  <cellStyles count="7">
    <cellStyle name="Comma" xfId="1" builtinId="3"/>
    <cellStyle name="Comma 2" xfId="2" xr:uid="{6891C381-9F94-4C9A-B03B-8F8BDD447B6C}"/>
    <cellStyle name="Normal" xfId="0" builtinId="0"/>
    <cellStyle name="Normal 2" xfId="4" xr:uid="{02C0959E-91DB-4DE1-B2CD-ECC890BD6123}"/>
    <cellStyle name="Normal 2 2" xfId="6" xr:uid="{A6F4BA95-A68C-4862-BAAF-38DE21029CAD}"/>
    <cellStyle name="Normal 3" xfId="3" xr:uid="{EE78CECC-CD84-4EC4-A35A-961AA624F4C2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69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6573C-302E-4F29-B7F1-E1C4D6335DA2}">
  <dimension ref="A1:F80"/>
  <sheetViews>
    <sheetView showGridLines="0" tabSelected="1" workbookViewId="0">
      <selection sqref="A1:F1"/>
    </sheetView>
  </sheetViews>
  <sheetFormatPr defaultColWidth="9.140625" defaultRowHeight="11.25" x14ac:dyDescent="0.2"/>
  <cols>
    <col min="1" max="1" width="59.140625" style="2" bestFit="1" customWidth="1"/>
    <col min="2" max="2" width="27.5703125" style="2" bestFit="1" customWidth="1"/>
    <col min="3" max="3" width="20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89" t="s">
        <v>1536</v>
      </c>
      <c r="B1" s="89"/>
      <c r="C1" s="89"/>
      <c r="D1" s="89"/>
      <c r="E1" s="89"/>
      <c r="F1" s="89"/>
    </row>
    <row r="3" spans="1:6" s="1" customFormat="1" x14ac:dyDescent="0.2">
      <c r="A3" s="5" t="s">
        <v>0</v>
      </c>
      <c r="B3" s="5" t="s">
        <v>1</v>
      </c>
      <c r="C3" s="5" t="s">
        <v>839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261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314</v>
      </c>
      <c r="B8" s="10" t="s">
        <v>315</v>
      </c>
      <c r="C8" s="10" t="s">
        <v>264</v>
      </c>
      <c r="D8" s="108">
        <v>1100000</v>
      </c>
      <c r="E8" s="107">
        <v>4482.5</v>
      </c>
      <c r="F8" s="10">
        <v>8.1124454824298233</v>
      </c>
    </row>
    <row r="9" spans="1:6" x14ac:dyDescent="0.2">
      <c r="A9" s="10" t="s">
        <v>265</v>
      </c>
      <c r="B9" s="10" t="s">
        <v>266</v>
      </c>
      <c r="C9" s="10" t="s">
        <v>264</v>
      </c>
      <c r="D9" s="108">
        <v>170000</v>
      </c>
      <c r="E9" s="107">
        <v>3939.665</v>
      </c>
      <c r="F9" s="10">
        <v>7.1300206428414699</v>
      </c>
    </row>
    <row r="10" spans="1:6" x14ac:dyDescent="0.2">
      <c r="A10" s="10" t="s">
        <v>267</v>
      </c>
      <c r="B10" s="10" t="s">
        <v>268</v>
      </c>
      <c r="C10" s="10" t="s">
        <v>269</v>
      </c>
      <c r="D10" s="108">
        <v>490000</v>
      </c>
      <c r="E10" s="107">
        <v>3681.6149999999998</v>
      </c>
      <c r="F10" s="10">
        <v>6.6630007751914935</v>
      </c>
    </row>
    <row r="11" spans="1:6" x14ac:dyDescent="0.2">
      <c r="A11" s="10" t="s">
        <v>838</v>
      </c>
      <c r="B11" s="10" t="s">
        <v>837</v>
      </c>
      <c r="C11" s="10" t="s">
        <v>301</v>
      </c>
      <c r="D11" s="108">
        <v>170000</v>
      </c>
      <c r="E11" s="107">
        <v>2367.7600000000002</v>
      </c>
      <c r="F11" s="10">
        <v>4.2851810185115538</v>
      </c>
    </row>
    <row r="12" spans="1:6" x14ac:dyDescent="0.2">
      <c r="A12" s="10" t="s">
        <v>278</v>
      </c>
      <c r="B12" s="10" t="s">
        <v>279</v>
      </c>
      <c r="C12" s="10" t="s">
        <v>280</v>
      </c>
      <c r="D12" s="108">
        <v>250000</v>
      </c>
      <c r="E12" s="107">
        <v>2253</v>
      </c>
      <c r="F12" s="10">
        <v>4.0774879357310407</v>
      </c>
    </row>
    <row r="13" spans="1:6" x14ac:dyDescent="0.2">
      <c r="A13" s="10" t="s">
        <v>1535</v>
      </c>
      <c r="B13" s="10" t="s">
        <v>1534</v>
      </c>
      <c r="C13" s="10" t="s">
        <v>283</v>
      </c>
      <c r="D13" s="108">
        <v>2100000</v>
      </c>
      <c r="E13" s="107">
        <v>2148.3000000000002</v>
      </c>
      <c r="F13" s="10">
        <v>3.8880014790639135</v>
      </c>
    </row>
    <row r="14" spans="1:6" x14ac:dyDescent="0.2">
      <c r="A14" s="10" t="s">
        <v>1533</v>
      </c>
      <c r="B14" s="10" t="s">
        <v>1532</v>
      </c>
      <c r="C14" s="10" t="s">
        <v>1531</v>
      </c>
      <c r="D14" s="108">
        <v>370000</v>
      </c>
      <c r="E14" s="107">
        <v>2135.4549999999999</v>
      </c>
      <c r="F14" s="10">
        <v>3.864754549399259</v>
      </c>
    </row>
    <row r="15" spans="1:6" x14ac:dyDescent="0.2">
      <c r="A15" s="10" t="s">
        <v>1530</v>
      </c>
      <c r="B15" s="10" t="s">
        <v>1529</v>
      </c>
      <c r="C15" s="10" t="s">
        <v>269</v>
      </c>
      <c r="D15" s="108">
        <v>170000</v>
      </c>
      <c r="E15" s="107">
        <v>2011.6949999999999</v>
      </c>
      <c r="F15" s="10">
        <v>3.6407732325212856</v>
      </c>
    </row>
    <row r="16" spans="1:6" x14ac:dyDescent="0.2">
      <c r="A16" s="10" t="s">
        <v>332</v>
      </c>
      <c r="B16" s="10" t="s">
        <v>333</v>
      </c>
      <c r="C16" s="10" t="s">
        <v>334</v>
      </c>
      <c r="D16" s="108">
        <v>700000</v>
      </c>
      <c r="E16" s="107">
        <v>1765.05</v>
      </c>
      <c r="F16" s="10">
        <v>3.1943941770803703</v>
      </c>
    </row>
    <row r="17" spans="1:6" x14ac:dyDescent="0.2">
      <c r="A17" s="10" t="s">
        <v>1528</v>
      </c>
      <c r="B17" s="10" t="s">
        <v>1527</v>
      </c>
      <c r="C17" s="10" t="s">
        <v>380</v>
      </c>
      <c r="D17" s="108">
        <v>200000</v>
      </c>
      <c r="E17" s="107">
        <v>1710.6</v>
      </c>
      <c r="F17" s="10">
        <v>3.0958503607907319</v>
      </c>
    </row>
    <row r="18" spans="1:6" x14ac:dyDescent="0.2">
      <c r="A18" s="10" t="s">
        <v>389</v>
      </c>
      <c r="B18" s="10" t="s">
        <v>390</v>
      </c>
      <c r="C18" s="10" t="s">
        <v>298</v>
      </c>
      <c r="D18" s="108">
        <v>750000</v>
      </c>
      <c r="E18" s="107">
        <v>1545.375</v>
      </c>
      <c r="F18" s="10">
        <v>2.7968255298181792</v>
      </c>
    </row>
    <row r="19" spans="1:6" x14ac:dyDescent="0.2">
      <c r="A19" s="10" t="s">
        <v>281</v>
      </c>
      <c r="B19" s="10" t="s">
        <v>282</v>
      </c>
      <c r="C19" s="10" t="s">
        <v>283</v>
      </c>
      <c r="D19" s="108">
        <v>220000</v>
      </c>
      <c r="E19" s="107">
        <v>1419.66</v>
      </c>
      <c r="F19" s="10">
        <v>2.5693060465334798</v>
      </c>
    </row>
    <row r="20" spans="1:6" x14ac:dyDescent="0.2">
      <c r="A20" s="10" t="s">
        <v>836</v>
      </c>
      <c r="B20" s="10" t="s">
        <v>835</v>
      </c>
      <c r="C20" s="10" t="s">
        <v>264</v>
      </c>
      <c r="D20" s="108">
        <v>809000</v>
      </c>
      <c r="E20" s="107">
        <v>1359.12</v>
      </c>
      <c r="F20" s="10">
        <v>2.4597405251712261</v>
      </c>
    </row>
    <row r="21" spans="1:6" x14ac:dyDescent="0.2">
      <c r="A21" s="10" t="s">
        <v>1526</v>
      </c>
      <c r="B21" s="10" t="s">
        <v>1525</v>
      </c>
      <c r="C21" s="10" t="s">
        <v>380</v>
      </c>
      <c r="D21" s="108">
        <v>1000000</v>
      </c>
      <c r="E21" s="107">
        <v>1304</v>
      </c>
      <c r="F21" s="10">
        <v>2.3599841403432213</v>
      </c>
    </row>
    <row r="22" spans="1:6" x14ac:dyDescent="0.2">
      <c r="A22" s="10" t="s">
        <v>1524</v>
      </c>
      <c r="B22" s="10" t="s">
        <v>1523</v>
      </c>
      <c r="C22" s="10" t="s">
        <v>280</v>
      </c>
      <c r="D22" s="108">
        <v>140000</v>
      </c>
      <c r="E22" s="107">
        <v>1264.69</v>
      </c>
      <c r="F22" s="10">
        <v>2.2888407534130897</v>
      </c>
    </row>
    <row r="23" spans="1:6" x14ac:dyDescent="0.2">
      <c r="A23" s="10" t="s">
        <v>1522</v>
      </c>
      <c r="B23" s="10" t="s">
        <v>1521</v>
      </c>
      <c r="C23" s="10" t="s">
        <v>304</v>
      </c>
      <c r="D23" s="108">
        <v>750000</v>
      </c>
      <c r="E23" s="107">
        <v>1251.375</v>
      </c>
      <c r="F23" s="10">
        <v>2.2647432159677905</v>
      </c>
    </row>
    <row r="24" spans="1:6" x14ac:dyDescent="0.2">
      <c r="A24" s="10" t="s">
        <v>323</v>
      </c>
      <c r="B24" s="10" t="s">
        <v>324</v>
      </c>
      <c r="C24" s="10" t="s">
        <v>264</v>
      </c>
      <c r="D24" s="108">
        <v>400000</v>
      </c>
      <c r="E24" s="107">
        <v>1239.8</v>
      </c>
      <c r="F24" s="10">
        <v>2.2437947371146669</v>
      </c>
    </row>
    <row r="25" spans="1:6" x14ac:dyDescent="0.2">
      <c r="A25" s="10" t="s">
        <v>1520</v>
      </c>
      <c r="B25" s="10" t="s">
        <v>1519</v>
      </c>
      <c r="C25" s="10" t="s">
        <v>1518</v>
      </c>
      <c r="D25" s="108">
        <v>700000</v>
      </c>
      <c r="E25" s="107">
        <v>1184.4000000000001</v>
      </c>
      <c r="F25" s="10">
        <v>2.1435316072258526</v>
      </c>
    </row>
    <row r="26" spans="1:6" x14ac:dyDescent="0.2">
      <c r="A26" s="10" t="s">
        <v>284</v>
      </c>
      <c r="B26" s="10" t="s">
        <v>285</v>
      </c>
      <c r="C26" s="10" t="s">
        <v>286</v>
      </c>
      <c r="D26" s="108">
        <v>40000</v>
      </c>
      <c r="E26" s="107">
        <v>1173.5</v>
      </c>
      <c r="F26" s="10">
        <v>2.1238047459300384</v>
      </c>
    </row>
    <row r="27" spans="1:6" x14ac:dyDescent="0.2">
      <c r="A27" s="10" t="s">
        <v>1517</v>
      </c>
      <c r="B27" s="10" t="s">
        <v>1516</v>
      </c>
      <c r="C27" s="10" t="s">
        <v>1515</v>
      </c>
      <c r="D27" s="108">
        <v>100000</v>
      </c>
      <c r="E27" s="107">
        <v>1126.6500000000001</v>
      </c>
      <c r="F27" s="10">
        <v>2.0390154384338119</v>
      </c>
    </row>
    <row r="28" spans="1:6" x14ac:dyDescent="0.2">
      <c r="A28" s="10" t="s">
        <v>378</v>
      </c>
      <c r="B28" s="10" t="s">
        <v>379</v>
      </c>
      <c r="C28" s="10" t="s">
        <v>380</v>
      </c>
      <c r="D28" s="108">
        <v>140000</v>
      </c>
      <c r="E28" s="107">
        <v>991.41</v>
      </c>
      <c r="F28" s="10">
        <v>1.7942575740626325</v>
      </c>
    </row>
    <row r="29" spans="1:6" x14ac:dyDescent="0.2">
      <c r="A29" s="10" t="s">
        <v>1514</v>
      </c>
      <c r="B29" s="10" t="s">
        <v>1513</v>
      </c>
      <c r="C29" s="10" t="s">
        <v>289</v>
      </c>
      <c r="D29" s="108">
        <v>250000</v>
      </c>
      <c r="E29" s="107">
        <v>968</v>
      </c>
      <c r="F29" s="10">
        <v>1.7518900673713484</v>
      </c>
    </row>
    <row r="30" spans="1:6" x14ac:dyDescent="0.2">
      <c r="A30" s="10" t="s">
        <v>1512</v>
      </c>
      <c r="B30" s="10" t="s">
        <v>1511</v>
      </c>
      <c r="C30" s="10" t="s">
        <v>286</v>
      </c>
      <c r="D30" s="108">
        <v>150000</v>
      </c>
      <c r="E30" s="107">
        <v>890.25</v>
      </c>
      <c r="F30" s="10">
        <v>1.6111778228071725</v>
      </c>
    </row>
    <row r="31" spans="1:6" x14ac:dyDescent="0.2">
      <c r="A31" s="10" t="s">
        <v>1510</v>
      </c>
      <c r="B31" s="10" t="s">
        <v>1509</v>
      </c>
      <c r="C31" s="10" t="s">
        <v>264</v>
      </c>
      <c r="D31" s="108">
        <v>900000</v>
      </c>
      <c r="E31" s="107">
        <v>834.75</v>
      </c>
      <c r="F31" s="10">
        <v>1.5107337125394971</v>
      </c>
    </row>
    <row r="32" spans="1:6" x14ac:dyDescent="0.2">
      <c r="A32" s="10" t="s">
        <v>1508</v>
      </c>
      <c r="B32" s="10" t="s">
        <v>1507</v>
      </c>
      <c r="C32" s="10" t="s">
        <v>289</v>
      </c>
      <c r="D32" s="108">
        <v>350000</v>
      </c>
      <c r="E32" s="107">
        <v>732.2</v>
      </c>
      <c r="F32" s="10">
        <v>1.3251383340178733</v>
      </c>
    </row>
    <row r="33" spans="1:6" x14ac:dyDescent="0.2">
      <c r="A33" s="10" t="s">
        <v>305</v>
      </c>
      <c r="B33" s="10" t="s">
        <v>306</v>
      </c>
      <c r="C33" s="10" t="s">
        <v>286</v>
      </c>
      <c r="D33" s="108">
        <v>220000</v>
      </c>
      <c r="E33" s="107">
        <v>715.99</v>
      </c>
      <c r="F33" s="10">
        <v>1.2958014146045576</v>
      </c>
    </row>
    <row r="34" spans="1:6" x14ac:dyDescent="0.2">
      <c r="A34" s="10" t="s">
        <v>1506</v>
      </c>
      <c r="B34" s="10" t="s">
        <v>1505</v>
      </c>
      <c r="C34" s="10" t="s">
        <v>814</v>
      </c>
      <c r="D34" s="108">
        <v>700000</v>
      </c>
      <c r="E34" s="107">
        <v>712.25</v>
      </c>
      <c r="F34" s="10">
        <v>1.2890327484351685</v>
      </c>
    </row>
    <row r="35" spans="1:6" x14ac:dyDescent="0.2">
      <c r="A35" s="10" t="s">
        <v>362</v>
      </c>
      <c r="B35" s="10" t="s">
        <v>363</v>
      </c>
      <c r="C35" s="10" t="s">
        <v>292</v>
      </c>
      <c r="D35" s="108">
        <v>528000</v>
      </c>
      <c r="E35" s="107">
        <v>707.78399999999999</v>
      </c>
      <c r="F35" s="10">
        <v>1.2809501647152504</v>
      </c>
    </row>
    <row r="36" spans="1:6" x14ac:dyDescent="0.2">
      <c r="A36" s="10" t="s">
        <v>356</v>
      </c>
      <c r="B36" s="10" t="s">
        <v>357</v>
      </c>
      <c r="C36" s="10" t="s">
        <v>301</v>
      </c>
      <c r="D36" s="108">
        <v>400000</v>
      </c>
      <c r="E36" s="107">
        <v>632.20000000000005</v>
      </c>
      <c r="F36" s="10">
        <v>1.144157955157197</v>
      </c>
    </row>
    <row r="37" spans="1:6" x14ac:dyDescent="0.2">
      <c r="A37" s="10" t="s">
        <v>1504</v>
      </c>
      <c r="B37" s="10" t="s">
        <v>1503</v>
      </c>
      <c r="C37" s="10" t="s">
        <v>283</v>
      </c>
      <c r="D37" s="108">
        <v>25000</v>
      </c>
      <c r="E37" s="107">
        <v>627.96249999999998</v>
      </c>
      <c r="F37" s="10">
        <v>1.1364889116029755</v>
      </c>
    </row>
    <row r="38" spans="1:6" x14ac:dyDescent="0.2">
      <c r="A38" s="10" t="s">
        <v>1502</v>
      </c>
      <c r="B38" s="10" t="s">
        <v>1501</v>
      </c>
      <c r="C38" s="10" t="s">
        <v>380</v>
      </c>
      <c r="D38" s="108">
        <v>20000</v>
      </c>
      <c r="E38" s="107">
        <v>617.20000000000005</v>
      </c>
      <c r="F38" s="10">
        <v>1.1170108983280953</v>
      </c>
    </row>
    <row r="39" spans="1:6" x14ac:dyDescent="0.2">
      <c r="A39" s="10" t="s">
        <v>820</v>
      </c>
      <c r="B39" s="10" t="s">
        <v>819</v>
      </c>
      <c r="C39" s="10" t="s">
        <v>289</v>
      </c>
      <c r="D39" s="108">
        <v>200000</v>
      </c>
      <c r="E39" s="107">
        <v>602.70000000000005</v>
      </c>
      <c r="F39" s="10">
        <v>1.0907687433932973</v>
      </c>
    </row>
    <row r="40" spans="1:6" x14ac:dyDescent="0.2">
      <c r="A40" s="10" t="s">
        <v>1500</v>
      </c>
      <c r="B40" s="10" t="s">
        <v>1499</v>
      </c>
      <c r="C40" s="10" t="s">
        <v>280</v>
      </c>
      <c r="D40" s="108">
        <v>60000</v>
      </c>
      <c r="E40" s="107">
        <v>550.32000000000005</v>
      </c>
      <c r="F40" s="10">
        <v>0.99597122094607493</v>
      </c>
    </row>
    <row r="41" spans="1:6" x14ac:dyDescent="0.2">
      <c r="A41" s="10" t="s">
        <v>392</v>
      </c>
      <c r="B41" s="10" t="s">
        <v>1498</v>
      </c>
      <c r="C41" s="10" t="s">
        <v>277</v>
      </c>
      <c r="D41" s="108">
        <v>3434210</v>
      </c>
      <c r="E41" s="107">
        <v>530.58544500000005</v>
      </c>
      <c r="F41" s="10">
        <v>0.96025554854060635</v>
      </c>
    </row>
    <row r="42" spans="1:6" x14ac:dyDescent="0.2">
      <c r="A42" s="10" t="s">
        <v>1497</v>
      </c>
      <c r="B42" s="10" t="s">
        <v>1496</v>
      </c>
      <c r="C42" s="10" t="s">
        <v>375</v>
      </c>
      <c r="D42" s="108">
        <v>700000</v>
      </c>
      <c r="E42" s="107">
        <v>458.85</v>
      </c>
      <c r="F42" s="10">
        <v>0.83042846840221418</v>
      </c>
    </row>
    <row r="43" spans="1:6" x14ac:dyDescent="0.2">
      <c r="A43" s="10" t="s">
        <v>1495</v>
      </c>
      <c r="B43" s="10" t="s">
        <v>1494</v>
      </c>
      <c r="C43" s="10" t="s">
        <v>1493</v>
      </c>
      <c r="D43" s="108">
        <v>370000</v>
      </c>
      <c r="E43" s="107">
        <v>445.66500000000002</v>
      </c>
      <c r="F43" s="10">
        <v>0.80656620544943392</v>
      </c>
    </row>
    <row r="44" spans="1:6" x14ac:dyDescent="0.2">
      <c r="A44" s="10" t="s">
        <v>373</v>
      </c>
      <c r="B44" s="10" t="s">
        <v>374</v>
      </c>
      <c r="C44" s="10" t="s">
        <v>375</v>
      </c>
      <c r="D44" s="108">
        <v>200000</v>
      </c>
      <c r="E44" s="107">
        <v>427.9</v>
      </c>
      <c r="F44" s="10">
        <v>0.77441504114483473</v>
      </c>
    </row>
    <row r="45" spans="1:6" x14ac:dyDescent="0.2">
      <c r="A45" s="10" t="s">
        <v>1492</v>
      </c>
      <c r="B45" s="10" t="s">
        <v>1491</v>
      </c>
      <c r="C45" s="10" t="s">
        <v>1490</v>
      </c>
      <c r="D45" s="108">
        <v>300000</v>
      </c>
      <c r="E45" s="107">
        <v>297.60000000000002</v>
      </c>
      <c r="F45" s="10">
        <v>0.53859760748937324</v>
      </c>
    </row>
    <row r="46" spans="1:6" x14ac:dyDescent="0.2">
      <c r="A46" s="10" t="s">
        <v>1489</v>
      </c>
      <c r="B46" s="10" t="s">
        <v>1488</v>
      </c>
      <c r="C46" s="10" t="s">
        <v>814</v>
      </c>
      <c r="D46" s="108">
        <v>100000</v>
      </c>
      <c r="E46" s="107">
        <v>288.8</v>
      </c>
      <c r="F46" s="10">
        <v>0.52267133414963374</v>
      </c>
    </row>
    <row r="47" spans="1:6" x14ac:dyDescent="0.2">
      <c r="A47" s="10" t="s">
        <v>1487</v>
      </c>
      <c r="B47" s="10" t="s">
        <v>1486</v>
      </c>
      <c r="C47" s="10" t="s">
        <v>277</v>
      </c>
      <c r="D47" s="108">
        <v>1500000</v>
      </c>
      <c r="E47" s="107">
        <v>231.75</v>
      </c>
      <c r="F47" s="10">
        <v>0.41942202800961775</v>
      </c>
    </row>
    <row r="48" spans="1:6" x14ac:dyDescent="0.2">
      <c r="A48" s="10" t="s">
        <v>1485</v>
      </c>
      <c r="B48" s="10" t="s">
        <v>1484</v>
      </c>
      <c r="C48" s="10" t="s">
        <v>380</v>
      </c>
      <c r="D48" s="108">
        <v>125000</v>
      </c>
      <c r="E48" s="107">
        <v>185.9375</v>
      </c>
      <c r="F48" s="10">
        <v>0.33651039194407034</v>
      </c>
    </row>
    <row r="49" spans="1:6" x14ac:dyDescent="0.2">
      <c r="A49" s="10" t="s">
        <v>1483</v>
      </c>
      <c r="B49" s="10" t="s">
        <v>1482</v>
      </c>
      <c r="C49" s="10" t="s">
        <v>289</v>
      </c>
      <c r="D49" s="108">
        <v>68736</v>
      </c>
      <c r="E49" s="107">
        <v>80.558592000000004</v>
      </c>
      <c r="F49" s="10">
        <v>0.14579524500642663</v>
      </c>
    </row>
    <row r="50" spans="1:6" x14ac:dyDescent="0.2">
      <c r="A50" s="11" t="s">
        <v>45</v>
      </c>
      <c r="B50" s="10"/>
      <c r="C50" s="10"/>
      <c r="D50" s="10"/>
      <c r="E50" s="28">
        <f xml:space="preserve"> SUM(E8:E49)</f>
        <v>51894.87303699999</v>
      </c>
      <c r="F50" s="11">
        <f xml:space="preserve"> SUM(F8:F49)</f>
        <v>93.91953783162964</v>
      </c>
    </row>
    <row r="51" spans="1:6" x14ac:dyDescent="0.2">
      <c r="A51" s="10"/>
      <c r="B51" s="10"/>
      <c r="C51" s="10"/>
      <c r="D51" s="10"/>
      <c r="E51" s="107"/>
      <c r="F51" s="10"/>
    </row>
    <row r="52" spans="1:6" x14ac:dyDescent="0.2">
      <c r="A52" s="11" t="s">
        <v>45</v>
      </c>
      <c r="B52" s="10"/>
      <c r="C52" s="10"/>
      <c r="D52" s="10"/>
      <c r="E52" s="28">
        <v>51894.87303699999</v>
      </c>
      <c r="F52" s="11">
        <v>93.91953783162964</v>
      </c>
    </row>
    <row r="53" spans="1:6" x14ac:dyDescent="0.2">
      <c r="A53" s="10"/>
      <c r="B53" s="10"/>
      <c r="C53" s="10"/>
      <c r="D53" s="10"/>
      <c r="E53" s="107"/>
      <c r="F53" s="10"/>
    </row>
    <row r="54" spans="1:6" x14ac:dyDescent="0.2">
      <c r="A54" s="11" t="s">
        <v>46</v>
      </c>
      <c r="B54" s="10"/>
      <c r="C54" s="10"/>
      <c r="D54" s="10"/>
      <c r="E54" s="28">
        <v>3359.7355728000002</v>
      </c>
      <c r="F54" s="11">
        <v>6.08</v>
      </c>
    </row>
    <row r="55" spans="1:6" x14ac:dyDescent="0.2">
      <c r="A55" s="10"/>
      <c r="B55" s="10"/>
      <c r="C55" s="10"/>
      <c r="D55" s="10"/>
      <c r="E55" s="107"/>
      <c r="F55" s="10"/>
    </row>
    <row r="56" spans="1:6" x14ac:dyDescent="0.2">
      <c r="A56" s="13" t="s">
        <v>47</v>
      </c>
      <c r="B56" s="7"/>
      <c r="C56" s="7"/>
      <c r="D56" s="7"/>
      <c r="E56" s="106">
        <v>55254.608609799994</v>
      </c>
      <c r="F56" s="13">
        <f xml:space="preserve"> ROUND(SUM(F52:F55),2)</f>
        <v>100</v>
      </c>
    </row>
    <row r="59" spans="1:6" x14ac:dyDescent="0.2">
      <c r="A59" s="1" t="s">
        <v>48</v>
      </c>
      <c r="B59" s="3"/>
      <c r="C59" s="3"/>
      <c r="D59" s="3"/>
    </row>
    <row r="60" spans="1:6" x14ac:dyDescent="0.2">
      <c r="A60" s="1" t="s">
        <v>49</v>
      </c>
      <c r="B60" s="3"/>
      <c r="C60" s="3"/>
      <c r="D60" s="3"/>
    </row>
    <row r="61" spans="1:6" x14ac:dyDescent="0.2">
      <c r="A61" s="1" t="s">
        <v>50</v>
      </c>
      <c r="B61" s="3"/>
      <c r="C61" s="3"/>
      <c r="D61" s="3"/>
    </row>
    <row r="62" spans="1:6" x14ac:dyDescent="0.2">
      <c r="A62" s="3" t="s">
        <v>851</v>
      </c>
      <c r="B62" s="3"/>
      <c r="C62" s="3"/>
      <c r="D62" s="14">
        <v>231.6628</v>
      </c>
      <c r="E62" s="3"/>
      <c r="F62" s="14"/>
    </row>
    <row r="63" spans="1:6" x14ac:dyDescent="0.2">
      <c r="A63" s="3" t="s">
        <v>859</v>
      </c>
      <c r="B63" s="3"/>
      <c r="C63" s="3"/>
      <c r="D63" s="14">
        <v>61.695</v>
      </c>
      <c r="E63" s="3"/>
      <c r="F63" s="14"/>
    </row>
    <row r="64" spans="1:6" x14ac:dyDescent="0.2">
      <c r="A64" s="3" t="s">
        <v>853</v>
      </c>
      <c r="B64" s="3"/>
      <c r="C64" s="3"/>
      <c r="D64" s="14">
        <v>241.131</v>
      </c>
      <c r="E64" s="3"/>
      <c r="F64" s="14"/>
    </row>
    <row r="65" spans="1:6" x14ac:dyDescent="0.2">
      <c r="A65" s="3" t="s">
        <v>861</v>
      </c>
      <c r="B65" s="3"/>
      <c r="C65" s="3"/>
      <c r="D65" s="14">
        <v>64.712000000000003</v>
      </c>
      <c r="E65" s="3"/>
      <c r="F65" s="14"/>
    </row>
    <row r="66" spans="1:6" x14ac:dyDescent="0.2">
      <c r="A66" s="3"/>
      <c r="B66" s="3"/>
      <c r="C66" s="3"/>
      <c r="D66" s="14"/>
      <c r="E66" s="3"/>
    </row>
    <row r="67" spans="1:6" x14ac:dyDescent="0.2">
      <c r="A67" s="1" t="s">
        <v>54</v>
      </c>
      <c r="B67" s="3"/>
      <c r="C67" s="3"/>
      <c r="D67" s="3"/>
      <c r="E67" s="3"/>
    </row>
    <row r="68" spans="1:6" x14ac:dyDescent="0.2">
      <c r="A68" s="3" t="s">
        <v>851</v>
      </c>
      <c r="B68" s="3"/>
      <c r="C68" s="3"/>
      <c r="D68" s="14">
        <v>254.2919</v>
      </c>
      <c r="E68" s="3"/>
      <c r="F68" s="14"/>
    </row>
    <row r="69" spans="1:6" x14ac:dyDescent="0.2">
      <c r="A69" s="3" t="s">
        <v>859</v>
      </c>
      <c r="B69" s="3"/>
      <c r="C69" s="3"/>
      <c r="D69" s="14">
        <v>60.941200000000002</v>
      </c>
      <c r="E69" s="3"/>
      <c r="F69" s="14"/>
    </row>
    <row r="70" spans="1:6" x14ac:dyDescent="0.2">
      <c r="A70" s="3" t="s">
        <v>853</v>
      </c>
      <c r="B70" s="3"/>
      <c r="C70" s="3"/>
      <c r="D70" s="14">
        <v>265.72219999999999</v>
      </c>
      <c r="E70" s="3"/>
      <c r="F70" s="14"/>
    </row>
    <row r="71" spans="1:6" x14ac:dyDescent="0.2">
      <c r="A71" s="3" t="s">
        <v>861</v>
      </c>
      <c r="B71" s="3"/>
      <c r="C71" s="3"/>
      <c r="D71" s="14">
        <v>64.501900000000006</v>
      </c>
      <c r="E71" s="3"/>
      <c r="F71" s="14"/>
    </row>
    <row r="72" spans="1:6" x14ac:dyDescent="0.2">
      <c r="A72" s="3"/>
      <c r="B72" s="3"/>
      <c r="C72" s="3"/>
      <c r="D72" s="3"/>
    </row>
    <row r="73" spans="1:6" x14ac:dyDescent="0.2">
      <c r="A73" s="1" t="s">
        <v>55</v>
      </c>
      <c r="B73" s="3"/>
      <c r="C73" s="3"/>
      <c r="D73" s="15" t="str">
        <f>IF(SUM(C76:D77)=0,"Nil","")</f>
        <v/>
      </c>
    </row>
    <row r="74" spans="1:6" x14ac:dyDescent="0.2">
      <c r="A74" s="32" t="s">
        <v>854</v>
      </c>
      <c r="B74" s="33"/>
      <c r="C74" s="92" t="s">
        <v>855</v>
      </c>
      <c r="D74" s="93"/>
    </row>
    <row r="75" spans="1:6" x14ac:dyDescent="0.2">
      <c r="A75" s="105"/>
      <c r="B75" s="104"/>
      <c r="C75" s="34" t="s">
        <v>856</v>
      </c>
      <c r="D75" s="34" t="s">
        <v>857</v>
      </c>
      <c r="F75" s="3"/>
    </row>
    <row r="76" spans="1:6" x14ac:dyDescent="0.2">
      <c r="A76" s="103" t="s">
        <v>859</v>
      </c>
      <c r="B76" s="102"/>
      <c r="C76" s="101">
        <v>5.7551550550000004</v>
      </c>
      <c r="D76" s="101">
        <v>5.7551550550000004</v>
      </c>
      <c r="F76" s="37"/>
    </row>
    <row r="77" spans="1:6" x14ac:dyDescent="0.2">
      <c r="A77" s="103" t="s">
        <v>861</v>
      </c>
      <c r="B77" s="102"/>
      <c r="C77" s="101">
        <v>5.7551550550000004</v>
      </c>
      <c r="D77" s="101">
        <v>5.7551550550000004</v>
      </c>
      <c r="F77" s="37"/>
    </row>
    <row r="78" spans="1:6" x14ac:dyDescent="0.2">
      <c r="A78" s="1"/>
      <c r="B78" s="3"/>
      <c r="C78" s="3"/>
      <c r="D78" s="15"/>
    </row>
    <row r="79" spans="1:6" x14ac:dyDescent="0.2">
      <c r="A79" s="17" t="s">
        <v>1481</v>
      </c>
      <c r="B79" s="3"/>
      <c r="C79" s="3"/>
      <c r="D79" s="100">
        <v>0.30104263047820146</v>
      </c>
      <c r="F79" s="37"/>
    </row>
    <row r="80" spans="1:6" x14ac:dyDescent="0.2">
      <c r="A80" s="3"/>
      <c r="B80" s="3"/>
      <c r="C80" s="3"/>
      <c r="D80" s="3"/>
    </row>
  </sheetData>
  <mergeCells count="3">
    <mergeCell ref="A1:F1"/>
    <mergeCell ref="C74:D74"/>
    <mergeCell ref="A75:B7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8680-0196-4401-8109-DE7E4BD861F2}">
  <dimension ref="A1:F97"/>
  <sheetViews>
    <sheetView showGridLines="0" workbookViewId="0">
      <selection sqref="A1:F1"/>
    </sheetView>
  </sheetViews>
  <sheetFormatPr defaultColWidth="9.140625" defaultRowHeight="11.25" x14ac:dyDescent="0.2"/>
  <cols>
    <col min="1" max="1" width="59.140625" style="2" bestFit="1" customWidth="1"/>
    <col min="2" max="2" width="32" style="2" bestFit="1" customWidth="1"/>
    <col min="3" max="3" width="38.5703125" style="2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89" t="s">
        <v>1868</v>
      </c>
      <c r="B1" s="89"/>
      <c r="C1" s="89"/>
      <c r="D1" s="89"/>
      <c r="E1" s="89"/>
      <c r="F1" s="89"/>
    </row>
    <row r="3" spans="1:6" s="1" customFormat="1" x14ac:dyDescent="0.2">
      <c r="A3" s="5" t="s">
        <v>0</v>
      </c>
      <c r="B3" s="5" t="s">
        <v>1</v>
      </c>
      <c r="C3" s="5" t="s">
        <v>839</v>
      </c>
      <c r="D3" s="5" t="s">
        <v>3</v>
      </c>
      <c r="E3" s="5" t="s">
        <v>4</v>
      </c>
      <c r="F3" s="5" t="s">
        <v>5</v>
      </c>
    </row>
    <row r="4" spans="1:6" ht="11.25" customHeight="1" x14ac:dyDescent="0.2">
      <c r="A4" s="7"/>
      <c r="B4" s="7"/>
      <c r="C4" s="7"/>
      <c r="D4" s="7"/>
      <c r="E4" s="7"/>
      <c r="F4" s="7"/>
    </row>
    <row r="5" spans="1:6" x14ac:dyDescent="0.2">
      <c r="A5" s="11" t="s">
        <v>261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7"/>
      <c r="F7" s="10"/>
    </row>
    <row r="8" spans="1:6" ht="11.25" customHeight="1" x14ac:dyDescent="0.2">
      <c r="A8" s="10" t="s">
        <v>262</v>
      </c>
      <c r="B8" s="10" t="s">
        <v>263</v>
      </c>
      <c r="C8" s="10" t="s">
        <v>264</v>
      </c>
      <c r="D8" s="108">
        <v>3033870</v>
      </c>
      <c r="E8" s="107">
        <v>23265.232094999999</v>
      </c>
      <c r="F8" s="10">
        <v>8.5915958011866778</v>
      </c>
    </row>
    <row r="9" spans="1:6" ht="11.25" customHeight="1" x14ac:dyDescent="0.2">
      <c r="A9" s="10" t="s">
        <v>265</v>
      </c>
      <c r="B9" s="10" t="s">
        <v>266</v>
      </c>
      <c r="C9" s="10" t="s">
        <v>264</v>
      </c>
      <c r="D9" s="108">
        <v>619023</v>
      </c>
      <c r="E9" s="107">
        <v>14345.5485135</v>
      </c>
      <c r="F9" s="10">
        <v>5.2976541936495289</v>
      </c>
    </row>
    <row r="10" spans="1:6" ht="11.25" customHeight="1" x14ac:dyDescent="0.2">
      <c r="A10" s="10" t="s">
        <v>314</v>
      </c>
      <c r="B10" s="10" t="s">
        <v>315</v>
      </c>
      <c r="C10" s="10" t="s">
        <v>264</v>
      </c>
      <c r="D10" s="108">
        <v>2691781</v>
      </c>
      <c r="E10" s="107">
        <v>10969.007575</v>
      </c>
      <c r="F10" s="10">
        <v>4.0507345484341215</v>
      </c>
    </row>
    <row r="11" spans="1:6" ht="11.25" customHeight="1" x14ac:dyDescent="0.2">
      <c r="A11" s="10" t="s">
        <v>267</v>
      </c>
      <c r="B11" s="10" t="s">
        <v>268</v>
      </c>
      <c r="C11" s="10" t="s">
        <v>269</v>
      </c>
      <c r="D11" s="108">
        <v>1427694</v>
      </c>
      <c r="E11" s="107">
        <v>10726.978869</v>
      </c>
      <c r="F11" s="10">
        <v>3.9613559939565528</v>
      </c>
    </row>
    <row r="12" spans="1:6" ht="11.25" customHeight="1" x14ac:dyDescent="0.2">
      <c r="A12" s="10" t="s">
        <v>302</v>
      </c>
      <c r="B12" s="10" t="s">
        <v>303</v>
      </c>
      <c r="C12" s="10" t="s">
        <v>304</v>
      </c>
      <c r="D12" s="108">
        <v>4624884</v>
      </c>
      <c r="E12" s="107">
        <v>9529.5734819999998</v>
      </c>
      <c r="F12" s="10">
        <v>3.5191672784836281</v>
      </c>
    </row>
    <row r="13" spans="1:6" ht="11.25" customHeight="1" x14ac:dyDescent="0.2">
      <c r="A13" s="10" t="s">
        <v>281</v>
      </c>
      <c r="B13" s="10" t="s">
        <v>282</v>
      </c>
      <c r="C13" s="10" t="s">
        <v>283</v>
      </c>
      <c r="D13" s="108">
        <v>1396570</v>
      </c>
      <c r="E13" s="107">
        <v>9012.0662100000009</v>
      </c>
      <c r="F13" s="10">
        <v>3.3280575020136003</v>
      </c>
    </row>
    <row r="14" spans="1:6" ht="11.25" customHeight="1" x14ac:dyDescent="0.2">
      <c r="A14" s="10" t="s">
        <v>278</v>
      </c>
      <c r="B14" s="10" t="s">
        <v>279</v>
      </c>
      <c r="C14" s="10" t="s">
        <v>280</v>
      </c>
      <c r="D14" s="108">
        <v>980035</v>
      </c>
      <c r="E14" s="107">
        <v>8832.0754199999992</v>
      </c>
      <c r="F14" s="10">
        <v>3.2615888715137293</v>
      </c>
    </row>
    <row r="15" spans="1:6" ht="11.25" customHeight="1" x14ac:dyDescent="0.2">
      <c r="A15" s="10" t="s">
        <v>383</v>
      </c>
      <c r="B15" s="10" t="s">
        <v>384</v>
      </c>
      <c r="C15" s="10" t="s">
        <v>380</v>
      </c>
      <c r="D15" s="108">
        <v>1611999</v>
      </c>
      <c r="E15" s="107">
        <v>8320.3328385000004</v>
      </c>
      <c r="F15" s="10">
        <v>3.0726079322069291</v>
      </c>
    </row>
    <row r="16" spans="1:6" ht="11.25" customHeight="1" x14ac:dyDescent="0.2">
      <c r="A16" s="10" t="s">
        <v>360</v>
      </c>
      <c r="B16" s="10" t="s">
        <v>361</v>
      </c>
      <c r="C16" s="10" t="s">
        <v>274</v>
      </c>
      <c r="D16" s="108">
        <v>3229392</v>
      </c>
      <c r="E16" s="107">
        <v>7787.6788079999997</v>
      </c>
      <c r="F16" s="10">
        <v>2.8759046234566812</v>
      </c>
    </row>
    <row r="17" spans="1:6" ht="11.25" customHeight="1" x14ac:dyDescent="0.2">
      <c r="A17" s="10" t="s">
        <v>356</v>
      </c>
      <c r="B17" s="10" t="s">
        <v>357</v>
      </c>
      <c r="C17" s="10" t="s">
        <v>301</v>
      </c>
      <c r="D17" s="108">
        <v>4438381</v>
      </c>
      <c r="E17" s="107">
        <v>7014.8611705000003</v>
      </c>
      <c r="F17" s="10">
        <v>2.5905115208942111</v>
      </c>
    </row>
    <row r="18" spans="1:6" ht="11.25" customHeight="1" x14ac:dyDescent="0.2">
      <c r="A18" s="10" t="s">
        <v>287</v>
      </c>
      <c r="B18" s="10" t="s">
        <v>288</v>
      </c>
      <c r="C18" s="10" t="s">
        <v>289</v>
      </c>
      <c r="D18" s="108">
        <v>1562320</v>
      </c>
      <c r="E18" s="107">
        <v>6890.6123600000001</v>
      </c>
      <c r="F18" s="10">
        <v>2.5446277938703288</v>
      </c>
    </row>
    <row r="19" spans="1:6" ht="11.25" customHeight="1" x14ac:dyDescent="0.2">
      <c r="A19" s="10" t="s">
        <v>818</v>
      </c>
      <c r="B19" s="10" t="s">
        <v>817</v>
      </c>
      <c r="C19" s="10" t="s">
        <v>292</v>
      </c>
      <c r="D19" s="108">
        <v>9927483</v>
      </c>
      <c r="E19" s="107">
        <v>6730.833474</v>
      </c>
      <c r="F19" s="10">
        <v>2.4856231984951163</v>
      </c>
    </row>
    <row r="20" spans="1:6" ht="11.25" customHeight="1" x14ac:dyDescent="0.2">
      <c r="A20" s="10" t="s">
        <v>272</v>
      </c>
      <c r="B20" s="10" t="s">
        <v>273</v>
      </c>
      <c r="C20" s="10" t="s">
        <v>274</v>
      </c>
      <c r="D20" s="108">
        <v>3347769</v>
      </c>
      <c r="E20" s="107">
        <v>6692.1902309999996</v>
      </c>
      <c r="F20" s="10">
        <v>2.4713526714293494</v>
      </c>
    </row>
    <row r="21" spans="1:6" ht="11.25" customHeight="1" x14ac:dyDescent="0.2">
      <c r="A21" s="10" t="s">
        <v>371</v>
      </c>
      <c r="B21" s="10" t="s">
        <v>372</v>
      </c>
      <c r="C21" s="10" t="s">
        <v>1560</v>
      </c>
      <c r="D21" s="108">
        <v>4317530</v>
      </c>
      <c r="E21" s="107">
        <v>6664.1075549999996</v>
      </c>
      <c r="F21" s="10">
        <v>2.4609820462740761</v>
      </c>
    </row>
    <row r="22" spans="1:6" ht="11.25" customHeight="1" x14ac:dyDescent="0.2">
      <c r="A22" s="10" t="s">
        <v>316</v>
      </c>
      <c r="B22" s="10" t="s">
        <v>317</v>
      </c>
      <c r="C22" s="10" t="s">
        <v>289</v>
      </c>
      <c r="D22" s="108">
        <v>531359</v>
      </c>
      <c r="E22" s="107">
        <v>6419.6137584999997</v>
      </c>
      <c r="F22" s="10">
        <v>2.3706931608312769</v>
      </c>
    </row>
    <row r="23" spans="1:6" ht="11.25" customHeight="1" x14ac:dyDescent="0.2">
      <c r="A23" s="10" t="s">
        <v>1761</v>
      </c>
      <c r="B23" s="10" t="s">
        <v>1760</v>
      </c>
      <c r="C23" s="10" t="s">
        <v>1759</v>
      </c>
      <c r="D23" s="108">
        <v>1461291</v>
      </c>
      <c r="E23" s="107">
        <v>6347.1174584999999</v>
      </c>
      <c r="F23" s="10">
        <v>2.3439210700075868</v>
      </c>
    </row>
    <row r="24" spans="1:6" ht="11.25" customHeight="1" x14ac:dyDescent="0.2">
      <c r="A24" s="10" t="s">
        <v>378</v>
      </c>
      <c r="B24" s="10" t="s">
        <v>379</v>
      </c>
      <c r="C24" s="10" t="s">
        <v>380</v>
      </c>
      <c r="D24" s="108">
        <v>837569</v>
      </c>
      <c r="E24" s="107">
        <v>5931.2448734999998</v>
      </c>
      <c r="F24" s="10">
        <v>2.190343872044342</v>
      </c>
    </row>
    <row r="25" spans="1:6" ht="11.25" customHeight="1" x14ac:dyDescent="0.2">
      <c r="A25" s="10" t="s">
        <v>270</v>
      </c>
      <c r="B25" s="10" t="s">
        <v>271</v>
      </c>
      <c r="C25" s="10" t="s">
        <v>264</v>
      </c>
      <c r="D25" s="108">
        <v>410751</v>
      </c>
      <c r="E25" s="107">
        <v>5695.2679905000005</v>
      </c>
      <c r="F25" s="10">
        <v>2.1032001896223802</v>
      </c>
    </row>
    <row r="26" spans="1:6" ht="11.25" customHeight="1" x14ac:dyDescent="0.2">
      <c r="A26" s="10" t="s">
        <v>387</v>
      </c>
      <c r="B26" s="10" t="s">
        <v>388</v>
      </c>
      <c r="C26" s="10" t="s">
        <v>309</v>
      </c>
      <c r="D26" s="108">
        <v>2417000</v>
      </c>
      <c r="E26" s="107">
        <v>5502.3005000000003</v>
      </c>
      <c r="F26" s="10">
        <v>2.0319394055315292</v>
      </c>
    </row>
    <row r="27" spans="1:6" ht="11.25" customHeight="1" x14ac:dyDescent="0.2">
      <c r="A27" s="10" t="s">
        <v>275</v>
      </c>
      <c r="B27" s="10" t="s">
        <v>276</v>
      </c>
      <c r="C27" s="10" t="s">
        <v>277</v>
      </c>
      <c r="D27" s="108">
        <v>1623483</v>
      </c>
      <c r="E27" s="107">
        <v>5200.0160489999998</v>
      </c>
      <c r="F27" s="10">
        <v>1.9203090633380475</v>
      </c>
    </row>
    <row r="28" spans="1:6" ht="11.25" customHeight="1" x14ac:dyDescent="0.2">
      <c r="A28" s="10" t="s">
        <v>290</v>
      </c>
      <c r="B28" s="10" t="s">
        <v>291</v>
      </c>
      <c r="C28" s="10" t="s">
        <v>292</v>
      </c>
      <c r="D28" s="108">
        <v>2701385</v>
      </c>
      <c r="E28" s="107">
        <v>5035.3816399999996</v>
      </c>
      <c r="F28" s="10">
        <v>1.8595113764153695</v>
      </c>
    </row>
    <row r="29" spans="1:6" ht="11.25" customHeight="1" x14ac:dyDescent="0.2">
      <c r="A29" s="10" t="s">
        <v>366</v>
      </c>
      <c r="B29" s="10" t="s">
        <v>367</v>
      </c>
      <c r="C29" s="10" t="s">
        <v>368</v>
      </c>
      <c r="D29" s="108">
        <v>902468</v>
      </c>
      <c r="E29" s="107">
        <v>5028.5516960000004</v>
      </c>
      <c r="F29" s="10">
        <v>1.856989152783423</v>
      </c>
    </row>
    <row r="30" spans="1:6" ht="11.25" customHeight="1" x14ac:dyDescent="0.2">
      <c r="A30" s="10" t="s">
        <v>1867</v>
      </c>
      <c r="B30" s="10" t="s">
        <v>1866</v>
      </c>
      <c r="C30" s="10" t="s">
        <v>1493</v>
      </c>
      <c r="D30" s="108">
        <v>1872299</v>
      </c>
      <c r="E30" s="107">
        <v>4891.3811374999996</v>
      </c>
      <c r="F30" s="10">
        <v>1.8063335655258896</v>
      </c>
    </row>
    <row r="31" spans="1:6" ht="11.25" customHeight="1" x14ac:dyDescent="0.2">
      <c r="A31" s="10" t="s">
        <v>389</v>
      </c>
      <c r="B31" s="10" t="s">
        <v>390</v>
      </c>
      <c r="C31" s="10" t="s">
        <v>298</v>
      </c>
      <c r="D31" s="108">
        <v>2227065</v>
      </c>
      <c r="E31" s="107">
        <v>4588.8674325000002</v>
      </c>
      <c r="F31" s="10">
        <v>1.6946185623371615</v>
      </c>
    </row>
    <row r="32" spans="1:6" ht="11.25" customHeight="1" x14ac:dyDescent="0.2">
      <c r="A32" s="10" t="s">
        <v>1510</v>
      </c>
      <c r="B32" s="10" t="s">
        <v>1509</v>
      </c>
      <c r="C32" s="10" t="s">
        <v>264</v>
      </c>
      <c r="D32" s="108">
        <v>4780054</v>
      </c>
      <c r="E32" s="107">
        <v>4433.5000849999997</v>
      </c>
      <c r="F32" s="10">
        <v>1.6372430998886527</v>
      </c>
    </row>
    <row r="33" spans="1:6" ht="11.25" customHeight="1" x14ac:dyDescent="0.2">
      <c r="A33" s="10" t="s">
        <v>369</v>
      </c>
      <c r="B33" s="10" t="s">
        <v>370</v>
      </c>
      <c r="C33" s="10" t="s">
        <v>301</v>
      </c>
      <c r="D33" s="108">
        <v>1447356</v>
      </c>
      <c r="E33" s="107">
        <v>4215.4243500000002</v>
      </c>
      <c r="F33" s="10">
        <v>1.5567101156692793</v>
      </c>
    </row>
    <row r="34" spans="1:6" ht="11.25" customHeight="1" x14ac:dyDescent="0.2">
      <c r="A34" s="10" t="s">
        <v>284</v>
      </c>
      <c r="B34" s="10" t="s">
        <v>285</v>
      </c>
      <c r="C34" s="10" t="s">
        <v>286</v>
      </c>
      <c r="D34" s="108">
        <v>143420</v>
      </c>
      <c r="E34" s="107">
        <v>4207.5842499999999</v>
      </c>
      <c r="F34" s="10">
        <v>1.5538148524728566</v>
      </c>
    </row>
    <row r="35" spans="1:6" ht="11.25" customHeight="1" x14ac:dyDescent="0.2">
      <c r="A35" s="10" t="s">
        <v>1758</v>
      </c>
      <c r="B35" s="10" t="s">
        <v>1757</v>
      </c>
      <c r="C35" s="10" t="s">
        <v>292</v>
      </c>
      <c r="D35" s="108">
        <v>580784</v>
      </c>
      <c r="E35" s="107">
        <v>4072.7478000000001</v>
      </c>
      <c r="F35" s="10">
        <v>1.5040212259602768</v>
      </c>
    </row>
    <row r="36" spans="1:6" ht="11.25" customHeight="1" x14ac:dyDescent="0.2">
      <c r="A36" s="10" t="s">
        <v>385</v>
      </c>
      <c r="B36" s="10" t="s">
        <v>386</v>
      </c>
      <c r="C36" s="10" t="s">
        <v>264</v>
      </c>
      <c r="D36" s="108">
        <v>1536509</v>
      </c>
      <c r="E36" s="107">
        <v>3876.6122070000001</v>
      </c>
      <c r="F36" s="10">
        <v>1.4315904962602188</v>
      </c>
    </row>
    <row r="37" spans="1:6" ht="11.25" customHeight="1" x14ac:dyDescent="0.2">
      <c r="A37" s="10" t="s">
        <v>307</v>
      </c>
      <c r="B37" s="10" t="s">
        <v>308</v>
      </c>
      <c r="C37" s="10" t="s">
        <v>309</v>
      </c>
      <c r="D37" s="108">
        <v>513620</v>
      </c>
      <c r="E37" s="107">
        <v>3732.2197299999998</v>
      </c>
      <c r="F37" s="10">
        <v>1.3782679334742338</v>
      </c>
    </row>
    <row r="38" spans="1:6" ht="11.25" customHeight="1" x14ac:dyDescent="0.2">
      <c r="A38" s="10" t="s">
        <v>1756</v>
      </c>
      <c r="B38" s="10" t="s">
        <v>1755</v>
      </c>
      <c r="C38" s="10" t="s">
        <v>1639</v>
      </c>
      <c r="D38" s="108">
        <v>297232</v>
      </c>
      <c r="E38" s="107">
        <v>3615.82728</v>
      </c>
      <c r="F38" s="10">
        <v>1.3352854744716116</v>
      </c>
    </row>
    <row r="39" spans="1:6" ht="11.25" customHeight="1" x14ac:dyDescent="0.2">
      <c r="A39" s="10" t="s">
        <v>310</v>
      </c>
      <c r="B39" s="10" t="s">
        <v>311</v>
      </c>
      <c r="C39" s="10" t="s">
        <v>289</v>
      </c>
      <c r="D39" s="108">
        <v>247050</v>
      </c>
      <c r="E39" s="107">
        <v>3505.5159749999998</v>
      </c>
      <c r="F39" s="10">
        <v>1.2945487158185525</v>
      </c>
    </row>
    <row r="40" spans="1:6" ht="11.25" customHeight="1" x14ac:dyDescent="0.2">
      <c r="A40" s="10" t="s">
        <v>1535</v>
      </c>
      <c r="B40" s="10" t="s">
        <v>1534</v>
      </c>
      <c r="C40" s="10" t="s">
        <v>283</v>
      </c>
      <c r="D40" s="108">
        <v>3415915</v>
      </c>
      <c r="E40" s="107">
        <v>3494.481045</v>
      </c>
      <c r="F40" s="10">
        <v>1.2904736368394449</v>
      </c>
    </row>
    <row r="41" spans="1:6" ht="11.25" customHeight="1" x14ac:dyDescent="0.2">
      <c r="A41" s="10" t="s">
        <v>296</v>
      </c>
      <c r="B41" s="10" t="s">
        <v>297</v>
      </c>
      <c r="C41" s="10" t="s">
        <v>298</v>
      </c>
      <c r="D41" s="108">
        <v>357387</v>
      </c>
      <c r="E41" s="107">
        <v>3267.7680344999999</v>
      </c>
      <c r="F41" s="10">
        <v>1.2067510012288249</v>
      </c>
    </row>
    <row r="42" spans="1:6" ht="11.25" customHeight="1" x14ac:dyDescent="0.2">
      <c r="A42" s="10" t="s">
        <v>1742</v>
      </c>
      <c r="B42" s="10" t="s">
        <v>1741</v>
      </c>
      <c r="C42" s="10" t="s">
        <v>1566</v>
      </c>
      <c r="D42" s="108">
        <v>290226</v>
      </c>
      <c r="E42" s="107">
        <v>2828.6877089999998</v>
      </c>
      <c r="F42" s="10">
        <v>1.0446034384817411</v>
      </c>
    </row>
    <row r="43" spans="1:6" ht="11.25" customHeight="1" x14ac:dyDescent="0.2">
      <c r="A43" s="10" t="s">
        <v>364</v>
      </c>
      <c r="B43" s="10" t="s">
        <v>365</v>
      </c>
      <c r="C43" s="10" t="s">
        <v>289</v>
      </c>
      <c r="D43" s="108">
        <v>25512</v>
      </c>
      <c r="E43" s="107">
        <v>2782.160136</v>
      </c>
      <c r="F43" s="10">
        <v>1.0274213145642188</v>
      </c>
    </row>
    <row r="44" spans="1:6" ht="11.25" customHeight="1" x14ac:dyDescent="0.2">
      <c r="A44" s="10" t="s">
        <v>305</v>
      </c>
      <c r="B44" s="10" t="s">
        <v>306</v>
      </c>
      <c r="C44" s="10" t="s">
        <v>286</v>
      </c>
      <c r="D44" s="108">
        <v>698798</v>
      </c>
      <c r="E44" s="107">
        <v>2274.2380910000002</v>
      </c>
      <c r="F44" s="10">
        <v>0.83985125760828594</v>
      </c>
    </row>
    <row r="45" spans="1:6" ht="11.25" customHeight="1" x14ac:dyDescent="0.2">
      <c r="A45" s="10" t="s">
        <v>1500</v>
      </c>
      <c r="B45" s="10" t="s">
        <v>1499</v>
      </c>
      <c r="C45" s="10" t="s">
        <v>280</v>
      </c>
      <c r="D45" s="108">
        <v>247199</v>
      </c>
      <c r="E45" s="107">
        <v>2267.3092280000001</v>
      </c>
      <c r="F45" s="10">
        <v>0.83729250427134438</v>
      </c>
    </row>
    <row r="46" spans="1:6" ht="11.25" customHeight="1" x14ac:dyDescent="0.2">
      <c r="A46" s="10" t="s">
        <v>1526</v>
      </c>
      <c r="B46" s="10" t="s">
        <v>1525</v>
      </c>
      <c r="C46" s="10" t="s">
        <v>380</v>
      </c>
      <c r="D46" s="108">
        <v>1614973</v>
      </c>
      <c r="E46" s="107">
        <v>2105.9247919999998</v>
      </c>
      <c r="F46" s="10">
        <v>0.77769499683824772</v>
      </c>
    </row>
    <row r="47" spans="1:6" ht="11.25" customHeight="1" x14ac:dyDescent="0.2">
      <c r="A47" s="10" t="s">
        <v>299</v>
      </c>
      <c r="B47" s="10" t="s">
        <v>300</v>
      </c>
      <c r="C47" s="10" t="s">
        <v>301</v>
      </c>
      <c r="D47" s="108">
        <v>545944</v>
      </c>
      <c r="E47" s="107">
        <v>2073.7682840000002</v>
      </c>
      <c r="F47" s="10">
        <v>0.76581995007380999</v>
      </c>
    </row>
    <row r="48" spans="1:6" ht="11.25" customHeight="1" x14ac:dyDescent="0.2">
      <c r="A48" s="10" t="s">
        <v>327</v>
      </c>
      <c r="B48" s="10" t="s">
        <v>328</v>
      </c>
      <c r="C48" s="10" t="s">
        <v>329</v>
      </c>
      <c r="D48" s="108">
        <v>952563</v>
      </c>
      <c r="E48" s="107">
        <v>2055.1546724999998</v>
      </c>
      <c r="F48" s="10">
        <v>0.75894614689164908</v>
      </c>
    </row>
    <row r="49" spans="1:6" ht="11.25" customHeight="1" x14ac:dyDescent="0.2">
      <c r="A49" s="10" t="s">
        <v>320</v>
      </c>
      <c r="B49" s="10" t="s">
        <v>321</v>
      </c>
      <c r="C49" s="10" t="s">
        <v>322</v>
      </c>
      <c r="D49" s="108">
        <v>1656994</v>
      </c>
      <c r="E49" s="107">
        <v>1877.374202</v>
      </c>
      <c r="F49" s="10">
        <v>0.69329376321269787</v>
      </c>
    </row>
    <row r="50" spans="1:6" ht="11.25" customHeight="1" x14ac:dyDescent="0.2">
      <c r="A50" s="10" t="s">
        <v>293</v>
      </c>
      <c r="B50" s="10" t="s">
        <v>294</v>
      </c>
      <c r="C50" s="10" t="s">
        <v>295</v>
      </c>
      <c r="D50" s="108">
        <v>306517</v>
      </c>
      <c r="E50" s="107">
        <v>1847.3779589999999</v>
      </c>
      <c r="F50" s="10">
        <v>0.68221647868968793</v>
      </c>
    </row>
    <row r="51" spans="1:6" ht="11.25" customHeight="1" x14ac:dyDescent="0.2">
      <c r="A51" s="10" t="s">
        <v>1547</v>
      </c>
      <c r="B51" s="10" t="s">
        <v>1546</v>
      </c>
      <c r="C51" s="10" t="s">
        <v>322</v>
      </c>
      <c r="D51" s="108">
        <v>4997148</v>
      </c>
      <c r="E51" s="107">
        <v>1798.9732799999999</v>
      </c>
      <c r="F51" s="10">
        <v>0.66434116005301869</v>
      </c>
    </row>
    <row r="52" spans="1:6" ht="11.25" customHeight="1" x14ac:dyDescent="0.2">
      <c r="A52" s="10" t="s">
        <v>358</v>
      </c>
      <c r="B52" s="10" t="s">
        <v>359</v>
      </c>
      <c r="C52" s="10" t="s">
        <v>269</v>
      </c>
      <c r="D52" s="108">
        <v>183932</v>
      </c>
      <c r="E52" s="107">
        <v>1537.855452</v>
      </c>
      <c r="F52" s="10">
        <v>0.56791320156547265</v>
      </c>
    </row>
    <row r="53" spans="1:6" ht="11.25" customHeight="1" x14ac:dyDescent="0.2">
      <c r="A53" s="10" t="s">
        <v>373</v>
      </c>
      <c r="B53" s="10" t="s">
        <v>374</v>
      </c>
      <c r="C53" s="10" t="s">
        <v>375</v>
      </c>
      <c r="D53" s="108">
        <v>656332</v>
      </c>
      <c r="E53" s="107">
        <v>1404.2223140000001</v>
      </c>
      <c r="F53" s="10">
        <v>0.51856394501595626</v>
      </c>
    </row>
    <row r="54" spans="1:6" ht="11.25" customHeight="1" x14ac:dyDescent="0.2">
      <c r="A54" s="10" t="s">
        <v>318</v>
      </c>
      <c r="B54" s="10" t="s">
        <v>319</v>
      </c>
      <c r="C54" s="10" t="s">
        <v>298</v>
      </c>
      <c r="D54" s="108">
        <v>183623</v>
      </c>
      <c r="E54" s="107">
        <v>1216.2269405</v>
      </c>
      <c r="F54" s="10">
        <v>0.44913930936178431</v>
      </c>
    </row>
    <row r="55" spans="1:6" ht="11.25" customHeight="1" x14ac:dyDescent="0.2">
      <c r="A55" s="10" t="s">
        <v>1508</v>
      </c>
      <c r="B55" s="10" t="s">
        <v>1507</v>
      </c>
      <c r="C55" s="10" t="s">
        <v>289</v>
      </c>
      <c r="D55" s="108">
        <v>491003</v>
      </c>
      <c r="E55" s="107">
        <v>1027.1782760000001</v>
      </c>
      <c r="F55" s="10">
        <v>0.37932570485932954</v>
      </c>
    </row>
    <row r="56" spans="1:6" x14ac:dyDescent="0.2">
      <c r="A56" s="10" t="s">
        <v>392</v>
      </c>
      <c r="B56" s="10" t="s">
        <v>1498</v>
      </c>
      <c r="C56" s="10" t="s">
        <v>277</v>
      </c>
      <c r="D56" s="108">
        <v>3612933</v>
      </c>
      <c r="E56" s="107">
        <v>558.1981485</v>
      </c>
      <c r="F56" s="10">
        <v>0.20613647219592793</v>
      </c>
    </row>
    <row r="57" spans="1:6" ht="11.25" customHeight="1" x14ac:dyDescent="0.2">
      <c r="A57" s="10" t="s">
        <v>1730</v>
      </c>
      <c r="B57" s="10" t="s">
        <v>1729</v>
      </c>
      <c r="C57" s="10" t="s">
        <v>329</v>
      </c>
      <c r="D57" s="108">
        <v>348470</v>
      </c>
      <c r="E57" s="107">
        <v>506.32691</v>
      </c>
      <c r="F57" s="10">
        <v>0.1869809910436582</v>
      </c>
    </row>
    <row r="58" spans="1:6" x14ac:dyDescent="0.2">
      <c r="A58" s="10" t="s">
        <v>392</v>
      </c>
      <c r="B58" s="10" t="s">
        <v>1545</v>
      </c>
      <c r="C58" s="10" t="s">
        <v>277</v>
      </c>
      <c r="D58" s="108">
        <v>460390</v>
      </c>
      <c r="E58" s="107">
        <v>461.77116999999998</v>
      </c>
      <c r="F58" s="10">
        <v>0.17052704349051795</v>
      </c>
    </row>
    <row r="59" spans="1:6" ht="11.25" customHeight="1" x14ac:dyDescent="0.2">
      <c r="A59" s="10" t="s">
        <v>1487</v>
      </c>
      <c r="B59" s="10" t="s">
        <v>1486</v>
      </c>
      <c r="C59" s="10" t="s">
        <v>277</v>
      </c>
      <c r="D59" s="108">
        <v>1578063</v>
      </c>
      <c r="E59" s="107">
        <v>243.8107335</v>
      </c>
      <c r="F59" s="10">
        <v>9.0036637746374645E-2</v>
      </c>
    </row>
    <row r="60" spans="1:6" x14ac:dyDescent="0.2">
      <c r="A60" s="11" t="s">
        <v>45</v>
      </c>
      <c r="B60" s="10"/>
      <c r="C60" s="10"/>
      <c r="D60" s="108"/>
      <c r="E60" s="28">
        <v>258709.08019199996</v>
      </c>
      <c r="F60" s="11">
        <v>95.538434262349185</v>
      </c>
    </row>
    <row r="61" spans="1:6" ht="11.25" customHeight="1" x14ac:dyDescent="0.2">
      <c r="A61" s="10"/>
      <c r="B61" s="10"/>
      <c r="C61" s="10"/>
      <c r="D61" s="108"/>
      <c r="E61" s="107"/>
      <c r="F61" s="10"/>
    </row>
    <row r="62" spans="1:6" x14ac:dyDescent="0.2">
      <c r="A62" s="11" t="s">
        <v>1585</v>
      </c>
      <c r="B62" s="10"/>
      <c r="C62" s="10"/>
      <c r="D62" s="108"/>
      <c r="E62" s="107"/>
      <c r="F62" s="10"/>
    </row>
    <row r="63" spans="1:6" x14ac:dyDescent="0.2">
      <c r="A63" s="10" t="s">
        <v>1584</v>
      </c>
      <c r="B63" s="124" t="s">
        <v>1789</v>
      </c>
      <c r="C63" s="10" t="s">
        <v>269</v>
      </c>
      <c r="D63" s="108">
        <v>60000</v>
      </c>
      <c r="E63" s="107">
        <v>3028.0850707999998</v>
      </c>
      <c r="F63" s="10">
        <v>1.1182387037313302</v>
      </c>
    </row>
    <row r="64" spans="1:6" x14ac:dyDescent="0.2">
      <c r="A64" s="11" t="s">
        <v>45</v>
      </c>
      <c r="B64" s="10"/>
      <c r="C64" s="10"/>
      <c r="D64" s="108"/>
      <c r="E64" s="28">
        <v>3028.0850707999998</v>
      </c>
      <c r="F64" s="11">
        <v>1.1182387037313302</v>
      </c>
    </row>
    <row r="65" spans="1:6" x14ac:dyDescent="0.2">
      <c r="A65" s="10"/>
      <c r="B65" s="10"/>
      <c r="C65" s="10"/>
      <c r="D65" s="10"/>
      <c r="E65" s="107"/>
      <c r="F65" s="10"/>
    </row>
    <row r="66" spans="1:6" x14ac:dyDescent="0.2">
      <c r="A66" s="10"/>
      <c r="B66" s="10"/>
      <c r="C66" s="10"/>
      <c r="D66" s="10"/>
      <c r="E66" s="107"/>
      <c r="F66" s="10"/>
    </row>
    <row r="67" spans="1:6" x14ac:dyDescent="0.2">
      <c r="A67" s="11" t="s">
        <v>45</v>
      </c>
      <c r="B67" s="10"/>
      <c r="C67" s="10"/>
      <c r="D67" s="10"/>
      <c r="E67" s="28">
        <v>261737.16526279997</v>
      </c>
      <c r="F67" s="11">
        <v>96.656672966080521</v>
      </c>
    </row>
    <row r="68" spans="1:6" x14ac:dyDescent="0.2">
      <c r="A68" s="10"/>
      <c r="B68" s="10"/>
      <c r="C68" s="10"/>
      <c r="D68" s="10"/>
      <c r="E68" s="107"/>
      <c r="F68" s="10"/>
    </row>
    <row r="69" spans="1:6" x14ac:dyDescent="0.2">
      <c r="A69" s="11" t="s">
        <v>46</v>
      </c>
      <c r="B69" s="10"/>
      <c r="C69" s="10"/>
      <c r="D69" s="10"/>
      <c r="E69" s="28">
        <v>9053.4146639999999</v>
      </c>
      <c r="F69" s="11">
        <v>3.3433270339194654</v>
      </c>
    </row>
    <row r="70" spans="1:6" x14ac:dyDescent="0.2">
      <c r="A70" s="10"/>
      <c r="B70" s="10"/>
      <c r="C70" s="10"/>
      <c r="D70" s="10"/>
      <c r="E70" s="107"/>
      <c r="F70" s="10"/>
    </row>
    <row r="71" spans="1:6" x14ac:dyDescent="0.2">
      <c r="A71" s="13" t="s">
        <v>47</v>
      </c>
      <c r="B71" s="7"/>
      <c r="C71" s="7"/>
      <c r="D71" s="7"/>
      <c r="E71" s="106">
        <v>270790.57992679998</v>
      </c>
      <c r="F71" s="13">
        <v>100</v>
      </c>
    </row>
    <row r="72" spans="1:6" x14ac:dyDescent="0.2">
      <c r="A72" s="2" t="s">
        <v>800</v>
      </c>
    </row>
    <row r="74" spans="1:6" x14ac:dyDescent="0.2">
      <c r="A74" s="1" t="s">
        <v>48</v>
      </c>
      <c r="B74" s="3"/>
      <c r="C74" s="3"/>
      <c r="D74" s="3"/>
    </row>
    <row r="75" spans="1:6" x14ac:dyDescent="0.2">
      <c r="A75" s="1" t="s">
        <v>49</v>
      </c>
      <c r="B75" s="3"/>
      <c r="C75" s="3"/>
      <c r="D75" s="3"/>
    </row>
    <row r="76" spans="1:6" x14ac:dyDescent="0.2">
      <c r="A76" s="1" t="s">
        <v>50</v>
      </c>
      <c r="B76" s="3"/>
      <c r="C76" s="3"/>
      <c r="D76" s="3"/>
    </row>
    <row r="77" spans="1:6" x14ac:dyDescent="0.2">
      <c r="A77" s="3" t="s">
        <v>851</v>
      </c>
      <c r="B77" s="3"/>
      <c r="C77" s="3"/>
      <c r="D77" s="14">
        <v>74.071200000000005</v>
      </c>
      <c r="E77" s="14"/>
      <c r="F77" s="14"/>
    </row>
    <row r="78" spans="1:6" x14ac:dyDescent="0.2">
      <c r="A78" s="3" t="s">
        <v>859</v>
      </c>
      <c r="B78" s="3"/>
      <c r="C78" s="3"/>
      <c r="D78" s="14">
        <v>15.5265</v>
      </c>
      <c r="E78" s="14"/>
      <c r="F78" s="14"/>
    </row>
    <row r="79" spans="1:6" x14ac:dyDescent="0.2">
      <c r="A79" s="3" t="s">
        <v>853</v>
      </c>
      <c r="B79" s="3"/>
      <c r="C79" s="3"/>
      <c r="D79" s="14">
        <v>77.280600000000007</v>
      </c>
      <c r="E79" s="14"/>
      <c r="F79" s="14"/>
    </row>
    <row r="80" spans="1:6" x14ac:dyDescent="0.2">
      <c r="A80" s="3" t="s">
        <v>861</v>
      </c>
      <c r="B80" s="3"/>
      <c r="C80" s="3"/>
      <c r="D80" s="14">
        <v>16.410799999999998</v>
      </c>
      <c r="E80" s="14"/>
      <c r="F80" s="14"/>
    </row>
    <row r="81" spans="1:6" x14ac:dyDescent="0.2">
      <c r="A81" s="3"/>
      <c r="B81" s="3"/>
      <c r="C81" s="3"/>
      <c r="D81" s="14"/>
    </row>
    <row r="82" spans="1:6" x14ac:dyDescent="0.2">
      <c r="A82" s="1" t="s">
        <v>54</v>
      </c>
      <c r="B82" s="3"/>
      <c r="C82" s="3"/>
      <c r="D82" s="3"/>
    </row>
    <row r="83" spans="1:6" x14ac:dyDescent="0.2">
      <c r="A83" s="3" t="s">
        <v>851</v>
      </c>
      <c r="B83" s="3"/>
      <c r="C83" s="3"/>
      <c r="D83" s="14">
        <v>79.909199999999998</v>
      </c>
      <c r="E83" s="14"/>
      <c r="F83" s="14"/>
    </row>
    <row r="84" spans="1:6" x14ac:dyDescent="0.2">
      <c r="A84" s="3" t="s">
        <v>859</v>
      </c>
      <c r="B84" s="3"/>
      <c r="C84" s="3"/>
      <c r="D84" s="14">
        <v>15.25</v>
      </c>
      <c r="E84" s="14"/>
      <c r="F84" s="14"/>
    </row>
    <row r="85" spans="1:6" x14ac:dyDescent="0.2">
      <c r="A85" s="3" t="s">
        <v>853</v>
      </c>
      <c r="B85" s="3"/>
      <c r="C85" s="3"/>
      <c r="D85" s="14">
        <v>83.661199999999994</v>
      </c>
      <c r="E85" s="14"/>
      <c r="F85" s="14"/>
    </row>
    <row r="86" spans="1:6" x14ac:dyDescent="0.2">
      <c r="A86" s="3" t="s">
        <v>861</v>
      </c>
      <c r="B86" s="3"/>
      <c r="C86" s="3"/>
      <c r="D86" s="14">
        <v>16.2637</v>
      </c>
      <c r="E86" s="14"/>
      <c r="F86" s="14"/>
    </row>
    <row r="87" spans="1:6" x14ac:dyDescent="0.2">
      <c r="A87" s="3"/>
      <c r="B87" s="3"/>
      <c r="C87" s="3"/>
      <c r="D87" s="3"/>
    </row>
    <row r="88" spans="1:6" x14ac:dyDescent="0.2">
      <c r="A88" s="1" t="s">
        <v>55</v>
      </c>
      <c r="B88" s="3"/>
      <c r="C88" s="3"/>
      <c r="D88" s="15" t="s">
        <v>392</v>
      </c>
    </row>
    <row r="89" spans="1:6" x14ac:dyDescent="0.2">
      <c r="A89" s="32" t="s">
        <v>854</v>
      </c>
      <c r="B89" s="33"/>
      <c r="C89" s="92" t="s">
        <v>855</v>
      </c>
      <c r="D89" s="93"/>
    </row>
    <row r="90" spans="1:6" x14ac:dyDescent="0.2">
      <c r="A90" s="105"/>
      <c r="B90" s="104"/>
      <c r="C90" s="34" t="s">
        <v>856</v>
      </c>
      <c r="D90" s="34" t="s">
        <v>857</v>
      </c>
    </row>
    <row r="91" spans="1:6" x14ac:dyDescent="0.2">
      <c r="A91" s="103" t="s">
        <v>859</v>
      </c>
      <c r="B91" s="102"/>
      <c r="C91" s="101">
        <v>1.3281127050000001</v>
      </c>
      <c r="D91" s="101">
        <v>1.3281127050000001</v>
      </c>
    </row>
    <row r="92" spans="1:6" x14ac:dyDescent="0.2">
      <c r="A92" s="103" t="s">
        <v>861</v>
      </c>
      <c r="B92" s="102"/>
      <c r="C92" s="101">
        <v>1.3281127050000001</v>
      </c>
      <c r="D92" s="101">
        <v>1.3281127050000001</v>
      </c>
    </row>
    <row r="93" spans="1:6" x14ac:dyDescent="0.2">
      <c r="A93" s="1"/>
      <c r="B93" s="3"/>
      <c r="C93" s="3"/>
      <c r="D93" s="15"/>
    </row>
    <row r="94" spans="1:6" x14ac:dyDescent="0.2">
      <c r="A94" s="17" t="s">
        <v>1481</v>
      </c>
      <c r="B94" s="3"/>
      <c r="C94" s="3"/>
      <c r="D94" s="100">
        <v>9.8703346275348852E-2</v>
      </c>
    </row>
    <row r="95" spans="1:6" x14ac:dyDescent="0.2">
      <c r="A95" s="3"/>
      <c r="B95" s="3"/>
      <c r="C95" s="3"/>
      <c r="D95" s="3"/>
    </row>
    <row r="96" spans="1:6" x14ac:dyDescent="0.2">
      <c r="A96" s="3"/>
      <c r="B96" s="3"/>
      <c r="C96" s="3"/>
      <c r="D96" s="3"/>
    </row>
    <row r="97" spans="1:4" x14ac:dyDescent="0.2">
      <c r="A97" s="3"/>
      <c r="B97" s="3"/>
      <c r="C97" s="3"/>
      <c r="D97" s="3"/>
    </row>
  </sheetData>
  <mergeCells count="3">
    <mergeCell ref="A1:F1"/>
    <mergeCell ref="C89:D89"/>
    <mergeCell ref="A90:B9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167D5-8017-4D8F-B40E-D86717E6DD2E}">
  <dimension ref="A1:F84"/>
  <sheetViews>
    <sheetView showGridLines="0" workbookViewId="0">
      <selection sqref="A1:F1"/>
    </sheetView>
  </sheetViews>
  <sheetFormatPr defaultColWidth="9.140625" defaultRowHeight="11.25" x14ac:dyDescent="0.2"/>
  <cols>
    <col min="1" max="1" width="59.140625" style="2" bestFit="1" customWidth="1"/>
    <col min="2" max="2" width="37.140625" style="2" bestFit="1" customWidth="1"/>
    <col min="3" max="3" width="20" style="2" bestFit="1" customWidth="1"/>
    <col min="4" max="4" width="11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89" t="s">
        <v>1871</v>
      </c>
      <c r="B1" s="89"/>
      <c r="C1" s="89"/>
      <c r="D1" s="89"/>
      <c r="E1" s="89"/>
      <c r="F1" s="89"/>
    </row>
    <row r="3" spans="1:6" s="1" customFormat="1" x14ac:dyDescent="0.2">
      <c r="A3" s="5" t="s">
        <v>0</v>
      </c>
      <c r="B3" s="5" t="s">
        <v>1</v>
      </c>
      <c r="C3" s="5" t="s">
        <v>839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261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265</v>
      </c>
      <c r="B8" s="10" t="s">
        <v>266</v>
      </c>
      <c r="C8" s="10" t="s">
        <v>264</v>
      </c>
      <c r="D8" s="108">
        <v>3100000</v>
      </c>
      <c r="E8" s="107">
        <v>71840.95</v>
      </c>
      <c r="F8" s="10">
        <v>9.2184959971050873</v>
      </c>
    </row>
    <row r="9" spans="1:6" x14ac:dyDescent="0.2">
      <c r="A9" s="10" t="s">
        <v>267</v>
      </c>
      <c r="B9" s="10" t="s">
        <v>268</v>
      </c>
      <c r="C9" s="10" t="s">
        <v>269</v>
      </c>
      <c r="D9" s="108">
        <v>6700000</v>
      </c>
      <c r="E9" s="107">
        <v>50340.45</v>
      </c>
      <c r="F9" s="10">
        <v>6.4595921520730002</v>
      </c>
    </row>
    <row r="10" spans="1:6" x14ac:dyDescent="0.2">
      <c r="A10" s="10" t="s">
        <v>314</v>
      </c>
      <c r="B10" s="10" t="s">
        <v>315</v>
      </c>
      <c r="C10" s="10" t="s">
        <v>264</v>
      </c>
      <c r="D10" s="108">
        <v>11000000</v>
      </c>
      <c r="E10" s="107">
        <v>44825</v>
      </c>
      <c r="F10" s="10">
        <v>5.7518599499343415</v>
      </c>
    </row>
    <row r="11" spans="1:6" x14ac:dyDescent="0.2">
      <c r="A11" s="10" t="s">
        <v>262</v>
      </c>
      <c r="B11" s="10" t="s">
        <v>263</v>
      </c>
      <c r="C11" s="10" t="s">
        <v>264</v>
      </c>
      <c r="D11" s="108">
        <v>5500000</v>
      </c>
      <c r="E11" s="107">
        <v>42176.75</v>
      </c>
      <c r="F11" s="10">
        <v>5.4120414755915958</v>
      </c>
    </row>
    <row r="12" spans="1:6" x14ac:dyDescent="0.2">
      <c r="A12" s="10" t="s">
        <v>1787</v>
      </c>
      <c r="B12" s="10" t="s">
        <v>1786</v>
      </c>
      <c r="C12" s="10" t="s">
        <v>1490</v>
      </c>
      <c r="D12" s="108">
        <v>2500000</v>
      </c>
      <c r="E12" s="107">
        <v>33713.75</v>
      </c>
      <c r="F12" s="10">
        <v>4.3260851843189947</v>
      </c>
    </row>
    <row r="13" spans="1:6" x14ac:dyDescent="0.2">
      <c r="A13" s="10" t="s">
        <v>275</v>
      </c>
      <c r="B13" s="10" t="s">
        <v>276</v>
      </c>
      <c r="C13" s="10" t="s">
        <v>277</v>
      </c>
      <c r="D13" s="108">
        <v>10500000</v>
      </c>
      <c r="E13" s="107">
        <v>33631.5</v>
      </c>
      <c r="F13" s="10">
        <v>4.3155310185435987</v>
      </c>
    </row>
    <row r="14" spans="1:6" x14ac:dyDescent="0.2">
      <c r="A14" s="10" t="s">
        <v>281</v>
      </c>
      <c r="B14" s="10" t="s">
        <v>282</v>
      </c>
      <c r="C14" s="10" t="s">
        <v>283</v>
      </c>
      <c r="D14" s="108">
        <v>3800000</v>
      </c>
      <c r="E14" s="107">
        <v>24521.4</v>
      </c>
      <c r="F14" s="10">
        <v>3.1465400686295588</v>
      </c>
    </row>
    <row r="15" spans="1:6" x14ac:dyDescent="0.2">
      <c r="A15" s="10" t="s">
        <v>1530</v>
      </c>
      <c r="B15" s="10" t="s">
        <v>1529</v>
      </c>
      <c r="C15" s="10" t="s">
        <v>269</v>
      </c>
      <c r="D15" s="108">
        <v>2000000</v>
      </c>
      <c r="E15" s="107">
        <v>23667</v>
      </c>
      <c r="F15" s="10">
        <v>3.0369050626903751</v>
      </c>
    </row>
    <row r="16" spans="1:6" x14ac:dyDescent="0.2">
      <c r="A16" s="10" t="s">
        <v>323</v>
      </c>
      <c r="B16" s="10" t="s">
        <v>324</v>
      </c>
      <c r="C16" s="10" t="s">
        <v>264</v>
      </c>
      <c r="D16" s="108">
        <v>7500000</v>
      </c>
      <c r="E16" s="107">
        <v>23246.25</v>
      </c>
      <c r="F16" s="10">
        <v>2.9829152116265742</v>
      </c>
    </row>
    <row r="17" spans="1:6" x14ac:dyDescent="0.2">
      <c r="A17" s="10" t="s">
        <v>270</v>
      </c>
      <c r="B17" s="10" t="s">
        <v>271</v>
      </c>
      <c r="C17" s="10" t="s">
        <v>264</v>
      </c>
      <c r="D17" s="108">
        <v>1500000</v>
      </c>
      <c r="E17" s="107">
        <v>20798.25</v>
      </c>
      <c r="F17" s="10">
        <v>2.6687924418008238</v>
      </c>
    </row>
    <row r="18" spans="1:6" x14ac:dyDescent="0.2">
      <c r="A18" s="10" t="s">
        <v>1858</v>
      </c>
      <c r="B18" s="10" t="s">
        <v>1857</v>
      </c>
      <c r="C18" s="10" t="s">
        <v>280</v>
      </c>
      <c r="D18" s="108">
        <v>1200000</v>
      </c>
      <c r="E18" s="107">
        <v>19584.599999999999</v>
      </c>
      <c r="F18" s="10">
        <v>2.5130591494809615</v>
      </c>
    </row>
    <row r="19" spans="1:6" x14ac:dyDescent="0.2">
      <c r="A19" s="10" t="s">
        <v>362</v>
      </c>
      <c r="B19" s="10" t="s">
        <v>363</v>
      </c>
      <c r="C19" s="10" t="s">
        <v>292</v>
      </c>
      <c r="D19" s="108">
        <v>14400000</v>
      </c>
      <c r="E19" s="107">
        <v>19303.2</v>
      </c>
      <c r="F19" s="10">
        <v>2.4769504291259921</v>
      </c>
    </row>
    <row r="20" spans="1:6" x14ac:dyDescent="0.2">
      <c r="A20" s="10" t="s">
        <v>1807</v>
      </c>
      <c r="B20" s="10" t="s">
        <v>1806</v>
      </c>
      <c r="C20" s="10" t="s">
        <v>280</v>
      </c>
      <c r="D20" s="108">
        <v>375000</v>
      </c>
      <c r="E20" s="107">
        <v>17313</v>
      </c>
      <c r="F20" s="10">
        <v>2.2215716968926551</v>
      </c>
    </row>
    <row r="21" spans="1:6" x14ac:dyDescent="0.2">
      <c r="A21" s="10" t="s">
        <v>1864</v>
      </c>
      <c r="B21" s="10" t="s">
        <v>1863</v>
      </c>
      <c r="C21" s="10" t="s">
        <v>289</v>
      </c>
      <c r="D21" s="108">
        <v>4800000</v>
      </c>
      <c r="E21" s="107">
        <v>17251.2</v>
      </c>
      <c r="F21" s="10">
        <v>2.2136416367720542</v>
      </c>
    </row>
    <row r="22" spans="1:6" x14ac:dyDescent="0.2">
      <c r="A22" s="10" t="s">
        <v>356</v>
      </c>
      <c r="B22" s="10" t="s">
        <v>357</v>
      </c>
      <c r="C22" s="10" t="s">
        <v>301</v>
      </c>
      <c r="D22" s="108">
        <v>10709870</v>
      </c>
      <c r="E22" s="107">
        <v>16926.949535</v>
      </c>
      <c r="F22" s="10">
        <v>2.1720344250959562</v>
      </c>
    </row>
    <row r="23" spans="1:6" x14ac:dyDescent="0.2">
      <c r="A23" s="10" t="s">
        <v>1862</v>
      </c>
      <c r="B23" s="10" t="s">
        <v>1861</v>
      </c>
      <c r="C23" s="10" t="s">
        <v>286</v>
      </c>
      <c r="D23" s="108">
        <v>1930000</v>
      </c>
      <c r="E23" s="107">
        <v>16830.564999999999</v>
      </c>
      <c r="F23" s="10">
        <v>2.1596665422926198</v>
      </c>
    </row>
    <row r="24" spans="1:6" x14ac:dyDescent="0.2">
      <c r="A24" s="10" t="s">
        <v>809</v>
      </c>
      <c r="B24" s="10" t="s">
        <v>808</v>
      </c>
      <c r="C24" s="10" t="s">
        <v>274</v>
      </c>
      <c r="D24" s="108">
        <v>4400000</v>
      </c>
      <c r="E24" s="107">
        <v>15661.8</v>
      </c>
      <c r="F24" s="10">
        <v>2.0096928090101875</v>
      </c>
    </row>
    <row r="25" spans="1:6" x14ac:dyDescent="0.2">
      <c r="A25" s="10" t="s">
        <v>278</v>
      </c>
      <c r="B25" s="10" t="s">
        <v>279</v>
      </c>
      <c r="C25" s="10" t="s">
        <v>280</v>
      </c>
      <c r="D25" s="108">
        <v>1700000</v>
      </c>
      <c r="E25" s="107">
        <v>15320.4</v>
      </c>
      <c r="F25" s="10">
        <v>1.9658850011594891</v>
      </c>
    </row>
    <row r="26" spans="1:6" x14ac:dyDescent="0.2">
      <c r="A26" s="10" t="s">
        <v>836</v>
      </c>
      <c r="B26" s="10" t="s">
        <v>835</v>
      </c>
      <c r="C26" s="10" t="s">
        <v>264</v>
      </c>
      <c r="D26" s="108">
        <v>8975639</v>
      </c>
      <c r="E26" s="107">
        <v>15079.07352</v>
      </c>
      <c r="F26" s="10">
        <v>1.9349184397502166</v>
      </c>
    </row>
    <row r="27" spans="1:6" x14ac:dyDescent="0.2">
      <c r="A27" s="10" t="s">
        <v>820</v>
      </c>
      <c r="B27" s="10" t="s">
        <v>819</v>
      </c>
      <c r="C27" s="10" t="s">
        <v>289</v>
      </c>
      <c r="D27" s="108">
        <v>5000000</v>
      </c>
      <c r="E27" s="107">
        <v>15067.5</v>
      </c>
      <c r="F27" s="10">
        <v>1.9334333473649903</v>
      </c>
    </row>
    <row r="28" spans="1:6" x14ac:dyDescent="0.2">
      <c r="A28" s="10" t="s">
        <v>392</v>
      </c>
      <c r="B28" s="10" t="s">
        <v>1498</v>
      </c>
      <c r="C28" s="10" t="s">
        <v>277</v>
      </c>
      <c r="D28" s="108">
        <v>93684210</v>
      </c>
      <c r="E28" s="107">
        <v>14474.210445000001</v>
      </c>
      <c r="F28" s="10">
        <v>1.8573035441275365</v>
      </c>
    </row>
    <row r="29" spans="1:6" x14ac:dyDescent="0.2">
      <c r="A29" s="10" t="s">
        <v>305</v>
      </c>
      <c r="B29" s="10" t="s">
        <v>306</v>
      </c>
      <c r="C29" s="10" t="s">
        <v>286</v>
      </c>
      <c r="D29" s="108">
        <v>4300000</v>
      </c>
      <c r="E29" s="107">
        <v>13994.35</v>
      </c>
      <c r="F29" s="10">
        <v>1.7957287515976277</v>
      </c>
    </row>
    <row r="30" spans="1:6" x14ac:dyDescent="0.2">
      <c r="A30" s="10" t="s">
        <v>310</v>
      </c>
      <c r="B30" s="10" t="s">
        <v>311</v>
      </c>
      <c r="C30" s="10" t="s">
        <v>289</v>
      </c>
      <c r="D30" s="108">
        <v>950000</v>
      </c>
      <c r="E30" s="107">
        <v>13480.025</v>
      </c>
      <c r="F30" s="10">
        <v>1.7297315319936124</v>
      </c>
    </row>
    <row r="31" spans="1:6" x14ac:dyDescent="0.2">
      <c r="A31" s="10" t="s">
        <v>358</v>
      </c>
      <c r="B31" s="10" t="s">
        <v>359</v>
      </c>
      <c r="C31" s="10" t="s">
        <v>269</v>
      </c>
      <c r="D31" s="108">
        <v>1600000</v>
      </c>
      <c r="E31" s="107">
        <v>13377.6</v>
      </c>
      <c r="F31" s="10">
        <v>1.7165885480477781</v>
      </c>
    </row>
    <row r="32" spans="1:6" x14ac:dyDescent="0.2">
      <c r="A32" s="10" t="s">
        <v>284</v>
      </c>
      <c r="B32" s="10" t="s">
        <v>285</v>
      </c>
      <c r="C32" s="10" t="s">
        <v>286</v>
      </c>
      <c r="D32" s="108">
        <v>450000</v>
      </c>
      <c r="E32" s="107">
        <v>13201.875</v>
      </c>
      <c r="F32" s="10">
        <v>1.6940398455446612</v>
      </c>
    </row>
    <row r="33" spans="1:6" x14ac:dyDescent="0.2">
      <c r="A33" s="10" t="s">
        <v>325</v>
      </c>
      <c r="B33" s="10" t="s">
        <v>326</v>
      </c>
      <c r="C33" s="10" t="s">
        <v>283</v>
      </c>
      <c r="D33" s="108">
        <v>6000000</v>
      </c>
      <c r="E33" s="107">
        <v>12858</v>
      </c>
      <c r="F33" s="10">
        <v>1.6499144503347636</v>
      </c>
    </row>
    <row r="34" spans="1:6" x14ac:dyDescent="0.2">
      <c r="A34" s="10" t="s">
        <v>805</v>
      </c>
      <c r="B34" s="10" t="s">
        <v>804</v>
      </c>
      <c r="C34" s="10" t="s">
        <v>280</v>
      </c>
      <c r="D34" s="108">
        <v>5500000</v>
      </c>
      <c r="E34" s="107">
        <v>12127.5</v>
      </c>
      <c r="F34" s="10">
        <v>1.5561780600742605</v>
      </c>
    </row>
    <row r="35" spans="1:6" x14ac:dyDescent="0.2">
      <c r="A35" s="10" t="s">
        <v>299</v>
      </c>
      <c r="B35" s="10" t="s">
        <v>300</v>
      </c>
      <c r="C35" s="10" t="s">
        <v>301</v>
      </c>
      <c r="D35" s="108">
        <v>3000000</v>
      </c>
      <c r="E35" s="107">
        <v>11395.5</v>
      </c>
      <c r="F35" s="10">
        <v>1.4622491926263645</v>
      </c>
    </row>
    <row r="36" spans="1:6" x14ac:dyDescent="0.2">
      <c r="A36" s="10" t="s">
        <v>302</v>
      </c>
      <c r="B36" s="10" t="s">
        <v>303</v>
      </c>
      <c r="C36" s="10" t="s">
        <v>304</v>
      </c>
      <c r="D36" s="108">
        <v>5500000</v>
      </c>
      <c r="E36" s="107">
        <v>11332.75</v>
      </c>
      <c r="F36" s="10">
        <v>1.4541972302870811</v>
      </c>
    </row>
    <row r="37" spans="1:6" x14ac:dyDescent="0.2">
      <c r="A37" s="10" t="s">
        <v>1504</v>
      </c>
      <c r="B37" s="10" t="s">
        <v>1503</v>
      </c>
      <c r="C37" s="10" t="s">
        <v>283</v>
      </c>
      <c r="D37" s="108">
        <v>450000</v>
      </c>
      <c r="E37" s="107">
        <v>11303.325000000001</v>
      </c>
      <c r="F37" s="10">
        <v>1.4504214694610507</v>
      </c>
    </row>
    <row r="38" spans="1:6" x14ac:dyDescent="0.2">
      <c r="A38" s="10" t="s">
        <v>807</v>
      </c>
      <c r="B38" s="10" t="s">
        <v>806</v>
      </c>
      <c r="C38" s="10" t="s">
        <v>289</v>
      </c>
      <c r="D38" s="108">
        <v>2800000</v>
      </c>
      <c r="E38" s="107">
        <v>11146.8</v>
      </c>
      <c r="F38" s="10">
        <v>1.430336474956567</v>
      </c>
    </row>
    <row r="39" spans="1:6" x14ac:dyDescent="0.2">
      <c r="A39" s="10" t="s">
        <v>307</v>
      </c>
      <c r="B39" s="10" t="s">
        <v>308</v>
      </c>
      <c r="C39" s="10" t="s">
        <v>309</v>
      </c>
      <c r="D39" s="108">
        <v>1400000</v>
      </c>
      <c r="E39" s="107">
        <v>10173.1</v>
      </c>
      <c r="F39" s="10">
        <v>1.3053931167133754</v>
      </c>
    </row>
    <row r="40" spans="1:6" x14ac:dyDescent="0.2">
      <c r="A40" s="10" t="s">
        <v>360</v>
      </c>
      <c r="B40" s="10" t="s">
        <v>361</v>
      </c>
      <c r="C40" s="10" t="s">
        <v>274</v>
      </c>
      <c r="D40" s="108">
        <v>4000000</v>
      </c>
      <c r="E40" s="107">
        <v>9646</v>
      </c>
      <c r="F40" s="10">
        <v>1.2377566330633945</v>
      </c>
    </row>
    <row r="41" spans="1:6" x14ac:dyDescent="0.2">
      <c r="A41" s="10" t="s">
        <v>293</v>
      </c>
      <c r="B41" s="10" t="s">
        <v>294</v>
      </c>
      <c r="C41" s="10" t="s">
        <v>295</v>
      </c>
      <c r="D41" s="108">
        <v>1500000</v>
      </c>
      <c r="E41" s="107">
        <v>9040.5</v>
      </c>
      <c r="F41" s="10">
        <v>1.1600600084189943</v>
      </c>
    </row>
    <row r="42" spans="1:6" x14ac:dyDescent="0.2">
      <c r="A42" s="10" t="s">
        <v>1535</v>
      </c>
      <c r="B42" s="10" t="s">
        <v>1534</v>
      </c>
      <c r="C42" s="10" t="s">
        <v>283</v>
      </c>
      <c r="D42" s="108">
        <v>8000000</v>
      </c>
      <c r="E42" s="107">
        <v>8184</v>
      </c>
      <c r="F42" s="10">
        <v>1.0501555344174602</v>
      </c>
    </row>
    <row r="43" spans="1:6" x14ac:dyDescent="0.2">
      <c r="A43" s="10" t="s">
        <v>1487</v>
      </c>
      <c r="B43" s="10" t="s">
        <v>1486</v>
      </c>
      <c r="C43" s="10" t="s">
        <v>277</v>
      </c>
      <c r="D43" s="108">
        <v>30000000</v>
      </c>
      <c r="E43" s="107">
        <v>4635</v>
      </c>
      <c r="F43" s="10">
        <v>0.5947545090450792</v>
      </c>
    </row>
    <row r="44" spans="1:6" x14ac:dyDescent="0.2">
      <c r="A44" s="10" t="s">
        <v>1870</v>
      </c>
      <c r="B44" s="10" t="s">
        <v>1869</v>
      </c>
      <c r="C44" s="10" t="s">
        <v>380</v>
      </c>
      <c r="D44" s="108">
        <v>1200000</v>
      </c>
      <c r="E44" s="107">
        <v>4431.6000000000004</v>
      </c>
      <c r="F44" s="10">
        <v>0.56865460243455734</v>
      </c>
    </row>
    <row r="45" spans="1:6" x14ac:dyDescent="0.2">
      <c r="A45" s="10" t="s">
        <v>392</v>
      </c>
      <c r="B45" s="10" t="s">
        <v>1545</v>
      </c>
      <c r="C45" s="10" t="s">
        <v>277</v>
      </c>
      <c r="D45" s="108">
        <v>2977611</v>
      </c>
      <c r="E45" s="107">
        <v>2986.5438330000002</v>
      </c>
      <c r="F45" s="10">
        <v>0.38322770466828998</v>
      </c>
    </row>
    <row r="46" spans="1:6" x14ac:dyDescent="0.2">
      <c r="A46" s="10" t="s">
        <v>327</v>
      </c>
      <c r="B46" s="10" t="s">
        <v>328</v>
      </c>
      <c r="C46" s="10" t="s">
        <v>329</v>
      </c>
      <c r="D46" s="108">
        <v>650000</v>
      </c>
      <c r="E46" s="107">
        <v>1402.375</v>
      </c>
      <c r="F46" s="10">
        <v>0.17995013044705349</v>
      </c>
    </row>
    <row r="47" spans="1:6" x14ac:dyDescent="0.2">
      <c r="A47" s="11" t="s">
        <v>45</v>
      </c>
      <c r="B47" s="10"/>
      <c r="C47" s="10"/>
      <c r="D47" s="108"/>
      <c r="E47" s="28">
        <v>726290.64233299997</v>
      </c>
      <c r="F47" s="11">
        <v>93.196253377518573</v>
      </c>
    </row>
    <row r="48" spans="1:6" x14ac:dyDescent="0.2">
      <c r="A48" s="10"/>
      <c r="B48" s="10"/>
      <c r="C48" s="10"/>
      <c r="D48" s="108"/>
      <c r="E48" s="107"/>
      <c r="F48" s="10"/>
    </row>
    <row r="49" spans="1:6" x14ac:dyDescent="0.2">
      <c r="A49" s="11" t="s">
        <v>1585</v>
      </c>
      <c r="B49" s="10"/>
      <c r="C49" s="10"/>
      <c r="D49" s="108"/>
      <c r="E49" s="107"/>
      <c r="F49" s="10"/>
    </row>
    <row r="50" spans="1:6" x14ac:dyDescent="0.2">
      <c r="A50" s="10" t="s">
        <v>1584</v>
      </c>
      <c r="B50" s="124" t="s">
        <v>1789</v>
      </c>
      <c r="C50" s="10" t="s">
        <v>269</v>
      </c>
      <c r="D50" s="108">
        <v>250000</v>
      </c>
      <c r="E50" s="107">
        <v>12617.021128300001</v>
      </c>
      <c r="F50" s="10">
        <v>1.6189924933707567</v>
      </c>
    </row>
    <row r="51" spans="1:6" x14ac:dyDescent="0.2">
      <c r="A51" s="11" t="s">
        <v>45</v>
      </c>
      <c r="B51" s="10"/>
      <c r="C51" s="10"/>
      <c r="D51" s="108"/>
      <c r="E51" s="28">
        <v>12617.021128300001</v>
      </c>
      <c r="F51" s="28">
        <v>1.6189924933707567</v>
      </c>
    </row>
    <row r="52" spans="1:6" x14ac:dyDescent="0.2">
      <c r="A52" s="10"/>
      <c r="B52" s="10"/>
      <c r="C52" s="10"/>
      <c r="D52" s="108"/>
      <c r="E52" s="107"/>
      <c r="F52" s="10"/>
    </row>
    <row r="53" spans="1:6" x14ac:dyDescent="0.2">
      <c r="A53" s="11" t="s">
        <v>45</v>
      </c>
      <c r="B53" s="10"/>
      <c r="C53" s="10"/>
      <c r="D53" s="10"/>
      <c r="E53" s="28">
        <v>738907.66346129996</v>
      </c>
      <c r="F53" s="11">
        <v>94.815245870889328</v>
      </c>
    </row>
    <row r="54" spans="1:6" x14ac:dyDescent="0.2">
      <c r="A54" s="10"/>
      <c r="B54" s="10"/>
      <c r="C54" s="10"/>
      <c r="D54" s="10"/>
      <c r="E54" s="107"/>
      <c r="F54" s="10"/>
    </row>
    <row r="55" spans="1:6" x14ac:dyDescent="0.2">
      <c r="A55" s="11" t="s">
        <v>46</v>
      </c>
      <c r="B55" s="10"/>
      <c r="C55" s="10"/>
      <c r="D55" s="10"/>
      <c r="E55" s="28">
        <v>40405.469858500001</v>
      </c>
      <c r="F55" s="11">
        <v>5.1847541291106607</v>
      </c>
    </row>
    <row r="56" spans="1:6" x14ac:dyDescent="0.2">
      <c r="A56" s="10"/>
      <c r="B56" s="10"/>
      <c r="C56" s="10"/>
      <c r="D56" s="10"/>
      <c r="E56" s="107"/>
      <c r="F56" s="10"/>
    </row>
    <row r="57" spans="1:6" x14ac:dyDescent="0.2">
      <c r="A57" s="13" t="s">
        <v>47</v>
      </c>
      <c r="B57" s="7"/>
      <c r="C57" s="7"/>
      <c r="D57" s="7"/>
      <c r="E57" s="106">
        <v>779313.13331980002</v>
      </c>
      <c r="F57" s="13">
        <v>100</v>
      </c>
    </row>
    <row r="58" spans="1:6" x14ac:dyDescent="0.2">
      <c r="A58" s="2" t="s">
        <v>800</v>
      </c>
    </row>
    <row r="60" spans="1:6" x14ac:dyDescent="0.2">
      <c r="A60" s="1" t="s">
        <v>48</v>
      </c>
      <c r="B60" s="3"/>
      <c r="C60" s="3"/>
      <c r="D60" s="3"/>
    </row>
    <row r="61" spans="1:6" x14ac:dyDescent="0.2">
      <c r="A61" s="1" t="s">
        <v>49</v>
      </c>
      <c r="B61" s="3"/>
      <c r="C61" s="3"/>
      <c r="D61" s="3"/>
    </row>
    <row r="62" spans="1:6" x14ac:dyDescent="0.2">
      <c r="A62" s="1" t="s">
        <v>50</v>
      </c>
      <c r="B62" s="3"/>
      <c r="C62" s="3"/>
      <c r="D62" s="3"/>
    </row>
    <row r="63" spans="1:6" x14ac:dyDescent="0.2">
      <c r="A63" s="3" t="s">
        <v>851</v>
      </c>
      <c r="B63" s="3"/>
      <c r="C63" s="3"/>
      <c r="D63" s="14">
        <v>430.75959999999998</v>
      </c>
      <c r="E63" s="14"/>
      <c r="F63" s="14"/>
    </row>
    <row r="64" spans="1:6" x14ac:dyDescent="0.2">
      <c r="A64" s="3" t="s">
        <v>859</v>
      </c>
      <c r="B64" s="3"/>
      <c r="C64" s="3"/>
      <c r="D64" s="14">
        <v>38.297499999999999</v>
      </c>
      <c r="E64" s="14"/>
      <c r="F64" s="14"/>
    </row>
    <row r="65" spans="1:6" x14ac:dyDescent="0.2">
      <c r="A65" s="3" t="s">
        <v>853</v>
      </c>
      <c r="B65" s="3"/>
      <c r="C65" s="3"/>
      <c r="D65" s="14">
        <v>452.39240000000001</v>
      </c>
      <c r="E65" s="14"/>
      <c r="F65" s="14"/>
    </row>
    <row r="66" spans="1:6" x14ac:dyDescent="0.2">
      <c r="A66" s="3" t="s">
        <v>861</v>
      </c>
      <c r="B66" s="3"/>
      <c r="C66" s="3"/>
      <c r="D66" s="14">
        <v>40.787599999999998</v>
      </c>
      <c r="E66" s="14"/>
      <c r="F66" s="14"/>
    </row>
    <row r="67" spans="1:6" x14ac:dyDescent="0.2">
      <c r="A67" s="3"/>
      <c r="B67" s="3"/>
      <c r="C67" s="3"/>
      <c r="D67" s="14"/>
    </row>
    <row r="68" spans="1:6" x14ac:dyDescent="0.2">
      <c r="A68" s="1" t="s">
        <v>54</v>
      </c>
      <c r="B68" s="3"/>
      <c r="C68" s="3"/>
      <c r="D68" s="3"/>
    </row>
    <row r="69" spans="1:6" x14ac:dyDescent="0.2">
      <c r="A69" s="3" t="s">
        <v>851</v>
      </c>
      <c r="B69" s="3"/>
      <c r="C69" s="3"/>
      <c r="D69" s="14">
        <v>470.1515</v>
      </c>
      <c r="F69" s="14"/>
    </row>
    <row r="70" spans="1:6" x14ac:dyDescent="0.2">
      <c r="A70" s="3" t="s">
        <v>859</v>
      </c>
      <c r="B70" s="3"/>
      <c r="C70" s="3"/>
      <c r="D70" s="14">
        <v>38.061900000000001</v>
      </c>
      <c r="F70" s="14"/>
    </row>
    <row r="71" spans="1:6" x14ac:dyDescent="0.2">
      <c r="A71" s="3" t="s">
        <v>853</v>
      </c>
      <c r="B71" s="3"/>
      <c r="C71" s="3"/>
      <c r="D71" s="14">
        <v>495.85590000000002</v>
      </c>
      <c r="F71" s="14"/>
    </row>
    <row r="72" spans="1:6" x14ac:dyDescent="0.2">
      <c r="A72" s="3" t="s">
        <v>861</v>
      </c>
      <c r="B72" s="3"/>
      <c r="C72" s="3"/>
      <c r="D72" s="14">
        <v>40.960500000000003</v>
      </c>
      <c r="F72" s="14"/>
    </row>
    <row r="73" spans="1:6" x14ac:dyDescent="0.2">
      <c r="A73" s="3"/>
      <c r="B73" s="3"/>
      <c r="C73" s="3"/>
      <c r="D73" s="3"/>
    </row>
    <row r="74" spans="1:6" x14ac:dyDescent="0.2">
      <c r="A74" s="1" t="s">
        <v>55</v>
      </c>
      <c r="B74" s="3"/>
      <c r="C74" s="3"/>
      <c r="D74" s="15" t="s">
        <v>392</v>
      </c>
    </row>
    <row r="75" spans="1:6" x14ac:dyDescent="0.2">
      <c r="A75" s="32" t="s">
        <v>854</v>
      </c>
      <c r="B75" s="33"/>
      <c r="C75" s="92" t="s">
        <v>855</v>
      </c>
      <c r="D75" s="93"/>
    </row>
    <row r="76" spans="1:6" x14ac:dyDescent="0.2">
      <c r="A76" s="105"/>
      <c r="B76" s="104"/>
      <c r="C76" s="34" t="s">
        <v>856</v>
      </c>
      <c r="D76" s="34" t="s">
        <v>857</v>
      </c>
    </row>
    <row r="77" spans="1:6" x14ac:dyDescent="0.2">
      <c r="A77" s="103" t="s">
        <v>859</v>
      </c>
      <c r="B77" s="102"/>
      <c r="C77" s="101">
        <v>3.0989296450000001</v>
      </c>
      <c r="D77" s="101">
        <v>3.0989296450000001</v>
      </c>
    </row>
    <row r="78" spans="1:6" x14ac:dyDescent="0.2">
      <c r="A78" s="103" t="s">
        <v>861</v>
      </c>
      <c r="B78" s="102"/>
      <c r="C78" s="101">
        <v>3.0989296450000001</v>
      </c>
      <c r="D78" s="101">
        <v>3.0989296450000001</v>
      </c>
    </row>
    <row r="79" spans="1:6" x14ac:dyDescent="0.2">
      <c r="A79" s="1"/>
      <c r="B79" s="3"/>
      <c r="C79" s="3"/>
      <c r="D79" s="15"/>
    </row>
    <row r="80" spans="1:6" x14ac:dyDescent="0.2">
      <c r="A80" s="17" t="s">
        <v>1481</v>
      </c>
      <c r="B80" s="3"/>
      <c r="C80" s="3"/>
      <c r="D80" s="100">
        <v>0.10120749896006286</v>
      </c>
    </row>
    <row r="81" spans="1:4" x14ac:dyDescent="0.2">
      <c r="A81" s="3"/>
      <c r="B81" s="3"/>
      <c r="C81" s="3"/>
      <c r="D81" s="3"/>
    </row>
    <row r="82" spans="1:4" x14ac:dyDescent="0.2">
      <c r="A82" s="3"/>
      <c r="B82" s="3"/>
      <c r="C82" s="3"/>
      <c r="D82" s="3"/>
    </row>
    <row r="83" spans="1:4" x14ac:dyDescent="0.2">
      <c r="A83" s="3"/>
      <c r="B83" s="3"/>
      <c r="C83" s="3"/>
      <c r="D83" s="3"/>
    </row>
    <row r="84" spans="1:4" x14ac:dyDescent="0.2">
      <c r="A84" s="3"/>
      <c r="B84" s="3"/>
      <c r="C84" s="3"/>
      <c r="D84" s="3"/>
    </row>
  </sheetData>
  <mergeCells count="3">
    <mergeCell ref="A1:F1"/>
    <mergeCell ref="C75:D75"/>
    <mergeCell ref="A76:B7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173FB-4A12-4E8F-AA14-0140D58DCE1F}">
  <dimension ref="A1:F79"/>
  <sheetViews>
    <sheetView showGridLines="0" workbookViewId="0">
      <selection sqref="A1:F1"/>
    </sheetView>
  </sheetViews>
  <sheetFormatPr defaultColWidth="9.140625" defaultRowHeight="11.25" x14ac:dyDescent="0.2"/>
  <cols>
    <col min="1" max="1" width="59.140625" style="2" bestFit="1" customWidth="1"/>
    <col min="2" max="2" width="33.42578125" style="2" bestFit="1" customWidth="1"/>
    <col min="3" max="3" width="19.140625" style="2" bestFit="1" customWidth="1"/>
    <col min="4" max="4" width="11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89" t="s">
        <v>1882</v>
      </c>
      <c r="B1" s="89"/>
      <c r="C1" s="89"/>
      <c r="D1" s="89"/>
      <c r="E1" s="89"/>
      <c r="F1" s="89"/>
    </row>
    <row r="3" spans="1:6" s="1" customFormat="1" x14ac:dyDescent="0.2">
      <c r="A3" s="5" t="s">
        <v>0</v>
      </c>
      <c r="B3" s="5" t="s">
        <v>1</v>
      </c>
      <c r="C3" s="5" t="s">
        <v>839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261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314</v>
      </c>
      <c r="B8" s="10" t="s">
        <v>315</v>
      </c>
      <c r="C8" s="10" t="s">
        <v>264</v>
      </c>
      <c r="D8" s="108">
        <v>3000000</v>
      </c>
      <c r="E8" s="107">
        <v>12225</v>
      </c>
      <c r="F8" s="10">
        <v>9.7343201822077123</v>
      </c>
    </row>
    <row r="9" spans="1:6" x14ac:dyDescent="0.2">
      <c r="A9" s="10" t="s">
        <v>323</v>
      </c>
      <c r="B9" s="10" t="s">
        <v>324</v>
      </c>
      <c r="C9" s="10" t="s">
        <v>264</v>
      </c>
      <c r="D9" s="108">
        <v>3800000</v>
      </c>
      <c r="E9" s="107">
        <v>11778.1</v>
      </c>
      <c r="F9" s="10">
        <v>9.3784700644630394</v>
      </c>
    </row>
    <row r="10" spans="1:6" x14ac:dyDescent="0.2">
      <c r="A10" s="10" t="s">
        <v>262</v>
      </c>
      <c r="B10" s="10" t="s">
        <v>263</v>
      </c>
      <c r="C10" s="10" t="s">
        <v>264</v>
      </c>
      <c r="D10" s="108">
        <v>1100000</v>
      </c>
      <c r="E10" s="107">
        <v>8435.35</v>
      </c>
      <c r="F10" s="10">
        <v>6.7167605520642795</v>
      </c>
    </row>
    <row r="11" spans="1:6" x14ac:dyDescent="0.2">
      <c r="A11" s="10" t="s">
        <v>265</v>
      </c>
      <c r="B11" s="10" t="s">
        <v>266</v>
      </c>
      <c r="C11" s="10" t="s">
        <v>264</v>
      </c>
      <c r="D11" s="108">
        <v>325000</v>
      </c>
      <c r="E11" s="107">
        <v>7531.7124999999996</v>
      </c>
      <c r="F11" s="10">
        <v>5.9972270752831163</v>
      </c>
    </row>
    <row r="12" spans="1:6" x14ac:dyDescent="0.2">
      <c r="A12" s="10" t="s">
        <v>275</v>
      </c>
      <c r="B12" s="10" t="s">
        <v>276</v>
      </c>
      <c r="C12" s="10" t="s">
        <v>277</v>
      </c>
      <c r="D12" s="108">
        <v>2000000</v>
      </c>
      <c r="E12" s="107">
        <v>6406</v>
      </c>
      <c r="F12" s="10">
        <v>5.1008634018177998</v>
      </c>
    </row>
    <row r="13" spans="1:6" x14ac:dyDescent="0.2">
      <c r="A13" s="10" t="s">
        <v>356</v>
      </c>
      <c r="B13" s="10" t="s">
        <v>357</v>
      </c>
      <c r="C13" s="10" t="s">
        <v>301</v>
      </c>
      <c r="D13" s="108">
        <v>4000000</v>
      </c>
      <c r="E13" s="107">
        <v>6322</v>
      </c>
      <c r="F13" s="10">
        <v>5.0339772754124459</v>
      </c>
    </row>
    <row r="14" spans="1:6" x14ac:dyDescent="0.2">
      <c r="A14" s="10" t="s">
        <v>299</v>
      </c>
      <c r="B14" s="10" t="s">
        <v>300</v>
      </c>
      <c r="C14" s="10" t="s">
        <v>301</v>
      </c>
      <c r="D14" s="108">
        <v>1500000</v>
      </c>
      <c r="E14" s="107">
        <v>5697.75</v>
      </c>
      <c r="F14" s="10">
        <v>4.5369098419774225</v>
      </c>
    </row>
    <row r="15" spans="1:6" x14ac:dyDescent="0.2">
      <c r="A15" s="10" t="s">
        <v>1807</v>
      </c>
      <c r="B15" s="10" t="s">
        <v>1806</v>
      </c>
      <c r="C15" s="10" t="s">
        <v>280</v>
      </c>
      <c r="D15" s="108">
        <v>95000</v>
      </c>
      <c r="E15" s="107">
        <v>4385.96</v>
      </c>
      <c r="F15" s="10">
        <v>3.4923794639145793</v>
      </c>
    </row>
    <row r="16" spans="1:6" x14ac:dyDescent="0.2">
      <c r="A16" s="10" t="s">
        <v>362</v>
      </c>
      <c r="B16" s="10" t="s">
        <v>363</v>
      </c>
      <c r="C16" s="10" t="s">
        <v>292</v>
      </c>
      <c r="D16" s="108">
        <v>3000000</v>
      </c>
      <c r="E16" s="107">
        <v>4021.5</v>
      </c>
      <c r="F16" s="10">
        <v>3.2021733016563041</v>
      </c>
    </row>
    <row r="17" spans="1:6" x14ac:dyDescent="0.2">
      <c r="A17" s="10" t="s">
        <v>1803</v>
      </c>
      <c r="B17" s="10" t="s">
        <v>1802</v>
      </c>
      <c r="C17" s="10" t="s">
        <v>309</v>
      </c>
      <c r="D17" s="108">
        <v>900000</v>
      </c>
      <c r="E17" s="107">
        <v>3671.55</v>
      </c>
      <c r="F17" s="10">
        <v>2.9235209214711433</v>
      </c>
    </row>
    <row r="18" spans="1:6" x14ac:dyDescent="0.2">
      <c r="A18" s="10" t="s">
        <v>360</v>
      </c>
      <c r="B18" s="10" t="s">
        <v>361</v>
      </c>
      <c r="C18" s="10" t="s">
        <v>274</v>
      </c>
      <c r="D18" s="108">
        <v>1500000</v>
      </c>
      <c r="E18" s="107">
        <v>3617.25</v>
      </c>
      <c r="F18" s="10">
        <v>2.8802838183305393</v>
      </c>
    </row>
    <row r="19" spans="1:6" x14ac:dyDescent="0.2">
      <c r="A19" s="10" t="s">
        <v>1858</v>
      </c>
      <c r="B19" s="10" t="s">
        <v>1857</v>
      </c>
      <c r="C19" s="10" t="s">
        <v>280</v>
      </c>
      <c r="D19" s="108">
        <v>200000</v>
      </c>
      <c r="E19" s="107">
        <v>3264.1</v>
      </c>
      <c r="F19" s="10">
        <v>2.5990833952346986</v>
      </c>
    </row>
    <row r="20" spans="1:6" x14ac:dyDescent="0.2">
      <c r="A20" s="10" t="s">
        <v>1672</v>
      </c>
      <c r="B20" s="10" t="s">
        <v>1671</v>
      </c>
      <c r="C20" s="10" t="s">
        <v>280</v>
      </c>
      <c r="D20" s="108">
        <v>825000</v>
      </c>
      <c r="E20" s="107">
        <v>3067.35</v>
      </c>
      <c r="F20" s="10">
        <v>2.4424185693983498</v>
      </c>
    </row>
    <row r="21" spans="1:6" x14ac:dyDescent="0.2">
      <c r="A21" s="10" t="s">
        <v>392</v>
      </c>
      <c r="B21" s="10" t="s">
        <v>1498</v>
      </c>
      <c r="C21" s="10" t="s">
        <v>277</v>
      </c>
      <c r="D21" s="108">
        <v>19157894</v>
      </c>
      <c r="E21" s="107">
        <v>2959.8946230000001</v>
      </c>
      <c r="F21" s="10">
        <v>2.3568557845298148</v>
      </c>
    </row>
    <row r="22" spans="1:6" x14ac:dyDescent="0.2">
      <c r="A22" s="10" t="s">
        <v>809</v>
      </c>
      <c r="B22" s="10" t="s">
        <v>808</v>
      </c>
      <c r="C22" s="10" t="s">
        <v>274</v>
      </c>
      <c r="D22" s="108">
        <v>800000</v>
      </c>
      <c r="E22" s="107">
        <v>2847.6</v>
      </c>
      <c r="F22" s="10">
        <v>2.2674396851414871</v>
      </c>
    </row>
    <row r="23" spans="1:6" x14ac:dyDescent="0.2">
      <c r="A23" s="10" t="s">
        <v>1695</v>
      </c>
      <c r="B23" s="10" t="s">
        <v>1694</v>
      </c>
      <c r="C23" s="10" t="s">
        <v>1493</v>
      </c>
      <c r="D23" s="108">
        <v>590000</v>
      </c>
      <c r="E23" s="107">
        <v>2833.4749999999999</v>
      </c>
      <c r="F23" s="10">
        <v>2.2561924644810629</v>
      </c>
    </row>
    <row r="24" spans="1:6" x14ac:dyDescent="0.2">
      <c r="A24" s="10" t="s">
        <v>1504</v>
      </c>
      <c r="B24" s="10" t="s">
        <v>1503</v>
      </c>
      <c r="C24" s="10" t="s">
        <v>283</v>
      </c>
      <c r="D24" s="108">
        <v>100000</v>
      </c>
      <c r="E24" s="107">
        <v>2511.85</v>
      </c>
      <c r="F24" s="10">
        <v>2.0000942453724693</v>
      </c>
    </row>
    <row r="25" spans="1:6" x14ac:dyDescent="0.2">
      <c r="A25" s="10" t="s">
        <v>1801</v>
      </c>
      <c r="B25" s="10" t="s">
        <v>1800</v>
      </c>
      <c r="C25" s="10" t="s">
        <v>1493</v>
      </c>
      <c r="D25" s="108">
        <v>550000</v>
      </c>
      <c r="E25" s="107">
        <v>2339.6999999999998</v>
      </c>
      <c r="F25" s="10">
        <v>1.8630174994119737</v>
      </c>
    </row>
    <row r="26" spans="1:6" x14ac:dyDescent="0.2">
      <c r="A26" s="10" t="s">
        <v>1535</v>
      </c>
      <c r="B26" s="10" t="s">
        <v>1534</v>
      </c>
      <c r="C26" s="10" t="s">
        <v>283</v>
      </c>
      <c r="D26" s="108">
        <v>2200000</v>
      </c>
      <c r="E26" s="107">
        <v>2250.6</v>
      </c>
      <c r="F26" s="10">
        <v>1.7920704296177239</v>
      </c>
    </row>
    <row r="27" spans="1:6" x14ac:dyDescent="0.2">
      <c r="A27" s="10" t="s">
        <v>1783</v>
      </c>
      <c r="B27" s="10" t="s">
        <v>1782</v>
      </c>
      <c r="C27" s="10" t="s">
        <v>814</v>
      </c>
      <c r="D27" s="108">
        <v>1700000</v>
      </c>
      <c r="E27" s="107">
        <v>2215.9499999999998</v>
      </c>
      <c r="F27" s="10">
        <v>1.7644799024755156</v>
      </c>
    </row>
    <row r="28" spans="1:6" x14ac:dyDescent="0.2">
      <c r="A28" s="10" t="s">
        <v>1685</v>
      </c>
      <c r="B28" s="10" t="s">
        <v>1684</v>
      </c>
      <c r="C28" s="10" t="s">
        <v>309</v>
      </c>
      <c r="D28" s="108">
        <v>35000</v>
      </c>
      <c r="E28" s="107">
        <v>1887.13</v>
      </c>
      <c r="F28" s="10">
        <v>1.5026525681349399</v>
      </c>
    </row>
    <row r="29" spans="1:6" x14ac:dyDescent="0.2">
      <c r="A29" s="10" t="s">
        <v>1721</v>
      </c>
      <c r="B29" s="10" t="s">
        <v>1720</v>
      </c>
      <c r="C29" s="10" t="s">
        <v>309</v>
      </c>
      <c r="D29" s="108">
        <v>426756</v>
      </c>
      <c r="E29" s="107">
        <v>1878.7932900000001</v>
      </c>
      <c r="F29" s="10">
        <v>1.4960143510055972</v>
      </c>
    </row>
    <row r="30" spans="1:6" x14ac:dyDescent="0.2">
      <c r="A30" s="10" t="s">
        <v>1881</v>
      </c>
      <c r="B30" s="10" t="s">
        <v>1880</v>
      </c>
      <c r="C30" s="10" t="s">
        <v>304</v>
      </c>
      <c r="D30" s="108">
        <v>3500000</v>
      </c>
      <c r="E30" s="107">
        <v>1813</v>
      </c>
      <c r="F30" s="10">
        <v>1.4436255615822153</v>
      </c>
    </row>
    <row r="31" spans="1:6" x14ac:dyDescent="0.2">
      <c r="A31" s="10" t="s">
        <v>1549</v>
      </c>
      <c r="B31" s="10" t="s">
        <v>1548</v>
      </c>
      <c r="C31" s="10" t="s">
        <v>814</v>
      </c>
      <c r="D31" s="108">
        <v>2000000</v>
      </c>
      <c r="E31" s="107">
        <v>1762</v>
      </c>
      <c r="F31" s="10">
        <v>1.4030161276932507</v>
      </c>
    </row>
    <row r="32" spans="1:6" x14ac:dyDescent="0.2">
      <c r="A32" s="10" t="s">
        <v>1793</v>
      </c>
      <c r="B32" s="10" t="s">
        <v>1792</v>
      </c>
      <c r="C32" s="10" t="s">
        <v>1493</v>
      </c>
      <c r="D32" s="108">
        <v>1200000</v>
      </c>
      <c r="E32" s="107">
        <v>1482</v>
      </c>
      <c r="F32" s="10">
        <v>1.1800623730087385</v>
      </c>
    </row>
    <row r="33" spans="1:6" x14ac:dyDescent="0.2">
      <c r="A33" s="10" t="s">
        <v>302</v>
      </c>
      <c r="B33" s="10" t="s">
        <v>303</v>
      </c>
      <c r="C33" s="10" t="s">
        <v>304</v>
      </c>
      <c r="D33" s="108">
        <v>700000</v>
      </c>
      <c r="E33" s="107">
        <v>1442.35</v>
      </c>
      <c r="F33" s="10">
        <v>1.1484905288185923</v>
      </c>
    </row>
    <row r="34" spans="1:6" x14ac:dyDescent="0.2">
      <c r="A34" s="10" t="s">
        <v>1646</v>
      </c>
      <c r="B34" s="10" t="s">
        <v>1645</v>
      </c>
      <c r="C34" s="10" t="s">
        <v>309</v>
      </c>
      <c r="D34" s="108">
        <v>250000</v>
      </c>
      <c r="E34" s="107">
        <v>1375.375</v>
      </c>
      <c r="F34" s="10">
        <v>1.0951607869614668</v>
      </c>
    </row>
    <row r="35" spans="1:6" x14ac:dyDescent="0.2">
      <c r="A35" s="10" t="s">
        <v>290</v>
      </c>
      <c r="B35" s="10" t="s">
        <v>291</v>
      </c>
      <c r="C35" s="10" t="s">
        <v>292</v>
      </c>
      <c r="D35" s="108">
        <v>700000</v>
      </c>
      <c r="E35" s="107">
        <v>1304.8</v>
      </c>
      <c r="F35" s="10">
        <v>1.0389644968298259</v>
      </c>
    </row>
    <row r="36" spans="1:6" x14ac:dyDescent="0.2">
      <c r="A36" s="10" t="s">
        <v>1879</v>
      </c>
      <c r="B36" s="10" t="s">
        <v>1878</v>
      </c>
      <c r="C36" s="10" t="s">
        <v>1493</v>
      </c>
      <c r="D36" s="108">
        <v>1740666</v>
      </c>
      <c r="E36" s="107">
        <v>1275.9081779999999</v>
      </c>
      <c r="F36" s="10">
        <v>1.0159589961349094</v>
      </c>
    </row>
    <row r="37" spans="1:6" x14ac:dyDescent="0.2">
      <c r="A37" s="10" t="s">
        <v>1877</v>
      </c>
      <c r="B37" s="10" t="s">
        <v>1876</v>
      </c>
      <c r="C37" s="10" t="s">
        <v>814</v>
      </c>
      <c r="D37" s="108">
        <v>225000</v>
      </c>
      <c r="E37" s="107">
        <v>1109.7</v>
      </c>
      <c r="F37" s="10">
        <v>0.88361350561929641</v>
      </c>
    </row>
    <row r="38" spans="1:6" x14ac:dyDescent="0.2">
      <c r="A38" s="10" t="s">
        <v>1875</v>
      </c>
      <c r="B38" s="10" t="s">
        <v>1874</v>
      </c>
      <c r="C38" s="10" t="s">
        <v>380</v>
      </c>
      <c r="D38" s="108">
        <v>600000</v>
      </c>
      <c r="E38" s="107">
        <v>1080.9000000000001</v>
      </c>
      <c r="F38" s="10">
        <v>0.86068111942317516</v>
      </c>
    </row>
    <row r="39" spans="1:6" x14ac:dyDescent="0.2">
      <c r="A39" s="10" t="s">
        <v>826</v>
      </c>
      <c r="B39" s="10" t="s">
        <v>825</v>
      </c>
      <c r="C39" s="10" t="s">
        <v>264</v>
      </c>
      <c r="D39" s="108">
        <v>1100000</v>
      </c>
      <c r="E39" s="107">
        <v>933.9</v>
      </c>
      <c r="F39" s="10">
        <v>0.74363039821380628</v>
      </c>
    </row>
    <row r="40" spans="1:6" x14ac:dyDescent="0.2">
      <c r="A40" s="10" t="s">
        <v>1492</v>
      </c>
      <c r="B40" s="10" t="s">
        <v>1491</v>
      </c>
      <c r="C40" s="10" t="s">
        <v>1490</v>
      </c>
      <c r="D40" s="108">
        <v>800000</v>
      </c>
      <c r="E40" s="107">
        <v>793.6</v>
      </c>
      <c r="F40" s="10">
        <v>0.63191464184867407</v>
      </c>
    </row>
    <row r="41" spans="1:6" x14ac:dyDescent="0.2">
      <c r="A41" s="10" t="s">
        <v>1487</v>
      </c>
      <c r="B41" s="10" t="s">
        <v>1486</v>
      </c>
      <c r="C41" s="10" t="s">
        <v>277</v>
      </c>
      <c r="D41" s="108">
        <v>4000000</v>
      </c>
      <c r="E41" s="107">
        <v>618</v>
      </c>
      <c r="F41" s="10">
        <v>0.49209078712510146</v>
      </c>
    </row>
    <row r="42" spans="1:6" x14ac:dyDescent="0.2">
      <c r="A42" s="10" t="s">
        <v>392</v>
      </c>
      <c r="B42" s="10" t="s">
        <v>1545</v>
      </c>
      <c r="C42" s="10" t="s">
        <v>277</v>
      </c>
      <c r="D42" s="108">
        <v>567164</v>
      </c>
      <c r="E42" s="107">
        <v>568.86549200000002</v>
      </c>
      <c r="F42" s="10">
        <v>0.45296677625661513</v>
      </c>
    </row>
    <row r="43" spans="1:6" x14ac:dyDescent="0.2">
      <c r="A43" s="10" t="s">
        <v>1873</v>
      </c>
      <c r="B43" s="10" t="s">
        <v>1872</v>
      </c>
      <c r="C43" s="10" t="s">
        <v>322</v>
      </c>
      <c r="D43" s="108">
        <v>400000</v>
      </c>
      <c r="E43" s="107">
        <v>452.8</v>
      </c>
      <c r="F43" s="10">
        <v>0.36054807186123944</v>
      </c>
    </row>
    <row r="44" spans="1:6" x14ac:dyDescent="0.2">
      <c r="A44" s="11" t="s">
        <v>45</v>
      </c>
      <c r="B44" s="10"/>
      <c r="C44" s="10"/>
      <c r="D44" s="10"/>
      <c r="E44" s="28">
        <f xml:space="preserve"> SUM(E8:E43)</f>
        <v>118161.81408300003</v>
      </c>
      <c r="F44" s="11">
        <f>SUM(F8:F43)</f>
        <v>94.087928964778925</v>
      </c>
    </row>
    <row r="45" spans="1:6" x14ac:dyDescent="0.2">
      <c r="A45" s="10"/>
      <c r="B45" s="10"/>
      <c r="C45" s="10"/>
      <c r="D45" s="10"/>
      <c r="E45" s="107"/>
      <c r="F45" s="10"/>
    </row>
    <row r="46" spans="1:6" x14ac:dyDescent="0.2">
      <c r="A46" s="11" t="s">
        <v>45</v>
      </c>
      <c r="B46" s="10"/>
      <c r="C46" s="10"/>
      <c r="D46" s="10"/>
      <c r="E46" s="28">
        <v>118161.81408300003</v>
      </c>
      <c r="F46" s="11">
        <v>94.087928964778925</v>
      </c>
    </row>
    <row r="47" spans="1:6" x14ac:dyDescent="0.2">
      <c r="A47" s="10"/>
      <c r="B47" s="10"/>
      <c r="C47" s="10"/>
      <c r="D47" s="10"/>
      <c r="E47" s="107"/>
      <c r="F47" s="10"/>
    </row>
    <row r="48" spans="1:6" x14ac:dyDescent="0.2">
      <c r="A48" s="11" t="s">
        <v>46</v>
      </c>
      <c r="B48" s="10"/>
      <c r="C48" s="10"/>
      <c r="D48" s="10"/>
      <c r="E48" s="28">
        <v>7424.7679398999999</v>
      </c>
      <c r="F48" s="11">
        <v>5.91</v>
      </c>
    </row>
    <row r="49" spans="1:6" x14ac:dyDescent="0.2">
      <c r="A49" s="10"/>
      <c r="B49" s="10"/>
      <c r="C49" s="10"/>
      <c r="D49" s="10"/>
      <c r="E49" s="107"/>
      <c r="F49" s="10"/>
    </row>
    <row r="50" spans="1:6" x14ac:dyDescent="0.2">
      <c r="A50" s="13" t="s">
        <v>47</v>
      </c>
      <c r="B50" s="7"/>
      <c r="C50" s="7"/>
      <c r="D50" s="7"/>
      <c r="E50" s="106">
        <v>125586.58202290004</v>
      </c>
      <c r="F50" s="13">
        <f xml:space="preserve"> ROUND(SUM(F46:F49),2)</f>
        <v>100</v>
      </c>
    </row>
    <row r="51" spans="1:6" x14ac:dyDescent="0.2">
      <c r="A51" s="2" t="s">
        <v>800</v>
      </c>
    </row>
    <row r="53" spans="1:6" x14ac:dyDescent="0.2">
      <c r="A53" s="1" t="s">
        <v>48</v>
      </c>
      <c r="B53" s="3"/>
      <c r="C53" s="3"/>
      <c r="D53" s="3"/>
    </row>
    <row r="54" spans="1:6" x14ac:dyDescent="0.2">
      <c r="A54" s="1" t="s">
        <v>49</v>
      </c>
      <c r="B54" s="3"/>
      <c r="C54" s="3"/>
      <c r="D54" s="3"/>
    </row>
    <row r="55" spans="1:6" x14ac:dyDescent="0.2">
      <c r="A55" s="1" t="s">
        <v>50</v>
      </c>
      <c r="B55" s="3"/>
      <c r="C55" s="3"/>
      <c r="D55" s="3"/>
    </row>
    <row r="56" spans="1:6" x14ac:dyDescent="0.2">
      <c r="A56" s="3" t="s">
        <v>851</v>
      </c>
      <c r="B56" s="3"/>
      <c r="C56" s="3"/>
      <c r="D56" s="14">
        <v>37.103999999999999</v>
      </c>
      <c r="E56" s="14"/>
      <c r="F56" s="14"/>
    </row>
    <row r="57" spans="1:6" x14ac:dyDescent="0.2">
      <c r="A57" s="3" t="s">
        <v>859</v>
      </c>
      <c r="B57" s="3"/>
      <c r="C57" s="3"/>
      <c r="D57" s="14">
        <v>21.1633</v>
      </c>
      <c r="E57" s="14"/>
      <c r="F57" s="14"/>
    </row>
    <row r="58" spans="1:6" x14ac:dyDescent="0.2">
      <c r="A58" s="3" t="s">
        <v>853</v>
      </c>
      <c r="B58" s="3"/>
      <c r="C58" s="3"/>
      <c r="D58" s="14">
        <v>39.712400000000002</v>
      </c>
      <c r="E58" s="14"/>
      <c r="F58" s="14"/>
    </row>
    <row r="59" spans="1:6" x14ac:dyDescent="0.2">
      <c r="A59" s="3" t="s">
        <v>861</v>
      </c>
      <c r="B59" s="3"/>
      <c r="C59" s="3"/>
      <c r="D59" s="14">
        <v>23.003900000000002</v>
      </c>
      <c r="E59" s="14"/>
      <c r="F59" s="14"/>
    </row>
    <row r="60" spans="1:6" x14ac:dyDescent="0.2">
      <c r="A60" s="3"/>
      <c r="B60" s="3"/>
      <c r="C60" s="3"/>
      <c r="D60" s="14"/>
    </row>
    <row r="61" spans="1:6" x14ac:dyDescent="0.2">
      <c r="A61" s="1" t="s">
        <v>54</v>
      </c>
      <c r="B61" s="3"/>
      <c r="C61" s="3"/>
      <c r="D61" s="3"/>
    </row>
    <row r="62" spans="1:6" x14ac:dyDescent="0.2">
      <c r="A62" s="3" t="s">
        <v>851</v>
      </c>
      <c r="B62" s="3"/>
      <c r="C62" s="3"/>
      <c r="D62" s="14">
        <v>42.643099999999997</v>
      </c>
      <c r="E62" s="14"/>
      <c r="F62" s="14"/>
    </row>
    <row r="63" spans="1:6" x14ac:dyDescent="0.2">
      <c r="A63" s="3" t="s">
        <v>859</v>
      </c>
      <c r="B63" s="3"/>
      <c r="C63" s="3"/>
      <c r="D63" s="14">
        <v>22.163399999999999</v>
      </c>
      <c r="E63" s="14"/>
      <c r="F63" s="14"/>
    </row>
    <row r="64" spans="1:6" x14ac:dyDescent="0.2">
      <c r="A64" s="3" t="s">
        <v>853</v>
      </c>
      <c r="B64" s="3"/>
      <c r="C64" s="3"/>
      <c r="D64" s="14">
        <v>45.949300000000001</v>
      </c>
      <c r="E64" s="14"/>
      <c r="F64" s="14"/>
    </row>
    <row r="65" spans="1:6" x14ac:dyDescent="0.2">
      <c r="A65" s="3" t="s">
        <v>861</v>
      </c>
      <c r="B65" s="3"/>
      <c r="C65" s="3"/>
      <c r="D65" s="14">
        <v>24.4483</v>
      </c>
      <c r="E65" s="14"/>
      <c r="F65" s="14"/>
    </row>
    <row r="66" spans="1:6" x14ac:dyDescent="0.2">
      <c r="A66" s="3"/>
      <c r="B66" s="3"/>
      <c r="C66" s="3"/>
      <c r="D66" s="3"/>
    </row>
    <row r="67" spans="1:6" x14ac:dyDescent="0.2">
      <c r="A67" s="1" t="s">
        <v>55</v>
      </c>
      <c r="B67" s="3"/>
      <c r="C67" s="3"/>
      <c r="D67" s="15" t="s">
        <v>392</v>
      </c>
    </row>
    <row r="68" spans="1:6" x14ac:dyDescent="0.2">
      <c r="A68" s="32" t="s">
        <v>854</v>
      </c>
      <c r="B68" s="33"/>
      <c r="C68" s="92" t="s">
        <v>855</v>
      </c>
      <c r="D68" s="93"/>
    </row>
    <row r="69" spans="1:6" x14ac:dyDescent="0.2">
      <c r="A69" s="105"/>
      <c r="B69" s="104"/>
      <c r="C69" s="34" t="s">
        <v>856</v>
      </c>
      <c r="D69" s="34" t="s">
        <v>857</v>
      </c>
    </row>
    <row r="70" spans="1:6" x14ac:dyDescent="0.2">
      <c r="A70" s="103" t="s">
        <v>859</v>
      </c>
      <c r="B70" s="102"/>
      <c r="C70" s="101">
        <v>1.77081694</v>
      </c>
      <c r="D70" s="101">
        <v>1.77081694</v>
      </c>
    </row>
    <row r="71" spans="1:6" x14ac:dyDescent="0.2">
      <c r="A71" s="103" t="s">
        <v>861</v>
      </c>
      <c r="B71" s="102"/>
      <c r="C71" s="101">
        <v>1.77081694</v>
      </c>
      <c r="D71" s="101">
        <v>1.77081694</v>
      </c>
    </row>
    <row r="72" spans="1:6" x14ac:dyDescent="0.2">
      <c r="A72" s="1"/>
      <c r="B72" s="3"/>
      <c r="C72" s="3"/>
      <c r="D72" s="15"/>
    </row>
    <row r="73" spans="1:6" x14ac:dyDescent="0.2">
      <c r="A73" s="17" t="s">
        <v>1481</v>
      </c>
      <c r="B73" s="3"/>
      <c r="C73" s="3"/>
      <c r="D73" s="100">
        <v>0.11427726189779255</v>
      </c>
    </row>
    <row r="74" spans="1:6" x14ac:dyDescent="0.2">
      <c r="A74" s="3"/>
      <c r="B74" s="3"/>
      <c r="C74" s="3"/>
      <c r="D74" s="3"/>
    </row>
    <row r="75" spans="1:6" x14ac:dyDescent="0.2">
      <c r="A75" s="3"/>
      <c r="B75" s="3"/>
      <c r="C75" s="3"/>
      <c r="D75" s="3"/>
    </row>
    <row r="76" spans="1:6" x14ac:dyDescent="0.2">
      <c r="A76" s="3"/>
      <c r="B76" s="3"/>
      <c r="C76" s="3"/>
      <c r="D76" s="3"/>
    </row>
    <row r="77" spans="1:6" x14ac:dyDescent="0.2">
      <c r="A77" s="3"/>
      <c r="B77" s="3"/>
      <c r="C77" s="3"/>
      <c r="D77" s="3"/>
    </row>
    <row r="78" spans="1:6" x14ac:dyDescent="0.2">
      <c r="A78" s="3"/>
      <c r="B78" s="3"/>
      <c r="C78" s="3"/>
      <c r="D78" s="3"/>
    </row>
    <row r="79" spans="1:6" x14ac:dyDescent="0.2">
      <c r="A79" s="3"/>
      <c r="B79" s="3"/>
      <c r="C79" s="3"/>
      <c r="D79" s="3"/>
    </row>
  </sheetData>
  <mergeCells count="3">
    <mergeCell ref="A1:F1"/>
    <mergeCell ref="C68:D68"/>
    <mergeCell ref="A69:B6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2AFF9-1C56-4FBD-A885-0A6316E281DA}">
  <dimension ref="A1:F89"/>
  <sheetViews>
    <sheetView showGridLines="0" workbookViewId="0">
      <selection sqref="A1:F1"/>
    </sheetView>
  </sheetViews>
  <sheetFormatPr defaultColWidth="9.140625" defaultRowHeight="11.25" x14ac:dyDescent="0.2"/>
  <cols>
    <col min="1" max="1" width="59.140625" style="2" bestFit="1" customWidth="1"/>
    <col min="2" max="2" width="45" style="2" bestFit="1" customWidth="1"/>
    <col min="3" max="3" width="40" style="2" bestFit="1" customWidth="1"/>
    <col min="4" max="4" width="11.1406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89" t="s">
        <v>1947</v>
      </c>
      <c r="B1" s="89"/>
      <c r="C1" s="89"/>
      <c r="D1" s="89"/>
      <c r="E1" s="89"/>
      <c r="F1" s="89"/>
    </row>
    <row r="3" spans="1:6" s="1" customFormat="1" x14ac:dyDescent="0.2">
      <c r="A3" s="5" t="s">
        <v>0</v>
      </c>
      <c r="B3" s="5" t="s">
        <v>1</v>
      </c>
      <c r="C3" s="5" t="s">
        <v>839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261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265</v>
      </c>
      <c r="B8" s="10" t="s">
        <v>266</v>
      </c>
      <c r="C8" s="10" t="s">
        <v>264</v>
      </c>
      <c r="D8" s="108">
        <v>24627</v>
      </c>
      <c r="E8" s="107">
        <v>570.7184115</v>
      </c>
      <c r="F8" s="10">
        <v>4.5183199318389748</v>
      </c>
    </row>
    <row r="9" spans="1:6" x14ac:dyDescent="0.2">
      <c r="A9" s="10" t="s">
        <v>371</v>
      </c>
      <c r="B9" s="10" t="s">
        <v>372</v>
      </c>
      <c r="C9" s="10" t="s">
        <v>1560</v>
      </c>
      <c r="D9" s="108">
        <v>134100</v>
      </c>
      <c r="E9" s="107">
        <v>206.98335</v>
      </c>
      <c r="F9" s="10">
        <v>1.6386662441917783</v>
      </c>
    </row>
    <row r="10" spans="1:6" x14ac:dyDescent="0.2">
      <c r="A10" s="10" t="s">
        <v>1752</v>
      </c>
      <c r="B10" s="10" t="s">
        <v>1751</v>
      </c>
      <c r="C10" s="10" t="s">
        <v>329</v>
      </c>
      <c r="D10" s="108">
        <v>54190</v>
      </c>
      <c r="E10" s="107">
        <v>192.75382999999999</v>
      </c>
      <c r="F10" s="10">
        <v>1.5260125737634478</v>
      </c>
    </row>
    <row r="11" spans="1:6" x14ac:dyDescent="0.2">
      <c r="A11" s="10" t="s">
        <v>1773</v>
      </c>
      <c r="B11" s="10" t="s">
        <v>1772</v>
      </c>
      <c r="C11" s="10" t="s">
        <v>1493</v>
      </c>
      <c r="D11" s="108">
        <v>27999</v>
      </c>
      <c r="E11" s="107">
        <v>142.038927</v>
      </c>
      <c r="F11" s="10">
        <v>1.1245078168660434</v>
      </c>
    </row>
    <row r="12" spans="1:6" x14ac:dyDescent="0.2">
      <c r="A12" s="10" t="s">
        <v>270</v>
      </c>
      <c r="B12" s="10" t="s">
        <v>271</v>
      </c>
      <c r="C12" s="10" t="s">
        <v>264</v>
      </c>
      <c r="D12" s="108">
        <v>8892</v>
      </c>
      <c r="E12" s="107">
        <v>123.29202600000001</v>
      </c>
      <c r="F12" s="10">
        <v>0.97609049802418935</v>
      </c>
    </row>
    <row r="13" spans="1:6" x14ac:dyDescent="0.2">
      <c r="A13" s="10" t="s">
        <v>302</v>
      </c>
      <c r="B13" s="10" t="s">
        <v>303</v>
      </c>
      <c r="C13" s="10" t="s">
        <v>304</v>
      </c>
      <c r="D13" s="108">
        <v>56959</v>
      </c>
      <c r="E13" s="107">
        <v>117.3640195</v>
      </c>
      <c r="F13" s="10">
        <v>0.92915907022142419</v>
      </c>
    </row>
    <row r="14" spans="1:6" x14ac:dyDescent="0.2">
      <c r="A14" s="10" t="s">
        <v>325</v>
      </c>
      <c r="B14" s="10" t="s">
        <v>326</v>
      </c>
      <c r="C14" s="10" t="s">
        <v>283</v>
      </c>
      <c r="D14" s="108">
        <v>54279</v>
      </c>
      <c r="E14" s="107">
        <v>116.319897</v>
      </c>
      <c r="F14" s="10">
        <v>0.92089285800893883</v>
      </c>
    </row>
    <row r="15" spans="1:6" x14ac:dyDescent="0.2">
      <c r="A15" s="10" t="s">
        <v>307</v>
      </c>
      <c r="B15" s="10" t="s">
        <v>308</v>
      </c>
      <c r="C15" s="10" t="s">
        <v>309</v>
      </c>
      <c r="D15" s="108">
        <v>15402</v>
      </c>
      <c r="E15" s="107">
        <v>111.918633</v>
      </c>
      <c r="F15" s="10">
        <v>0.88604849613839964</v>
      </c>
    </row>
    <row r="16" spans="1:6" x14ac:dyDescent="0.2">
      <c r="A16" s="10" t="s">
        <v>1676</v>
      </c>
      <c r="B16" s="10" t="s">
        <v>1675</v>
      </c>
      <c r="C16" s="10" t="s">
        <v>380</v>
      </c>
      <c r="D16" s="108">
        <v>15620</v>
      </c>
      <c r="E16" s="107">
        <v>111.09725</v>
      </c>
      <c r="F16" s="10">
        <v>0.87954569001581551</v>
      </c>
    </row>
    <row r="17" spans="1:6" x14ac:dyDescent="0.2">
      <c r="A17" s="10" t="s">
        <v>1946</v>
      </c>
      <c r="B17" s="10" t="s">
        <v>1945</v>
      </c>
      <c r="C17" s="10" t="s">
        <v>1639</v>
      </c>
      <c r="D17" s="108">
        <v>37307</v>
      </c>
      <c r="E17" s="107">
        <v>75.509367999999995</v>
      </c>
      <c r="F17" s="10">
        <v>0.59780002817547806</v>
      </c>
    </row>
    <row r="18" spans="1:6" x14ac:dyDescent="0.2">
      <c r="A18" s="10" t="s">
        <v>392</v>
      </c>
      <c r="B18" s="10" t="s">
        <v>1498</v>
      </c>
      <c r="C18" s="10" t="s">
        <v>277</v>
      </c>
      <c r="D18" s="108">
        <v>465491</v>
      </c>
      <c r="E18" s="107">
        <v>71.918359499999994</v>
      </c>
      <c r="F18" s="10">
        <v>0.56937037713564442</v>
      </c>
    </row>
    <row r="19" spans="1:6" x14ac:dyDescent="0.2">
      <c r="A19" s="10" t="s">
        <v>1508</v>
      </c>
      <c r="B19" s="10" t="s">
        <v>1507</v>
      </c>
      <c r="C19" s="10" t="s">
        <v>289</v>
      </c>
      <c r="D19" s="108">
        <v>30332</v>
      </c>
      <c r="E19" s="107">
        <v>63.454543999999999</v>
      </c>
      <c r="F19" s="10">
        <v>0.50236320599401807</v>
      </c>
    </row>
    <row r="20" spans="1:6" x14ac:dyDescent="0.2">
      <c r="A20" s="10" t="s">
        <v>1487</v>
      </c>
      <c r="B20" s="10" t="s">
        <v>1486</v>
      </c>
      <c r="C20" s="10" t="s">
        <v>277</v>
      </c>
      <c r="D20" s="108">
        <v>203318</v>
      </c>
      <c r="E20" s="107">
        <v>31.412631000000001</v>
      </c>
      <c r="F20" s="10">
        <v>0.24869062202806275</v>
      </c>
    </row>
    <row r="21" spans="1:6" x14ac:dyDescent="0.2">
      <c r="A21" s="11" t="s">
        <v>45</v>
      </c>
      <c r="B21" s="10"/>
      <c r="C21" s="10"/>
      <c r="D21" s="108"/>
      <c r="E21" s="28">
        <v>1934.7812465</v>
      </c>
      <c r="F21" s="11">
        <v>15.317467412402214</v>
      </c>
    </row>
    <row r="22" spans="1:6" x14ac:dyDescent="0.2">
      <c r="A22" s="10"/>
      <c r="B22" s="10"/>
      <c r="C22" s="10"/>
      <c r="D22" s="108"/>
      <c r="E22" s="107"/>
      <c r="F22" s="10"/>
    </row>
    <row r="23" spans="1:6" x14ac:dyDescent="0.2">
      <c r="A23" s="11" t="s">
        <v>1585</v>
      </c>
      <c r="B23" s="10"/>
      <c r="C23" s="10"/>
      <c r="D23" s="108"/>
      <c r="E23" s="107"/>
      <c r="F23" s="10"/>
    </row>
    <row r="24" spans="1:6" x14ac:dyDescent="0.2">
      <c r="A24" s="10"/>
      <c r="B24" s="10"/>
      <c r="C24" s="10"/>
      <c r="D24" s="108"/>
      <c r="E24" s="107"/>
      <c r="F24" s="10"/>
    </row>
    <row r="25" spans="1:6" x14ac:dyDescent="0.2">
      <c r="A25" s="9" t="s">
        <v>1944</v>
      </c>
      <c r="B25" s="10" t="s">
        <v>1943</v>
      </c>
      <c r="C25" s="10" t="s">
        <v>329</v>
      </c>
      <c r="D25" s="108">
        <v>9063</v>
      </c>
      <c r="E25" s="123">
        <v>1181.0070056</v>
      </c>
      <c r="F25" s="10">
        <v>9.3499129965319927</v>
      </c>
    </row>
    <row r="26" spans="1:6" x14ac:dyDescent="0.2">
      <c r="A26" s="9" t="s">
        <v>1942</v>
      </c>
      <c r="B26" s="10" t="s">
        <v>1941</v>
      </c>
      <c r="C26" s="10" t="s">
        <v>269</v>
      </c>
      <c r="D26" s="108">
        <v>31700</v>
      </c>
      <c r="E26" s="123">
        <v>1092.9276396</v>
      </c>
      <c r="F26" s="10">
        <v>8.6525975657303711</v>
      </c>
    </row>
    <row r="27" spans="1:6" x14ac:dyDescent="0.2">
      <c r="A27" s="9" t="s">
        <v>1940</v>
      </c>
      <c r="B27" s="10" t="s">
        <v>1939</v>
      </c>
      <c r="C27" s="10" t="s">
        <v>380</v>
      </c>
      <c r="D27" s="108">
        <v>140524</v>
      </c>
      <c r="E27" s="123">
        <v>998.3191293000001</v>
      </c>
      <c r="F27" s="10">
        <v>7.9035915599725168</v>
      </c>
    </row>
    <row r="28" spans="1:6" x14ac:dyDescent="0.2">
      <c r="A28" s="9" t="s">
        <v>1580</v>
      </c>
      <c r="B28" s="10" t="s">
        <v>1579</v>
      </c>
      <c r="C28" s="10" t="s">
        <v>1571</v>
      </c>
      <c r="D28" s="108">
        <v>32100</v>
      </c>
      <c r="E28" s="123">
        <v>879.69520130000001</v>
      </c>
      <c r="F28" s="10">
        <v>6.9644579216048124</v>
      </c>
    </row>
    <row r="29" spans="1:6" x14ac:dyDescent="0.2">
      <c r="A29" s="9" t="s">
        <v>1575</v>
      </c>
      <c r="B29" s="10" t="s">
        <v>1574</v>
      </c>
      <c r="C29" s="10" t="s">
        <v>1571</v>
      </c>
      <c r="D29" s="108">
        <v>146714</v>
      </c>
      <c r="E29" s="123">
        <v>857.19236300000011</v>
      </c>
      <c r="F29" s="10">
        <v>6.7863052270971824</v>
      </c>
    </row>
    <row r="30" spans="1:6" x14ac:dyDescent="0.2">
      <c r="A30" s="9" t="s">
        <v>1938</v>
      </c>
      <c r="B30" s="10" t="s">
        <v>1937</v>
      </c>
      <c r="C30" s="10" t="s">
        <v>380</v>
      </c>
      <c r="D30" s="108">
        <v>80310</v>
      </c>
      <c r="E30" s="123">
        <v>674.01879899999994</v>
      </c>
      <c r="F30" s="10">
        <v>5.3361386501473813</v>
      </c>
    </row>
    <row r="31" spans="1:6" x14ac:dyDescent="0.2">
      <c r="A31" s="9" t="s">
        <v>1936</v>
      </c>
      <c r="B31" s="10" t="s">
        <v>1935</v>
      </c>
      <c r="C31" s="10" t="s">
        <v>814</v>
      </c>
      <c r="D31" s="108">
        <v>10238</v>
      </c>
      <c r="E31" s="123">
        <v>314.08323050000001</v>
      </c>
      <c r="F31" s="10">
        <v>2.4865651642369091</v>
      </c>
    </row>
    <row r="32" spans="1:6" x14ac:dyDescent="0.2">
      <c r="A32" s="9" t="s">
        <v>1934</v>
      </c>
      <c r="B32" s="10" t="s">
        <v>1933</v>
      </c>
      <c r="C32" s="10" t="s">
        <v>264</v>
      </c>
      <c r="D32" s="108">
        <v>195429</v>
      </c>
      <c r="E32" s="123">
        <v>274.84731699999998</v>
      </c>
      <c r="F32" s="10">
        <v>2.1759384060339975</v>
      </c>
    </row>
    <row r="33" spans="1:6" x14ac:dyDescent="0.2">
      <c r="A33" s="9" t="s">
        <v>1932</v>
      </c>
      <c r="B33" s="10" t="s">
        <v>1931</v>
      </c>
      <c r="C33" s="10" t="s">
        <v>264</v>
      </c>
      <c r="D33" s="108">
        <v>17142</v>
      </c>
      <c r="E33" s="123">
        <v>248.07334700000001</v>
      </c>
      <c r="F33" s="10">
        <v>1.963971593911171</v>
      </c>
    </row>
    <row r="34" spans="1:6" x14ac:dyDescent="0.2">
      <c r="A34" s="9" t="s">
        <v>1930</v>
      </c>
      <c r="B34" s="10" t="s">
        <v>1929</v>
      </c>
      <c r="C34" s="10" t="s">
        <v>1928</v>
      </c>
      <c r="D34" s="108">
        <v>3660</v>
      </c>
      <c r="E34" s="123">
        <v>240.48432630000002</v>
      </c>
      <c r="F34" s="10">
        <v>1.903890084709766</v>
      </c>
    </row>
    <row r="35" spans="1:6" x14ac:dyDescent="0.2">
      <c r="A35" s="9" t="s">
        <v>1927</v>
      </c>
      <c r="B35" s="10" t="s">
        <v>1926</v>
      </c>
      <c r="C35" s="10" t="s">
        <v>280</v>
      </c>
      <c r="D35" s="108">
        <v>23512</v>
      </c>
      <c r="E35" s="123">
        <v>237.18111409999997</v>
      </c>
      <c r="F35" s="10">
        <v>1.8777388878645003</v>
      </c>
    </row>
    <row r="36" spans="1:6" x14ac:dyDescent="0.2">
      <c r="A36" s="9" t="s">
        <v>1925</v>
      </c>
      <c r="B36" s="10" t="s">
        <v>1924</v>
      </c>
      <c r="C36" s="10" t="s">
        <v>264</v>
      </c>
      <c r="D36" s="108">
        <v>131360</v>
      </c>
      <c r="E36" s="123">
        <v>236.83757660000003</v>
      </c>
      <c r="F36" s="10">
        <v>1.8750191362281299</v>
      </c>
    </row>
    <row r="37" spans="1:6" x14ac:dyDescent="0.2">
      <c r="A37" s="9" t="s">
        <v>1923</v>
      </c>
      <c r="B37" s="10" t="s">
        <v>1922</v>
      </c>
      <c r="C37" s="10" t="s">
        <v>1518</v>
      </c>
      <c r="D37" s="108">
        <v>170000</v>
      </c>
      <c r="E37" s="123">
        <v>214.2030121</v>
      </c>
      <c r="F37" s="10">
        <v>1.6958235787200904</v>
      </c>
    </row>
    <row r="38" spans="1:6" x14ac:dyDescent="0.2">
      <c r="A38" s="9" t="s">
        <v>1921</v>
      </c>
      <c r="B38" s="10" t="s">
        <v>1920</v>
      </c>
      <c r="C38" s="10" t="s">
        <v>289</v>
      </c>
      <c r="D38" s="108">
        <v>101700</v>
      </c>
      <c r="E38" s="123">
        <v>203.33113850000001</v>
      </c>
      <c r="F38" s="10">
        <v>1.6097520551920399</v>
      </c>
    </row>
    <row r="39" spans="1:6" x14ac:dyDescent="0.2">
      <c r="A39" s="9" t="s">
        <v>1919</v>
      </c>
      <c r="B39" s="10" t="s">
        <v>1918</v>
      </c>
      <c r="C39" s="10" t="s">
        <v>329</v>
      </c>
      <c r="D39" s="108">
        <v>37521</v>
      </c>
      <c r="E39" s="123">
        <v>189.04181779999999</v>
      </c>
      <c r="F39" s="10">
        <v>1.4966249486710521</v>
      </c>
    </row>
    <row r="40" spans="1:6" x14ac:dyDescent="0.2">
      <c r="A40" s="9" t="s">
        <v>1917</v>
      </c>
      <c r="B40" s="10" t="s">
        <v>1916</v>
      </c>
      <c r="C40" s="10" t="s">
        <v>289</v>
      </c>
      <c r="D40" s="108">
        <v>87300</v>
      </c>
      <c r="E40" s="123">
        <v>178.8944295</v>
      </c>
      <c r="F40" s="10">
        <v>1.41628910197654</v>
      </c>
    </row>
    <row r="41" spans="1:6" x14ac:dyDescent="0.2">
      <c r="A41" s="9" t="s">
        <v>1915</v>
      </c>
      <c r="B41" s="10" t="s">
        <v>1914</v>
      </c>
      <c r="C41" s="10" t="s">
        <v>264</v>
      </c>
      <c r="D41" s="108">
        <v>50000</v>
      </c>
      <c r="E41" s="123">
        <v>172.60820999999999</v>
      </c>
      <c r="F41" s="10">
        <v>1.3665217380884296</v>
      </c>
    </row>
    <row r="42" spans="1:6" x14ac:dyDescent="0.2">
      <c r="A42" s="9" t="s">
        <v>1913</v>
      </c>
      <c r="B42" s="10" t="s">
        <v>1912</v>
      </c>
      <c r="C42" s="10" t="s">
        <v>329</v>
      </c>
      <c r="D42" s="108">
        <v>300100</v>
      </c>
      <c r="E42" s="123">
        <v>167.36829840000001</v>
      </c>
      <c r="F42" s="10">
        <v>1.3250378880035367</v>
      </c>
    </row>
    <row r="43" spans="1:6" x14ac:dyDescent="0.2">
      <c r="A43" s="9" t="s">
        <v>1724</v>
      </c>
      <c r="B43" s="10" t="s">
        <v>1723</v>
      </c>
      <c r="C43" s="10" t="s">
        <v>269</v>
      </c>
      <c r="D43" s="108">
        <v>8100</v>
      </c>
      <c r="E43" s="123">
        <v>163.2342793</v>
      </c>
      <c r="F43" s="10">
        <v>1.2923092769726781</v>
      </c>
    </row>
    <row r="44" spans="1:6" x14ac:dyDescent="0.2">
      <c r="A44" s="9" t="s">
        <v>1911</v>
      </c>
      <c r="B44" s="10" t="s">
        <v>1910</v>
      </c>
      <c r="C44" s="10" t="s">
        <v>1895</v>
      </c>
      <c r="D44" s="108">
        <v>244200</v>
      </c>
      <c r="E44" s="123">
        <v>161.26646680000002</v>
      </c>
      <c r="F44" s="10">
        <v>1.2767303044676499</v>
      </c>
    </row>
    <row r="45" spans="1:6" x14ac:dyDescent="0.2">
      <c r="A45" s="9" t="s">
        <v>1909</v>
      </c>
      <c r="B45" s="10" t="s">
        <v>1908</v>
      </c>
      <c r="C45" s="10" t="s">
        <v>1883</v>
      </c>
      <c r="D45" s="108">
        <v>193900</v>
      </c>
      <c r="E45" s="123">
        <v>158.76604750000001</v>
      </c>
      <c r="F45" s="10">
        <v>1.2569347378037823</v>
      </c>
    </row>
    <row r="46" spans="1:6" x14ac:dyDescent="0.2">
      <c r="A46" s="9" t="s">
        <v>1907</v>
      </c>
      <c r="B46" s="10" t="s">
        <v>1906</v>
      </c>
      <c r="C46" s="10" t="s">
        <v>329</v>
      </c>
      <c r="D46" s="108">
        <v>91900</v>
      </c>
      <c r="E46" s="123">
        <v>155.51266720000001</v>
      </c>
      <c r="F46" s="10">
        <v>1.2311780550699849</v>
      </c>
    </row>
    <row r="47" spans="1:6" x14ac:dyDescent="0.2">
      <c r="A47" s="9" t="s">
        <v>1905</v>
      </c>
      <c r="B47" s="10" t="s">
        <v>1904</v>
      </c>
      <c r="C47" s="10" t="s">
        <v>329</v>
      </c>
      <c r="D47" s="108">
        <v>1925400</v>
      </c>
      <c r="E47" s="123">
        <v>155.40663429999998</v>
      </c>
      <c r="F47" s="10">
        <v>1.2303386033266257</v>
      </c>
    </row>
    <row r="48" spans="1:6" x14ac:dyDescent="0.2">
      <c r="A48" s="9" t="s">
        <v>1903</v>
      </c>
      <c r="B48" s="10" t="s">
        <v>1902</v>
      </c>
      <c r="C48" s="10" t="s">
        <v>289</v>
      </c>
      <c r="D48" s="108">
        <v>1500</v>
      </c>
      <c r="E48" s="123">
        <v>151.23315580000002</v>
      </c>
      <c r="F48" s="10">
        <v>1.1972975962175514</v>
      </c>
    </row>
    <row r="49" spans="1:6" x14ac:dyDescent="0.2">
      <c r="A49" s="9" t="s">
        <v>1901</v>
      </c>
      <c r="B49" s="10" t="s">
        <v>1900</v>
      </c>
      <c r="C49" s="10" t="s">
        <v>264</v>
      </c>
      <c r="D49" s="108">
        <v>5267</v>
      </c>
      <c r="E49" s="123">
        <v>138.83205700000002</v>
      </c>
      <c r="F49" s="10">
        <v>1.0991193514725166</v>
      </c>
    </row>
    <row r="50" spans="1:6" x14ac:dyDescent="0.2">
      <c r="A50" s="9" t="s">
        <v>1899</v>
      </c>
      <c r="B50" s="10" t="s">
        <v>1898</v>
      </c>
      <c r="C50" s="10" t="s">
        <v>289</v>
      </c>
      <c r="D50" s="108">
        <v>53000</v>
      </c>
      <c r="E50" s="123">
        <v>136.57596849999999</v>
      </c>
      <c r="F50" s="10">
        <v>1.0812581270365447</v>
      </c>
    </row>
    <row r="51" spans="1:6" x14ac:dyDescent="0.2">
      <c r="A51" s="9" t="s">
        <v>1897</v>
      </c>
      <c r="B51" s="10" t="s">
        <v>1896</v>
      </c>
      <c r="C51" s="10" t="s">
        <v>1895</v>
      </c>
      <c r="D51" s="108">
        <v>125600</v>
      </c>
      <c r="E51" s="123">
        <v>135.16895719999999</v>
      </c>
      <c r="F51" s="10">
        <v>1.0701189609031028</v>
      </c>
    </row>
    <row r="52" spans="1:6" x14ac:dyDescent="0.2">
      <c r="A52" s="9" t="s">
        <v>1894</v>
      </c>
      <c r="B52" s="10" t="s">
        <v>1893</v>
      </c>
      <c r="C52" s="9" t="s">
        <v>1571</v>
      </c>
      <c r="D52" s="108">
        <v>903</v>
      </c>
      <c r="E52" s="123">
        <v>127.64586360000001</v>
      </c>
      <c r="F52" s="10">
        <v>1.010559389883428</v>
      </c>
    </row>
    <row r="53" spans="1:6" x14ac:dyDescent="0.2">
      <c r="A53" s="9" t="s">
        <v>1892</v>
      </c>
      <c r="B53" s="10" t="s">
        <v>1891</v>
      </c>
      <c r="C53" s="10" t="s">
        <v>1571</v>
      </c>
      <c r="D53" s="108">
        <v>14600</v>
      </c>
      <c r="E53" s="123">
        <v>124.09041919999999</v>
      </c>
      <c r="F53" s="10">
        <v>0.98241129622574619</v>
      </c>
    </row>
    <row r="54" spans="1:6" x14ac:dyDescent="0.2">
      <c r="A54" s="9" t="s">
        <v>1890</v>
      </c>
      <c r="B54" s="10" t="s">
        <v>1889</v>
      </c>
      <c r="C54" s="10" t="s">
        <v>295</v>
      </c>
      <c r="D54" s="108">
        <v>1000</v>
      </c>
      <c r="E54" s="123">
        <v>104.89624070000001</v>
      </c>
      <c r="F54" s="10">
        <v>0.83045292666152015</v>
      </c>
    </row>
    <row r="55" spans="1:6" x14ac:dyDescent="0.2">
      <c r="A55" s="9" t="s">
        <v>1888</v>
      </c>
      <c r="B55" s="10" t="s">
        <v>1887</v>
      </c>
      <c r="C55" s="10" t="s">
        <v>1571</v>
      </c>
      <c r="D55" s="108">
        <v>16010</v>
      </c>
      <c r="E55" s="123">
        <v>98.235216600000001</v>
      </c>
      <c r="F55" s="10">
        <v>0.77771827266921623</v>
      </c>
    </row>
    <row r="56" spans="1:6" x14ac:dyDescent="0.2">
      <c r="A56" s="9" t="s">
        <v>1841</v>
      </c>
      <c r="B56" s="10" t="s">
        <v>1840</v>
      </c>
      <c r="C56" s="9" t="s">
        <v>289</v>
      </c>
      <c r="D56" s="108">
        <v>16000</v>
      </c>
      <c r="E56" s="123">
        <v>68.385728900000004</v>
      </c>
      <c r="F56" s="10">
        <v>0.54140289802479358</v>
      </c>
    </row>
    <row r="57" spans="1:6" x14ac:dyDescent="0.2">
      <c r="A57" s="9" t="s">
        <v>1886</v>
      </c>
      <c r="B57" s="10" t="s">
        <v>1885</v>
      </c>
      <c r="C57" s="10" t="s">
        <v>322</v>
      </c>
      <c r="D57" s="108">
        <v>32</v>
      </c>
      <c r="E57" s="123">
        <v>0.10122790000000001</v>
      </c>
      <c r="F57" s="121" t="s">
        <v>1538</v>
      </c>
    </row>
    <row r="58" spans="1:6" x14ac:dyDescent="0.2">
      <c r="A58" s="9" t="s">
        <v>392</v>
      </c>
      <c r="B58" s="10" t="s">
        <v>1884</v>
      </c>
      <c r="C58" s="10" t="s">
        <v>1883</v>
      </c>
      <c r="D58" s="108">
        <v>9695</v>
      </c>
      <c r="E58" s="123">
        <v>0</v>
      </c>
      <c r="F58" s="121" t="s">
        <v>1538</v>
      </c>
    </row>
    <row r="59" spans="1:6" x14ac:dyDescent="0.2">
      <c r="A59" s="11" t="s">
        <v>45</v>
      </c>
      <c r="B59" s="10"/>
      <c r="C59" s="10"/>
      <c r="D59" s="108"/>
      <c r="E59" s="28">
        <v>10239.464886100001</v>
      </c>
      <c r="F59" s="11">
        <v>81.064807712499999</v>
      </c>
    </row>
    <row r="60" spans="1:6" x14ac:dyDescent="0.2">
      <c r="A60" s="10"/>
      <c r="B60" s="10"/>
      <c r="C60" s="10"/>
      <c r="D60" s="10"/>
      <c r="E60" s="107"/>
      <c r="F60" s="10"/>
    </row>
    <row r="61" spans="1:6" x14ac:dyDescent="0.2">
      <c r="A61" s="11" t="s">
        <v>45</v>
      </c>
      <c r="B61" s="10"/>
      <c r="C61" s="10"/>
      <c r="D61" s="10"/>
      <c r="E61" s="28">
        <v>12174.246132600001</v>
      </c>
      <c r="F61" s="11">
        <v>96.382275124902208</v>
      </c>
    </row>
    <row r="62" spans="1:6" x14ac:dyDescent="0.2">
      <c r="A62" s="10"/>
      <c r="B62" s="10"/>
      <c r="C62" s="10"/>
      <c r="D62" s="10"/>
      <c r="E62" s="107"/>
      <c r="F62" s="10"/>
    </row>
    <row r="63" spans="1:6" x14ac:dyDescent="0.2">
      <c r="A63" s="11" t="s">
        <v>46</v>
      </c>
      <c r="B63" s="10"/>
      <c r="C63" s="10"/>
      <c r="D63" s="10"/>
      <c r="E63" s="28">
        <v>456.96237209999998</v>
      </c>
      <c r="F63" s="11">
        <v>3.6177248750977933</v>
      </c>
    </row>
    <row r="64" spans="1:6" x14ac:dyDescent="0.2">
      <c r="A64" s="10"/>
      <c r="B64" s="10"/>
      <c r="C64" s="10"/>
      <c r="D64" s="10"/>
      <c r="E64" s="107"/>
      <c r="F64" s="10"/>
    </row>
    <row r="65" spans="1:6" x14ac:dyDescent="0.2">
      <c r="A65" s="13" t="s">
        <v>47</v>
      </c>
      <c r="B65" s="7"/>
      <c r="C65" s="7"/>
      <c r="D65" s="7"/>
      <c r="E65" s="106">
        <v>12631.208504700002</v>
      </c>
      <c r="F65" s="13">
        <v>100</v>
      </c>
    </row>
    <row r="66" spans="1:6" x14ac:dyDescent="0.2">
      <c r="F66" s="20" t="s">
        <v>1537</v>
      </c>
    </row>
    <row r="67" spans="1:6" x14ac:dyDescent="0.2">
      <c r="A67" s="17"/>
    </row>
    <row r="68" spans="1:6" x14ac:dyDescent="0.2">
      <c r="A68" s="1" t="s">
        <v>48</v>
      </c>
      <c r="B68" s="3"/>
      <c r="C68" s="3"/>
      <c r="D68" s="3"/>
    </row>
    <row r="69" spans="1:6" x14ac:dyDescent="0.2">
      <c r="A69" s="1" t="s">
        <v>49</v>
      </c>
      <c r="B69" s="3"/>
      <c r="C69" s="3"/>
      <c r="D69" s="3"/>
    </row>
    <row r="70" spans="1:6" x14ac:dyDescent="0.2">
      <c r="A70" s="1" t="s">
        <v>50</v>
      </c>
      <c r="B70" s="3"/>
      <c r="C70" s="3"/>
      <c r="D70" s="3"/>
    </row>
    <row r="71" spans="1:6" x14ac:dyDescent="0.2">
      <c r="A71" s="3" t="s">
        <v>851</v>
      </c>
      <c r="B71" s="3"/>
      <c r="C71" s="3"/>
      <c r="D71" s="14">
        <v>19.503299999999999</v>
      </c>
      <c r="E71" s="3"/>
      <c r="F71" s="14"/>
    </row>
    <row r="72" spans="1:6" x14ac:dyDescent="0.2">
      <c r="A72" s="3" t="s">
        <v>859</v>
      </c>
      <c r="B72" s="3"/>
      <c r="C72" s="3"/>
      <c r="D72" s="14">
        <v>12.447100000000001</v>
      </c>
      <c r="E72" s="3"/>
      <c r="F72" s="14"/>
    </row>
    <row r="73" spans="1:6" x14ac:dyDescent="0.2">
      <c r="A73" s="3" t="s">
        <v>853</v>
      </c>
      <c r="B73" s="3"/>
      <c r="C73" s="3"/>
      <c r="D73" s="14">
        <v>20.265499999999999</v>
      </c>
      <c r="E73" s="3"/>
      <c r="F73" s="14"/>
    </row>
    <row r="74" spans="1:6" x14ac:dyDescent="0.2">
      <c r="A74" s="3" t="s">
        <v>861</v>
      </c>
      <c r="B74" s="3"/>
      <c r="C74" s="3"/>
      <c r="D74" s="14">
        <v>12.9466</v>
      </c>
      <c r="E74" s="3"/>
      <c r="F74" s="14"/>
    </row>
    <row r="75" spans="1:6" x14ac:dyDescent="0.2">
      <c r="A75" s="3"/>
      <c r="B75" s="3"/>
      <c r="C75" s="3"/>
      <c r="D75" s="14"/>
      <c r="E75" s="3"/>
    </row>
    <row r="76" spans="1:6" x14ac:dyDescent="0.2">
      <c r="A76" s="1" t="s">
        <v>54</v>
      </c>
      <c r="B76" s="3"/>
      <c r="C76" s="3"/>
      <c r="D76" s="3"/>
      <c r="E76" s="3"/>
    </row>
    <row r="77" spans="1:6" x14ac:dyDescent="0.2">
      <c r="A77" s="3" t="s">
        <v>851</v>
      </c>
      <c r="B77" s="3"/>
      <c r="C77" s="3"/>
      <c r="D77" s="14">
        <v>22.651900000000001</v>
      </c>
      <c r="E77" s="3"/>
      <c r="F77" s="109"/>
    </row>
    <row r="78" spans="1:6" x14ac:dyDescent="0.2">
      <c r="A78" s="3" t="s">
        <v>859</v>
      </c>
      <c r="B78" s="3"/>
      <c r="C78" s="3"/>
      <c r="D78" s="14">
        <v>13.346</v>
      </c>
      <c r="E78" s="3"/>
      <c r="F78" s="109"/>
    </row>
    <row r="79" spans="1:6" x14ac:dyDescent="0.2">
      <c r="A79" s="3" t="s">
        <v>853</v>
      </c>
      <c r="B79" s="3"/>
      <c r="C79" s="3"/>
      <c r="D79" s="14">
        <v>23.596499999999999</v>
      </c>
      <c r="E79" s="3"/>
      <c r="F79" s="109"/>
    </row>
    <row r="80" spans="1:6" x14ac:dyDescent="0.2">
      <c r="A80" s="3" t="s">
        <v>861</v>
      </c>
      <c r="B80" s="3"/>
      <c r="C80" s="3"/>
      <c r="D80" s="14">
        <v>13.956</v>
      </c>
      <c r="E80" s="3"/>
      <c r="F80" s="109"/>
    </row>
    <row r="81" spans="1:6" x14ac:dyDescent="0.2">
      <c r="A81" s="3"/>
      <c r="B81" s="3"/>
      <c r="C81" s="3"/>
      <c r="D81" s="3"/>
    </row>
    <row r="82" spans="1:6" x14ac:dyDescent="0.2">
      <c r="A82" s="1" t="s">
        <v>55</v>
      </c>
      <c r="B82" s="3"/>
      <c r="C82" s="3"/>
      <c r="D82" s="15" t="s">
        <v>392</v>
      </c>
    </row>
    <row r="83" spans="1:6" x14ac:dyDescent="0.2">
      <c r="A83" s="32" t="s">
        <v>854</v>
      </c>
      <c r="B83" s="33"/>
      <c r="C83" s="92" t="s">
        <v>855</v>
      </c>
      <c r="D83" s="93"/>
    </row>
    <row r="84" spans="1:6" x14ac:dyDescent="0.2">
      <c r="A84" s="105"/>
      <c r="B84" s="104"/>
      <c r="C84" s="34" t="s">
        <v>856</v>
      </c>
      <c r="D84" s="34" t="s">
        <v>857</v>
      </c>
      <c r="F84" s="3"/>
    </row>
    <row r="85" spans="1:6" x14ac:dyDescent="0.2">
      <c r="A85" s="103" t="s">
        <v>859</v>
      </c>
      <c r="B85" s="102"/>
      <c r="C85" s="101">
        <v>0.72032269999999998</v>
      </c>
      <c r="D85" s="101">
        <v>0.66702240999999995</v>
      </c>
      <c r="F85" s="37"/>
    </row>
    <row r="86" spans="1:6" x14ac:dyDescent="0.2">
      <c r="A86" s="103" t="s">
        <v>861</v>
      </c>
      <c r="B86" s="102"/>
      <c r="C86" s="101">
        <v>0.72032269999999998</v>
      </c>
      <c r="D86" s="101">
        <v>0.66702240999999995</v>
      </c>
      <c r="F86" s="37"/>
    </row>
    <row r="87" spans="1:6" x14ac:dyDescent="0.2">
      <c r="A87" s="1"/>
      <c r="B87" s="3"/>
      <c r="C87" s="3"/>
      <c r="D87" s="15"/>
    </row>
    <row r="88" spans="1:6" x14ac:dyDescent="0.2">
      <c r="A88" s="17" t="s">
        <v>1481</v>
      </c>
      <c r="B88" s="3"/>
      <c r="C88" s="3"/>
      <c r="D88" s="100">
        <v>9.1689395796110421E-2</v>
      </c>
      <c r="F88" s="37"/>
    </row>
    <row r="89" spans="1:6" x14ac:dyDescent="0.2">
      <c r="A89" s="3"/>
      <c r="B89" s="3"/>
      <c r="C89" s="3"/>
      <c r="D89" s="3"/>
    </row>
  </sheetData>
  <mergeCells count="3">
    <mergeCell ref="C83:D83"/>
    <mergeCell ref="A84:B84"/>
    <mergeCell ref="A1:F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13E13-1A1B-4537-866A-0F689D3572ED}">
  <dimension ref="A1:F84"/>
  <sheetViews>
    <sheetView showGridLines="0" workbookViewId="0">
      <selection sqref="A1:F1"/>
    </sheetView>
  </sheetViews>
  <sheetFormatPr defaultColWidth="9.140625" defaultRowHeight="11.25" x14ac:dyDescent="0.2"/>
  <cols>
    <col min="1" max="1" width="59.140625" style="2" bestFit="1" customWidth="1"/>
    <col min="2" max="2" width="36.5703125" style="2" bestFit="1" customWidth="1"/>
    <col min="3" max="3" width="29.85546875" style="2" bestFit="1" customWidth="1"/>
    <col min="4" max="4" width="9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89" t="s">
        <v>1971</v>
      </c>
      <c r="B1" s="89"/>
      <c r="C1" s="89"/>
      <c r="D1" s="89"/>
      <c r="E1" s="89"/>
      <c r="F1" s="89"/>
    </row>
    <row r="3" spans="1:6" s="1" customFormat="1" x14ac:dyDescent="0.2">
      <c r="A3" s="5" t="s">
        <v>0</v>
      </c>
      <c r="B3" s="5" t="s">
        <v>1</v>
      </c>
      <c r="C3" s="5" t="s">
        <v>839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261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265</v>
      </c>
      <c r="B8" s="10" t="s">
        <v>266</v>
      </c>
      <c r="C8" s="10" t="s">
        <v>264</v>
      </c>
      <c r="D8" s="108">
        <v>119221</v>
      </c>
      <c r="E8" s="107">
        <v>2762.8870645000002</v>
      </c>
      <c r="F8" s="10">
        <v>10.40864123558686</v>
      </c>
    </row>
    <row r="9" spans="1:6" x14ac:dyDescent="0.2">
      <c r="A9" s="10" t="s">
        <v>838</v>
      </c>
      <c r="B9" s="10" t="s">
        <v>837</v>
      </c>
      <c r="C9" s="10" t="s">
        <v>301</v>
      </c>
      <c r="D9" s="108">
        <v>189681</v>
      </c>
      <c r="E9" s="107">
        <v>2641.876968</v>
      </c>
      <c r="F9" s="10">
        <v>9.9527591633385715</v>
      </c>
    </row>
    <row r="10" spans="1:6" x14ac:dyDescent="0.2">
      <c r="A10" s="10" t="s">
        <v>813</v>
      </c>
      <c r="B10" s="10" t="s">
        <v>812</v>
      </c>
      <c r="C10" s="10" t="s">
        <v>380</v>
      </c>
      <c r="D10" s="108">
        <v>91432</v>
      </c>
      <c r="E10" s="107">
        <v>1824.114116</v>
      </c>
      <c r="F10" s="10">
        <v>6.871996199254589</v>
      </c>
    </row>
    <row r="11" spans="1:6" x14ac:dyDescent="0.2">
      <c r="A11" s="10" t="s">
        <v>267</v>
      </c>
      <c r="B11" s="10" t="s">
        <v>268</v>
      </c>
      <c r="C11" s="10" t="s">
        <v>269</v>
      </c>
      <c r="D11" s="108">
        <v>210632</v>
      </c>
      <c r="E11" s="107">
        <v>1582.5835320000001</v>
      </c>
      <c r="F11" s="10">
        <v>5.9620765617203881</v>
      </c>
    </row>
    <row r="12" spans="1:6" x14ac:dyDescent="0.2">
      <c r="A12" s="10" t="s">
        <v>314</v>
      </c>
      <c r="B12" s="10" t="s">
        <v>315</v>
      </c>
      <c r="C12" s="10" t="s">
        <v>264</v>
      </c>
      <c r="D12" s="108">
        <v>357130</v>
      </c>
      <c r="E12" s="107">
        <v>1455.30475</v>
      </c>
      <c r="F12" s="10">
        <v>5.4825784324762878</v>
      </c>
    </row>
    <row r="13" spans="1:6" x14ac:dyDescent="0.2">
      <c r="A13" s="10" t="s">
        <v>820</v>
      </c>
      <c r="B13" s="10" t="s">
        <v>819</v>
      </c>
      <c r="C13" s="10" t="s">
        <v>289</v>
      </c>
      <c r="D13" s="108">
        <v>475338</v>
      </c>
      <c r="E13" s="107">
        <v>1432.431063</v>
      </c>
      <c r="F13" s="10">
        <v>5.396406252376269</v>
      </c>
    </row>
    <row r="14" spans="1:6" x14ac:dyDescent="0.2">
      <c r="A14" s="10" t="s">
        <v>1602</v>
      </c>
      <c r="B14" s="10" t="s">
        <v>1601</v>
      </c>
      <c r="C14" s="10" t="s">
        <v>269</v>
      </c>
      <c r="D14" s="108">
        <v>58223</v>
      </c>
      <c r="E14" s="107">
        <v>1316.0435805</v>
      </c>
      <c r="F14" s="10">
        <v>4.9579389819542419</v>
      </c>
    </row>
    <row r="15" spans="1:6" x14ac:dyDescent="0.2">
      <c r="A15" s="10" t="s">
        <v>270</v>
      </c>
      <c r="B15" s="10" t="s">
        <v>271</v>
      </c>
      <c r="C15" s="10" t="s">
        <v>264</v>
      </c>
      <c r="D15" s="108">
        <v>74014</v>
      </c>
      <c r="E15" s="107">
        <v>1026.241117</v>
      </c>
      <c r="F15" s="10">
        <v>3.8661643993016415</v>
      </c>
    </row>
    <row r="16" spans="1:6" x14ac:dyDescent="0.2">
      <c r="A16" s="10" t="s">
        <v>1787</v>
      </c>
      <c r="B16" s="10" t="s">
        <v>1786</v>
      </c>
      <c r="C16" s="10" t="s">
        <v>1490</v>
      </c>
      <c r="D16" s="108">
        <v>68399</v>
      </c>
      <c r="E16" s="107">
        <v>922.39471449999996</v>
      </c>
      <c r="F16" s="10">
        <v>3.4749432158094882</v>
      </c>
    </row>
    <row r="17" spans="1:6" x14ac:dyDescent="0.2">
      <c r="A17" s="10" t="s">
        <v>262</v>
      </c>
      <c r="B17" s="10" t="s">
        <v>263</v>
      </c>
      <c r="C17" s="10" t="s">
        <v>264</v>
      </c>
      <c r="D17" s="108">
        <v>108289</v>
      </c>
      <c r="E17" s="107">
        <v>830.4141965</v>
      </c>
      <c r="F17" s="10">
        <v>3.1284244511350812</v>
      </c>
    </row>
    <row r="18" spans="1:6" x14ac:dyDescent="0.2">
      <c r="A18" s="10" t="s">
        <v>834</v>
      </c>
      <c r="B18" s="10" t="s">
        <v>833</v>
      </c>
      <c r="C18" s="10" t="s">
        <v>289</v>
      </c>
      <c r="D18" s="108">
        <v>39585</v>
      </c>
      <c r="E18" s="107">
        <v>695.78554499999996</v>
      </c>
      <c r="F18" s="10">
        <v>2.6212371138387058</v>
      </c>
    </row>
    <row r="19" spans="1:6" x14ac:dyDescent="0.2">
      <c r="A19" s="10" t="s">
        <v>323</v>
      </c>
      <c r="B19" s="10" t="s">
        <v>324</v>
      </c>
      <c r="C19" s="10" t="s">
        <v>264</v>
      </c>
      <c r="D19" s="108">
        <v>207715</v>
      </c>
      <c r="E19" s="107">
        <v>643.81264250000004</v>
      </c>
      <c r="F19" s="10">
        <v>2.4254392822713364</v>
      </c>
    </row>
    <row r="20" spans="1:6" x14ac:dyDescent="0.2">
      <c r="A20" s="10" t="s">
        <v>822</v>
      </c>
      <c r="B20" s="10" t="s">
        <v>821</v>
      </c>
      <c r="C20" s="10" t="s">
        <v>283</v>
      </c>
      <c r="D20" s="108">
        <v>7365</v>
      </c>
      <c r="E20" s="107">
        <v>490.98036000000002</v>
      </c>
      <c r="F20" s="10">
        <v>1.849673295236234</v>
      </c>
    </row>
    <row r="21" spans="1:6" x14ac:dyDescent="0.2">
      <c r="A21" s="10" t="s">
        <v>1970</v>
      </c>
      <c r="B21" s="10" t="s">
        <v>1969</v>
      </c>
      <c r="C21" s="10" t="s">
        <v>264</v>
      </c>
      <c r="D21" s="108">
        <v>28388</v>
      </c>
      <c r="E21" s="107">
        <v>456.05322000000001</v>
      </c>
      <c r="F21" s="10">
        <v>1.7180920683680612</v>
      </c>
    </row>
    <row r="22" spans="1:6" x14ac:dyDescent="0.2">
      <c r="A22" s="10" t="s">
        <v>832</v>
      </c>
      <c r="B22" s="10" t="s">
        <v>831</v>
      </c>
      <c r="C22" s="10" t="s">
        <v>380</v>
      </c>
      <c r="D22" s="108">
        <v>13131</v>
      </c>
      <c r="E22" s="107">
        <v>406.52919450000002</v>
      </c>
      <c r="F22" s="10">
        <v>1.5315199060112037</v>
      </c>
    </row>
    <row r="23" spans="1:6" x14ac:dyDescent="0.2">
      <c r="A23" s="10" t="s">
        <v>1785</v>
      </c>
      <c r="B23" s="10" t="s">
        <v>1784</v>
      </c>
      <c r="C23" s="10" t="s">
        <v>289</v>
      </c>
      <c r="D23" s="108">
        <v>24982</v>
      </c>
      <c r="E23" s="107">
        <v>365.52413300000001</v>
      </c>
      <c r="F23" s="10">
        <v>1.3770412885242038</v>
      </c>
    </row>
    <row r="24" spans="1:6" x14ac:dyDescent="0.2">
      <c r="A24" s="10" t="s">
        <v>1530</v>
      </c>
      <c r="B24" s="10" t="s">
        <v>1529</v>
      </c>
      <c r="C24" s="10" t="s">
        <v>269</v>
      </c>
      <c r="D24" s="108">
        <v>30063</v>
      </c>
      <c r="E24" s="107">
        <v>355.75051050000002</v>
      </c>
      <c r="F24" s="10">
        <v>1.3402210610593619</v>
      </c>
    </row>
    <row r="25" spans="1:6" x14ac:dyDescent="0.2">
      <c r="A25" s="10" t="s">
        <v>281</v>
      </c>
      <c r="B25" s="10" t="s">
        <v>282</v>
      </c>
      <c r="C25" s="10" t="s">
        <v>283</v>
      </c>
      <c r="D25" s="108">
        <v>51669</v>
      </c>
      <c r="E25" s="107">
        <v>333.42005699999999</v>
      </c>
      <c r="F25" s="10">
        <v>1.2560954078265838</v>
      </c>
    </row>
    <row r="26" spans="1:6" x14ac:dyDescent="0.2">
      <c r="A26" s="10" t="s">
        <v>362</v>
      </c>
      <c r="B26" s="10" t="s">
        <v>363</v>
      </c>
      <c r="C26" s="10" t="s">
        <v>292</v>
      </c>
      <c r="D26" s="108">
        <v>224807</v>
      </c>
      <c r="E26" s="107">
        <v>301.35378350000002</v>
      </c>
      <c r="F26" s="10">
        <v>1.1352919407170414</v>
      </c>
    </row>
    <row r="27" spans="1:6" x14ac:dyDescent="0.2">
      <c r="A27" s="10" t="s">
        <v>358</v>
      </c>
      <c r="B27" s="10" t="s">
        <v>359</v>
      </c>
      <c r="C27" s="10" t="s">
        <v>269</v>
      </c>
      <c r="D27" s="108">
        <v>34875</v>
      </c>
      <c r="E27" s="107">
        <v>291.58987500000001</v>
      </c>
      <c r="F27" s="10">
        <v>1.0985083088634575</v>
      </c>
    </row>
    <row r="28" spans="1:6" x14ac:dyDescent="0.2">
      <c r="A28" s="10" t="s">
        <v>1520</v>
      </c>
      <c r="B28" s="10" t="s">
        <v>1519</v>
      </c>
      <c r="C28" s="10" t="s">
        <v>1518</v>
      </c>
      <c r="D28" s="108">
        <v>167313</v>
      </c>
      <c r="E28" s="107">
        <v>283.09359599999999</v>
      </c>
      <c r="F28" s="10">
        <v>1.0665002253320175</v>
      </c>
    </row>
    <row r="29" spans="1:6" x14ac:dyDescent="0.2">
      <c r="A29" s="10" t="s">
        <v>1856</v>
      </c>
      <c r="B29" s="10" t="s">
        <v>1855</v>
      </c>
      <c r="C29" s="10" t="s">
        <v>286</v>
      </c>
      <c r="D29" s="108">
        <v>61161</v>
      </c>
      <c r="E29" s="107">
        <v>279.90331650000002</v>
      </c>
      <c r="F29" s="10">
        <v>1.0544814659757584</v>
      </c>
    </row>
    <row r="30" spans="1:6" x14ac:dyDescent="0.2">
      <c r="A30" s="10" t="s">
        <v>376</v>
      </c>
      <c r="B30" s="10" t="s">
        <v>377</v>
      </c>
      <c r="C30" s="10" t="s">
        <v>295</v>
      </c>
      <c r="D30" s="108">
        <v>23122</v>
      </c>
      <c r="E30" s="107">
        <v>267.879931</v>
      </c>
      <c r="F30" s="10">
        <v>1.0091856926831555</v>
      </c>
    </row>
    <row r="31" spans="1:6" x14ac:dyDescent="0.2">
      <c r="A31" s="10" t="s">
        <v>1807</v>
      </c>
      <c r="B31" s="10" t="s">
        <v>1806</v>
      </c>
      <c r="C31" s="10" t="s">
        <v>280</v>
      </c>
      <c r="D31" s="108">
        <v>5783</v>
      </c>
      <c r="E31" s="107">
        <v>266.98954400000002</v>
      </c>
      <c r="F31" s="10">
        <v>1.0058313323247787</v>
      </c>
    </row>
    <row r="32" spans="1:6" x14ac:dyDescent="0.2">
      <c r="A32" s="10" t="s">
        <v>1968</v>
      </c>
      <c r="B32" s="10" t="s">
        <v>1967</v>
      </c>
      <c r="C32" s="10" t="s">
        <v>380</v>
      </c>
      <c r="D32" s="108">
        <v>3351</v>
      </c>
      <c r="E32" s="107">
        <v>252.0102795</v>
      </c>
      <c r="F32" s="10">
        <v>0.94939985810464866</v>
      </c>
    </row>
    <row r="33" spans="1:6" x14ac:dyDescent="0.2">
      <c r="A33" s="10" t="s">
        <v>1966</v>
      </c>
      <c r="B33" s="10" t="s">
        <v>1965</v>
      </c>
      <c r="C33" s="10" t="s">
        <v>269</v>
      </c>
      <c r="D33" s="108">
        <v>83592</v>
      </c>
      <c r="E33" s="107">
        <v>249.56391600000001</v>
      </c>
      <c r="F33" s="10">
        <v>0.94018365801796766</v>
      </c>
    </row>
    <row r="34" spans="1:6" x14ac:dyDescent="0.2">
      <c r="A34" s="10" t="s">
        <v>290</v>
      </c>
      <c r="B34" s="10" t="s">
        <v>291</v>
      </c>
      <c r="C34" s="10" t="s">
        <v>292</v>
      </c>
      <c r="D34" s="108">
        <v>127560</v>
      </c>
      <c r="E34" s="107">
        <v>237.77184</v>
      </c>
      <c r="F34" s="10">
        <v>0.89575929841100488</v>
      </c>
    </row>
    <row r="35" spans="1:6" x14ac:dyDescent="0.2">
      <c r="A35" s="10" t="s">
        <v>332</v>
      </c>
      <c r="B35" s="10" t="s">
        <v>333</v>
      </c>
      <c r="C35" s="10" t="s">
        <v>334</v>
      </c>
      <c r="D35" s="108">
        <v>92876</v>
      </c>
      <c r="E35" s="107">
        <v>234.186834</v>
      </c>
      <c r="F35" s="10">
        <v>0.88225348351148092</v>
      </c>
    </row>
    <row r="36" spans="1:6" x14ac:dyDescent="0.2">
      <c r="A36" s="10" t="s">
        <v>275</v>
      </c>
      <c r="B36" s="10" t="s">
        <v>276</v>
      </c>
      <c r="C36" s="10" t="s">
        <v>277</v>
      </c>
      <c r="D36" s="108">
        <v>73100</v>
      </c>
      <c r="E36" s="107">
        <v>234.13929999999999</v>
      </c>
      <c r="F36" s="10">
        <v>0.88207440838428874</v>
      </c>
    </row>
    <row r="37" spans="1:6" x14ac:dyDescent="0.2">
      <c r="A37" s="10" t="s">
        <v>366</v>
      </c>
      <c r="B37" s="10" t="s">
        <v>367</v>
      </c>
      <c r="C37" s="10" t="s">
        <v>368</v>
      </c>
      <c r="D37" s="108">
        <v>41829</v>
      </c>
      <c r="E37" s="107">
        <v>233.07118800000001</v>
      </c>
      <c r="F37" s="10">
        <v>0.87805050355289938</v>
      </c>
    </row>
    <row r="38" spans="1:6" x14ac:dyDescent="0.2">
      <c r="A38" s="10" t="s">
        <v>381</v>
      </c>
      <c r="B38" s="10" t="s">
        <v>382</v>
      </c>
      <c r="C38" s="10" t="s">
        <v>283</v>
      </c>
      <c r="D38" s="108">
        <v>7536</v>
      </c>
      <c r="E38" s="107">
        <v>224.881776</v>
      </c>
      <c r="F38" s="10">
        <v>0.84719848193621561</v>
      </c>
    </row>
    <row r="39" spans="1:6" x14ac:dyDescent="0.2">
      <c r="A39" s="10" t="s">
        <v>325</v>
      </c>
      <c r="B39" s="10" t="s">
        <v>326</v>
      </c>
      <c r="C39" s="10" t="s">
        <v>283</v>
      </c>
      <c r="D39" s="108">
        <v>100802</v>
      </c>
      <c r="E39" s="107">
        <v>216.018686</v>
      </c>
      <c r="F39" s="10">
        <v>0.81380850909437874</v>
      </c>
    </row>
    <row r="40" spans="1:6" x14ac:dyDescent="0.2">
      <c r="A40" s="10" t="s">
        <v>356</v>
      </c>
      <c r="B40" s="10" t="s">
        <v>357</v>
      </c>
      <c r="C40" s="10" t="s">
        <v>301</v>
      </c>
      <c r="D40" s="108">
        <v>130422</v>
      </c>
      <c r="E40" s="107">
        <v>206.13197099999999</v>
      </c>
      <c r="F40" s="10">
        <v>0.77656222756671933</v>
      </c>
    </row>
    <row r="41" spans="1:6" x14ac:dyDescent="0.2">
      <c r="A41" s="10" t="s">
        <v>284</v>
      </c>
      <c r="B41" s="10" t="s">
        <v>285</v>
      </c>
      <c r="C41" s="10" t="s">
        <v>286</v>
      </c>
      <c r="D41" s="108">
        <v>6717</v>
      </c>
      <c r="E41" s="107">
        <v>197.05998750000001</v>
      </c>
      <c r="F41" s="10">
        <v>0.74238528897232481</v>
      </c>
    </row>
    <row r="42" spans="1:6" x14ac:dyDescent="0.2">
      <c r="A42" s="10" t="s">
        <v>278</v>
      </c>
      <c r="B42" s="10" t="s">
        <v>279</v>
      </c>
      <c r="C42" s="10" t="s">
        <v>280</v>
      </c>
      <c r="D42" s="108">
        <v>21864</v>
      </c>
      <c r="E42" s="107">
        <v>197.03836799999999</v>
      </c>
      <c r="F42" s="10">
        <v>0.74230384169853503</v>
      </c>
    </row>
    <row r="43" spans="1:6" x14ac:dyDescent="0.2">
      <c r="A43" s="10" t="s">
        <v>1964</v>
      </c>
      <c r="B43" s="10" t="s">
        <v>1963</v>
      </c>
      <c r="C43" s="10" t="s">
        <v>1642</v>
      </c>
      <c r="D43" s="108">
        <v>20322</v>
      </c>
      <c r="E43" s="107">
        <v>196.95066299999999</v>
      </c>
      <c r="F43" s="10">
        <v>0.74197343011881578</v>
      </c>
    </row>
    <row r="44" spans="1:6" x14ac:dyDescent="0.2">
      <c r="A44" s="10" t="s">
        <v>1962</v>
      </c>
      <c r="B44" s="10" t="s">
        <v>1961</v>
      </c>
      <c r="C44" s="10" t="s">
        <v>289</v>
      </c>
      <c r="D44" s="108">
        <v>6525</v>
      </c>
      <c r="E44" s="107">
        <v>188.9672625</v>
      </c>
      <c r="F44" s="10">
        <v>0.71189751687856806</v>
      </c>
    </row>
    <row r="45" spans="1:6" x14ac:dyDescent="0.2">
      <c r="A45" s="10" t="s">
        <v>1504</v>
      </c>
      <c r="B45" s="10" t="s">
        <v>1503</v>
      </c>
      <c r="C45" s="10" t="s">
        <v>283</v>
      </c>
      <c r="D45" s="108">
        <v>7194</v>
      </c>
      <c r="E45" s="107">
        <v>180.70248900000001</v>
      </c>
      <c r="F45" s="10">
        <v>0.68076158542475984</v>
      </c>
    </row>
    <row r="46" spans="1:6" x14ac:dyDescent="0.2">
      <c r="A46" s="10" t="s">
        <v>809</v>
      </c>
      <c r="B46" s="10" t="s">
        <v>808</v>
      </c>
      <c r="C46" s="10" t="s">
        <v>274</v>
      </c>
      <c r="D46" s="108">
        <v>49986</v>
      </c>
      <c r="E46" s="107">
        <v>177.92516699999999</v>
      </c>
      <c r="F46" s="10">
        <v>0.67029856336890381</v>
      </c>
    </row>
    <row r="47" spans="1:6" x14ac:dyDescent="0.2">
      <c r="A47" s="10" t="s">
        <v>1960</v>
      </c>
      <c r="B47" s="10" t="s">
        <v>1959</v>
      </c>
      <c r="C47" s="10" t="s">
        <v>368</v>
      </c>
      <c r="D47" s="108">
        <v>56259</v>
      </c>
      <c r="E47" s="107">
        <v>173.4746265</v>
      </c>
      <c r="F47" s="10">
        <v>0.65353201508534864</v>
      </c>
    </row>
    <row r="48" spans="1:6" x14ac:dyDescent="0.2">
      <c r="A48" s="10" t="s">
        <v>836</v>
      </c>
      <c r="B48" s="10" t="s">
        <v>835</v>
      </c>
      <c r="C48" s="10" t="s">
        <v>264</v>
      </c>
      <c r="D48" s="108">
        <v>102577</v>
      </c>
      <c r="E48" s="107">
        <v>172.32936000000001</v>
      </c>
      <c r="F48" s="10">
        <v>0.64921744563703376</v>
      </c>
    </row>
    <row r="49" spans="1:6" x14ac:dyDescent="0.2">
      <c r="A49" s="10" t="s">
        <v>816</v>
      </c>
      <c r="B49" s="10" t="s">
        <v>815</v>
      </c>
      <c r="C49" s="10" t="s">
        <v>814</v>
      </c>
      <c r="D49" s="108">
        <v>43609</v>
      </c>
      <c r="E49" s="107">
        <v>171.29615200000001</v>
      </c>
      <c r="F49" s="10">
        <v>0.64532503485704973</v>
      </c>
    </row>
    <row r="50" spans="1:6" x14ac:dyDescent="0.2">
      <c r="A50" s="10" t="s">
        <v>1522</v>
      </c>
      <c r="B50" s="10" t="s">
        <v>1521</v>
      </c>
      <c r="C50" s="10" t="s">
        <v>304</v>
      </c>
      <c r="D50" s="108">
        <v>100935</v>
      </c>
      <c r="E50" s="107">
        <v>168.41004749999999</v>
      </c>
      <c r="F50" s="10">
        <v>0.63445219582757983</v>
      </c>
    </row>
    <row r="51" spans="1:6" x14ac:dyDescent="0.2">
      <c r="A51" s="10" t="s">
        <v>302</v>
      </c>
      <c r="B51" s="10" t="s">
        <v>303</v>
      </c>
      <c r="C51" s="10" t="s">
        <v>304</v>
      </c>
      <c r="D51" s="108">
        <v>80884</v>
      </c>
      <c r="E51" s="107">
        <v>166.66148200000001</v>
      </c>
      <c r="F51" s="10">
        <v>0.62786481438869424</v>
      </c>
    </row>
    <row r="52" spans="1:6" x14ac:dyDescent="0.2">
      <c r="A52" s="10" t="s">
        <v>299</v>
      </c>
      <c r="B52" s="10" t="s">
        <v>300</v>
      </c>
      <c r="C52" s="10" t="s">
        <v>301</v>
      </c>
      <c r="D52" s="108">
        <v>43275</v>
      </c>
      <c r="E52" s="107">
        <v>164.3800875</v>
      </c>
      <c r="F52" s="10">
        <v>0.61927010301867358</v>
      </c>
    </row>
    <row r="53" spans="1:6" x14ac:dyDescent="0.2">
      <c r="A53" s="10" t="s">
        <v>1958</v>
      </c>
      <c r="B53" s="10" t="s">
        <v>1957</v>
      </c>
      <c r="C53" s="10" t="s">
        <v>286</v>
      </c>
      <c r="D53" s="108">
        <v>28128</v>
      </c>
      <c r="E53" s="107">
        <v>158.92320000000001</v>
      </c>
      <c r="F53" s="10">
        <v>0.59871233756374098</v>
      </c>
    </row>
    <row r="54" spans="1:6" x14ac:dyDescent="0.2">
      <c r="A54" s="10" t="s">
        <v>1956</v>
      </c>
      <c r="B54" s="10" t="s">
        <v>1955</v>
      </c>
      <c r="C54" s="10" t="s">
        <v>283</v>
      </c>
      <c r="D54" s="108">
        <v>771</v>
      </c>
      <c r="E54" s="107">
        <v>157.039593</v>
      </c>
      <c r="F54" s="10">
        <v>0.59161621346089488</v>
      </c>
    </row>
    <row r="55" spans="1:6" x14ac:dyDescent="0.2">
      <c r="A55" s="10" t="s">
        <v>1954</v>
      </c>
      <c r="B55" s="10" t="s">
        <v>1953</v>
      </c>
      <c r="C55" s="10" t="s">
        <v>322</v>
      </c>
      <c r="D55" s="108">
        <v>30870</v>
      </c>
      <c r="E55" s="107">
        <v>133.54362</v>
      </c>
      <c r="F55" s="10">
        <v>0.50309969152977008</v>
      </c>
    </row>
    <row r="56" spans="1:6" x14ac:dyDescent="0.2">
      <c r="A56" s="10" t="s">
        <v>1952</v>
      </c>
      <c r="B56" s="10" t="s">
        <v>1951</v>
      </c>
      <c r="C56" s="10" t="s">
        <v>380</v>
      </c>
      <c r="D56" s="108">
        <v>18474</v>
      </c>
      <c r="E56" s="107">
        <v>128.47743299999999</v>
      </c>
      <c r="F56" s="10">
        <v>0.48401381444382513</v>
      </c>
    </row>
    <row r="57" spans="1:6" x14ac:dyDescent="0.2">
      <c r="A57" s="10" t="s">
        <v>1950</v>
      </c>
      <c r="B57" s="10" t="s">
        <v>1949</v>
      </c>
      <c r="C57" s="10" t="s">
        <v>1948</v>
      </c>
      <c r="D57" s="108">
        <v>47148</v>
      </c>
      <c r="E57" s="107">
        <v>123.787074</v>
      </c>
      <c r="F57" s="10">
        <v>0.46634379646719787</v>
      </c>
    </row>
    <row r="58" spans="1:6" x14ac:dyDescent="0.2">
      <c r="A58" s="10" t="s">
        <v>392</v>
      </c>
      <c r="B58" s="10" t="s">
        <v>1545</v>
      </c>
      <c r="C58" s="10" t="s">
        <v>277</v>
      </c>
      <c r="D58" s="108">
        <v>20729</v>
      </c>
      <c r="E58" s="107">
        <v>20.791187000000001</v>
      </c>
      <c r="F58" s="10">
        <v>7.8326765189065298E-2</v>
      </c>
    </row>
    <row r="59" spans="1:6" x14ac:dyDescent="0.2">
      <c r="A59" s="11" t="s">
        <v>45</v>
      </c>
      <c r="B59" s="10"/>
      <c r="C59" s="10"/>
      <c r="D59" s="10"/>
      <c r="E59" s="28">
        <f>SUM(E8:E58)</f>
        <v>26198.490400499995</v>
      </c>
      <c r="F59" s="11">
        <f>SUM(F8:F58)</f>
        <v>98.697732164495704</v>
      </c>
    </row>
    <row r="60" spans="1:6" x14ac:dyDescent="0.2">
      <c r="A60" s="10"/>
      <c r="B60" s="10"/>
      <c r="C60" s="10"/>
      <c r="D60" s="10"/>
      <c r="E60" s="107"/>
      <c r="F60" s="10"/>
    </row>
    <row r="61" spans="1:6" x14ac:dyDescent="0.2">
      <c r="A61" s="11" t="s">
        <v>45</v>
      </c>
      <c r="B61" s="10"/>
      <c r="C61" s="10"/>
      <c r="D61" s="10"/>
      <c r="E61" s="28">
        <v>26198.490400499995</v>
      </c>
      <c r="F61" s="11">
        <v>98.697732164495704</v>
      </c>
    </row>
    <row r="62" spans="1:6" x14ac:dyDescent="0.2">
      <c r="A62" s="10"/>
      <c r="B62" s="10"/>
      <c r="C62" s="10"/>
      <c r="D62" s="10"/>
      <c r="E62" s="107"/>
      <c r="F62" s="10"/>
    </row>
    <row r="63" spans="1:6" x14ac:dyDescent="0.2">
      <c r="A63" s="11" t="s">
        <v>46</v>
      </c>
      <c r="B63" s="10"/>
      <c r="C63" s="10"/>
      <c r="D63" s="10"/>
      <c r="E63" s="28">
        <v>345.67614309999999</v>
      </c>
      <c r="F63" s="11">
        <v>1.3</v>
      </c>
    </row>
    <row r="64" spans="1:6" x14ac:dyDescent="0.2">
      <c r="A64" s="10"/>
      <c r="B64" s="10"/>
      <c r="C64" s="10"/>
      <c r="D64" s="10"/>
      <c r="E64" s="107"/>
      <c r="F64" s="10"/>
    </row>
    <row r="65" spans="1:6" x14ac:dyDescent="0.2">
      <c r="A65" s="13" t="s">
        <v>47</v>
      </c>
      <c r="B65" s="7"/>
      <c r="C65" s="7"/>
      <c r="D65" s="7"/>
      <c r="E65" s="106">
        <v>26544.166543599997</v>
      </c>
      <c r="F65" s="13">
        <f xml:space="preserve"> ROUND(SUM(F61:F64),2)</f>
        <v>100</v>
      </c>
    </row>
    <row r="66" spans="1:6" x14ac:dyDescent="0.2">
      <c r="A66" s="2" t="s">
        <v>800</v>
      </c>
    </row>
    <row r="68" spans="1:6" x14ac:dyDescent="0.2">
      <c r="A68" s="1" t="s">
        <v>48</v>
      </c>
      <c r="B68" s="3"/>
      <c r="C68" s="3"/>
      <c r="D68" s="3"/>
    </row>
    <row r="69" spans="1:6" x14ac:dyDescent="0.2">
      <c r="A69" s="1" t="s">
        <v>49</v>
      </c>
      <c r="B69" s="3"/>
      <c r="C69" s="3"/>
      <c r="D69" s="3"/>
    </row>
    <row r="70" spans="1:6" x14ac:dyDescent="0.2">
      <c r="A70" s="1" t="s">
        <v>50</v>
      </c>
      <c r="B70" s="3"/>
      <c r="C70" s="3"/>
      <c r="D70" s="3"/>
    </row>
    <row r="71" spans="1:6" x14ac:dyDescent="0.2">
      <c r="A71" s="3" t="s">
        <v>851</v>
      </c>
      <c r="B71" s="3"/>
      <c r="C71" s="3"/>
      <c r="D71" s="14">
        <v>82.355400000000003</v>
      </c>
      <c r="E71" s="3"/>
      <c r="F71" s="14"/>
    </row>
    <row r="72" spans="1:6" x14ac:dyDescent="0.2">
      <c r="A72" s="3" t="s">
        <v>859</v>
      </c>
      <c r="B72" s="3"/>
      <c r="C72" s="3"/>
      <c r="D72" s="14">
        <v>82.355400000000003</v>
      </c>
      <c r="E72" s="3"/>
      <c r="F72" s="14"/>
    </row>
    <row r="73" spans="1:6" x14ac:dyDescent="0.2">
      <c r="A73" s="3" t="s">
        <v>853</v>
      </c>
      <c r="B73" s="3"/>
      <c r="C73" s="3"/>
      <c r="D73" s="14">
        <v>84.172700000000006</v>
      </c>
      <c r="E73" s="3"/>
      <c r="F73" s="14"/>
    </row>
    <row r="74" spans="1:6" x14ac:dyDescent="0.2">
      <c r="A74" s="3" t="s">
        <v>861</v>
      </c>
      <c r="B74" s="3"/>
      <c r="C74" s="3"/>
      <c r="D74" s="14">
        <v>84.172700000000006</v>
      </c>
      <c r="E74" s="3"/>
      <c r="F74" s="14"/>
    </row>
    <row r="75" spans="1:6" x14ac:dyDescent="0.2">
      <c r="A75" s="3"/>
      <c r="B75" s="3"/>
      <c r="C75" s="3"/>
      <c r="D75" s="14"/>
      <c r="E75" s="3"/>
    </row>
    <row r="76" spans="1:6" x14ac:dyDescent="0.2">
      <c r="A76" s="1" t="s">
        <v>54</v>
      </c>
      <c r="B76" s="3"/>
      <c r="C76" s="3"/>
      <c r="D76" s="3"/>
      <c r="E76" s="3"/>
    </row>
    <row r="77" spans="1:6" x14ac:dyDescent="0.2">
      <c r="A77" s="3" t="s">
        <v>851</v>
      </c>
      <c r="B77" s="3"/>
      <c r="C77" s="3"/>
      <c r="D77" s="14">
        <v>92.745500000000007</v>
      </c>
      <c r="E77" s="3"/>
      <c r="F77" s="14"/>
    </row>
    <row r="78" spans="1:6" x14ac:dyDescent="0.2">
      <c r="A78" s="3" t="s">
        <v>859</v>
      </c>
      <c r="B78" s="3"/>
      <c r="C78" s="3"/>
      <c r="D78" s="14">
        <v>92.745500000000007</v>
      </c>
      <c r="E78" s="3"/>
      <c r="F78" s="14"/>
    </row>
    <row r="79" spans="1:6" x14ac:dyDescent="0.2">
      <c r="A79" s="3" t="s">
        <v>853</v>
      </c>
      <c r="B79" s="3"/>
      <c r="C79" s="3"/>
      <c r="D79" s="14">
        <v>94.976299999999995</v>
      </c>
      <c r="E79" s="3"/>
      <c r="F79" s="14"/>
    </row>
    <row r="80" spans="1:6" x14ac:dyDescent="0.2">
      <c r="A80" s="3" t="s">
        <v>861</v>
      </c>
      <c r="B80" s="3"/>
      <c r="C80" s="3"/>
      <c r="D80" s="14">
        <v>94.976299999999995</v>
      </c>
      <c r="E80" s="3"/>
      <c r="F80" s="14"/>
    </row>
    <row r="81" spans="1:4" x14ac:dyDescent="0.2">
      <c r="A81" s="3"/>
      <c r="B81" s="3"/>
      <c r="C81" s="3"/>
      <c r="D81" s="3"/>
    </row>
    <row r="82" spans="1:4" x14ac:dyDescent="0.2">
      <c r="A82" s="1" t="s">
        <v>55</v>
      </c>
      <c r="B82" s="3"/>
      <c r="C82" s="3"/>
      <c r="D82" s="15" t="s">
        <v>56</v>
      </c>
    </row>
    <row r="83" spans="1:4" x14ac:dyDescent="0.2">
      <c r="A83" s="1"/>
      <c r="B83" s="3"/>
      <c r="C83" s="3"/>
      <c r="D83" s="15"/>
    </row>
    <row r="84" spans="1:4" x14ac:dyDescent="0.2">
      <c r="A84" s="17" t="s">
        <v>1481</v>
      </c>
      <c r="B84" s="3"/>
      <c r="C84" s="3"/>
      <c r="D84" s="100">
        <v>0.15983587330239626</v>
      </c>
    </row>
  </sheetData>
  <mergeCells count="1">
    <mergeCell ref="A1:F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CBFF3-1DF6-4B0D-BE83-2381E904C9FD}">
  <dimension ref="A1:E30"/>
  <sheetViews>
    <sheetView showGridLines="0" workbookViewId="0">
      <selection sqref="A1:E1"/>
    </sheetView>
  </sheetViews>
  <sheetFormatPr defaultColWidth="9.140625" defaultRowHeight="11.25" x14ac:dyDescent="0.2"/>
  <cols>
    <col min="1" max="1" width="59.140625" style="2" bestFit="1" customWidth="1"/>
    <col min="2" max="2" width="39" style="2" customWidth="1"/>
    <col min="3" max="3" width="13.42578125" style="2" customWidth="1"/>
    <col min="4" max="4" width="23.85546875" style="2" bestFit="1" customWidth="1"/>
    <col min="5" max="5" width="14" style="2" bestFit="1" customWidth="1"/>
    <col min="6" max="16384" width="9.140625" style="3"/>
  </cols>
  <sheetData>
    <row r="1" spans="1:5" x14ac:dyDescent="0.2">
      <c r="A1" s="89" t="s">
        <v>1974</v>
      </c>
      <c r="B1" s="89"/>
      <c r="C1" s="89"/>
      <c r="D1" s="89"/>
      <c r="E1" s="89"/>
    </row>
    <row r="3" spans="1:5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5" ht="4.5" customHeight="1" x14ac:dyDescent="0.2">
      <c r="A4" s="7"/>
      <c r="B4" s="7"/>
      <c r="C4" s="7"/>
      <c r="D4" s="7"/>
      <c r="E4" s="7"/>
    </row>
    <row r="5" spans="1:5" x14ac:dyDescent="0.2">
      <c r="A5" s="11" t="s">
        <v>1562</v>
      </c>
      <c r="B5" s="10"/>
      <c r="C5" s="10"/>
      <c r="D5" s="11"/>
      <c r="E5" s="11"/>
    </row>
    <row r="6" spans="1:5" x14ac:dyDescent="0.2">
      <c r="A6" s="10" t="s">
        <v>1973</v>
      </c>
      <c r="B6" s="10" t="s">
        <v>1972</v>
      </c>
      <c r="C6" s="108">
        <v>80044.792000000001</v>
      </c>
      <c r="D6" s="127">
        <v>2024.9621977000002</v>
      </c>
      <c r="E6" s="117">
        <f>D6/$D$11*100</f>
        <v>98.866403513049789</v>
      </c>
    </row>
    <row r="7" spans="1:5" x14ac:dyDescent="0.2">
      <c r="A7" s="11" t="s">
        <v>45</v>
      </c>
      <c r="B7" s="10"/>
      <c r="C7" s="10"/>
      <c r="D7" s="28">
        <f>SUM(D6)</f>
        <v>2024.9621977000002</v>
      </c>
      <c r="E7" s="11">
        <f>SUM(E6)</f>
        <v>98.866403513049789</v>
      </c>
    </row>
    <row r="8" spans="1:5" x14ac:dyDescent="0.2">
      <c r="A8" s="10"/>
      <c r="B8" s="10"/>
      <c r="C8" s="10"/>
      <c r="D8" s="107"/>
      <c r="E8" s="10"/>
    </row>
    <row r="9" spans="1:5" x14ac:dyDescent="0.2">
      <c r="A9" s="11" t="s">
        <v>46</v>
      </c>
      <c r="B9" s="10"/>
      <c r="C9" s="10"/>
      <c r="D9" s="126">
        <v>23.218099900000002</v>
      </c>
      <c r="E9" s="125">
        <f>D9/$D$11*100</f>
        <v>1.133596486950212</v>
      </c>
    </row>
    <row r="10" spans="1:5" x14ac:dyDescent="0.2">
      <c r="A10" s="10"/>
      <c r="B10" s="10"/>
      <c r="C10" s="10"/>
      <c r="D10" s="107"/>
      <c r="E10" s="10"/>
    </row>
    <row r="11" spans="1:5" x14ac:dyDescent="0.2">
      <c r="A11" s="13" t="s">
        <v>47</v>
      </c>
      <c r="B11" s="7"/>
      <c r="C11" s="7"/>
      <c r="D11" s="106">
        <f>D7+D9</f>
        <v>2048.1802976000004</v>
      </c>
      <c r="E11" s="13">
        <f>E7+E9</f>
        <v>100</v>
      </c>
    </row>
    <row r="14" spans="1:5" x14ac:dyDescent="0.2">
      <c r="A14" s="1" t="s">
        <v>48</v>
      </c>
      <c r="B14" s="3"/>
      <c r="C14" s="3"/>
      <c r="D14" s="3"/>
    </row>
    <row r="15" spans="1:5" x14ac:dyDescent="0.2">
      <c r="A15" s="1" t="s">
        <v>49</v>
      </c>
      <c r="B15" s="3"/>
      <c r="C15" s="3"/>
      <c r="D15" s="3"/>
    </row>
    <row r="16" spans="1:5" x14ac:dyDescent="0.2">
      <c r="A16" s="1" t="s">
        <v>50</v>
      </c>
      <c r="B16" s="3"/>
      <c r="C16" s="3"/>
      <c r="D16" s="3"/>
    </row>
    <row r="17" spans="1:5" x14ac:dyDescent="0.2">
      <c r="A17" s="3" t="s">
        <v>851</v>
      </c>
      <c r="B17" s="3"/>
      <c r="C17" s="3"/>
      <c r="D17" s="14">
        <v>9.8956</v>
      </c>
      <c r="E17" s="3"/>
    </row>
    <row r="18" spans="1:5" x14ac:dyDescent="0.2">
      <c r="A18" s="3" t="s">
        <v>859</v>
      </c>
      <c r="B18" s="3"/>
      <c r="C18" s="3"/>
      <c r="D18" s="14">
        <v>9.8956</v>
      </c>
      <c r="E18" s="3"/>
    </row>
    <row r="19" spans="1:5" x14ac:dyDescent="0.2">
      <c r="A19" s="3" t="s">
        <v>853</v>
      </c>
      <c r="B19" s="3"/>
      <c r="C19" s="3"/>
      <c r="D19" s="14">
        <v>10.495799999999999</v>
      </c>
      <c r="E19" s="3"/>
    </row>
    <row r="20" spans="1:5" x14ac:dyDescent="0.2">
      <c r="A20" s="3" t="s">
        <v>861</v>
      </c>
      <c r="B20" s="3"/>
      <c r="C20" s="3"/>
      <c r="D20" s="14">
        <v>10.495799999999999</v>
      </c>
      <c r="E20" s="3"/>
    </row>
    <row r="21" spans="1:5" x14ac:dyDescent="0.2">
      <c r="A21" s="3"/>
      <c r="B21" s="3"/>
      <c r="C21" s="3"/>
      <c r="D21" s="14"/>
      <c r="E21" s="3"/>
    </row>
    <row r="22" spans="1:5" x14ac:dyDescent="0.2">
      <c r="A22" s="1" t="s">
        <v>54</v>
      </c>
      <c r="B22" s="3"/>
      <c r="C22" s="3"/>
      <c r="D22" s="3"/>
      <c r="E22" s="3"/>
    </row>
    <row r="23" spans="1:5" x14ac:dyDescent="0.2">
      <c r="A23" s="3" t="s">
        <v>851</v>
      </c>
      <c r="B23" s="3"/>
      <c r="C23" s="3"/>
      <c r="D23" s="14">
        <v>9.7471999999999994</v>
      </c>
      <c r="E23" s="3"/>
    </row>
    <row r="24" spans="1:5" x14ac:dyDescent="0.2">
      <c r="A24" s="3" t="s">
        <v>859</v>
      </c>
      <c r="B24" s="3"/>
      <c r="C24" s="3"/>
      <c r="D24" s="14">
        <v>9.7471999999999994</v>
      </c>
      <c r="E24" s="3"/>
    </row>
    <row r="25" spans="1:5" x14ac:dyDescent="0.2">
      <c r="A25" s="3" t="s">
        <v>853</v>
      </c>
      <c r="B25" s="3"/>
      <c r="C25" s="3"/>
      <c r="D25" s="14">
        <v>10.398199999999999</v>
      </c>
      <c r="E25" s="3"/>
    </row>
    <row r="26" spans="1:5" x14ac:dyDescent="0.2">
      <c r="A26" s="3" t="s">
        <v>861</v>
      </c>
      <c r="B26" s="3"/>
      <c r="C26" s="3"/>
      <c r="D26" s="14">
        <v>10.398199999999999</v>
      </c>
      <c r="E26" s="3"/>
    </row>
    <row r="27" spans="1:5" x14ac:dyDescent="0.2">
      <c r="A27" s="3"/>
      <c r="B27" s="3"/>
      <c r="C27" s="3"/>
      <c r="D27" s="3"/>
    </row>
    <row r="28" spans="1:5" x14ac:dyDescent="0.2">
      <c r="A28" s="1" t="s">
        <v>55</v>
      </c>
      <c r="B28" s="3"/>
      <c r="C28" s="3"/>
      <c r="D28" s="15" t="s">
        <v>56</v>
      </c>
    </row>
    <row r="29" spans="1:5" x14ac:dyDescent="0.2">
      <c r="A29" s="1"/>
      <c r="B29" s="3"/>
      <c r="C29" s="3"/>
      <c r="D29" s="15"/>
    </row>
    <row r="30" spans="1:5" x14ac:dyDescent="0.2">
      <c r="A30" s="17" t="s">
        <v>1481</v>
      </c>
      <c r="B30" s="3"/>
      <c r="C30" s="3"/>
      <c r="D30" s="100">
        <v>8.9862885412378801E-2</v>
      </c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A973F-8187-4912-B73A-C552FA656FC1}">
  <dimension ref="A1:E29"/>
  <sheetViews>
    <sheetView showGridLines="0" workbookViewId="0">
      <selection sqref="A1:E1"/>
    </sheetView>
  </sheetViews>
  <sheetFormatPr defaultColWidth="9.140625" defaultRowHeight="11.25" x14ac:dyDescent="0.2"/>
  <cols>
    <col min="1" max="1" width="59.140625" style="2" bestFit="1" customWidth="1"/>
    <col min="2" max="2" width="39.7109375" style="2" customWidth="1"/>
    <col min="3" max="3" width="13.7109375" style="2" customWidth="1"/>
    <col min="4" max="4" width="23.85546875" style="2" bestFit="1" customWidth="1"/>
    <col min="5" max="5" width="14" style="2" bestFit="1" customWidth="1"/>
    <col min="6" max="16384" width="9.140625" style="3"/>
  </cols>
  <sheetData>
    <row r="1" spans="1:5" x14ac:dyDescent="0.2">
      <c r="A1" s="89" t="s">
        <v>1977</v>
      </c>
      <c r="B1" s="89"/>
      <c r="C1" s="89"/>
      <c r="D1" s="89"/>
      <c r="E1" s="89"/>
    </row>
    <row r="3" spans="1:5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5" x14ac:dyDescent="0.2">
      <c r="A4" s="7"/>
      <c r="B4" s="7"/>
      <c r="C4" s="7"/>
      <c r="D4" s="7"/>
      <c r="E4" s="7"/>
    </row>
    <row r="5" spans="1:5" x14ac:dyDescent="0.2">
      <c r="A5" s="11" t="s">
        <v>1562</v>
      </c>
      <c r="B5" s="10"/>
      <c r="C5" s="10"/>
      <c r="D5" s="11"/>
      <c r="E5" s="11"/>
    </row>
    <row r="6" spans="1:5" x14ac:dyDescent="0.2">
      <c r="A6" s="10" t="s">
        <v>1976</v>
      </c>
      <c r="B6" s="10" t="s">
        <v>1975</v>
      </c>
      <c r="C6" s="108">
        <v>2569336.2560000001</v>
      </c>
      <c r="D6" s="123">
        <v>85109.028409300008</v>
      </c>
      <c r="E6" s="131">
        <f>D6/$D$11*100</f>
        <v>99.799850117722116</v>
      </c>
    </row>
    <row r="7" spans="1:5" x14ac:dyDescent="0.2">
      <c r="A7" s="11" t="s">
        <v>45</v>
      </c>
      <c r="B7" s="10"/>
      <c r="C7" s="10"/>
      <c r="D7" s="130">
        <f>SUM(D6)</f>
        <v>85109.028409300008</v>
      </c>
      <c r="E7" s="11">
        <f>SUM(E6)</f>
        <v>99.799850117722116</v>
      </c>
    </row>
    <row r="8" spans="1:5" x14ac:dyDescent="0.2">
      <c r="A8" s="10"/>
      <c r="B8" s="10"/>
      <c r="C8" s="10"/>
      <c r="D8" s="107"/>
      <c r="E8" s="10"/>
    </row>
    <row r="9" spans="1:5" x14ac:dyDescent="0.2">
      <c r="A9" s="11" t="s">
        <v>46</v>
      </c>
      <c r="B9" s="10"/>
      <c r="C9" s="10"/>
      <c r="D9" s="129">
        <v>170.6872505</v>
      </c>
      <c r="E9" s="128">
        <f>D9/$D$11*100</f>
        <v>0.20014988227787939</v>
      </c>
    </row>
    <row r="10" spans="1:5" x14ac:dyDescent="0.2">
      <c r="A10" s="10"/>
      <c r="B10" s="10"/>
      <c r="C10" s="10"/>
      <c r="D10" s="107"/>
      <c r="E10" s="10"/>
    </row>
    <row r="11" spans="1:5" x14ac:dyDescent="0.2">
      <c r="A11" s="13" t="s">
        <v>47</v>
      </c>
      <c r="B11" s="7"/>
      <c r="C11" s="7"/>
      <c r="D11" s="106">
        <f>D7+D9</f>
        <v>85279.715659800015</v>
      </c>
      <c r="E11" s="13">
        <f>E7+E9</f>
        <v>100</v>
      </c>
    </row>
    <row r="13" spans="1:5" x14ac:dyDescent="0.2">
      <c r="A13" s="1" t="s">
        <v>48</v>
      </c>
      <c r="B13" s="3"/>
      <c r="C13" s="3"/>
      <c r="D13" s="3"/>
    </row>
    <row r="14" spans="1:5" x14ac:dyDescent="0.2">
      <c r="A14" s="1" t="s">
        <v>49</v>
      </c>
      <c r="B14" s="3"/>
      <c r="C14" s="3"/>
      <c r="D14" s="3"/>
    </row>
    <row r="15" spans="1:5" x14ac:dyDescent="0.2">
      <c r="A15" s="1" t="s">
        <v>50</v>
      </c>
      <c r="B15" s="3"/>
      <c r="C15" s="3"/>
      <c r="D15" s="3"/>
    </row>
    <row r="16" spans="1:5" x14ac:dyDescent="0.2">
      <c r="A16" s="3" t="s">
        <v>851</v>
      </c>
      <c r="B16" s="3"/>
      <c r="C16" s="3"/>
      <c r="D16" s="14">
        <v>29.611599999999999</v>
      </c>
      <c r="E16" s="3"/>
    </row>
    <row r="17" spans="1:5" x14ac:dyDescent="0.2">
      <c r="A17" s="3" t="s">
        <v>859</v>
      </c>
      <c r="B17" s="3"/>
      <c r="C17" s="3"/>
      <c r="D17" s="14">
        <v>29.611599999999999</v>
      </c>
      <c r="E17" s="3"/>
    </row>
    <row r="18" spans="1:5" x14ac:dyDescent="0.2">
      <c r="A18" s="3" t="s">
        <v>853</v>
      </c>
      <c r="B18" s="3"/>
      <c r="C18" s="3"/>
      <c r="D18" s="14">
        <v>31.363499999999998</v>
      </c>
      <c r="E18" s="3"/>
    </row>
    <row r="19" spans="1:5" x14ac:dyDescent="0.2">
      <c r="A19" s="3" t="s">
        <v>861</v>
      </c>
      <c r="B19" s="3"/>
      <c r="C19" s="3"/>
      <c r="D19" s="14">
        <v>31.363499999999998</v>
      </c>
      <c r="E19" s="3"/>
    </row>
    <row r="20" spans="1:5" x14ac:dyDescent="0.2">
      <c r="A20" s="3"/>
      <c r="B20" s="3"/>
      <c r="C20" s="3"/>
      <c r="D20" s="14"/>
      <c r="E20" s="3"/>
    </row>
    <row r="21" spans="1:5" x14ac:dyDescent="0.2">
      <c r="A21" s="1" t="s">
        <v>54</v>
      </c>
      <c r="B21" s="3"/>
      <c r="C21" s="3"/>
      <c r="D21" s="3"/>
      <c r="E21" s="3"/>
    </row>
    <row r="22" spans="1:5" x14ac:dyDescent="0.2">
      <c r="A22" s="3" t="s">
        <v>851</v>
      </c>
      <c r="B22" s="3"/>
      <c r="C22" s="3"/>
      <c r="D22" s="14">
        <v>31.858599999999999</v>
      </c>
      <c r="E22" s="3"/>
    </row>
    <row r="23" spans="1:5" x14ac:dyDescent="0.2">
      <c r="A23" s="3" t="s">
        <v>859</v>
      </c>
      <c r="B23" s="3"/>
      <c r="C23" s="3"/>
      <c r="D23" s="14">
        <v>31.858599999999999</v>
      </c>
      <c r="E23" s="3"/>
    </row>
    <row r="24" spans="1:5" x14ac:dyDescent="0.2">
      <c r="A24" s="3" t="s">
        <v>853</v>
      </c>
      <c r="B24" s="3"/>
      <c r="C24" s="3"/>
      <c r="D24" s="14">
        <v>33.8827</v>
      </c>
      <c r="E24" s="3"/>
    </row>
    <row r="25" spans="1:5" x14ac:dyDescent="0.2">
      <c r="A25" s="3" t="s">
        <v>861</v>
      </c>
      <c r="B25" s="3"/>
      <c r="C25" s="3"/>
      <c r="D25" s="14">
        <v>33.8827</v>
      </c>
      <c r="E25" s="3"/>
    </row>
    <row r="26" spans="1:5" x14ac:dyDescent="0.2">
      <c r="A26" s="3"/>
      <c r="B26" s="3"/>
      <c r="C26" s="3"/>
      <c r="D26" s="3"/>
    </row>
    <row r="27" spans="1:5" x14ac:dyDescent="0.2">
      <c r="A27" s="1" t="s">
        <v>55</v>
      </c>
      <c r="B27" s="3"/>
      <c r="C27" s="3"/>
      <c r="D27" s="15" t="s">
        <v>56</v>
      </c>
    </row>
    <row r="28" spans="1:5" x14ac:dyDescent="0.2">
      <c r="A28" s="1"/>
      <c r="B28" s="3"/>
      <c r="C28" s="3"/>
      <c r="D28" s="15"/>
    </row>
    <row r="29" spans="1:5" x14ac:dyDescent="0.2">
      <c r="A29" s="17" t="s">
        <v>1481</v>
      </c>
      <c r="B29" s="3"/>
      <c r="C29" s="3"/>
      <c r="D29" s="100">
        <v>1.8690954628143186E-2</v>
      </c>
    </row>
  </sheetData>
  <mergeCells count="1">
    <mergeCell ref="A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83940-8773-4A92-8DA7-25AF475E52C5}">
  <dimension ref="A1:E37"/>
  <sheetViews>
    <sheetView showGridLines="0" workbookViewId="0">
      <selection sqref="A1:E1"/>
    </sheetView>
  </sheetViews>
  <sheetFormatPr defaultColWidth="9.140625" defaultRowHeight="11.25" x14ac:dyDescent="0.2"/>
  <cols>
    <col min="1" max="1" width="59.140625" style="2" bestFit="1" customWidth="1"/>
    <col min="2" max="2" width="38.140625" style="2" bestFit="1" customWidth="1"/>
    <col min="3" max="3" width="9.5703125" style="2" bestFit="1" customWidth="1"/>
    <col min="4" max="4" width="24" style="2" bestFit="1" customWidth="1"/>
    <col min="5" max="5" width="14.140625" style="2" bestFit="1" customWidth="1"/>
    <col min="6" max="16384" width="9.140625" style="3"/>
  </cols>
  <sheetData>
    <row r="1" spans="1:5" x14ac:dyDescent="0.2">
      <c r="A1" s="89" t="s">
        <v>1987</v>
      </c>
      <c r="B1" s="89"/>
      <c r="C1" s="89"/>
      <c r="D1" s="89"/>
      <c r="E1" s="89"/>
    </row>
    <row r="3" spans="1:5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5" x14ac:dyDescent="0.2">
      <c r="A4" s="7"/>
      <c r="B4" s="7"/>
      <c r="C4" s="7"/>
      <c r="D4" s="7"/>
      <c r="E4" s="7"/>
    </row>
    <row r="5" spans="1:5" x14ac:dyDescent="0.2">
      <c r="A5" s="11" t="s">
        <v>1986</v>
      </c>
      <c r="B5" s="10"/>
      <c r="C5" s="10"/>
      <c r="D5" s="10"/>
      <c r="E5" s="10"/>
    </row>
    <row r="6" spans="1:5" x14ac:dyDescent="0.2">
      <c r="A6" s="10" t="s">
        <v>1985</v>
      </c>
      <c r="B6" s="10" t="s">
        <v>1984</v>
      </c>
      <c r="C6" s="108">
        <v>31675.77</v>
      </c>
      <c r="D6" s="107">
        <v>1326.6891353000001</v>
      </c>
      <c r="E6" s="107">
        <v>44.084702396617168</v>
      </c>
    </row>
    <row r="7" spans="1:5" x14ac:dyDescent="0.2">
      <c r="A7" s="10" t="s">
        <v>1983</v>
      </c>
      <c r="B7" s="10" t="s">
        <v>1982</v>
      </c>
      <c r="C7" s="108">
        <v>155651.087</v>
      </c>
      <c r="D7" s="107">
        <v>771.80509830000005</v>
      </c>
      <c r="E7" s="107">
        <v>25.646398362230833</v>
      </c>
    </row>
    <row r="8" spans="1:5" x14ac:dyDescent="0.2">
      <c r="A8" s="10" t="s">
        <v>1981</v>
      </c>
      <c r="B8" s="10" t="s">
        <v>1980</v>
      </c>
      <c r="C8" s="108">
        <v>26277</v>
      </c>
      <c r="D8" s="107">
        <v>739.76324250000005</v>
      </c>
      <c r="E8" s="107">
        <v>24.581675934351065</v>
      </c>
    </row>
    <row r="9" spans="1:5" x14ac:dyDescent="0.2">
      <c r="A9" s="10" t="s">
        <v>1979</v>
      </c>
      <c r="B9" s="10" t="s">
        <v>1978</v>
      </c>
      <c r="C9" s="108">
        <v>3947.2759999999998</v>
      </c>
      <c r="D9" s="107">
        <v>111.12142849999999</v>
      </c>
      <c r="E9" s="107">
        <v>3.6924664376645646</v>
      </c>
    </row>
    <row r="10" spans="1:5" x14ac:dyDescent="0.2">
      <c r="A10" s="11" t="s">
        <v>45</v>
      </c>
      <c r="B10" s="10"/>
      <c r="C10" s="108"/>
      <c r="D10" s="28">
        <v>2949.3789046000006</v>
      </c>
      <c r="E10" s="28">
        <v>98.005243130863633</v>
      </c>
    </row>
    <row r="11" spans="1:5" x14ac:dyDescent="0.2">
      <c r="A11" s="10"/>
      <c r="B11" s="10"/>
      <c r="C11" s="10"/>
      <c r="D11" s="107"/>
      <c r="E11" s="107"/>
    </row>
    <row r="12" spans="1:5" x14ac:dyDescent="0.2">
      <c r="A12" s="11" t="s">
        <v>45</v>
      </c>
      <c r="B12" s="10"/>
      <c r="C12" s="10"/>
      <c r="D12" s="28">
        <v>2949.3789046000006</v>
      </c>
      <c r="E12" s="28">
        <v>98.005243130863633</v>
      </c>
    </row>
    <row r="13" spans="1:5" x14ac:dyDescent="0.2">
      <c r="A13" s="10"/>
      <c r="B13" s="10"/>
      <c r="C13" s="10"/>
      <c r="D13" s="107"/>
      <c r="E13" s="107"/>
    </row>
    <row r="14" spans="1:5" x14ac:dyDescent="0.2">
      <c r="A14" s="11" t="s">
        <v>46</v>
      </c>
      <c r="B14" s="10"/>
      <c r="C14" s="10"/>
      <c r="D14" s="28">
        <v>60.0303988</v>
      </c>
      <c r="E14" s="28">
        <v>1.9947568691363535</v>
      </c>
    </row>
    <row r="15" spans="1:5" x14ac:dyDescent="0.2">
      <c r="A15" s="10"/>
      <c r="B15" s="10"/>
      <c r="C15" s="10"/>
      <c r="D15" s="107"/>
      <c r="E15" s="107"/>
    </row>
    <row r="16" spans="1:5" x14ac:dyDescent="0.2">
      <c r="A16" s="13" t="s">
        <v>47</v>
      </c>
      <c r="B16" s="7"/>
      <c r="C16" s="7"/>
      <c r="D16" s="106">
        <v>3009.4093034000007</v>
      </c>
      <c r="E16" s="106">
        <v>99.999999999999986</v>
      </c>
    </row>
    <row r="19" spans="1:5" x14ac:dyDescent="0.2">
      <c r="A19" s="1" t="s">
        <v>48</v>
      </c>
      <c r="B19" s="3"/>
      <c r="C19" s="3"/>
      <c r="D19" s="3"/>
    </row>
    <row r="20" spans="1:5" x14ac:dyDescent="0.2">
      <c r="A20" s="1" t="s">
        <v>49</v>
      </c>
      <c r="B20" s="3"/>
      <c r="C20" s="3"/>
      <c r="D20" s="3"/>
    </row>
    <row r="21" spans="1:5" x14ac:dyDescent="0.2">
      <c r="A21" s="1" t="s">
        <v>50</v>
      </c>
      <c r="B21" s="3"/>
      <c r="C21" s="3"/>
      <c r="D21" s="3"/>
    </row>
    <row r="22" spans="1:5" x14ac:dyDescent="0.2">
      <c r="A22" s="3" t="s">
        <v>851</v>
      </c>
      <c r="B22" s="3"/>
      <c r="C22" s="3"/>
      <c r="D22" s="14">
        <v>11.878399999999999</v>
      </c>
      <c r="E22" s="14"/>
    </row>
    <row r="23" spans="1:5" x14ac:dyDescent="0.2">
      <c r="A23" s="3" t="s">
        <v>859</v>
      </c>
      <c r="B23" s="3"/>
      <c r="C23" s="3"/>
      <c r="D23" s="14">
        <v>11.878399999999999</v>
      </c>
      <c r="E23" s="14"/>
    </row>
    <row r="24" spans="1:5" x14ac:dyDescent="0.2">
      <c r="A24" s="3" t="s">
        <v>853</v>
      </c>
      <c r="B24" s="3"/>
      <c r="C24" s="3"/>
      <c r="D24" s="14">
        <v>12.635300000000001</v>
      </c>
      <c r="E24" s="14"/>
    </row>
    <row r="25" spans="1:5" x14ac:dyDescent="0.2">
      <c r="A25" s="3" t="s">
        <v>861</v>
      </c>
      <c r="B25" s="3"/>
      <c r="C25" s="3"/>
      <c r="D25" s="14">
        <v>12.635300000000001</v>
      </c>
      <c r="E25" s="14"/>
    </row>
    <row r="26" spans="1:5" x14ac:dyDescent="0.2">
      <c r="A26" s="3"/>
      <c r="B26" s="3"/>
      <c r="C26" s="3"/>
      <c r="D26" s="14"/>
      <c r="E26" s="3"/>
    </row>
    <row r="27" spans="1:5" x14ac:dyDescent="0.2">
      <c r="A27" s="1" t="s">
        <v>54</v>
      </c>
      <c r="B27" s="3"/>
      <c r="C27" s="3"/>
      <c r="D27" s="3"/>
      <c r="E27" s="3"/>
    </row>
    <row r="28" spans="1:5" x14ac:dyDescent="0.2">
      <c r="A28" s="3" t="s">
        <v>851</v>
      </c>
      <c r="B28" s="3"/>
      <c r="C28" s="3"/>
      <c r="D28" s="14">
        <v>12.411799999999999</v>
      </c>
      <c r="E28" s="3"/>
    </row>
    <row r="29" spans="1:5" x14ac:dyDescent="0.2">
      <c r="A29" s="3" t="s">
        <v>859</v>
      </c>
      <c r="B29" s="3"/>
      <c r="C29" s="3"/>
      <c r="D29" s="14">
        <v>12.411799999999999</v>
      </c>
      <c r="E29" s="3"/>
    </row>
    <row r="30" spans="1:5" x14ac:dyDescent="0.2">
      <c r="A30" s="3" t="s">
        <v>853</v>
      </c>
      <c r="B30" s="3"/>
      <c r="C30" s="3"/>
      <c r="D30" s="14">
        <v>13.264099999999999</v>
      </c>
      <c r="E30" s="3"/>
    </row>
    <row r="31" spans="1:5" x14ac:dyDescent="0.2">
      <c r="A31" s="3" t="s">
        <v>861</v>
      </c>
      <c r="B31" s="3"/>
      <c r="C31" s="3"/>
      <c r="D31" s="14">
        <v>13.264099999999999</v>
      </c>
      <c r="E31" s="3"/>
    </row>
    <row r="32" spans="1:5" x14ac:dyDescent="0.2">
      <c r="A32" s="3"/>
      <c r="B32" s="3"/>
      <c r="C32" s="3"/>
      <c r="D32" s="3"/>
    </row>
    <row r="33" spans="1:4" x14ac:dyDescent="0.2">
      <c r="A33" s="1" t="s">
        <v>55</v>
      </c>
      <c r="B33" s="3"/>
      <c r="C33" s="3"/>
      <c r="D33" s="15" t="s">
        <v>56</v>
      </c>
    </row>
    <row r="34" spans="1:4" x14ac:dyDescent="0.2">
      <c r="A34" s="1"/>
      <c r="B34" s="3"/>
      <c r="C34" s="3"/>
      <c r="D34" s="15"/>
    </row>
    <row r="35" spans="1:4" x14ac:dyDescent="0.2">
      <c r="A35" s="17" t="s">
        <v>1481</v>
      </c>
      <c r="B35" s="3"/>
      <c r="C35" s="3"/>
      <c r="D35" s="100">
        <v>0.48992673567023426</v>
      </c>
    </row>
    <row r="36" spans="1:4" x14ac:dyDescent="0.2">
      <c r="A36" s="3"/>
      <c r="B36" s="3"/>
      <c r="C36" s="3"/>
      <c r="D36" s="3"/>
    </row>
    <row r="37" spans="1:4" x14ac:dyDescent="0.2">
      <c r="A37" s="3"/>
      <c r="B37" s="3"/>
      <c r="C37" s="3"/>
      <c r="D37" s="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1B02-F65D-4F18-9327-46C3DB44BB80}">
  <dimension ref="A1:E37"/>
  <sheetViews>
    <sheetView showGridLines="0" workbookViewId="0">
      <selection sqref="A1:E1"/>
    </sheetView>
  </sheetViews>
  <sheetFormatPr defaultColWidth="9.140625" defaultRowHeight="11.25" x14ac:dyDescent="0.2"/>
  <cols>
    <col min="1" max="1" width="59.140625" style="2" bestFit="1" customWidth="1"/>
    <col min="2" max="2" width="38.140625" style="2" bestFit="1" customWidth="1"/>
    <col min="3" max="3" width="13.140625" style="2" customWidth="1"/>
    <col min="4" max="4" width="24" style="2" bestFit="1" customWidth="1"/>
    <col min="5" max="5" width="14.140625" style="2" bestFit="1" customWidth="1"/>
    <col min="6" max="16384" width="9.140625" style="3"/>
  </cols>
  <sheetData>
    <row r="1" spans="1:5" x14ac:dyDescent="0.2">
      <c r="A1" s="89" t="s">
        <v>1989</v>
      </c>
      <c r="B1" s="89"/>
      <c r="C1" s="89"/>
      <c r="D1" s="89"/>
      <c r="E1" s="89"/>
    </row>
    <row r="3" spans="1:5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5" x14ac:dyDescent="0.2">
      <c r="A4" s="7"/>
      <c r="B4" s="7"/>
      <c r="C4" s="7"/>
      <c r="D4" s="7"/>
      <c r="E4" s="7"/>
    </row>
    <row r="5" spans="1:5" x14ac:dyDescent="0.2">
      <c r="A5" s="11" t="s">
        <v>1988</v>
      </c>
      <c r="B5" s="10"/>
      <c r="C5" s="10"/>
      <c r="D5" s="10"/>
      <c r="E5" s="10"/>
    </row>
    <row r="6" spans="1:5" x14ac:dyDescent="0.2">
      <c r="A6" s="10" t="s">
        <v>1985</v>
      </c>
      <c r="B6" s="10" t="s">
        <v>1984</v>
      </c>
      <c r="C6" s="108">
        <v>1620735.0390000001</v>
      </c>
      <c r="D6" s="116">
        <v>67881.903656900002</v>
      </c>
      <c r="E6" s="10">
        <v>70.490618209776315</v>
      </c>
    </row>
    <row r="7" spans="1:5" x14ac:dyDescent="0.2">
      <c r="A7" s="10" t="s">
        <v>1983</v>
      </c>
      <c r="B7" s="10" t="s">
        <v>1982</v>
      </c>
      <c r="C7" s="108">
        <v>5880602.7819999997</v>
      </c>
      <c r="D7" s="116">
        <v>29159.3158501</v>
      </c>
      <c r="E7" s="10">
        <v>30.27991394049166</v>
      </c>
    </row>
    <row r="8" spans="1:5" x14ac:dyDescent="0.2">
      <c r="A8" s="11" t="s">
        <v>45</v>
      </c>
      <c r="B8" s="10"/>
      <c r="C8" s="10"/>
      <c r="D8" s="28">
        <v>97041.219507000002</v>
      </c>
      <c r="E8" s="11">
        <v>100.77053215026797</v>
      </c>
    </row>
    <row r="9" spans="1:5" x14ac:dyDescent="0.2">
      <c r="A9" s="10"/>
      <c r="B9" s="10"/>
      <c r="C9" s="10"/>
      <c r="D9" s="10"/>
      <c r="E9" s="10"/>
    </row>
    <row r="10" spans="1:5" x14ac:dyDescent="0.2">
      <c r="A10" s="11" t="s">
        <v>45</v>
      </c>
      <c r="B10" s="10"/>
      <c r="C10" s="10"/>
      <c r="D10" s="28">
        <v>97041.219507000002</v>
      </c>
      <c r="E10" s="11">
        <v>100.77053215026797</v>
      </c>
    </row>
    <row r="11" spans="1:5" x14ac:dyDescent="0.2">
      <c r="A11" s="10"/>
      <c r="B11" s="10"/>
      <c r="C11" s="10"/>
      <c r="D11" s="10"/>
      <c r="E11" s="10"/>
    </row>
    <row r="12" spans="1:5" x14ac:dyDescent="0.2">
      <c r="A12" s="11" t="s">
        <v>46</v>
      </c>
      <c r="B12" s="10"/>
      <c r="C12" s="10"/>
      <c r="D12" s="11">
        <v>-742.01632099999995</v>
      </c>
      <c r="E12" s="11">
        <v>-0.77</v>
      </c>
    </row>
    <row r="13" spans="1:5" x14ac:dyDescent="0.2">
      <c r="A13" s="10"/>
      <c r="B13" s="10"/>
      <c r="C13" s="10"/>
      <c r="D13" s="10"/>
      <c r="E13" s="10"/>
    </row>
    <row r="14" spans="1:5" x14ac:dyDescent="0.2">
      <c r="A14" s="13" t="s">
        <v>47</v>
      </c>
      <c r="B14" s="7"/>
      <c r="C14" s="7"/>
      <c r="D14" s="106">
        <v>96299.203185999999</v>
      </c>
      <c r="E14" s="13">
        <v>100</v>
      </c>
    </row>
    <row r="17" spans="1:5" x14ac:dyDescent="0.2">
      <c r="A17" s="1" t="s">
        <v>48</v>
      </c>
      <c r="B17" s="3"/>
      <c r="C17" s="3"/>
      <c r="D17" s="3"/>
    </row>
    <row r="18" spans="1:5" x14ac:dyDescent="0.2">
      <c r="A18" s="1" t="s">
        <v>49</v>
      </c>
      <c r="B18" s="3"/>
      <c r="C18" s="3"/>
      <c r="D18" s="3"/>
    </row>
    <row r="19" spans="1:5" x14ac:dyDescent="0.2">
      <c r="A19" s="1" t="s">
        <v>50</v>
      </c>
      <c r="B19" s="3"/>
      <c r="C19" s="3"/>
      <c r="D19" s="3"/>
    </row>
    <row r="20" spans="1:5" x14ac:dyDescent="0.2">
      <c r="A20" s="3" t="s">
        <v>851</v>
      </c>
      <c r="B20" s="3"/>
      <c r="C20" s="3"/>
      <c r="D20" s="14">
        <v>78.952699999999993</v>
      </c>
      <c r="E20" s="122"/>
    </row>
    <row r="21" spans="1:5" x14ac:dyDescent="0.2">
      <c r="A21" s="3" t="s">
        <v>859</v>
      </c>
      <c r="B21" s="3"/>
      <c r="C21" s="3"/>
      <c r="D21" s="14">
        <v>36.289000000000001</v>
      </c>
      <c r="E21" s="122"/>
    </row>
    <row r="22" spans="1:5" x14ac:dyDescent="0.2">
      <c r="A22" s="3" t="s">
        <v>853</v>
      </c>
      <c r="B22" s="3"/>
      <c r="C22" s="3"/>
      <c r="D22" s="14">
        <v>83.579700000000003</v>
      </c>
      <c r="E22" s="122"/>
    </row>
    <row r="23" spans="1:5" x14ac:dyDescent="0.2">
      <c r="A23" s="3" t="s">
        <v>861</v>
      </c>
      <c r="B23" s="3"/>
      <c r="C23" s="3"/>
      <c r="D23" s="14">
        <v>39.012500000000003</v>
      </c>
      <c r="E23" s="122"/>
    </row>
    <row r="24" spans="1:5" x14ac:dyDescent="0.2">
      <c r="A24" s="3"/>
      <c r="B24" s="3"/>
      <c r="C24" s="3"/>
      <c r="D24" s="14"/>
      <c r="E24" s="3"/>
    </row>
    <row r="25" spans="1:5" x14ac:dyDescent="0.2">
      <c r="A25" s="1" t="s">
        <v>54</v>
      </c>
      <c r="B25" s="3"/>
      <c r="C25" s="3"/>
      <c r="D25" s="3"/>
      <c r="E25" s="3"/>
    </row>
    <row r="26" spans="1:5" x14ac:dyDescent="0.2">
      <c r="A26" s="3" t="s">
        <v>851</v>
      </c>
      <c r="B26" s="3"/>
      <c r="C26" s="3"/>
      <c r="D26" s="14">
        <v>83.912800000000004</v>
      </c>
      <c r="E26" s="122"/>
    </row>
    <row r="27" spans="1:5" x14ac:dyDescent="0.2">
      <c r="A27" s="3" t="s">
        <v>859</v>
      </c>
      <c r="B27" s="3"/>
      <c r="C27" s="3"/>
      <c r="D27" s="14">
        <v>36.840899999999998</v>
      </c>
      <c r="E27" s="122"/>
    </row>
    <row r="28" spans="1:5" x14ac:dyDescent="0.2">
      <c r="A28" s="3" t="s">
        <v>853</v>
      </c>
      <c r="B28" s="3"/>
      <c r="C28" s="3"/>
      <c r="D28" s="14">
        <v>89.316900000000004</v>
      </c>
      <c r="E28" s="122"/>
    </row>
    <row r="29" spans="1:5" x14ac:dyDescent="0.2">
      <c r="A29" s="3" t="s">
        <v>861</v>
      </c>
      <c r="B29" s="3"/>
      <c r="C29" s="3"/>
      <c r="D29" s="14">
        <v>39.957099999999997</v>
      </c>
      <c r="E29" s="122"/>
    </row>
    <row r="30" spans="1:5" x14ac:dyDescent="0.2">
      <c r="A30" s="3"/>
      <c r="B30" s="3"/>
      <c r="C30" s="3"/>
      <c r="D30" s="3"/>
    </row>
    <row r="31" spans="1:5" x14ac:dyDescent="0.2">
      <c r="A31" s="1" t="s">
        <v>55</v>
      </c>
      <c r="B31" s="3"/>
      <c r="C31" s="3"/>
      <c r="D31" s="15" t="str">
        <f>IF(SUM(C34:D35)=0,"Nil","")</f>
        <v/>
      </c>
    </row>
    <row r="32" spans="1:5" x14ac:dyDescent="0.2">
      <c r="A32" s="32" t="s">
        <v>854</v>
      </c>
      <c r="B32" s="33"/>
      <c r="C32" s="92" t="s">
        <v>855</v>
      </c>
      <c r="D32" s="93"/>
    </row>
    <row r="33" spans="1:4" x14ac:dyDescent="0.2">
      <c r="A33" s="105"/>
      <c r="B33" s="104"/>
      <c r="C33" s="34" t="s">
        <v>856</v>
      </c>
      <c r="D33" s="34" t="s">
        <v>857</v>
      </c>
    </row>
    <row r="34" spans="1:4" x14ac:dyDescent="0.2">
      <c r="A34" s="103" t="s">
        <v>859</v>
      </c>
      <c r="B34" s="102"/>
      <c r="C34" s="101">
        <v>1.2245485899999999</v>
      </c>
      <c r="D34" s="101">
        <v>1.1339380970000001</v>
      </c>
    </row>
    <row r="35" spans="1:4" x14ac:dyDescent="0.2">
      <c r="A35" s="103" t="s">
        <v>861</v>
      </c>
      <c r="B35" s="102"/>
      <c r="C35" s="101">
        <v>1.2245485899999999</v>
      </c>
      <c r="D35" s="101">
        <v>1.1339380970000001</v>
      </c>
    </row>
    <row r="36" spans="1:4" x14ac:dyDescent="0.2">
      <c r="A36" s="1"/>
      <c r="B36" s="3"/>
      <c r="C36" s="3"/>
      <c r="D36" s="15"/>
    </row>
    <row r="37" spans="1:4" x14ac:dyDescent="0.2">
      <c r="A37" s="17" t="s">
        <v>1481</v>
      </c>
      <c r="B37" s="3"/>
      <c r="C37" s="3"/>
      <c r="D37" s="100">
        <v>0.19829073695475091</v>
      </c>
    </row>
  </sheetData>
  <mergeCells count="3">
    <mergeCell ref="A1:E1"/>
    <mergeCell ref="C32:D32"/>
    <mergeCell ref="A33:B3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7C51F-89C1-4420-BF77-1D6072849737}">
  <dimension ref="A1:E38"/>
  <sheetViews>
    <sheetView showGridLines="0" workbookViewId="0">
      <selection sqref="A1:E1"/>
    </sheetView>
  </sheetViews>
  <sheetFormatPr defaultColWidth="9.140625" defaultRowHeight="11.25" x14ac:dyDescent="0.2"/>
  <cols>
    <col min="1" max="1" width="59.140625" style="2" bestFit="1" customWidth="1"/>
    <col min="2" max="2" width="40" style="2" bestFit="1" customWidth="1"/>
    <col min="3" max="3" width="14.5703125" style="2" customWidth="1"/>
    <col min="4" max="4" width="24" style="2" bestFit="1" customWidth="1"/>
    <col min="5" max="5" width="14.140625" style="2" bestFit="1" customWidth="1"/>
    <col min="6" max="16384" width="9.140625" style="3"/>
  </cols>
  <sheetData>
    <row r="1" spans="1:5" x14ac:dyDescent="0.2">
      <c r="A1" s="89" t="s">
        <v>1995</v>
      </c>
      <c r="B1" s="89"/>
      <c r="C1" s="89"/>
      <c r="D1" s="89"/>
      <c r="E1" s="89"/>
    </row>
    <row r="3" spans="1:5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5" x14ac:dyDescent="0.2">
      <c r="A4" s="7"/>
      <c r="B4" s="7"/>
      <c r="C4" s="7"/>
      <c r="D4" s="7"/>
      <c r="E4" s="7"/>
    </row>
    <row r="5" spans="1:5" x14ac:dyDescent="0.2">
      <c r="A5" s="11" t="s">
        <v>1994</v>
      </c>
      <c r="B5" s="10"/>
      <c r="C5" s="10"/>
      <c r="D5" s="10"/>
      <c r="E5" s="10"/>
    </row>
    <row r="6" spans="1:5" x14ac:dyDescent="0.2">
      <c r="A6" s="9" t="s">
        <v>1993</v>
      </c>
      <c r="B6" s="10" t="s">
        <v>1992</v>
      </c>
      <c r="C6" s="108">
        <v>6458564.3260000004</v>
      </c>
      <c r="D6" s="123">
        <v>2279.7827871999998</v>
      </c>
      <c r="E6" s="10">
        <v>80.481279925411826</v>
      </c>
    </row>
    <row r="7" spans="1:5" x14ac:dyDescent="0.2">
      <c r="A7" s="9" t="s">
        <v>1983</v>
      </c>
      <c r="B7" s="10" t="s">
        <v>1982</v>
      </c>
      <c r="C7" s="108">
        <v>85752.293000000005</v>
      </c>
      <c r="D7" s="123">
        <v>425.2078042</v>
      </c>
      <c r="E7" s="10">
        <v>15.01075826540476</v>
      </c>
    </row>
    <row r="8" spans="1:5" x14ac:dyDescent="0.2">
      <c r="A8" s="9" t="s">
        <v>1991</v>
      </c>
      <c r="B8" s="10" t="s">
        <v>1990</v>
      </c>
      <c r="C8" s="108">
        <v>52240.938999999998</v>
      </c>
      <c r="D8" s="123">
        <v>138.81577240000001</v>
      </c>
      <c r="E8" s="10">
        <v>4.9004980208259452</v>
      </c>
    </row>
    <row r="9" spans="1:5" x14ac:dyDescent="0.2">
      <c r="A9" s="11" t="s">
        <v>45</v>
      </c>
      <c r="B9" s="10"/>
      <c r="C9" s="10"/>
      <c r="D9" s="28">
        <v>2843.8063637999994</v>
      </c>
      <c r="E9" s="11">
        <v>100.39253621164254</v>
      </c>
    </row>
    <row r="10" spans="1:5" x14ac:dyDescent="0.2">
      <c r="A10" s="10"/>
      <c r="B10" s="10"/>
      <c r="C10" s="10"/>
      <c r="D10" s="107"/>
      <c r="E10" s="10"/>
    </row>
    <row r="11" spans="1:5" x14ac:dyDescent="0.2">
      <c r="A11" s="11" t="s">
        <v>45</v>
      </c>
      <c r="B11" s="10"/>
      <c r="C11" s="10"/>
      <c r="D11" s="28">
        <v>2843.8063637999994</v>
      </c>
      <c r="E11" s="11">
        <v>100.39253621164254</v>
      </c>
    </row>
    <row r="12" spans="1:5" x14ac:dyDescent="0.2">
      <c r="A12" s="10"/>
      <c r="B12" s="10"/>
      <c r="C12" s="10"/>
      <c r="D12" s="10"/>
      <c r="E12" s="10"/>
    </row>
    <row r="13" spans="1:5" x14ac:dyDescent="0.2">
      <c r="A13" s="11" t="s">
        <v>46</v>
      </c>
      <c r="B13" s="10"/>
      <c r="C13" s="10"/>
      <c r="D13" s="11">
        <v>-11.113792399999992</v>
      </c>
      <c r="E13" s="11">
        <v>-0.39234022471090929</v>
      </c>
    </row>
    <row r="14" spans="1:5" x14ac:dyDescent="0.2">
      <c r="A14" s="10"/>
      <c r="B14" s="10"/>
      <c r="C14" s="10"/>
      <c r="D14" s="10"/>
      <c r="E14" s="10"/>
    </row>
    <row r="15" spans="1:5" x14ac:dyDescent="0.2">
      <c r="A15" s="13" t="s">
        <v>47</v>
      </c>
      <c r="B15" s="7"/>
      <c r="C15" s="7"/>
      <c r="D15" s="106">
        <v>2832.6870413999995</v>
      </c>
      <c r="E15" s="13">
        <v>100</v>
      </c>
    </row>
    <row r="18" spans="1:5" x14ac:dyDescent="0.2">
      <c r="A18" s="1" t="s">
        <v>48</v>
      </c>
      <c r="B18" s="3"/>
      <c r="C18" s="3"/>
      <c r="D18" s="3"/>
    </row>
    <row r="19" spans="1:5" x14ac:dyDescent="0.2">
      <c r="A19" s="1" t="s">
        <v>49</v>
      </c>
      <c r="B19" s="3"/>
      <c r="C19" s="3"/>
      <c r="D19" s="3"/>
    </row>
    <row r="20" spans="1:5" x14ac:dyDescent="0.2">
      <c r="A20" s="1" t="s">
        <v>50</v>
      </c>
      <c r="B20" s="3"/>
      <c r="C20" s="3"/>
      <c r="D20" s="3"/>
    </row>
    <row r="21" spans="1:5" x14ac:dyDescent="0.2">
      <c r="A21" s="3" t="s">
        <v>851</v>
      </c>
      <c r="B21" s="3"/>
      <c r="C21" s="3"/>
      <c r="D21" s="14">
        <v>35.993000000000002</v>
      </c>
      <c r="E21" s="14"/>
    </row>
    <row r="22" spans="1:5" x14ac:dyDescent="0.2">
      <c r="A22" s="3" t="s">
        <v>859</v>
      </c>
      <c r="B22" s="3"/>
      <c r="C22" s="3"/>
      <c r="D22" s="14">
        <v>14.136699999999999</v>
      </c>
      <c r="E22" s="14"/>
    </row>
    <row r="23" spans="1:5" x14ac:dyDescent="0.2">
      <c r="A23" s="3" t="s">
        <v>853</v>
      </c>
      <c r="B23" s="3"/>
      <c r="C23" s="3"/>
      <c r="D23" s="14">
        <v>36.864199999999997</v>
      </c>
      <c r="E23" s="14"/>
    </row>
    <row r="24" spans="1:5" x14ac:dyDescent="0.2">
      <c r="A24" s="3" t="s">
        <v>861</v>
      </c>
      <c r="B24" s="3"/>
      <c r="C24" s="3"/>
      <c r="D24" s="14">
        <v>14.483599999999999</v>
      </c>
      <c r="E24" s="14"/>
    </row>
    <row r="25" spans="1:5" x14ac:dyDescent="0.2">
      <c r="A25" s="3"/>
      <c r="B25" s="3"/>
      <c r="C25" s="3"/>
      <c r="D25" s="14"/>
      <c r="E25" s="14"/>
    </row>
    <row r="26" spans="1:5" x14ac:dyDescent="0.2">
      <c r="A26" s="1" t="s">
        <v>54</v>
      </c>
      <c r="B26" s="3"/>
      <c r="C26" s="3"/>
      <c r="D26" s="3"/>
      <c r="E26" s="14"/>
    </row>
    <row r="27" spans="1:5" x14ac:dyDescent="0.2">
      <c r="A27" s="3" t="s">
        <v>851</v>
      </c>
      <c r="B27" s="3"/>
      <c r="C27" s="3"/>
      <c r="D27" s="14">
        <v>37.805599999999998</v>
      </c>
      <c r="E27" s="14"/>
    </row>
    <row r="28" spans="1:5" x14ac:dyDescent="0.2">
      <c r="A28" s="3" t="s">
        <v>859</v>
      </c>
      <c r="B28" s="3"/>
      <c r="C28" s="3"/>
      <c r="D28" s="14">
        <v>14.2865</v>
      </c>
      <c r="E28" s="14"/>
    </row>
    <row r="29" spans="1:5" x14ac:dyDescent="0.2">
      <c r="A29" s="3" t="s">
        <v>853</v>
      </c>
      <c r="B29" s="3"/>
      <c r="C29" s="3"/>
      <c r="D29" s="14">
        <v>38.7896</v>
      </c>
      <c r="E29" s="14"/>
    </row>
    <row r="30" spans="1:5" x14ac:dyDescent="0.2">
      <c r="A30" s="3" t="s">
        <v>861</v>
      </c>
      <c r="B30" s="3"/>
      <c r="C30" s="3"/>
      <c r="D30" s="14">
        <v>14.6755</v>
      </c>
      <c r="E30" s="14"/>
    </row>
    <row r="31" spans="1:5" x14ac:dyDescent="0.2">
      <c r="A31" s="3"/>
      <c r="B31" s="3"/>
      <c r="C31" s="3"/>
      <c r="D31" s="3"/>
    </row>
    <row r="32" spans="1:5" x14ac:dyDescent="0.2">
      <c r="A32" s="1" t="s">
        <v>55</v>
      </c>
      <c r="B32" s="3"/>
      <c r="C32" s="3"/>
      <c r="D32" s="15" t="s">
        <v>392</v>
      </c>
    </row>
    <row r="33" spans="1:4" x14ac:dyDescent="0.2">
      <c r="A33" s="32" t="s">
        <v>854</v>
      </c>
      <c r="B33" s="33"/>
      <c r="C33" s="92" t="s">
        <v>855</v>
      </c>
      <c r="D33" s="93"/>
    </row>
    <row r="34" spans="1:4" x14ac:dyDescent="0.2">
      <c r="A34" s="105"/>
      <c r="B34" s="104"/>
      <c r="C34" s="34" t="s">
        <v>856</v>
      </c>
      <c r="D34" s="34" t="s">
        <v>857</v>
      </c>
    </row>
    <row r="35" spans="1:4" x14ac:dyDescent="0.2">
      <c r="A35" s="103" t="s">
        <v>859</v>
      </c>
      <c r="B35" s="102"/>
      <c r="C35" s="101">
        <v>0.396177485</v>
      </c>
      <c r="D35" s="101">
        <v>0.36686232560000004</v>
      </c>
    </row>
    <row r="36" spans="1:4" x14ac:dyDescent="0.2">
      <c r="A36" s="103" t="s">
        <v>861</v>
      </c>
      <c r="B36" s="102"/>
      <c r="C36" s="101">
        <v>0.396177485</v>
      </c>
      <c r="D36" s="101">
        <v>0.36686232560000004</v>
      </c>
    </row>
    <row r="37" spans="1:4" x14ac:dyDescent="0.2">
      <c r="A37" s="1"/>
      <c r="B37" s="3"/>
      <c r="C37" s="3"/>
      <c r="D37" s="15"/>
    </row>
    <row r="38" spans="1:4" x14ac:dyDescent="0.2">
      <c r="A38" s="17" t="s">
        <v>1481</v>
      </c>
      <c r="B38" s="3"/>
      <c r="C38" s="3"/>
      <c r="D38" s="100">
        <v>6.0245542293441902E-2</v>
      </c>
    </row>
  </sheetData>
  <mergeCells count="3">
    <mergeCell ref="A1:E1"/>
    <mergeCell ref="C33:D33"/>
    <mergeCell ref="A34:B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CEBF-FF68-4DF1-B83E-8AA7C060596B}">
  <dimension ref="A1:J95"/>
  <sheetViews>
    <sheetView showGridLines="0" workbookViewId="0">
      <selection sqref="A1:F1"/>
    </sheetView>
  </sheetViews>
  <sheetFormatPr defaultColWidth="9.140625" defaultRowHeight="11.25" x14ac:dyDescent="0.2"/>
  <cols>
    <col min="1" max="1" width="59.140625" style="2" bestFit="1" customWidth="1"/>
    <col min="2" max="2" width="32" style="2" bestFit="1" customWidth="1"/>
    <col min="3" max="3" width="37" style="2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89" t="s">
        <v>1561</v>
      </c>
      <c r="B1" s="89"/>
      <c r="C1" s="89"/>
      <c r="D1" s="89"/>
      <c r="E1" s="89"/>
      <c r="F1" s="89"/>
    </row>
    <row r="3" spans="1:6" s="1" customFormat="1" x14ac:dyDescent="0.2">
      <c r="A3" s="5" t="s">
        <v>0</v>
      </c>
      <c r="B3" s="5" t="s">
        <v>1</v>
      </c>
      <c r="C3" s="5" t="s">
        <v>839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261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262</v>
      </c>
      <c r="B8" s="10" t="s">
        <v>263</v>
      </c>
      <c r="C8" s="10" t="s">
        <v>264</v>
      </c>
      <c r="D8" s="108">
        <v>4749477</v>
      </c>
      <c r="E8" s="107">
        <v>36421.364374500001</v>
      </c>
      <c r="F8" s="10">
        <v>9.0475084568528263</v>
      </c>
    </row>
    <row r="9" spans="1:6" x14ac:dyDescent="0.2">
      <c r="A9" s="10" t="s">
        <v>265</v>
      </c>
      <c r="B9" s="10" t="s">
        <v>266</v>
      </c>
      <c r="C9" s="10" t="s">
        <v>264</v>
      </c>
      <c r="D9" s="108">
        <v>1415052</v>
      </c>
      <c r="E9" s="107">
        <v>32793.122574000001</v>
      </c>
      <c r="F9" s="10">
        <v>8.146209207434433</v>
      </c>
    </row>
    <row r="10" spans="1:6" x14ac:dyDescent="0.2">
      <c r="A10" s="10" t="s">
        <v>270</v>
      </c>
      <c r="B10" s="10" t="s">
        <v>271</v>
      </c>
      <c r="C10" s="10" t="s">
        <v>264</v>
      </c>
      <c r="D10" s="108">
        <v>1374652</v>
      </c>
      <c r="E10" s="107">
        <v>19060.237305999999</v>
      </c>
      <c r="F10" s="10">
        <v>4.7347940193144984</v>
      </c>
    </row>
    <row r="11" spans="1:6" x14ac:dyDescent="0.2">
      <c r="A11" s="10" t="s">
        <v>267</v>
      </c>
      <c r="B11" s="10" t="s">
        <v>268</v>
      </c>
      <c r="C11" s="10" t="s">
        <v>269</v>
      </c>
      <c r="D11" s="108">
        <v>2324211</v>
      </c>
      <c r="E11" s="107">
        <v>17462.9593485</v>
      </c>
      <c r="F11" s="10">
        <v>4.3380108104310926</v>
      </c>
    </row>
    <row r="12" spans="1:6" x14ac:dyDescent="0.2">
      <c r="A12" s="10" t="s">
        <v>314</v>
      </c>
      <c r="B12" s="10" t="s">
        <v>315</v>
      </c>
      <c r="C12" s="10" t="s">
        <v>264</v>
      </c>
      <c r="D12" s="108">
        <v>4013153</v>
      </c>
      <c r="E12" s="107">
        <v>16353.598475000001</v>
      </c>
      <c r="F12" s="10">
        <v>4.0624321203664193</v>
      </c>
    </row>
    <row r="13" spans="1:6" x14ac:dyDescent="0.2">
      <c r="A13" s="10" t="s">
        <v>278</v>
      </c>
      <c r="B13" s="10" t="s">
        <v>279</v>
      </c>
      <c r="C13" s="10" t="s">
        <v>280</v>
      </c>
      <c r="D13" s="108">
        <v>1631440</v>
      </c>
      <c r="E13" s="107">
        <v>14702.53728</v>
      </c>
      <c r="F13" s="10">
        <v>3.6522885032590193</v>
      </c>
    </row>
    <row r="14" spans="1:6" x14ac:dyDescent="0.2">
      <c r="A14" s="10" t="s">
        <v>290</v>
      </c>
      <c r="B14" s="10" t="s">
        <v>291</v>
      </c>
      <c r="C14" s="10" t="s">
        <v>292</v>
      </c>
      <c r="D14" s="108">
        <v>7419223</v>
      </c>
      <c r="E14" s="107">
        <v>13829.431672000001</v>
      </c>
      <c r="F14" s="10">
        <v>3.4353984853321693</v>
      </c>
    </row>
    <row r="15" spans="1:6" x14ac:dyDescent="0.2">
      <c r="A15" s="10" t="s">
        <v>302</v>
      </c>
      <c r="B15" s="10" t="s">
        <v>303</v>
      </c>
      <c r="C15" s="10" t="s">
        <v>304</v>
      </c>
      <c r="D15" s="108">
        <v>6549242</v>
      </c>
      <c r="E15" s="107">
        <v>13494.713141</v>
      </c>
      <c r="F15" s="10">
        <v>3.3522503443468707</v>
      </c>
    </row>
    <row r="16" spans="1:6" x14ac:dyDescent="0.2">
      <c r="A16" s="10" t="s">
        <v>281</v>
      </c>
      <c r="B16" s="10" t="s">
        <v>282</v>
      </c>
      <c r="C16" s="10" t="s">
        <v>283</v>
      </c>
      <c r="D16" s="108">
        <v>2059699</v>
      </c>
      <c r="E16" s="107">
        <v>13291.237647</v>
      </c>
      <c r="F16" s="10">
        <v>3.3017045648478405</v>
      </c>
    </row>
    <row r="17" spans="1:6" x14ac:dyDescent="0.2">
      <c r="A17" s="10" t="s">
        <v>362</v>
      </c>
      <c r="B17" s="10" t="s">
        <v>363</v>
      </c>
      <c r="C17" s="10" t="s">
        <v>292</v>
      </c>
      <c r="D17" s="108">
        <v>7465496</v>
      </c>
      <c r="E17" s="107">
        <v>10007.497388</v>
      </c>
      <c r="F17" s="10">
        <v>2.485983674825075</v>
      </c>
    </row>
    <row r="18" spans="1:6" x14ac:dyDescent="0.2">
      <c r="A18" s="10" t="s">
        <v>356</v>
      </c>
      <c r="B18" s="10" t="s">
        <v>357</v>
      </c>
      <c r="C18" s="10" t="s">
        <v>301</v>
      </c>
      <c r="D18" s="108">
        <v>5948967</v>
      </c>
      <c r="E18" s="107">
        <v>9402.3423435000004</v>
      </c>
      <c r="F18" s="10">
        <v>2.3356558253100728</v>
      </c>
    </row>
    <row r="19" spans="1:6" x14ac:dyDescent="0.2">
      <c r="A19" s="10" t="s">
        <v>360</v>
      </c>
      <c r="B19" s="10" t="s">
        <v>361</v>
      </c>
      <c r="C19" s="10" t="s">
        <v>274</v>
      </c>
      <c r="D19" s="108">
        <v>3578627</v>
      </c>
      <c r="E19" s="107">
        <v>8629.8590105000003</v>
      </c>
      <c r="F19" s="10">
        <v>2.1437616003647642</v>
      </c>
    </row>
    <row r="20" spans="1:6" x14ac:dyDescent="0.2">
      <c r="A20" s="10" t="s">
        <v>369</v>
      </c>
      <c r="B20" s="10" t="s">
        <v>370</v>
      </c>
      <c r="C20" s="10" t="s">
        <v>301</v>
      </c>
      <c r="D20" s="108">
        <v>2960778</v>
      </c>
      <c r="E20" s="107">
        <v>8623.2659249999997</v>
      </c>
      <c r="F20" s="10">
        <v>2.1421237979967733</v>
      </c>
    </row>
    <row r="21" spans="1:6" x14ac:dyDescent="0.2">
      <c r="A21" s="10" t="s">
        <v>366</v>
      </c>
      <c r="B21" s="10" t="s">
        <v>367</v>
      </c>
      <c r="C21" s="10" t="s">
        <v>368</v>
      </c>
      <c r="D21" s="108">
        <v>1460704</v>
      </c>
      <c r="E21" s="107">
        <v>8139.0426880000005</v>
      </c>
      <c r="F21" s="10">
        <v>2.0218368755543654</v>
      </c>
    </row>
    <row r="22" spans="1:6" x14ac:dyDescent="0.2">
      <c r="A22" s="10" t="s">
        <v>275</v>
      </c>
      <c r="B22" s="10" t="s">
        <v>276</v>
      </c>
      <c r="C22" s="10" t="s">
        <v>277</v>
      </c>
      <c r="D22" s="108">
        <v>2371971</v>
      </c>
      <c r="E22" s="107">
        <v>7597.4231129999998</v>
      </c>
      <c r="F22" s="10">
        <v>1.8872920069211512</v>
      </c>
    </row>
    <row r="23" spans="1:6" x14ac:dyDescent="0.2">
      <c r="A23" s="10" t="s">
        <v>358</v>
      </c>
      <c r="B23" s="10" t="s">
        <v>359</v>
      </c>
      <c r="C23" s="10" t="s">
        <v>269</v>
      </c>
      <c r="D23" s="108">
        <v>905548</v>
      </c>
      <c r="E23" s="107">
        <v>7571.2868280000002</v>
      </c>
      <c r="F23" s="10">
        <v>1.8807994368697729</v>
      </c>
    </row>
    <row r="24" spans="1:6" x14ac:dyDescent="0.2">
      <c r="A24" s="10" t="s">
        <v>310</v>
      </c>
      <c r="B24" s="10" t="s">
        <v>311</v>
      </c>
      <c r="C24" s="10" t="s">
        <v>289</v>
      </c>
      <c r="D24" s="108">
        <v>511834</v>
      </c>
      <c r="E24" s="107">
        <v>7262.6685429999998</v>
      </c>
      <c r="F24" s="10">
        <v>1.804134913411342</v>
      </c>
    </row>
    <row r="25" spans="1:6" x14ac:dyDescent="0.2">
      <c r="A25" s="10" t="s">
        <v>284</v>
      </c>
      <c r="B25" s="10" t="s">
        <v>285</v>
      </c>
      <c r="C25" s="10" t="s">
        <v>286</v>
      </c>
      <c r="D25" s="108">
        <v>242107</v>
      </c>
      <c r="E25" s="107">
        <v>7102.8141125000002</v>
      </c>
      <c r="F25" s="10">
        <v>1.7644251349158737</v>
      </c>
    </row>
    <row r="26" spans="1:6" x14ac:dyDescent="0.2">
      <c r="A26" s="10" t="s">
        <v>383</v>
      </c>
      <c r="B26" s="10" t="s">
        <v>384</v>
      </c>
      <c r="C26" s="10" t="s">
        <v>380</v>
      </c>
      <c r="D26" s="108">
        <v>1338759</v>
      </c>
      <c r="E26" s="107">
        <v>6910.0045785000002</v>
      </c>
      <c r="F26" s="10">
        <v>1.7165289091872129</v>
      </c>
    </row>
    <row r="27" spans="1:6" x14ac:dyDescent="0.2">
      <c r="A27" s="10" t="s">
        <v>323</v>
      </c>
      <c r="B27" s="10" t="s">
        <v>324</v>
      </c>
      <c r="C27" s="10" t="s">
        <v>264</v>
      </c>
      <c r="D27" s="108">
        <v>1935519</v>
      </c>
      <c r="E27" s="107">
        <v>5999.1411404999999</v>
      </c>
      <c r="F27" s="10">
        <v>1.4902593885397954</v>
      </c>
    </row>
    <row r="28" spans="1:6" x14ac:dyDescent="0.2">
      <c r="A28" s="10" t="s">
        <v>272</v>
      </c>
      <c r="B28" s="10" t="s">
        <v>273</v>
      </c>
      <c r="C28" s="10" t="s">
        <v>274</v>
      </c>
      <c r="D28" s="108">
        <v>2995176</v>
      </c>
      <c r="E28" s="107">
        <v>5987.3568240000004</v>
      </c>
      <c r="F28" s="10">
        <v>1.4873320214566825</v>
      </c>
    </row>
    <row r="29" spans="1:6" x14ac:dyDescent="0.2">
      <c r="A29" s="10" t="s">
        <v>325</v>
      </c>
      <c r="B29" s="10" t="s">
        <v>326</v>
      </c>
      <c r="C29" s="10" t="s">
        <v>283</v>
      </c>
      <c r="D29" s="108">
        <v>2746634</v>
      </c>
      <c r="E29" s="107">
        <v>5886.0366620000004</v>
      </c>
      <c r="F29" s="10">
        <v>1.4621628648836653</v>
      </c>
    </row>
    <row r="30" spans="1:6" x14ac:dyDescent="0.2">
      <c r="A30" s="10" t="s">
        <v>834</v>
      </c>
      <c r="B30" s="10" t="s">
        <v>833</v>
      </c>
      <c r="C30" s="10" t="s">
        <v>289</v>
      </c>
      <c r="D30" s="108">
        <v>330103</v>
      </c>
      <c r="E30" s="107">
        <v>5802.2204309999997</v>
      </c>
      <c r="F30" s="10">
        <v>1.4413418969760223</v>
      </c>
    </row>
    <row r="31" spans="1:6" x14ac:dyDescent="0.2">
      <c r="A31" s="10" t="s">
        <v>316</v>
      </c>
      <c r="B31" s="10" t="s">
        <v>317</v>
      </c>
      <c r="C31" s="10" t="s">
        <v>289</v>
      </c>
      <c r="D31" s="108">
        <v>440701</v>
      </c>
      <c r="E31" s="107">
        <v>5324.3291314999997</v>
      </c>
      <c r="F31" s="10">
        <v>1.3226279045724363</v>
      </c>
    </row>
    <row r="32" spans="1:6" x14ac:dyDescent="0.2">
      <c r="A32" s="10" t="s">
        <v>387</v>
      </c>
      <c r="B32" s="10" t="s">
        <v>388</v>
      </c>
      <c r="C32" s="10" t="s">
        <v>309</v>
      </c>
      <c r="D32" s="108">
        <v>2216044</v>
      </c>
      <c r="E32" s="107">
        <v>5044.8241660000003</v>
      </c>
      <c r="F32" s="10">
        <v>1.2531954826265925</v>
      </c>
    </row>
    <row r="33" spans="1:6" x14ac:dyDescent="0.2">
      <c r="A33" s="10" t="s">
        <v>364</v>
      </c>
      <c r="B33" s="10" t="s">
        <v>365</v>
      </c>
      <c r="C33" s="10" t="s">
        <v>289</v>
      </c>
      <c r="D33" s="108">
        <v>44826</v>
      </c>
      <c r="E33" s="107">
        <v>4888.4097780000002</v>
      </c>
      <c r="F33" s="10">
        <v>1.2143402523927063</v>
      </c>
    </row>
    <row r="34" spans="1:6" x14ac:dyDescent="0.2">
      <c r="A34" s="10" t="s">
        <v>376</v>
      </c>
      <c r="B34" s="10" t="s">
        <v>377</v>
      </c>
      <c r="C34" s="10" t="s">
        <v>295</v>
      </c>
      <c r="D34" s="108">
        <v>399808</v>
      </c>
      <c r="E34" s="107">
        <v>4631.9755839999998</v>
      </c>
      <c r="F34" s="10">
        <v>1.1506388897807767</v>
      </c>
    </row>
    <row r="35" spans="1:6" x14ac:dyDescent="0.2">
      <c r="A35" s="10" t="s">
        <v>371</v>
      </c>
      <c r="B35" s="10" t="s">
        <v>372</v>
      </c>
      <c r="C35" s="10" t="s">
        <v>1560</v>
      </c>
      <c r="D35" s="108">
        <v>2923868</v>
      </c>
      <c r="E35" s="107">
        <v>4512.9902579999998</v>
      </c>
      <c r="F35" s="10">
        <v>1.1210814923105132</v>
      </c>
    </row>
    <row r="36" spans="1:6" x14ac:dyDescent="0.2">
      <c r="A36" s="10" t="s">
        <v>378</v>
      </c>
      <c r="B36" s="10" t="s">
        <v>379</v>
      </c>
      <c r="C36" s="10" t="s">
        <v>380</v>
      </c>
      <c r="D36" s="108">
        <v>604303</v>
      </c>
      <c r="E36" s="107">
        <v>4279.3716944999996</v>
      </c>
      <c r="F36" s="10">
        <v>1.0630478089149531</v>
      </c>
    </row>
    <row r="37" spans="1:6" x14ac:dyDescent="0.2">
      <c r="A37" s="10" t="s">
        <v>381</v>
      </c>
      <c r="B37" s="10" t="s">
        <v>382</v>
      </c>
      <c r="C37" s="10" t="s">
        <v>283</v>
      </c>
      <c r="D37" s="108">
        <v>137369</v>
      </c>
      <c r="E37" s="107">
        <v>4099.2283289999996</v>
      </c>
      <c r="F37" s="10">
        <v>1.0182980129971402</v>
      </c>
    </row>
    <row r="38" spans="1:6" x14ac:dyDescent="0.2">
      <c r="A38" s="10" t="s">
        <v>809</v>
      </c>
      <c r="B38" s="10" t="s">
        <v>808</v>
      </c>
      <c r="C38" s="10" t="s">
        <v>274</v>
      </c>
      <c r="D38" s="108">
        <v>1146089</v>
      </c>
      <c r="E38" s="107">
        <v>4079.5037954999998</v>
      </c>
      <c r="F38" s="10">
        <v>1.0133981997497905</v>
      </c>
    </row>
    <row r="39" spans="1:6" x14ac:dyDescent="0.2">
      <c r="A39" s="10" t="s">
        <v>287</v>
      </c>
      <c r="B39" s="10" t="s">
        <v>288</v>
      </c>
      <c r="C39" s="10" t="s">
        <v>289</v>
      </c>
      <c r="D39" s="108">
        <v>881052</v>
      </c>
      <c r="E39" s="107">
        <v>3885.8798459999998</v>
      </c>
      <c r="F39" s="10">
        <v>0.96529966333754635</v>
      </c>
    </row>
    <row r="40" spans="1:6" x14ac:dyDescent="0.2">
      <c r="A40" s="10" t="s">
        <v>296</v>
      </c>
      <c r="B40" s="10" t="s">
        <v>297</v>
      </c>
      <c r="C40" s="10" t="s">
        <v>298</v>
      </c>
      <c r="D40" s="108">
        <v>402972</v>
      </c>
      <c r="E40" s="107">
        <v>3684.574482</v>
      </c>
      <c r="F40" s="10">
        <v>0.9152929704395999</v>
      </c>
    </row>
    <row r="41" spans="1:6" x14ac:dyDescent="0.2">
      <c r="A41" s="10" t="s">
        <v>293</v>
      </c>
      <c r="B41" s="10" t="s">
        <v>294</v>
      </c>
      <c r="C41" s="10" t="s">
        <v>295</v>
      </c>
      <c r="D41" s="108">
        <v>600000</v>
      </c>
      <c r="E41" s="107">
        <v>3616.2</v>
      </c>
      <c r="F41" s="10">
        <v>0.89830792018813121</v>
      </c>
    </row>
    <row r="42" spans="1:6" x14ac:dyDescent="0.2">
      <c r="A42" s="10" t="s">
        <v>299</v>
      </c>
      <c r="B42" s="10" t="s">
        <v>300</v>
      </c>
      <c r="C42" s="10" t="s">
        <v>301</v>
      </c>
      <c r="D42" s="108">
        <v>919031</v>
      </c>
      <c r="E42" s="107">
        <v>3490.9392535000002</v>
      </c>
      <c r="F42" s="10">
        <v>0.86719163218701745</v>
      </c>
    </row>
    <row r="43" spans="1:6" x14ac:dyDescent="0.2">
      <c r="A43" s="10" t="s">
        <v>320</v>
      </c>
      <c r="B43" s="10" t="s">
        <v>321</v>
      </c>
      <c r="C43" s="10" t="s">
        <v>322</v>
      </c>
      <c r="D43" s="108">
        <v>3057159</v>
      </c>
      <c r="E43" s="107">
        <v>3463.7611470000002</v>
      </c>
      <c r="F43" s="10">
        <v>0.86044026104475024</v>
      </c>
    </row>
    <row r="44" spans="1:6" x14ac:dyDescent="0.2">
      <c r="A44" s="10" t="s">
        <v>1559</v>
      </c>
      <c r="B44" s="10" t="s">
        <v>1558</v>
      </c>
      <c r="C44" s="10" t="s">
        <v>298</v>
      </c>
      <c r="D44" s="108">
        <v>1500000</v>
      </c>
      <c r="E44" s="107">
        <v>3212.25</v>
      </c>
      <c r="F44" s="10">
        <v>0.79796184299107464</v>
      </c>
    </row>
    <row r="45" spans="1:6" x14ac:dyDescent="0.2">
      <c r="A45" s="10" t="s">
        <v>1557</v>
      </c>
      <c r="B45" s="10" t="s">
        <v>1556</v>
      </c>
      <c r="C45" s="10" t="s">
        <v>289</v>
      </c>
      <c r="D45" s="108">
        <v>546279</v>
      </c>
      <c r="E45" s="107">
        <v>3065.1714689999999</v>
      </c>
      <c r="F45" s="10">
        <v>0.76142575281715297</v>
      </c>
    </row>
    <row r="46" spans="1:6" x14ac:dyDescent="0.2">
      <c r="A46" s="10" t="s">
        <v>305</v>
      </c>
      <c r="B46" s="10" t="s">
        <v>306</v>
      </c>
      <c r="C46" s="10" t="s">
        <v>286</v>
      </c>
      <c r="D46" s="108">
        <v>920735</v>
      </c>
      <c r="E46" s="107">
        <v>2996.5320575000001</v>
      </c>
      <c r="F46" s="10">
        <v>0.74437489086607123</v>
      </c>
    </row>
    <row r="47" spans="1:6" x14ac:dyDescent="0.2">
      <c r="A47" s="10" t="s">
        <v>373</v>
      </c>
      <c r="B47" s="10" t="s">
        <v>374</v>
      </c>
      <c r="C47" s="10" t="s">
        <v>375</v>
      </c>
      <c r="D47" s="108">
        <v>1278633</v>
      </c>
      <c r="E47" s="107">
        <v>2735.6353035000002</v>
      </c>
      <c r="F47" s="10">
        <v>0.67956497424929818</v>
      </c>
    </row>
    <row r="48" spans="1:6" x14ac:dyDescent="0.2">
      <c r="A48" s="10" t="s">
        <v>318</v>
      </c>
      <c r="B48" s="10" t="s">
        <v>319</v>
      </c>
      <c r="C48" s="10" t="s">
        <v>298</v>
      </c>
      <c r="D48" s="108">
        <v>381779</v>
      </c>
      <c r="E48" s="107">
        <v>2528.7132065000001</v>
      </c>
      <c r="F48" s="10">
        <v>0.6281630167809511</v>
      </c>
    </row>
    <row r="49" spans="1:6" x14ac:dyDescent="0.2">
      <c r="A49" s="10" t="s">
        <v>327</v>
      </c>
      <c r="B49" s="10" t="s">
        <v>328</v>
      </c>
      <c r="C49" s="10" t="s">
        <v>329</v>
      </c>
      <c r="D49" s="108">
        <v>1075124</v>
      </c>
      <c r="E49" s="107">
        <v>2319.5800300000001</v>
      </c>
      <c r="F49" s="10">
        <v>0.57621180035927855</v>
      </c>
    </row>
    <row r="50" spans="1:6" x14ac:dyDescent="0.2">
      <c r="A50" s="10" t="s">
        <v>1555</v>
      </c>
      <c r="B50" s="10" t="s">
        <v>1554</v>
      </c>
      <c r="C50" s="10" t="s">
        <v>269</v>
      </c>
      <c r="D50" s="108">
        <v>381063</v>
      </c>
      <c r="E50" s="107">
        <v>2246.7474480000001</v>
      </c>
      <c r="F50" s="10">
        <v>0.55811930402103638</v>
      </c>
    </row>
    <row r="51" spans="1:6" x14ac:dyDescent="0.2">
      <c r="A51" s="10" t="s">
        <v>1526</v>
      </c>
      <c r="B51" s="10" t="s">
        <v>1525</v>
      </c>
      <c r="C51" s="10" t="s">
        <v>380</v>
      </c>
      <c r="D51" s="108">
        <v>1695647</v>
      </c>
      <c r="E51" s="107">
        <v>2211.1236880000001</v>
      </c>
      <c r="F51" s="10">
        <v>0.54926993016038672</v>
      </c>
    </row>
    <row r="52" spans="1:6" x14ac:dyDescent="0.2">
      <c r="A52" s="10" t="s">
        <v>1553</v>
      </c>
      <c r="B52" s="10" t="s">
        <v>1552</v>
      </c>
      <c r="C52" s="10" t="s">
        <v>309</v>
      </c>
      <c r="D52" s="108">
        <v>108078</v>
      </c>
      <c r="E52" s="107">
        <v>2134.4324219999999</v>
      </c>
      <c r="F52" s="10">
        <v>0.53021888993665611</v>
      </c>
    </row>
    <row r="53" spans="1:6" x14ac:dyDescent="0.2">
      <c r="A53" s="10" t="s">
        <v>818</v>
      </c>
      <c r="B53" s="10" t="s">
        <v>817</v>
      </c>
      <c r="C53" s="10" t="s">
        <v>292</v>
      </c>
      <c r="D53" s="108">
        <v>3124428</v>
      </c>
      <c r="E53" s="107">
        <v>2118.3621840000001</v>
      </c>
      <c r="F53" s="10">
        <v>0.52622684799353669</v>
      </c>
    </row>
    <row r="54" spans="1:6" x14ac:dyDescent="0.2">
      <c r="A54" s="10" t="s">
        <v>1535</v>
      </c>
      <c r="B54" s="10" t="s">
        <v>1534</v>
      </c>
      <c r="C54" s="10" t="s">
        <v>283</v>
      </c>
      <c r="D54" s="108">
        <v>1791828</v>
      </c>
      <c r="E54" s="107">
        <v>1833.0400440000001</v>
      </c>
      <c r="F54" s="10">
        <v>0.45534936937868498</v>
      </c>
    </row>
    <row r="55" spans="1:6" x14ac:dyDescent="0.2">
      <c r="A55" s="10" t="s">
        <v>1551</v>
      </c>
      <c r="B55" s="10" t="s">
        <v>1550</v>
      </c>
      <c r="C55" s="10" t="s">
        <v>380</v>
      </c>
      <c r="D55" s="108">
        <v>160000</v>
      </c>
      <c r="E55" s="107">
        <v>1573.36</v>
      </c>
      <c r="F55" s="10">
        <v>0.39084169827642223</v>
      </c>
    </row>
    <row r="56" spans="1:6" x14ac:dyDescent="0.2">
      <c r="A56" s="10" t="s">
        <v>1549</v>
      </c>
      <c r="B56" s="10" t="s">
        <v>1548</v>
      </c>
      <c r="C56" s="10" t="s">
        <v>814</v>
      </c>
      <c r="D56" s="108">
        <v>1774842</v>
      </c>
      <c r="E56" s="107">
        <v>1563.635802</v>
      </c>
      <c r="F56" s="10">
        <v>0.38842608960409286</v>
      </c>
    </row>
    <row r="57" spans="1:6" x14ac:dyDescent="0.2">
      <c r="A57" s="10" t="s">
        <v>312</v>
      </c>
      <c r="B57" s="10" t="s">
        <v>313</v>
      </c>
      <c r="C57" s="10" t="s">
        <v>283</v>
      </c>
      <c r="D57" s="108">
        <v>265282</v>
      </c>
      <c r="E57" s="107">
        <v>1305.850645</v>
      </c>
      <c r="F57" s="10">
        <v>0.32438913140486691</v>
      </c>
    </row>
    <row r="58" spans="1:6" x14ac:dyDescent="0.2">
      <c r="A58" s="10" t="s">
        <v>1547</v>
      </c>
      <c r="B58" s="10" t="s">
        <v>1546</v>
      </c>
      <c r="C58" s="10" t="s">
        <v>322</v>
      </c>
      <c r="D58" s="108">
        <v>2436728</v>
      </c>
      <c r="E58" s="107">
        <v>877.22208000000001</v>
      </c>
      <c r="F58" s="10">
        <v>0.21791259947677297</v>
      </c>
    </row>
    <row r="59" spans="1:6" x14ac:dyDescent="0.2">
      <c r="A59" s="10" t="s">
        <v>392</v>
      </c>
      <c r="B59" s="10" t="s">
        <v>1545</v>
      </c>
      <c r="C59" s="10" t="s">
        <v>277</v>
      </c>
      <c r="D59" s="108">
        <v>672648</v>
      </c>
      <c r="E59" s="107">
        <v>674.66594399999997</v>
      </c>
      <c r="F59" s="10">
        <v>0.16759519965057304</v>
      </c>
    </row>
    <row r="60" spans="1:6" x14ac:dyDescent="0.2">
      <c r="A60" s="11" t="s">
        <v>45</v>
      </c>
      <c r="B60" s="10"/>
      <c r="C60" s="10"/>
      <c r="D60" s="108"/>
      <c r="E60" s="28">
        <f xml:space="preserve"> SUM(E8:E59)</f>
        <v>370728.47119399998</v>
      </c>
      <c r="F60" s="11">
        <f xml:space="preserve"> SUM(F8:F59)</f>
        <v>92.09344668790655</v>
      </c>
    </row>
    <row r="61" spans="1:6" x14ac:dyDescent="0.2">
      <c r="A61" s="10"/>
      <c r="B61" s="10"/>
      <c r="C61" s="10"/>
      <c r="D61" s="108"/>
      <c r="E61" s="107"/>
      <c r="F61" s="10"/>
    </row>
    <row r="62" spans="1:6" x14ac:dyDescent="0.2">
      <c r="A62" s="11" t="s">
        <v>1544</v>
      </c>
      <c r="B62" s="10"/>
      <c r="C62" s="10"/>
      <c r="D62" s="108"/>
      <c r="E62" s="107"/>
      <c r="F62" s="10"/>
    </row>
    <row r="63" spans="1:6" x14ac:dyDescent="0.2">
      <c r="A63" s="10" t="s">
        <v>391</v>
      </c>
      <c r="B63" s="10" t="s">
        <v>1543</v>
      </c>
      <c r="C63" s="10" t="s">
        <v>269</v>
      </c>
      <c r="D63" s="108">
        <v>30000</v>
      </c>
      <c r="E63" s="107">
        <v>3.0000000000000001E-3</v>
      </c>
      <c r="F63" s="19" t="s">
        <v>1538</v>
      </c>
    </row>
    <row r="64" spans="1:6" x14ac:dyDescent="0.2">
      <c r="A64" s="10" t="s">
        <v>1542</v>
      </c>
      <c r="B64" s="10" t="s">
        <v>1541</v>
      </c>
      <c r="C64" s="10" t="s">
        <v>1540</v>
      </c>
      <c r="D64" s="108">
        <v>3500</v>
      </c>
      <c r="E64" s="107">
        <v>3.5E-4</v>
      </c>
      <c r="F64" s="19" t="s">
        <v>1538</v>
      </c>
    </row>
    <row r="65" spans="1:10" x14ac:dyDescent="0.2">
      <c r="A65" s="10" t="s">
        <v>392</v>
      </c>
      <c r="B65" s="10" t="s">
        <v>1539</v>
      </c>
      <c r="C65" s="10" t="s">
        <v>380</v>
      </c>
      <c r="D65" s="108">
        <v>2900</v>
      </c>
      <c r="E65" s="107">
        <v>2.9E-4</v>
      </c>
      <c r="F65" s="19" t="s">
        <v>1538</v>
      </c>
    </row>
    <row r="66" spans="1:10" x14ac:dyDescent="0.2">
      <c r="A66" s="11" t="s">
        <v>45</v>
      </c>
      <c r="B66" s="10"/>
      <c r="C66" s="10"/>
      <c r="D66" s="107"/>
      <c r="E66" s="28">
        <f>SUM(E63:E65)</f>
        <v>3.64E-3</v>
      </c>
      <c r="F66" s="11">
        <f>SUM(F63:F65)</f>
        <v>0</v>
      </c>
    </row>
    <row r="67" spans="1:10" x14ac:dyDescent="0.2">
      <c r="A67" s="10"/>
      <c r="B67" s="10"/>
      <c r="C67" s="10"/>
      <c r="D67" s="107"/>
      <c r="E67" s="107"/>
      <c r="F67" s="10"/>
    </row>
    <row r="68" spans="1:10" x14ac:dyDescent="0.2">
      <c r="A68" s="11" t="s">
        <v>45</v>
      </c>
      <c r="B68" s="10"/>
      <c r="C68" s="10"/>
      <c r="D68" s="107"/>
      <c r="E68" s="28">
        <v>370728.47483399999</v>
      </c>
      <c r="F68" s="11">
        <v>92.093447592126665</v>
      </c>
      <c r="I68" s="110"/>
      <c r="J68" s="110"/>
    </row>
    <row r="69" spans="1:10" x14ac:dyDescent="0.2">
      <c r="A69" s="10"/>
      <c r="B69" s="10"/>
      <c r="C69" s="10"/>
      <c r="D69" s="107"/>
      <c r="E69" s="107"/>
      <c r="F69" s="10"/>
    </row>
    <row r="70" spans="1:10" x14ac:dyDescent="0.2">
      <c r="A70" s="11" t="s">
        <v>46</v>
      </c>
      <c r="B70" s="10"/>
      <c r="C70" s="10"/>
      <c r="D70" s="107"/>
      <c r="E70" s="28">
        <v>31828.367728699999</v>
      </c>
      <c r="F70" s="11">
        <v>7.91</v>
      </c>
      <c r="I70" s="110"/>
      <c r="J70" s="110"/>
    </row>
    <row r="71" spans="1:10" x14ac:dyDescent="0.2">
      <c r="A71" s="10"/>
      <c r="B71" s="10"/>
      <c r="C71" s="10"/>
      <c r="D71" s="107"/>
      <c r="E71" s="107"/>
      <c r="F71" s="10"/>
    </row>
    <row r="72" spans="1:10" x14ac:dyDescent="0.2">
      <c r="A72" s="13" t="s">
        <v>47</v>
      </c>
      <c r="B72" s="7"/>
      <c r="C72" s="7"/>
      <c r="D72" s="111"/>
      <c r="E72" s="106">
        <v>402556.84256269998</v>
      </c>
      <c r="F72" s="13">
        <f xml:space="preserve"> ROUND(SUM(F68:F71),2)</f>
        <v>100</v>
      </c>
      <c r="I72" s="110"/>
      <c r="J72" s="110"/>
    </row>
    <row r="73" spans="1:10" x14ac:dyDescent="0.2">
      <c r="A73" s="2" t="s">
        <v>800</v>
      </c>
      <c r="F73" s="2" t="s">
        <v>1537</v>
      </c>
    </row>
    <row r="75" spans="1:10" x14ac:dyDescent="0.2">
      <c r="A75" s="1" t="s">
        <v>48</v>
      </c>
      <c r="B75" s="3"/>
      <c r="C75" s="3"/>
      <c r="D75" s="3"/>
    </row>
    <row r="76" spans="1:10" x14ac:dyDescent="0.2">
      <c r="A76" s="1" t="s">
        <v>49</v>
      </c>
      <c r="B76" s="3"/>
      <c r="C76" s="3"/>
      <c r="D76" s="3"/>
    </row>
    <row r="77" spans="1:10" x14ac:dyDescent="0.2">
      <c r="A77" s="1" t="s">
        <v>50</v>
      </c>
      <c r="B77" s="3"/>
      <c r="C77" s="3"/>
      <c r="D77" s="3"/>
    </row>
    <row r="78" spans="1:10" x14ac:dyDescent="0.2">
      <c r="A78" s="3" t="s">
        <v>851</v>
      </c>
      <c r="B78" s="3"/>
      <c r="C78" s="3"/>
      <c r="D78" s="14">
        <v>524.3954</v>
      </c>
      <c r="E78" s="109"/>
      <c r="F78" s="109"/>
    </row>
    <row r="79" spans="1:10" x14ac:dyDescent="0.2">
      <c r="A79" s="3" t="s">
        <v>859</v>
      </c>
      <c r="B79" s="3"/>
      <c r="C79" s="3"/>
      <c r="D79" s="14">
        <v>41.507399999999997</v>
      </c>
      <c r="E79" s="109"/>
      <c r="F79" s="109"/>
    </row>
    <row r="80" spans="1:10" x14ac:dyDescent="0.2">
      <c r="A80" s="3" t="s">
        <v>853</v>
      </c>
      <c r="B80" s="3"/>
      <c r="C80" s="3"/>
      <c r="D80" s="14">
        <v>551.6454</v>
      </c>
      <c r="E80" s="109"/>
      <c r="F80" s="109"/>
    </row>
    <row r="81" spans="1:6" x14ac:dyDescent="0.2">
      <c r="A81" s="3" t="s">
        <v>861</v>
      </c>
      <c r="B81" s="3"/>
      <c r="C81" s="3"/>
      <c r="D81" s="14">
        <v>44.189</v>
      </c>
      <c r="E81" s="109"/>
      <c r="F81" s="109"/>
    </row>
    <row r="82" spans="1:6" x14ac:dyDescent="0.2">
      <c r="A82" s="3"/>
      <c r="B82" s="3"/>
      <c r="C82" s="3"/>
      <c r="D82" s="14"/>
      <c r="E82" s="3"/>
    </row>
    <row r="83" spans="1:6" x14ac:dyDescent="0.2">
      <c r="A83" s="1" t="s">
        <v>54</v>
      </c>
      <c r="B83" s="3"/>
      <c r="C83" s="3"/>
      <c r="D83" s="3"/>
      <c r="E83" s="3"/>
    </row>
    <row r="84" spans="1:6" x14ac:dyDescent="0.2">
      <c r="A84" s="3" t="s">
        <v>851</v>
      </c>
      <c r="B84" s="3"/>
      <c r="C84" s="3"/>
      <c r="D84" s="14">
        <v>573.76080000000002</v>
      </c>
      <c r="E84" s="3"/>
      <c r="F84" s="109"/>
    </row>
    <row r="85" spans="1:6" x14ac:dyDescent="0.2">
      <c r="A85" s="3" t="s">
        <v>859</v>
      </c>
      <c r="B85" s="3"/>
      <c r="C85" s="3"/>
      <c r="D85" s="14">
        <v>41.339599999999997</v>
      </c>
      <c r="E85" s="3"/>
      <c r="F85" s="109"/>
    </row>
    <row r="86" spans="1:6" x14ac:dyDescent="0.2">
      <c r="A86" s="3" t="s">
        <v>853</v>
      </c>
      <c r="B86" s="3"/>
      <c r="C86" s="3"/>
      <c r="D86" s="14">
        <v>606.48919999999998</v>
      </c>
      <c r="E86" s="3"/>
      <c r="F86" s="109"/>
    </row>
    <row r="87" spans="1:6" x14ac:dyDescent="0.2">
      <c r="A87" s="3" t="s">
        <v>861</v>
      </c>
      <c r="B87" s="3"/>
      <c r="C87" s="3"/>
      <c r="D87" s="14">
        <v>44.496400000000001</v>
      </c>
      <c r="E87" s="3"/>
      <c r="F87" s="109"/>
    </row>
    <row r="88" spans="1:6" x14ac:dyDescent="0.2">
      <c r="A88" s="3"/>
      <c r="B88" s="3"/>
      <c r="C88" s="3"/>
      <c r="D88" s="3"/>
    </row>
    <row r="89" spans="1:6" x14ac:dyDescent="0.2">
      <c r="A89" s="1" t="s">
        <v>55</v>
      </c>
      <c r="B89" s="3"/>
      <c r="C89" s="3"/>
      <c r="D89" s="15" t="s">
        <v>392</v>
      </c>
    </row>
    <row r="90" spans="1:6" x14ac:dyDescent="0.2">
      <c r="A90" s="32" t="s">
        <v>854</v>
      </c>
      <c r="B90" s="33"/>
      <c r="C90" s="92" t="s">
        <v>855</v>
      </c>
      <c r="D90" s="93"/>
    </row>
    <row r="91" spans="1:6" x14ac:dyDescent="0.2">
      <c r="A91" s="105"/>
      <c r="B91" s="104"/>
      <c r="C91" s="34" t="s">
        <v>856</v>
      </c>
      <c r="D91" s="34" t="s">
        <v>857</v>
      </c>
      <c r="F91" s="3"/>
    </row>
    <row r="92" spans="1:6" x14ac:dyDescent="0.2">
      <c r="A92" s="103" t="s">
        <v>859</v>
      </c>
      <c r="B92" s="102"/>
      <c r="C92" s="101">
        <v>3.3202817625000001</v>
      </c>
      <c r="D92" s="101">
        <v>3.3202817625000001</v>
      </c>
      <c r="F92" s="37"/>
    </row>
    <row r="93" spans="1:6" x14ac:dyDescent="0.2">
      <c r="A93" s="103" t="s">
        <v>861</v>
      </c>
      <c r="B93" s="102"/>
      <c r="C93" s="101">
        <v>3.3202817625000001</v>
      </c>
      <c r="D93" s="101">
        <v>3.3202817625000001</v>
      </c>
      <c r="F93" s="37"/>
    </row>
    <row r="94" spans="1:6" x14ac:dyDescent="0.2">
      <c r="A94" s="1"/>
      <c r="B94" s="3"/>
      <c r="C94" s="3"/>
      <c r="D94" s="15"/>
    </row>
    <row r="95" spans="1:6" x14ac:dyDescent="0.2">
      <c r="A95" s="17" t="s">
        <v>1481</v>
      </c>
      <c r="B95" s="3"/>
      <c r="C95" s="3"/>
      <c r="D95" s="100">
        <v>0.10890634970306476</v>
      </c>
      <c r="F95" s="37"/>
    </row>
  </sheetData>
  <mergeCells count="3">
    <mergeCell ref="A1:F1"/>
    <mergeCell ref="C90:D90"/>
    <mergeCell ref="A91:B9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E54CD-C418-4649-BCCE-E1403E75D793}">
  <dimension ref="A1:E41"/>
  <sheetViews>
    <sheetView showGridLines="0" workbookViewId="0">
      <selection sqref="A1:E1"/>
    </sheetView>
  </sheetViews>
  <sheetFormatPr defaultColWidth="9.140625" defaultRowHeight="11.25" x14ac:dyDescent="0.2"/>
  <cols>
    <col min="1" max="1" width="59.140625" style="2" bestFit="1" customWidth="1"/>
    <col min="2" max="2" width="43.140625" style="2" bestFit="1" customWidth="1"/>
    <col min="3" max="3" width="15.28515625" style="2" customWidth="1"/>
    <col min="4" max="4" width="24" style="2" bestFit="1" customWidth="1"/>
    <col min="5" max="5" width="14.140625" style="2" bestFit="1" customWidth="1"/>
    <col min="6" max="16384" width="9.140625" style="3"/>
  </cols>
  <sheetData>
    <row r="1" spans="1:5" x14ac:dyDescent="0.2">
      <c r="A1" s="89" t="s">
        <v>2000</v>
      </c>
      <c r="B1" s="89"/>
      <c r="C1" s="89"/>
      <c r="D1" s="89"/>
      <c r="E1" s="89"/>
    </row>
    <row r="3" spans="1:5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5" x14ac:dyDescent="0.2">
      <c r="A4" s="7"/>
      <c r="B4" s="7"/>
      <c r="C4" s="7"/>
      <c r="D4" s="7"/>
      <c r="E4" s="7"/>
    </row>
    <row r="5" spans="1:5" x14ac:dyDescent="0.2">
      <c r="A5" s="11" t="s">
        <v>1994</v>
      </c>
      <c r="B5" s="10"/>
      <c r="C5" s="10"/>
      <c r="D5" s="10"/>
      <c r="E5" s="10"/>
    </row>
    <row r="6" spans="1:5" x14ac:dyDescent="0.2">
      <c r="A6" s="10" t="s">
        <v>1999</v>
      </c>
      <c r="B6" s="10" t="s">
        <v>1998</v>
      </c>
      <c r="C6" s="108">
        <v>434652.64600000001</v>
      </c>
      <c r="D6" s="18">
        <v>304.93230240000003</v>
      </c>
      <c r="E6" s="10">
        <v>50.1836102778935</v>
      </c>
    </row>
    <row r="7" spans="1:5" x14ac:dyDescent="0.2">
      <c r="A7" s="10" t="s">
        <v>1997</v>
      </c>
      <c r="B7" s="10" t="s">
        <v>1996</v>
      </c>
      <c r="C7" s="108">
        <v>264460.37099999998</v>
      </c>
      <c r="D7" s="18">
        <v>182.67097649999999</v>
      </c>
      <c r="E7" s="10">
        <v>30.062702513337403</v>
      </c>
    </row>
    <row r="8" spans="1:5" x14ac:dyDescent="0.2">
      <c r="A8" s="10" t="s">
        <v>1983</v>
      </c>
      <c r="B8" s="10" t="s">
        <v>1982</v>
      </c>
      <c r="C8" s="108">
        <v>12266.629000000001</v>
      </c>
      <c r="D8" s="18">
        <v>60.824803599999996</v>
      </c>
      <c r="E8" s="10">
        <v>10.010117705036595</v>
      </c>
    </row>
    <row r="9" spans="1:5" x14ac:dyDescent="0.2">
      <c r="A9" s="10" t="s">
        <v>1991</v>
      </c>
      <c r="B9" s="10" t="s">
        <v>1990</v>
      </c>
      <c r="C9" s="108">
        <v>22412.511999999999</v>
      </c>
      <c r="D9" s="18">
        <v>59.555020000000006</v>
      </c>
      <c r="E9" s="10">
        <v>9.8011456649538395</v>
      </c>
    </row>
    <row r="10" spans="1:5" x14ac:dyDescent="0.2">
      <c r="A10" s="11" t="s">
        <v>45</v>
      </c>
      <c r="B10" s="10"/>
      <c r="C10" s="10"/>
      <c r="D10" s="11">
        <v>607.98310250000009</v>
      </c>
      <c r="E10" s="11">
        <v>100.05757616122133</v>
      </c>
    </row>
    <row r="11" spans="1:5" x14ac:dyDescent="0.2">
      <c r="A11" s="10"/>
      <c r="B11" s="10"/>
      <c r="C11" s="10"/>
      <c r="D11" s="10"/>
      <c r="E11" s="10"/>
    </row>
    <row r="12" spans="1:5" x14ac:dyDescent="0.2">
      <c r="A12" s="11" t="s">
        <v>45</v>
      </c>
      <c r="B12" s="10"/>
      <c r="C12" s="10"/>
      <c r="D12" s="11">
        <v>607.98310250000009</v>
      </c>
      <c r="E12" s="11">
        <v>100.05757616122133</v>
      </c>
    </row>
    <row r="13" spans="1:5" x14ac:dyDescent="0.2">
      <c r="A13" s="10"/>
      <c r="B13" s="10"/>
      <c r="C13" s="10"/>
      <c r="D13" s="10"/>
      <c r="E13" s="10"/>
    </row>
    <row r="14" spans="1:5" x14ac:dyDescent="0.2">
      <c r="A14" s="11" t="s">
        <v>46</v>
      </c>
      <c r="B14" s="10"/>
      <c r="C14" s="10"/>
      <c r="D14" s="11">
        <v>-0.34985189999999999</v>
      </c>
      <c r="E14" s="11">
        <v>-0.06</v>
      </c>
    </row>
    <row r="15" spans="1:5" x14ac:dyDescent="0.2">
      <c r="A15" s="10"/>
      <c r="B15" s="10"/>
      <c r="C15" s="10"/>
      <c r="D15" s="10"/>
      <c r="E15" s="10"/>
    </row>
    <row r="16" spans="1:5" x14ac:dyDescent="0.2">
      <c r="A16" s="13" t="s">
        <v>47</v>
      </c>
      <c r="B16" s="7"/>
      <c r="C16" s="7"/>
      <c r="D16" s="13">
        <v>607.63325060000011</v>
      </c>
      <c r="E16" s="13">
        <v>100</v>
      </c>
    </row>
    <row r="19" spans="1:5" x14ac:dyDescent="0.2">
      <c r="A19" s="1" t="s">
        <v>48</v>
      </c>
      <c r="B19" s="3"/>
      <c r="C19" s="3"/>
      <c r="D19" s="3"/>
    </row>
    <row r="20" spans="1:5" x14ac:dyDescent="0.2">
      <c r="A20" s="1" t="s">
        <v>49</v>
      </c>
      <c r="B20" s="3"/>
      <c r="C20" s="3"/>
      <c r="D20" s="3"/>
    </row>
    <row r="21" spans="1:5" x14ac:dyDescent="0.2">
      <c r="A21" s="1" t="s">
        <v>50</v>
      </c>
      <c r="B21" s="3"/>
      <c r="C21" s="3"/>
      <c r="D21" s="3"/>
    </row>
    <row r="22" spans="1:5" x14ac:dyDescent="0.2">
      <c r="A22" s="3" t="s">
        <v>851</v>
      </c>
      <c r="B22" s="3"/>
      <c r="C22" s="3"/>
      <c r="D22" s="14">
        <v>33.984299999999998</v>
      </c>
      <c r="E22" s="122"/>
    </row>
    <row r="23" spans="1:5" x14ac:dyDescent="0.2">
      <c r="A23" s="3" t="s">
        <v>859</v>
      </c>
      <c r="B23" s="3"/>
      <c r="C23" s="3"/>
      <c r="D23" s="14">
        <v>13.205</v>
      </c>
      <c r="E23" s="122"/>
    </row>
    <row r="24" spans="1:5" x14ac:dyDescent="0.2">
      <c r="A24" s="3" t="s">
        <v>853</v>
      </c>
      <c r="B24" s="3"/>
      <c r="C24" s="3"/>
      <c r="D24" s="14">
        <v>35.354599999999998</v>
      </c>
      <c r="E24" s="122"/>
    </row>
    <row r="25" spans="1:5" x14ac:dyDescent="0.2">
      <c r="A25" s="3" t="s">
        <v>861</v>
      </c>
      <c r="B25" s="3"/>
      <c r="C25" s="3"/>
      <c r="D25" s="14">
        <v>13.718299999999999</v>
      </c>
      <c r="E25" s="122"/>
    </row>
    <row r="26" spans="1:5" x14ac:dyDescent="0.2">
      <c r="A26" s="3"/>
      <c r="B26" s="3"/>
      <c r="C26" s="3"/>
      <c r="D26" s="14"/>
    </row>
    <row r="27" spans="1:5" x14ac:dyDescent="0.2">
      <c r="A27" s="1" t="s">
        <v>54</v>
      </c>
      <c r="B27" s="3"/>
      <c r="C27" s="3"/>
      <c r="D27" s="3"/>
    </row>
    <row r="28" spans="1:5" x14ac:dyDescent="0.2">
      <c r="A28" s="3" t="s">
        <v>851</v>
      </c>
      <c r="B28" s="3"/>
      <c r="C28" s="3"/>
      <c r="D28" s="14">
        <v>35.902500000000003</v>
      </c>
      <c r="E28" s="14"/>
    </row>
    <row r="29" spans="1:5" x14ac:dyDescent="0.2">
      <c r="A29" s="3" t="s">
        <v>859</v>
      </c>
      <c r="B29" s="3"/>
      <c r="C29" s="3"/>
      <c r="D29" s="14">
        <v>13.391400000000001</v>
      </c>
      <c r="E29" s="14"/>
    </row>
    <row r="30" spans="1:5" x14ac:dyDescent="0.2">
      <c r="A30" s="3" t="s">
        <v>853</v>
      </c>
      <c r="B30" s="3"/>
      <c r="C30" s="3"/>
      <c r="D30" s="14">
        <v>37.496000000000002</v>
      </c>
      <c r="E30" s="14"/>
    </row>
    <row r="31" spans="1:5" x14ac:dyDescent="0.2">
      <c r="A31" s="3" t="s">
        <v>861</v>
      </c>
      <c r="B31" s="3"/>
      <c r="C31" s="3"/>
      <c r="D31" s="14">
        <v>13.975300000000001</v>
      </c>
      <c r="E31" s="14"/>
    </row>
    <row r="32" spans="1:5" x14ac:dyDescent="0.2">
      <c r="A32" s="3"/>
      <c r="B32" s="3"/>
      <c r="C32" s="3"/>
      <c r="D32" s="3"/>
    </row>
    <row r="33" spans="1:4" x14ac:dyDescent="0.2">
      <c r="A33" s="1" t="s">
        <v>55</v>
      </c>
      <c r="B33" s="3"/>
      <c r="C33" s="3"/>
      <c r="D33" s="15" t="s">
        <v>392</v>
      </c>
    </row>
    <row r="34" spans="1:4" x14ac:dyDescent="0.2">
      <c r="A34" s="32" t="s">
        <v>854</v>
      </c>
      <c r="B34" s="33"/>
      <c r="C34" s="92" t="s">
        <v>855</v>
      </c>
      <c r="D34" s="93"/>
    </row>
    <row r="35" spans="1:4" x14ac:dyDescent="0.2">
      <c r="A35" s="105"/>
      <c r="B35" s="104"/>
      <c r="C35" s="34" t="s">
        <v>856</v>
      </c>
      <c r="D35" s="34" t="s">
        <v>857</v>
      </c>
    </row>
    <row r="36" spans="1:4" x14ac:dyDescent="0.2">
      <c r="A36" s="103" t="s">
        <v>859</v>
      </c>
      <c r="B36" s="102"/>
      <c r="C36" s="101">
        <v>0.396177485</v>
      </c>
      <c r="D36" s="101">
        <v>0.36686232560000004</v>
      </c>
    </row>
    <row r="37" spans="1:4" x14ac:dyDescent="0.2">
      <c r="A37" s="103" t="s">
        <v>861</v>
      </c>
      <c r="B37" s="102"/>
      <c r="C37" s="101">
        <v>0.396177485</v>
      </c>
      <c r="D37" s="101">
        <v>0.36686232560000004</v>
      </c>
    </row>
    <row r="38" spans="1:4" x14ac:dyDescent="0.2">
      <c r="A38" s="1"/>
      <c r="B38" s="3"/>
      <c r="C38" s="3"/>
      <c r="D38" s="15"/>
    </row>
    <row r="39" spans="1:4" x14ac:dyDescent="0.2">
      <c r="A39" s="17" t="s">
        <v>1481</v>
      </c>
      <c r="B39" s="3"/>
      <c r="C39" s="3"/>
      <c r="D39" s="100">
        <v>2.5713209206069228E-2</v>
      </c>
    </row>
    <row r="40" spans="1:4" x14ac:dyDescent="0.2">
      <c r="A40" s="3"/>
      <c r="B40" s="3"/>
      <c r="C40" s="3"/>
      <c r="D40" s="3"/>
    </row>
    <row r="41" spans="1:4" x14ac:dyDescent="0.2">
      <c r="A41" s="3"/>
      <c r="B41" s="3"/>
      <c r="C41" s="3"/>
      <c r="D41" s="3"/>
    </row>
  </sheetData>
  <mergeCells count="3">
    <mergeCell ref="A1:E1"/>
    <mergeCell ref="C34:D34"/>
    <mergeCell ref="A35:B3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DCFD0-A2DB-41F7-91CE-FF5211A5B48B}">
  <dimension ref="A1:E38"/>
  <sheetViews>
    <sheetView showGridLines="0" workbookViewId="0">
      <selection sqref="A1:E1"/>
    </sheetView>
  </sheetViews>
  <sheetFormatPr defaultColWidth="9.140625" defaultRowHeight="11.25" x14ac:dyDescent="0.2"/>
  <cols>
    <col min="1" max="1" width="59.140625" style="2" bestFit="1" customWidth="1"/>
    <col min="2" max="2" width="43.140625" style="2" bestFit="1" customWidth="1"/>
    <col min="3" max="3" width="9.5703125" style="2" bestFit="1" customWidth="1"/>
    <col min="4" max="4" width="24" style="2" bestFit="1" customWidth="1"/>
    <col min="5" max="5" width="14.140625" style="2" bestFit="1" customWidth="1"/>
    <col min="6" max="16384" width="9.140625" style="3"/>
  </cols>
  <sheetData>
    <row r="1" spans="1:5" x14ac:dyDescent="0.2">
      <c r="A1" s="89" t="s">
        <v>2003</v>
      </c>
      <c r="B1" s="89"/>
      <c r="C1" s="89"/>
      <c r="D1" s="89"/>
      <c r="E1" s="89"/>
    </row>
    <row r="3" spans="1:5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5" x14ac:dyDescent="0.2">
      <c r="A4" s="7"/>
      <c r="B4" s="7"/>
      <c r="C4" s="7"/>
      <c r="D4" s="7"/>
      <c r="E4" s="7"/>
    </row>
    <row r="5" spans="1:5" x14ac:dyDescent="0.2">
      <c r="A5" s="11" t="s">
        <v>1994</v>
      </c>
      <c r="B5" s="10"/>
      <c r="C5" s="10"/>
      <c r="D5" s="10"/>
      <c r="E5" s="10"/>
    </row>
    <row r="6" spans="1:5" x14ac:dyDescent="0.2">
      <c r="A6" s="10" t="s">
        <v>1999</v>
      </c>
      <c r="B6" s="10" t="s">
        <v>1998</v>
      </c>
      <c r="C6" s="108">
        <v>676924.53500000003</v>
      </c>
      <c r="D6" s="123">
        <v>474.89911520000004</v>
      </c>
      <c r="E6" s="10">
        <v>35.1165895472597</v>
      </c>
    </row>
    <row r="7" spans="1:5" x14ac:dyDescent="0.2">
      <c r="A7" s="10" t="s">
        <v>1997</v>
      </c>
      <c r="B7" s="10" t="s">
        <v>1996</v>
      </c>
      <c r="C7" s="108">
        <v>588394.88500000001</v>
      </c>
      <c r="D7" s="123">
        <v>406.42258729999998</v>
      </c>
      <c r="E7" s="10">
        <v>30.053067534014687</v>
      </c>
    </row>
    <row r="8" spans="1:5" x14ac:dyDescent="0.2">
      <c r="A8" s="10" t="s">
        <v>1983</v>
      </c>
      <c r="B8" s="10" t="s">
        <v>1982</v>
      </c>
      <c r="C8" s="108">
        <v>54584.521999999997</v>
      </c>
      <c r="D8" s="123">
        <v>270.66057280000001</v>
      </c>
      <c r="E8" s="10">
        <v>20.014095494031363</v>
      </c>
    </row>
    <row r="9" spans="1:5" x14ac:dyDescent="0.2">
      <c r="A9" s="10" t="s">
        <v>2002</v>
      </c>
      <c r="B9" s="10" t="s">
        <v>2001</v>
      </c>
      <c r="C9" s="108">
        <v>13139.115</v>
      </c>
      <c r="D9" s="123">
        <v>132.9702351</v>
      </c>
      <c r="E9" s="10">
        <v>9.8325328865749047</v>
      </c>
    </row>
    <row r="10" spans="1:5" x14ac:dyDescent="0.2">
      <c r="A10" s="10" t="s">
        <v>1991</v>
      </c>
      <c r="B10" s="10" t="s">
        <v>1990</v>
      </c>
      <c r="C10" s="108">
        <v>24937.062000000002</v>
      </c>
      <c r="D10" s="123">
        <v>66.263309800000002</v>
      </c>
      <c r="E10" s="10">
        <v>4.8998647877234687</v>
      </c>
    </row>
    <row r="11" spans="1:5" x14ac:dyDescent="0.2">
      <c r="A11" s="11" t="s">
        <v>45</v>
      </c>
      <c r="B11" s="10"/>
      <c r="C11" s="10"/>
      <c r="D11" s="28">
        <v>1351.2158202000001</v>
      </c>
      <c r="E11" s="11">
        <v>99.916150249604129</v>
      </c>
    </row>
    <row r="12" spans="1:5" x14ac:dyDescent="0.2">
      <c r="A12" s="10"/>
      <c r="B12" s="10"/>
      <c r="C12" s="10"/>
      <c r="D12" s="107"/>
      <c r="E12" s="10"/>
    </row>
    <row r="13" spans="1:5" x14ac:dyDescent="0.2">
      <c r="A13" s="11" t="s">
        <v>45</v>
      </c>
      <c r="B13" s="10"/>
      <c r="C13" s="10"/>
      <c r="D13" s="28">
        <v>1351.2158202000001</v>
      </c>
      <c r="E13" s="11">
        <v>99.916150249604129</v>
      </c>
    </row>
    <row r="14" spans="1:5" x14ac:dyDescent="0.2">
      <c r="A14" s="10"/>
      <c r="B14" s="10"/>
      <c r="C14" s="10"/>
      <c r="D14" s="107"/>
      <c r="E14" s="10"/>
    </row>
    <row r="15" spans="1:5" x14ac:dyDescent="0.2">
      <c r="A15" s="11" t="s">
        <v>46</v>
      </c>
      <c r="B15" s="10"/>
      <c r="C15" s="10"/>
      <c r="D15" s="28">
        <v>1.1339418999999999</v>
      </c>
      <c r="E15" s="11">
        <v>0.08</v>
      </c>
    </row>
    <row r="16" spans="1:5" x14ac:dyDescent="0.2">
      <c r="A16" s="10"/>
      <c r="B16" s="10"/>
      <c r="C16" s="10"/>
      <c r="D16" s="107"/>
      <c r="E16" s="10"/>
    </row>
    <row r="17" spans="1:5" x14ac:dyDescent="0.2">
      <c r="A17" s="13" t="s">
        <v>47</v>
      </c>
      <c r="B17" s="7"/>
      <c r="C17" s="7"/>
      <c r="D17" s="106">
        <v>1352.3497621000001</v>
      </c>
      <c r="E17" s="13">
        <v>100</v>
      </c>
    </row>
    <row r="20" spans="1:5" x14ac:dyDescent="0.2">
      <c r="A20" s="1" t="s">
        <v>48</v>
      </c>
      <c r="B20" s="3"/>
      <c r="C20" s="3"/>
      <c r="D20" s="3"/>
    </row>
    <row r="21" spans="1:5" x14ac:dyDescent="0.2">
      <c r="A21" s="1" t="s">
        <v>49</v>
      </c>
      <c r="B21" s="3"/>
      <c r="C21" s="3"/>
      <c r="D21" s="3"/>
    </row>
    <row r="22" spans="1:5" x14ac:dyDescent="0.2">
      <c r="A22" s="1" t="s">
        <v>50</v>
      </c>
      <c r="B22" s="3"/>
      <c r="C22" s="3"/>
      <c r="D22" s="3"/>
    </row>
    <row r="23" spans="1:5" x14ac:dyDescent="0.2">
      <c r="A23" s="3" t="s">
        <v>851</v>
      </c>
      <c r="B23" s="3"/>
      <c r="C23" s="3"/>
      <c r="D23" s="14">
        <v>45.328800000000001</v>
      </c>
      <c r="E23" s="122"/>
    </row>
    <row r="24" spans="1:5" x14ac:dyDescent="0.2">
      <c r="A24" s="3" t="s">
        <v>859</v>
      </c>
      <c r="B24" s="3"/>
      <c r="C24" s="3"/>
      <c r="D24" s="14">
        <v>14.1007</v>
      </c>
      <c r="E24" s="122"/>
    </row>
    <row r="25" spans="1:5" x14ac:dyDescent="0.2">
      <c r="A25" s="3" t="s">
        <v>853</v>
      </c>
      <c r="B25" s="3"/>
      <c r="C25" s="3"/>
      <c r="D25" s="14">
        <v>47.149099999999997</v>
      </c>
      <c r="E25" s="122"/>
    </row>
    <row r="26" spans="1:5" x14ac:dyDescent="0.2">
      <c r="A26" s="3" t="s">
        <v>861</v>
      </c>
      <c r="B26" s="3"/>
      <c r="C26" s="3"/>
      <c r="D26" s="14">
        <v>14.5863</v>
      </c>
      <c r="E26" s="122"/>
    </row>
    <row r="27" spans="1:5" x14ac:dyDescent="0.2">
      <c r="A27" s="3"/>
      <c r="B27" s="3"/>
      <c r="C27" s="3"/>
      <c r="D27" s="14"/>
    </row>
    <row r="28" spans="1:5" x14ac:dyDescent="0.2">
      <c r="A28" s="1" t="s">
        <v>54</v>
      </c>
      <c r="B28" s="3"/>
      <c r="C28" s="3"/>
      <c r="D28" s="3"/>
    </row>
    <row r="29" spans="1:5" x14ac:dyDescent="0.2">
      <c r="A29" s="3" t="s">
        <v>851</v>
      </c>
      <c r="B29" s="3"/>
      <c r="C29" s="3"/>
      <c r="D29" s="14">
        <v>48.078699999999998</v>
      </c>
      <c r="E29" s="14"/>
    </row>
    <row r="30" spans="1:5" x14ac:dyDescent="0.2">
      <c r="A30" s="3" t="s">
        <v>859</v>
      </c>
      <c r="B30" s="3"/>
      <c r="C30" s="3"/>
      <c r="D30" s="14">
        <v>14.956099999999999</v>
      </c>
      <c r="E30" s="14"/>
    </row>
    <row r="31" spans="1:5" x14ac:dyDescent="0.2">
      <c r="A31" s="3" t="s">
        <v>853</v>
      </c>
      <c r="B31" s="3"/>
      <c r="C31" s="3"/>
      <c r="D31" s="14">
        <v>50.177500000000002</v>
      </c>
      <c r="E31" s="14"/>
    </row>
    <row r="32" spans="1:5" x14ac:dyDescent="0.2">
      <c r="A32" s="3" t="s">
        <v>861</v>
      </c>
      <c r="B32" s="3"/>
      <c r="C32" s="3"/>
      <c r="D32" s="14">
        <v>15.5116</v>
      </c>
      <c r="E32" s="14"/>
    </row>
    <row r="33" spans="1:4" x14ac:dyDescent="0.2">
      <c r="A33" s="3"/>
      <c r="B33" s="3"/>
      <c r="C33" s="3"/>
      <c r="D33" s="3"/>
    </row>
    <row r="34" spans="1:4" x14ac:dyDescent="0.2">
      <c r="A34" s="1" t="s">
        <v>55</v>
      </c>
      <c r="B34" s="3"/>
      <c r="C34" s="3"/>
      <c r="D34" s="15" t="s">
        <v>56</v>
      </c>
    </row>
    <row r="35" spans="1:4" x14ac:dyDescent="0.2">
      <c r="A35" s="1"/>
      <c r="B35" s="3"/>
      <c r="C35" s="3"/>
      <c r="D35" s="15"/>
    </row>
    <row r="36" spans="1:4" x14ac:dyDescent="0.2">
      <c r="A36" s="17" t="s">
        <v>1481</v>
      </c>
      <c r="B36" s="3"/>
      <c r="C36" s="3"/>
      <c r="D36" s="100">
        <v>4.0218423400634862E-2</v>
      </c>
    </row>
    <row r="37" spans="1:4" x14ac:dyDescent="0.2">
      <c r="A37" s="3"/>
      <c r="B37" s="3"/>
      <c r="C37" s="3"/>
      <c r="D37" s="3"/>
    </row>
    <row r="38" spans="1:4" x14ac:dyDescent="0.2">
      <c r="A38" s="3"/>
      <c r="B38" s="3"/>
      <c r="C38" s="3"/>
      <c r="D38" s="3"/>
    </row>
  </sheetData>
  <mergeCells count="1">
    <mergeCell ref="A1:E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8330-2C2F-441C-B0E7-A2D47EA789E4}">
  <dimension ref="A1:E41"/>
  <sheetViews>
    <sheetView showGridLines="0" workbookViewId="0">
      <selection sqref="A1:E1"/>
    </sheetView>
  </sheetViews>
  <sheetFormatPr defaultColWidth="9.140625" defaultRowHeight="11.25" x14ac:dyDescent="0.2"/>
  <cols>
    <col min="1" max="1" width="59.140625" style="2" bestFit="1" customWidth="1"/>
    <col min="2" max="2" width="43.140625" style="2" bestFit="1" customWidth="1"/>
    <col min="3" max="3" width="9.5703125" style="2" bestFit="1" customWidth="1"/>
    <col min="4" max="4" width="24" style="2" bestFit="1" customWidth="1"/>
    <col min="5" max="5" width="14.140625" style="2" bestFit="1" customWidth="1"/>
    <col min="6" max="16384" width="9.140625" style="3"/>
  </cols>
  <sheetData>
    <row r="1" spans="1:5" x14ac:dyDescent="0.2">
      <c r="A1" s="89" t="s">
        <v>2004</v>
      </c>
      <c r="B1" s="89"/>
      <c r="C1" s="89"/>
      <c r="D1" s="89"/>
      <c r="E1" s="89"/>
    </row>
    <row r="3" spans="1:5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5" x14ac:dyDescent="0.2">
      <c r="A4" s="7"/>
      <c r="B4" s="7"/>
      <c r="C4" s="7"/>
      <c r="D4" s="7"/>
      <c r="E4" s="7"/>
    </row>
    <row r="5" spans="1:5" x14ac:dyDescent="0.2">
      <c r="A5" s="11" t="s">
        <v>1994</v>
      </c>
      <c r="B5" s="10"/>
      <c r="C5" s="10"/>
      <c r="D5" s="10"/>
      <c r="E5" s="10"/>
    </row>
    <row r="6" spans="1:5" x14ac:dyDescent="0.2">
      <c r="A6" s="10" t="s">
        <v>1983</v>
      </c>
      <c r="B6" s="10" t="s">
        <v>1982</v>
      </c>
      <c r="C6" s="108">
        <v>50763.112999999998</v>
      </c>
      <c r="D6" s="18">
        <v>251.71189079999999</v>
      </c>
      <c r="E6" s="10">
        <v>35.052323729597717</v>
      </c>
    </row>
    <row r="7" spans="1:5" x14ac:dyDescent="0.2">
      <c r="A7" s="10" t="s">
        <v>1999</v>
      </c>
      <c r="B7" s="10" t="s">
        <v>1998</v>
      </c>
      <c r="C7" s="108">
        <v>257071.929</v>
      </c>
      <c r="D7" s="18">
        <v>180.34984009999999</v>
      </c>
      <c r="E7" s="10">
        <v>25.114749087437165</v>
      </c>
    </row>
    <row r="8" spans="1:5" x14ac:dyDescent="0.2">
      <c r="A8" s="10" t="s">
        <v>1997</v>
      </c>
      <c r="B8" s="10" t="s">
        <v>1996</v>
      </c>
      <c r="C8" s="108">
        <v>208550.821</v>
      </c>
      <c r="D8" s="18">
        <v>144.05251709999999</v>
      </c>
      <c r="E8" s="10">
        <v>20.060138785674763</v>
      </c>
    </row>
    <row r="9" spans="1:5" x14ac:dyDescent="0.2">
      <c r="A9" s="10" t="s">
        <v>2002</v>
      </c>
      <c r="B9" s="10" t="s">
        <v>2001</v>
      </c>
      <c r="C9" s="108">
        <v>6982.067</v>
      </c>
      <c r="D9" s="18">
        <v>70.659788800000001</v>
      </c>
      <c r="E9" s="10">
        <v>9.8397806468767879</v>
      </c>
    </row>
    <row r="10" spans="1:5" x14ac:dyDescent="0.2">
      <c r="A10" s="10" t="s">
        <v>1991</v>
      </c>
      <c r="B10" s="10" t="s">
        <v>1990</v>
      </c>
      <c r="C10" s="108">
        <v>26503.491999999998</v>
      </c>
      <c r="D10" s="18">
        <v>70.425662000000003</v>
      </c>
      <c r="E10" s="10">
        <v>9.8071771478474332</v>
      </c>
    </row>
    <row r="11" spans="1:5" x14ac:dyDescent="0.2">
      <c r="A11" s="11" t="s">
        <v>45</v>
      </c>
      <c r="B11" s="10"/>
      <c r="C11" s="10"/>
      <c r="D11" s="11">
        <v>717.19969879999996</v>
      </c>
      <c r="E11" s="11">
        <v>99.87416939743386</v>
      </c>
    </row>
    <row r="12" spans="1:5" x14ac:dyDescent="0.2">
      <c r="A12" s="10"/>
      <c r="B12" s="10"/>
      <c r="C12" s="10"/>
      <c r="D12" s="10"/>
      <c r="E12" s="10"/>
    </row>
    <row r="13" spans="1:5" x14ac:dyDescent="0.2">
      <c r="A13" s="11" t="s">
        <v>45</v>
      </c>
      <c r="B13" s="10"/>
      <c r="C13" s="10"/>
      <c r="D13" s="11">
        <v>717.19969879999996</v>
      </c>
      <c r="E13" s="11">
        <v>99.87416939743386</v>
      </c>
    </row>
    <row r="14" spans="1:5" x14ac:dyDescent="0.2">
      <c r="A14" s="10"/>
      <c r="B14" s="10"/>
      <c r="C14" s="10"/>
      <c r="D14" s="10"/>
      <c r="E14" s="10"/>
    </row>
    <row r="15" spans="1:5" x14ac:dyDescent="0.2">
      <c r="A15" s="11" t="s">
        <v>46</v>
      </c>
      <c r="B15" s="10"/>
      <c r="C15" s="10"/>
      <c r="D15" s="11">
        <v>0.90359370000000006</v>
      </c>
      <c r="E15" s="11">
        <v>0.13</v>
      </c>
    </row>
    <row r="16" spans="1:5" x14ac:dyDescent="0.2">
      <c r="A16" s="10"/>
      <c r="B16" s="10"/>
      <c r="C16" s="10"/>
      <c r="D16" s="10"/>
      <c r="E16" s="10"/>
    </row>
    <row r="17" spans="1:5" x14ac:dyDescent="0.2">
      <c r="A17" s="13" t="s">
        <v>47</v>
      </c>
      <c r="B17" s="7"/>
      <c r="C17" s="7"/>
      <c r="D17" s="13">
        <v>718.10329249999995</v>
      </c>
      <c r="E17" s="13">
        <v>100</v>
      </c>
    </row>
    <row r="20" spans="1:5" x14ac:dyDescent="0.2">
      <c r="A20" s="1" t="s">
        <v>48</v>
      </c>
      <c r="B20" s="3"/>
      <c r="C20" s="3"/>
      <c r="D20" s="3"/>
    </row>
    <row r="21" spans="1:5" x14ac:dyDescent="0.2">
      <c r="A21" s="1" t="s">
        <v>49</v>
      </c>
      <c r="B21" s="3"/>
      <c r="C21" s="3"/>
      <c r="D21" s="3"/>
    </row>
    <row r="22" spans="1:5" x14ac:dyDescent="0.2">
      <c r="A22" s="1" t="s">
        <v>50</v>
      </c>
      <c r="B22" s="3"/>
      <c r="C22" s="3"/>
      <c r="D22" s="3"/>
    </row>
    <row r="23" spans="1:5" x14ac:dyDescent="0.2">
      <c r="A23" s="3" t="s">
        <v>851</v>
      </c>
      <c r="B23" s="3"/>
      <c r="C23" s="3"/>
      <c r="D23" s="14">
        <v>56.073500000000003</v>
      </c>
      <c r="E23" s="109"/>
    </row>
    <row r="24" spans="1:5" x14ac:dyDescent="0.2">
      <c r="A24" s="3" t="s">
        <v>859</v>
      </c>
      <c r="B24" s="3"/>
      <c r="C24" s="3"/>
      <c r="D24" s="14">
        <v>21.6387</v>
      </c>
      <c r="E24" s="109"/>
    </row>
    <row r="25" spans="1:5" x14ac:dyDescent="0.2">
      <c r="A25" s="3" t="s">
        <v>853</v>
      </c>
      <c r="B25" s="3"/>
      <c r="C25" s="3"/>
      <c r="D25" s="14">
        <v>57.976700000000001</v>
      </c>
      <c r="E25" s="109"/>
    </row>
    <row r="26" spans="1:5" x14ac:dyDescent="0.2">
      <c r="A26" s="3" t="s">
        <v>861</v>
      </c>
      <c r="B26" s="3"/>
      <c r="C26" s="3"/>
      <c r="D26" s="14">
        <v>22.558299999999999</v>
      </c>
      <c r="E26" s="109"/>
    </row>
    <row r="27" spans="1:5" x14ac:dyDescent="0.2">
      <c r="A27" s="3"/>
      <c r="B27" s="3"/>
      <c r="C27" s="3"/>
      <c r="D27" s="14"/>
      <c r="E27" s="109"/>
    </row>
    <row r="28" spans="1:5" x14ac:dyDescent="0.2">
      <c r="A28" s="1" t="s">
        <v>54</v>
      </c>
      <c r="B28" s="3"/>
      <c r="C28" s="3"/>
      <c r="D28" s="3"/>
      <c r="E28" s="109"/>
    </row>
    <row r="29" spans="1:5" x14ac:dyDescent="0.2">
      <c r="A29" s="3" t="s">
        <v>851</v>
      </c>
      <c r="B29" s="3"/>
      <c r="C29" s="3"/>
      <c r="D29" s="14">
        <v>59.973799999999997</v>
      </c>
      <c r="E29" s="109"/>
    </row>
    <row r="30" spans="1:5" x14ac:dyDescent="0.2">
      <c r="A30" s="3" t="s">
        <v>859</v>
      </c>
      <c r="B30" s="3"/>
      <c r="C30" s="3"/>
      <c r="D30" s="14">
        <v>23.143799999999999</v>
      </c>
      <c r="E30" s="109"/>
    </row>
    <row r="31" spans="1:5" x14ac:dyDescent="0.2">
      <c r="A31" s="3" t="s">
        <v>853</v>
      </c>
      <c r="B31" s="3"/>
      <c r="C31" s="3"/>
      <c r="D31" s="14">
        <v>62.197200000000002</v>
      </c>
      <c r="E31" s="109"/>
    </row>
    <row r="32" spans="1:5" x14ac:dyDescent="0.2">
      <c r="A32" s="3" t="s">
        <v>861</v>
      </c>
      <c r="B32" s="3"/>
      <c r="C32" s="3"/>
      <c r="D32" s="14">
        <v>24.1906</v>
      </c>
      <c r="E32" s="109"/>
    </row>
    <row r="33" spans="1:4" x14ac:dyDescent="0.2">
      <c r="A33" s="3"/>
      <c r="B33" s="3"/>
      <c r="C33" s="3"/>
      <c r="D33" s="3"/>
    </row>
    <row r="34" spans="1:4" x14ac:dyDescent="0.2">
      <c r="A34" s="1" t="s">
        <v>55</v>
      </c>
      <c r="B34" s="3"/>
      <c r="C34" s="3"/>
      <c r="D34" s="15" t="s">
        <v>56</v>
      </c>
    </row>
    <row r="35" spans="1:4" x14ac:dyDescent="0.2">
      <c r="A35" s="1"/>
      <c r="B35" s="3"/>
      <c r="C35" s="3"/>
      <c r="D35" s="15"/>
    </row>
    <row r="36" spans="1:4" x14ac:dyDescent="0.2">
      <c r="A36" s="17" t="s">
        <v>1481</v>
      </c>
      <c r="B36" s="3"/>
      <c r="C36" s="3"/>
      <c r="D36" s="100">
        <v>4.4329797679459729E-2</v>
      </c>
    </row>
    <row r="37" spans="1:4" x14ac:dyDescent="0.2">
      <c r="A37" s="3"/>
      <c r="B37" s="3"/>
      <c r="C37" s="3"/>
      <c r="D37" s="3"/>
    </row>
    <row r="38" spans="1:4" x14ac:dyDescent="0.2">
      <c r="A38" s="3"/>
      <c r="B38" s="3"/>
      <c r="C38" s="3"/>
      <c r="D38" s="3"/>
    </row>
    <row r="39" spans="1:4" x14ac:dyDescent="0.2">
      <c r="A39" s="3"/>
      <c r="B39" s="3"/>
      <c r="C39" s="3"/>
      <c r="D39" s="3"/>
    </row>
    <row r="40" spans="1:4" x14ac:dyDescent="0.2">
      <c r="A40" s="3"/>
      <c r="B40" s="3"/>
      <c r="C40" s="3"/>
      <c r="D40" s="3"/>
    </row>
    <row r="41" spans="1:4" x14ac:dyDescent="0.2">
      <c r="A41" s="3"/>
      <c r="B41" s="3"/>
      <c r="C41" s="3"/>
      <c r="D41" s="3"/>
    </row>
  </sheetData>
  <mergeCells count="1">
    <mergeCell ref="A1:E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1DE72-B2D3-4AF0-B1D4-0BA5D4BDDE70}">
  <dimension ref="A1:E40"/>
  <sheetViews>
    <sheetView showGridLines="0" workbookViewId="0">
      <selection sqref="A1:E1"/>
    </sheetView>
  </sheetViews>
  <sheetFormatPr defaultColWidth="9.140625" defaultRowHeight="11.25" x14ac:dyDescent="0.2"/>
  <cols>
    <col min="1" max="1" width="59.140625" style="2" bestFit="1" customWidth="1"/>
    <col min="2" max="2" width="43.140625" style="2" bestFit="1" customWidth="1"/>
    <col min="3" max="3" width="9.5703125" style="2" bestFit="1" customWidth="1"/>
    <col min="4" max="4" width="24" style="2" bestFit="1" customWidth="1"/>
    <col min="5" max="5" width="14.140625" style="2" bestFit="1" customWidth="1"/>
    <col min="6" max="16384" width="9.140625" style="3"/>
  </cols>
  <sheetData>
    <row r="1" spans="1:5" x14ac:dyDescent="0.2">
      <c r="A1" s="89" t="s">
        <v>2005</v>
      </c>
      <c r="B1" s="89"/>
      <c r="C1" s="89"/>
      <c r="D1" s="89"/>
      <c r="E1" s="89"/>
    </row>
    <row r="3" spans="1:5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5" x14ac:dyDescent="0.2">
      <c r="A4" s="7"/>
      <c r="B4" s="7"/>
      <c r="C4" s="7"/>
      <c r="D4" s="7"/>
      <c r="E4" s="7"/>
    </row>
    <row r="5" spans="1:5" x14ac:dyDescent="0.2">
      <c r="A5" s="11" t="s">
        <v>1994</v>
      </c>
      <c r="B5" s="10"/>
      <c r="C5" s="10"/>
      <c r="D5" s="10"/>
      <c r="E5" s="10"/>
    </row>
    <row r="6" spans="1:5" x14ac:dyDescent="0.2">
      <c r="A6" s="10" t="s">
        <v>1983</v>
      </c>
      <c r="B6" s="10" t="s">
        <v>1982</v>
      </c>
      <c r="C6" s="108">
        <v>133941.79399999999</v>
      </c>
      <c r="D6" s="123">
        <v>664.15828809999994</v>
      </c>
      <c r="E6" s="10">
        <f>D6/$D$17*100</f>
        <v>50.25486049112088</v>
      </c>
    </row>
    <row r="7" spans="1:5" x14ac:dyDescent="0.2">
      <c r="A7" s="10" t="s">
        <v>2002</v>
      </c>
      <c r="B7" s="10" t="s">
        <v>2001</v>
      </c>
      <c r="C7" s="108">
        <v>19339.202000000001</v>
      </c>
      <c r="D7" s="123">
        <v>195.71624400000002</v>
      </c>
      <c r="E7" s="10">
        <f>D7/$D$17*100</f>
        <v>14.80925965134572</v>
      </c>
    </row>
    <row r="8" spans="1:5" x14ac:dyDescent="0.2">
      <c r="A8" s="10" t="s">
        <v>1991</v>
      </c>
      <c r="B8" s="10" t="s">
        <v>1990</v>
      </c>
      <c r="C8" s="108">
        <v>73423.212</v>
      </c>
      <c r="D8" s="123">
        <v>195.10177420000002</v>
      </c>
      <c r="E8" s="10">
        <f>D8/$D$17*100</f>
        <v>14.762764569332443</v>
      </c>
    </row>
    <row r="9" spans="1:5" x14ac:dyDescent="0.2">
      <c r="A9" s="10" t="s">
        <v>1999</v>
      </c>
      <c r="B9" s="10" t="s">
        <v>1998</v>
      </c>
      <c r="C9" s="108">
        <v>189847.84299999999</v>
      </c>
      <c r="D9" s="123">
        <v>133.18851359999999</v>
      </c>
      <c r="E9" s="10">
        <f>D9/$D$17*100</f>
        <v>10.077974317140432</v>
      </c>
    </row>
    <row r="10" spans="1:5" x14ac:dyDescent="0.2">
      <c r="A10" s="10" t="s">
        <v>1997</v>
      </c>
      <c r="B10" s="10" t="s">
        <v>1996</v>
      </c>
      <c r="C10" s="108">
        <v>192516.049</v>
      </c>
      <c r="D10" s="123">
        <v>132.97680300000002</v>
      </c>
      <c r="E10" s="10">
        <f>D10/$D$17*100</f>
        <v>10.061954812666691</v>
      </c>
    </row>
    <row r="11" spans="1:5" x14ac:dyDescent="0.2">
      <c r="A11" s="11" t="s">
        <v>45</v>
      </c>
      <c r="B11" s="10"/>
      <c r="C11" s="10"/>
      <c r="D11" s="28">
        <f>SUM(D6:D10)</f>
        <v>1321.1416229000001</v>
      </c>
      <c r="E11" s="11">
        <f>SUM(E6:E10)</f>
        <v>99.966813841606182</v>
      </c>
    </row>
    <row r="12" spans="1:5" x14ac:dyDescent="0.2">
      <c r="A12" s="10"/>
      <c r="B12" s="10"/>
      <c r="C12" s="10"/>
      <c r="D12" s="107"/>
      <c r="E12" s="10"/>
    </row>
    <row r="13" spans="1:5" x14ac:dyDescent="0.2">
      <c r="A13" s="11" t="s">
        <v>45</v>
      </c>
      <c r="B13" s="10"/>
      <c r="C13" s="10"/>
      <c r="D13" s="28">
        <v>1321.1416229000001</v>
      </c>
      <c r="E13" s="11">
        <v>99.966813841606154</v>
      </c>
    </row>
    <row r="14" spans="1:5" x14ac:dyDescent="0.2">
      <c r="A14" s="10"/>
      <c r="B14" s="10"/>
      <c r="C14" s="10"/>
      <c r="D14" s="107"/>
      <c r="E14" s="10"/>
    </row>
    <row r="15" spans="1:5" x14ac:dyDescent="0.2">
      <c r="A15" s="11" t="s">
        <v>46</v>
      </c>
      <c r="B15" s="10"/>
      <c r="C15" s="10"/>
      <c r="D15" s="28">
        <v>0.43858170000000002</v>
      </c>
      <c r="E15" s="11">
        <v>0.03</v>
      </c>
    </row>
    <row r="16" spans="1:5" x14ac:dyDescent="0.2">
      <c r="A16" s="10"/>
      <c r="B16" s="10"/>
      <c r="C16" s="10"/>
      <c r="D16" s="107"/>
      <c r="E16" s="10"/>
    </row>
    <row r="17" spans="1:5" x14ac:dyDescent="0.2">
      <c r="A17" s="13" t="s">
        <v>47</v>
      </c>
      <c r="B17" s="7"/>
      <c r="C17" s="7"/>
      <c r="D17" s="106">
        <v>1321.5802046000001</v>
      </c>
      <c r="E17" s="13">
        <f xml:space="preserve"> ROUND(SUM(E13:E16),2)</f>
        <v>100</v>
      </c>
    </row>
    <row r="20" spans="1:5" x14ac:dyDescent="0.2">
      <c r="A20" s="1" t="s">
        <v>48</v>
      </c>
      <c r="B20" s="3"/>
      <c r="C20" s="3"/>
      <c r="D20" s="3"/>
    </row>
    <row r="21" spans="1:5" x14ac:dyDescent="0.2">
      <c r="A21" s="1" t="s">
        <v>49</v>
      </c>
      <c r="B21" s="3"/>
      <c r="C21" s="3"/>
      <c r="D21" s="3"/>
    </row>
    <row r="22" spans="1:5" x14ac:dyDescent="0.2">
      <c r="A22" s="1" t="s">
        <v>50</v>
      </c>
      <c r="B22" s="3"/>
      <c r="C22" s="3"/>
      <c r="D22" s="3"/>
    </row>
    <row r="23" spans="1:5" x14ac:dyDescent="0.2">
      <c r="A23" s="3" t="s">
        <v>851</v>
      </c>
      <c r="B23" s="3"/>
      <c r="C23" s="3"/>
      <c r="D23" s="14">
        <v>76.989699999999999</v>
      </c>
      <c r="E23" s="14"/>
    </row>
    <row r="24" spans="1:5" x14ac:dyDescent="0.2">
      <c r="A24" s="3" t="s">
        <v>859</v>
      </c>
      <c r="B24" s="3"/>
      <c r="C24" s="3"/>
      <c r="D24" s="14">
        <v>27.505500000000001</v>
      </c>
      <c r="E24" s="14"/>
    </row>
    <row r="25" spans="1:5" x14ac:dyDescent="0.2">
      <c r="A25" s="3" t="s">
        <v>853</v>
      </c>
      <c r="B25" s="3"/>
      <c r="C25" s="3"/>
      <c r="D25" s="14">
        <v>78.927199999999999</v>
      </c>
      <c r="E25" s="14"/>
    </row>
    <row r="26" spans="1:5" x14ac:dyDescent="0.2">
      <c r="A26" s="3" t="s">
        <v>861</v>
      </c>
      <c r="B26" s="3"/>
      <c r="C26" s="3"/>
      <c r="D26" s="14">
        <v>28.379100000000001</v>
      </c>
      <c r="E26" s="14"/>
    </row>
    <row r="27" spans="1:5" x14ac:dyDescent="0.2">
      <c r="A27" s="3"/>
      <c r="B27" s="3"/>
      <c r="C27" s="3"/>
      <c r="D27" s="14"/>
    </row>
    <row r="28" spans="1:5" x14ac:dyDescent="0.2">
      <c r="A28" s="1" t="s">
        <v>54</v>
      </c>
      <c r="B28" s="3"/>
      <c r="C28" s="3"/>
      <c r="D28" s="3"/>
    </row>
    <row r="29" spans="1:5" x14ac:dyDescent="0.2">
      <c r="A29" s="3" t="s">
        <v>851</v>
      </c>
      <c r="B29" s="3"/>
      <c r="C29" s="3"/>
      <c r="D29" s="14">
        <v>83.076099999999997</v>
      </c>
      <c r="E29" s="14"/>
    </row>
    <row r="30" spans="1:5" x14ac:dyDescent="0.2">
      <c r="A30" s="3" t="s">
        <v>859</v>
      </c>
      <c r="B30" s="3"/>
      <c r="C30" s="3"/>
      <c r="D30" s="14">
        <v>29.6799</v>
      </c>
      <c r="E30" s="14"/>
    </row>
    <row r="31" spans="1:5" x14ac:dyDescent="0.2">
      <c r="A31" s="3" t="s">
        <v>853</v>
      </c>
      <c r="B31" s="3"/>
      <c r="C31" s="3"/>
      <c r="D31" s="14">
        <v>85.348399999999998</v>
      </c>
      <c r="E31" s="14"/>
    </row>
    <row r="32" spans="1:5" x14ac:dyDescent="0.2">
      <c r="A32" s="3" t="s">
        <v>861</v>
      </c>
      <c r="B32" s="3"/>
      <c r="C32" s="3"/>
      <c r="D32" s="14">
        <v>30.6768</v>
      </c>
      <c r="E32" s="14"/>
    </row>
    <row r="33" spans="1:4" x14ac:dyDescent="0.2">
      <c r="A33" s="3"/>
      <c r="B33" s="3"/>
      <c r="C33" s="3"/>
      <c r="D33" s="3"/>
    </row>
    <row r="34" spans="1:4" x14ac:dyDescent="0.2">
      <c r="A34" s="1" t="s">
        <v>55</v>
      </c>
      <c r="B34" s="3"/>
      <c r="C34" s="3"/>
      <c r="D34" s="15" t="s">
        <v>56</v>
      </c>
    </row>
    <row r="35" spans="1:4" x14ac:dyDescent="0.2">
      <c r="A35" s="1"/>
      <c r="B35" s="3"/>
      <c r="C35" s="3"/>
      <c r="D35" s="15"/>
    </row>
    <row r="36" spans="1:4" x14ac:dyDescent="0.2">
      <c r="A36" s="17" t="s">
        <v>1481</v>
      </c>
      <c r="B36" s="3"/>
      <c r="C36" s="3"/>
      <c r="D36" s="100">
        <v>4.1683305899638506E-2</v>
      </c>
    </row>
    <row r="37" spans="1:4" x14ac:dyDescent="0.2">
      <c r="A37" s="3"/>
      <c r="B37" s="3"/>
      <c r="C37" s="3"/>
      <c r="D37" s="3"/>
    </row>
    <row r="38" spans="1:4" x14ac:dyDescent="0.2">
      <c r="A38" s="3"/>
      <c r="B38" s="3"/>
      <c r="C38" s="3"/>
      <c r="D38" s="3"/>
    </row>
    <row r="39" spans="1:4" x14ac:dyDescent="0.2">
      <c r="A39" s="3"/>
      <c r="B39" s="3"/>
      <c r="C39" s="3"/>
      <c r="D39" s="3"/>
    </row>
    <row r="40" spans="1:4" x14ac:dyDescent="0.2">
      <c r="A40" s="3"/>
      <c r="B40" s="3"/>
      <c r="C40" s="3"/>
      <c r="D40" s="3"/>
    </row>
  </sheetData>
  <mergeCells count="1">
    <mergeCell ref="A1:E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2A41A-FC03-49B9-86BD-9637329169E4}">
  <dimension ref="A1:F103"/>
  <sheetViews>
    <sheetView showGridLines="0" workbookViewId="0">
      <selection sqref="A1:F1"/>
    </sheetView>
  </sheetViews>
  <sheetFormatPr defaultRowHeight="11.25" x14ac:dyDescent="0.2"/>
  <cols>
    <col min="1" max="1" width="40.28515625" style="3" customWidth="1"/>
    <col min="2" max="2" width="51.28515625" style="3" customWidth="1"/>
    <col min="3" max="3" width="21.85546875" style="3" customWidth="1"/>
    <col min="4" max="4" width="11.140625" style="3" bestFit="1" customWidth="1"/>
    <col min="5" max="5" width="23.140625" style="2" bestFit="1" customWidth="1"/>
    <col min="6" max="6" width="15.5703125" style="2" bestFit="1" customWidth="1"/>
    <col min="7" max="16384" width="9.140625" style="3"/>
  </cols>
  <sheetData>
    <row r="1" spans="1:6" x14ac:dyDescent="0.2">
      <c r="A1" s="86" t="s">
        <v>536</v>
      </c>
      <c r="B1" s="86"/>
      <c r="C1" s="86"/>
      <c r="D1" s="86"/>
      <c r="E1" s="86"/>
      <c r="F1" s="86"/>
    </row>
    <row r="3" spans="1:6" s="1" customFormat="1" x14ac:dyDescent="0.2">
      <c r="A3" s="4" t="s">
        <v>0</v>
      </c>
      <c r="B3" s="4" t="s">
        <v>1</v>
      </c>
      <c r="C3" s="4" t="s">
        <v>260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261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 t="s">
        <v>265</v>
      </c>
      <c r="B7" s="9" t="s">
        <v>266</v>
      </c>
      <c r="C7" s="9" t="s">
        <v>264</v>
      </c>
      <c r="D7" s="64">
        <v>79000</v>
      </c>
      <c r="E7" s="60">
        <v>1830.7855</v>
      </c>
      <c r="F7" s="19">
        <f t="shared" ref="F7:F41" si="0">E7/$E$79*100</f>
        <v>4.1269024565311865</v>
      </c>
    </row>
    <row r="8" spans="1:6" x14ac:dyDescent="0.2">
      <c r="A8" s="9" t="s">
        <v>262</v>
      </c>
      <c r="B8" s="9" t="s">
        <v>263</v>
      </c>
      <c r="C8" s="9" t="s">
        <v>264</v>
      </c>
      <c r="D8" s="64">
        <v>206475</v>
      </c>
      <c r="E8" s="60">
        <v>1583.3535374999999</v>
      </c>
      <c r="F8" s="19">
        <f t="shared" si="0"/>
        <v>3.5691486542066739</v>
      </c>
    </row>
    <row r="9" spans="1:6" x14ac:dyDescent="0.2">
      <c r="A9" s="9" t="s">
        <v>267</v>
      </c>
      <c r="B9" s="9" t="s">
        <v>268</v>
      </c>
      <c r="C9" s="9" t="s">
        <v>269</v>
      </c>
      <c r="D9" s="64">
        <v>109904</v>
      </c>
      <c r="E9" s="60">
        <v>825.76370399999996</v>
      </c>
      <c r="F9" s="19">
        <f t="shared" si="0"/>
        <v>1.8614120870805952</v>
      </c>
    </row>
    <row r="10" spans="1:6" x14ac:dyDescent="0.2">
      <c r="A10" s="9" t="s">
        <v>270</v>
      </c>
      <c r="B10" s="9" t="s">
        <v>271</v>
      </c>
      <c r="C10" s="9" t="s">
        <v>264</v>
      </c>
      <c r="D10" s="64">
        <v>53853</v>
      </c>
      <c r="E10" s="60">
        <v>746.69877150000002</v>
      </c>
      <c r="F10" s="19">
        <f t="shared" si="0"/>
        <v>1.6831862576976762</v>
      </c>
    </row>
    <row r="11" spans="1:6" x14ac:dyDescent="0.2">
      <c r="A11" s="9" t="s">
        <v>284</v>
      </c>
      <c r="B11" s="9" t="s">
        <v>285</v>
      </c>
      <c r="C11" s="9" t="s">
        <v>286</v>
      </c>
      <c r="D11" s="64">
        <v>25367</v>
      </c>
      <c r="E11" s="60">
        <v>744.2043625</v>
      </c>
      <c r="F11" s="19">
        <f t="shared" si="0"/>
        <v>1.6775634348002402</v>
      </c>
    </row>
    <row r="12" spans="1:6" x14ac:dyDescent="0.2">
      <c r="A12" s="9" t="s">
        <v>278</v>
      </c>
      <c r="B12" s="9" t="s">
        <v>279</v>
      </c>
      <c r="C12" s="9" t="s">
        <v>280</v>
      </c>
      <c r="D12" s="64">
        <v>79950</v>
      </c>
      <c r="E12" s="60">
        <v>720.50940000000003</v>
      </c>
      <c r="F12" s="19">
        <f t="shared" si="0"/>
        <v>1.6241509520442516</v>
      </c>
    </row>
    <row r="13" spans="1:6" x14ac:dyDescent="0.2">
      <c r="A13" s="9" t="s">
        <v>369</v>
      </c>
      <c r="B13" s="9" t="s">
        <v>370</v>
      </c>
      <c r="C13" s="9" t="s">
        <v>301</v>
      </c>
      <c r="D13" s="64">
        <v>203475</v>
      </c>
      <c r="E13" s="60">
        <v>592.62093749999997</v>
      </c>
      <c r="F13" s="19">
        <f t="shared" si="0"/>
        <v>1.335868567213671</v>
      </c>
    </row>
    <row r="14" spans="1:6" x14ac:dyDescent="0.2">
      <c r="A14" s="9" t="s">
        <v>302</v>
      </c>
      <c r="B14" s="9" t="s">
        <v>303</v>
      </c>
      <c r="C14" s="9" t="s">
        <v>304</v>
      </c>
      <c r="D14" s="64">
        <v>254936</v>
      </c>
      <c r="E14" s="60">
        <v>525.29562799999997</v>
      </c>
      <c r="F14" s="19">
        <f t="shared" si="0"/>
        <v>1.1841058483357507</v>
      </c>
    </row>
    <row r="15" spans="1:6" x14ac:dyDescent="0.2">
      <c r="A15" s="9" t="s">
        <v>275</v>
      </c>
      <c r="B15" s="9" t="s">
        <v>276</v>
      </c>
      <c r="C15" s="9" t="s">
        <v>277</v>
      </c>
      <c r="D15" s="64">
        <v>160000</v>
      </c>
      <c r="E15" s="60">
        <v>512.48</v>
      </c>
      <c r="F15" s="19">
        <f t="shared" si="0"/>
        <v>1.1552172392249678</v>
      </c>
    </row>
    <row r="16" spans="1:6" x14ac:dyDescent="0.2">
      <c r="A16" s="9" t="s">
        <v>360</v>
      </c>
      <c r="B16" s="9" t="s">
        <v>361</v>
      </c>
      <c r="C16" s="9" t="s">
        <v>274</v>
      </c>
      <c r="D16" s="64">
        <v>190244</v>
      </c>
      <c r="E16" s="60">
        <v>458.77340600000002</v>
      </c>
      <c r="F16" s="19">
        <f t="shared" si="0"/>
        <v>1.0341534255173963</v>
      </c>
    </row>
    <row r="17" spans="1:6" x14ac:dyDescent="0.2">
      <c r="A17" s="9" t="s">
        <v>314</v>
      </c>
      <c r="B17" s="9" t="s">
        <v>315</v>
      </c>
      <c r="C17" s="9" t="s">
        <v>264</v>
      </c>
      <c r="D17" s="64">
        <v>106474</v>
      </c>
      <c r="E17" s="60">
        <v>433.88155</v>
      </c>
      <c r="F17" s="19">
        <f t="shared" si="0"/>
        <v>0.97804294087896082</v>
      </c>
    </row>
    <row r="18" spans="1:6" x14ac:dyDescent="0.2">
      <c r="A18" s="9" t="s">
        <v>281</v>
      </c>
      <c r="B18" s="9" t="s">
        <v>282</v>
      </c>
      <c r="C18" s="9" t="s">
        <v>283</v>
      </c>
      <c r="D18" s="64">
        <v>66526</v>
      </c>
      <c r="E18" s="60">
        <v>429.29227800000001</v>
      </c>
      <c r="F18" s="19">
        <f t="shared" si="0"/>
        <v>0.96769793984498398</v>
      </c>
    </row>
    <row r="19" spans="1:6" x14ac:dyDescent="0.2">
      <c r="A19" s="9" t="s">
        <v>366</v>
      </c>
      <c r="B19" s="9" t="s">
        <v>367</v>
      </c>
      <c r="C19" s="9" t="s">
        <v>368</v>
      </c>
      <c r="D19" s="64">
        <v>74355</v>
      </c>
      <c r="E19" s="60">
        <v>414.30606</v>
      </c>
      <c r="F19" s="19">
        <f t="shared" si="0"/>
        <v>0.93391645103686749</v>
      </c>
    </row>
    <row r="20" spans="1:6" x14ac:dyDescent="0.2">
      <c r="A20" s="9" t="s">
        <v>296</v>
      </c>
      <c r="B20" s="9" t="s">
        <v>297</v>
      </c>
      <c r="C20" s="9" t="s">
        <v>298</v>
      </c>
      <c r="D20" s="64">
        <v>40000</v>
      </c>
      <c r="E20" s="60">
        <v>365.74</v>
      </c>
      <c r="F20" s="19">
        <f t="shared" si="0"/>
        <v>0.82444027683839305</v>
      </c>
    </row>
    <row r="21" spans="1:6" x14ac:dyDescent="0.2">
      <c r="A21" s="9" t="s">
        <v>293</v>
      </c>
      <c r="B21" s="9" t="s">
        <v>294</v>
      </c>
      <c r="C21" s="9" t="s">
        <v>295</v>
      </c>
      <c r="D21" s="64">
        <v>60000</v>
      </c>
      <c r="E21" s="60">
        <v>361.62</v>
      </c>
      <c r="F21" s="19">
        <f t="shared" si="0"/>
        <v>0.81515309484961918</v>
      </c>
    </row>
    <row r="22" spans="1:6" x14ac:dyDescent="0.2">
      <c r="A22" s="9" t="s">
        <v>299</v>
      </c>
      <c r="B22" s="9" t="s">
        <v>300</v>
      </c>
      <c r="C22" s="9" t="s">
        <v>301</v>
      </c>
      <c r="D22" s="64">
        <v>93000</v>
      </c>
      <c r="E22" s="60">
        <v>353.26049999999998</v>
      </c>
      <c r="F22" s="19">
        <f t="shared" si="0"/>
        <v>0.79630935751098908</v>
      </c>
    </row>
    <row r="23" spans="1:6" x14ac:dyDescent="0.2">
      <c r="A23" s="9" t="s">
        <v>272</v>
      </c>
      <c r="B23" s="9" t="s">
        <v>273</v>
      </c>
      <c r="C23" s="9" t="s">
        <v>274</v>
      </c>
      <c r="D23" s="64">
        <v>168573</v>
      </c>
      <c r="E23" s="60">
        <v>336.97742699999998</v>
      </c>
      <c r="F23" s="19">
        <f t="shared" si="0"/>
        <v>0.75960453656742333</v>
      </c>
    </row>
    <row r="24" spans="1:6" x14ac:dyDescent="0.2">
      <c r="A24" s="9" t="s">
        <v>316</v>
      </c>
      <c r="B24" s="9" t="s">
        <v>317</v>
      </c>
      <c r="C24" s="9" t="s">
        <v>289</v>
      </c>
      <c r="D24" s="64">
        <v>26468</v>
      </c>
      <c r="E24" s="60">
        <v>319.77314200000001</v>
      </c>
      <c r="F24" s="19">
        <f t="shared" si="0"/>
        <v>0.72082314681457538</v>
      </c>
    </row>
    <row r="25" spans="1:6" x14ac:dyDescent="0.2">
      <c r="A25" s="9" t="s">
        <v>362</v>
      </c>
      <c r="B25" s="9" t="s">
        <v>363</v>
      </c>
      <c r="C25" s="9" t="s">
        <v>292</v>
      </c>
      <c r="D25" s="64">
        <v>221251</v>
      </c>
      <c r="E25" s="60">
        <v>296.58696550000002</v>
      </c>
      <c r="F25" s="19">
        <f t="shared" si="0"/>
        <v>0.66855755439240705</v>
      </c>
    </row>
    <row r="26" spans="1:6" x14ac:dyDescent="0.2">
      <c r="A26" s="9" t="s">
        <v>323</v>
      </c>
      <c r="B26" s="9" t="s">
        <v>324</v>
      </c>
      <c r="C26" s="9" t="s">
        <v>264</v>
      </c>
      <c r="D26" s="64">
        <v>88509</v>
      </c>
      <c r="E26" s="60">
        <v>274.33364549999999</v>
      </c>
      <c r="F26" s="19">
        <f t="shared" si="0"/>
        <v>0.61839477946657628</v>
      </c>
    </row>
    <row r="27" spans="1:6" x14ac:dyDescent="0.2">
      <c r="A27" s="9" t="s">
        <v>287</v>
      </c>
      <c r="B27" s="9" t="s">
        <v>288</v>
      </c>
      <c r="C27" s="9" t="s">
        <v>289</v>
      </c>
      <c r="D27" s="64">
        <v>57182</v>
      </c>
      <c r="E27" s="60">
        <v>252.201211</v>
      </c>
      <c r="F27" s="19">
        <f t="shared" si="0"/>
        <v>0.56850450105489692</v>
      </c>
    </row>
    <row r="28" spans="1:6" x14ac:dyDescent="0.2">
      <c r="A28" s="9" t="s">
        <v>290</v>
      </c>
      <c r="B28" s="9" t="s">
        <v>291</v>
      </c>
      <c r="C28" s="9" t="s">
        <v>292</v>
      </c>
      <c r="D28" s="64">
        <v>130625</v>
      </c>
      <c r="E28" s="60">
        <v>243.48500000000001</v>
      </c>
      <c r="F28" s="19">
        <f t="shared" si="0"/>
        <v>0.54885667634384028</v>
      </c>
    </row>
    <row r="29" spans="1:6" x14ac:dyDescent="0.2">
      <c r="A29" s="9" t="s">
        <v>305</v>
      </c>
      <c r="B29" s="9" t="s">
        <v>306</v>
      </c>
      <c r="C29" s="9" t="s">
        <v>286</v>
      </c>
      <c r="D29" s="64">
        <v>72000</v>
      </c>
      <c r="E29" s="60">
        <v>234.32400000000001</v>
      </c>
      <c r="F29" s="19">
        <f t="shared" si="0"/>
        <v>0.52820622144113205</v>
      </c>
    </row>
    <row r="30" spans="1:6" x14ac:dyDescent="0.2">
      <c r="A30" s="9" t="s">
        <v>330</v>
      </c>
      <c r="B30" s="9" t="s">
        <v>331</v>
      </c>
      <c r="C30" s="9" t="s">
        <v>264</v>
      </c>
      <c r="D30" s="64">
        <v>301582</v>
      </c>
      <c r="E30" s="60">
        <v>233.42446799999999</v>
      </c>
      <c r="F30" s="19">
        <f t="shared" si="0"/>
        <v>0.52617852304581025</v>
      </c>
    </row>
    <row r="31" spans="1:6" x14ac:dyDescent="0.2">
      <c r="A31" s="9" t="s">
        <v>307</v>
      </c>
      <c r="B31" s="9" t="s">
        <v>308</v>
      </c>
      <c r="C31" s="9" t="s">
        <v>309</v>
      </c>
      <c r="D31" s="64">
        <v>32100</v>
      </c>
      <c r="E31" s="60">
        <v>233.25465</v>
      </c>
      <c r="F31" s="19">
        <f t="shared" si="0"/>
        <v>0.52579572433926414</v>
      </c>
    </row>
    <row r="32" spans="1:6" x14ac:dyDescent="0.2">
      <c r="A32" s="9" t="s">
        <v>310</v>
      </c>
      <c r="B32" s="9" t="s">
        <v>311</v>
      </c>
      <c r="C32" s="9" t="s">
        <v>289</v>
      </c>
      <c r="D32" s="64">
        <v>15000</v>
      </c>
      <c r="E32" s="60">
        <v>212.8425</v>
      </c>
      <c r="F32" s="19">
        <f t="shared" si="0"/>
        <v>0.47978326030233415</v>
      </c>
    </row>
    <row r="33" spans="1:6" x14ac:dyDescent="0.2">
      <c r="A33" s="9" t="s">
        <v>318</v>
      </c>
      <c r="B33" s="9" t="s">
        <v>319</v>
      </c>
      <c r="C33" s="9" t="s">
        <v>298</v>
      </c>
      <c r="D33" s="64">
        <v>27000</v>
      </c>
      <c r="E33" s="60">
        <v>178.83449999999999</v>
      </c>
      <c r="F33" s="19">
        <f t="shared" si="0"/>
        <v>0.40312343382800792</v>
      </c>
    </row>
    <row r="34" spans="1:6" x14ac:dyDescent="0.2">
      <c r="A34" s="9" t="s">
        <v>320</v>
      </c>
      <c r="B34" s="9" t="s">
        <v>321</v>
      </c>
      <c r="C34" s="9" t="s">
        <v>322</v>
      </c>
      <c r="D34" s="64">
        <v>153047</v>
      </c>
      <c r="E34" s="60">
        <v>173.40225100000001</v>
      </c>
      <c r="F34" s="19">
        <f t="shared" si="0"/>
        <v>0.3908782190048683</v>
      </c>
    </row>
    <row r="35" spans="1:6" x14ac:dyDescent="0.2">
      <c r="A35" s="9" t="s">
        <v>325</v>
      </c>
      <c r="B35" s="9" t="s">
        <v>326</v>
      </c>
      <c r="C35" s="9" t="s">
        <v>283</v>
      </c>
      <c r="D35" s="64">
        <v>74940</v>
      </c>
      <c r="E35" s="60">
        <v>160.59641999999999</v>
      </c>
      <c r="F35" s="19">
        <f t="shared" si="0"/>
        <v>0.36201169400135302</v>
      </c>
    </row>
    <row r="36" spans="1:6" x14ac:dyDescent="0.2">
      <c r="A36" s="9" t="s">
        <v>381</v>
      </c>
      <c r="B36" s="9" t="s">
        <v>382</v>
      </c>
      <c r="C36" s="9" t="s">
        <v>283</v>
      </c>
      <c r="D36" s="64">
        <v>4923</v>
      </c>
      <c r="E36" s="60">
        <v>146.90724299999999</v>
      </c>
      <c r="F36" s="19">
        <f t="shared" si="0"/>
        <v>0.33115395660437763</v>
      </c>
    </row>
    <row r="37" spans="1:6" x14ac:dyDescent="0.2">
      <c r="A37" s="9" t="s">
        <v>327</v>
      </c>
      <c r="B37" s="9" t="s">
        <v>328</v>
      </c>
      <c r="C37" s="9" t="s">
        <v>329</v>
      </c>
      <c r="D37" s="64">
        <v>65910</v>
      </c>
      <c r="E37" s="60">
        <v>142.20082500000001</v>
      </c>
      <c r="F37" s="19">
        <f t="shared" si="0"/>
        <v>0.3205448885264065</v>
      </c>
    </row>
    <row r="38" spans="1:6" x14ac:dyDescent="0.2">
      <c r="A38" s="9" t="s">
        <v>537</v>
      </c>
      <c r="B38" s="9" t="s">
        <v>538</v>
      </c>
      <c r="C38" s="9" t="s">
        <v>286</v>
      </c>
      <c r="D38" s="64">
        <v>7072</v>
      </c>
      <c r="E38" s="60">
        <v>126.723168</v>
      </c>
      <c r="F38" s="19">
        <f t="shared" si="0"/>
        <v>0.28565561247814897</v>
      </c>
    </row>
    <row r="39" spans="1:6" x14ac:dyDescent="0.2">
      <c r="A39" s="9" t="s">
        <v>312</v>
      </c>
      <c r="B39" s="9" t="s">
        <v>313</v>
      </c>
      <c r="C39" s="9" t="s">
        <v>283</v>
      </c>
      <c r="D39" s="64">
        <v>23121</v>
      </c>
      <c r="E39" s="60">
        <v>113.81312250000001</v>
      </c>
      <c r="F39" s="19">
        <f t="shared" si="0"/>
        <v>0.256554170234981</v>
      </c>
    </row>
    <row r="40" spans="1:6" x14ac:dyDescent="0.2">
      <c r="A40" s="9"/>
      <c r="B40" s="9" t="s">
        <v>799</v>
      </c>
      <c r="C40" s="9" t="s">
        <v>277</v>
      </c>
      <c r="D40" s="64">
        <v>45373</v>
      </c>
      <c r="E40" s="60">
        <v>45.509119000000005</v>
      </c>
      <c r="F40" s="19">
        <f t="shared" si="0"/>
        <v>0.10258530832567228</v>
      </c>
    </row>
    <row r="41" spans="1:6" x14ac:dyDescent="0.2">
      <c r="A41" s="9" t="s">
        <v>332</v>
      </c>
      <c r="B41" s="9" t="s">
        <v>333</v>
      </c>
      <c r="C41" s="9" t="s">
        <v>334</v>
      </c>
      <c r="D41" s="64">
        <v>984</v>
      </c>
      <c r="E41" s="60">
        <v>2.4811559999999999</v>
      </c>
      <c r="F41" s="19">
        <f t="shared" si="0"/>
        <v>5.5929483773151422E-3</v>
      </c>
    </row>
    <row r="42" spans="1:6" x14ac:dyDescent="0.2">
      <c r="A42" s="8" t="s">
        <v>45</v>
      </c>
      <c r="B42" s="9"/>
      <c r="C42" s="9"/>
      <c r="D42" s="64"/>
      <c r="E42" s="61">
        <f>SUM(E7:E41)</f>
        <v>14626.256448500004</v>
      </c>
      <c r="F42" s="11">
        <f>SUM(F7:F41)</f>
        <v>32.970074138761611</v>
      </c>
    </row>
    <row r="43" spans="1:6" x14ac:dyDescent="0.2">
      <c r="A43" s="9"/>
      <c r="B43" s="9"/>
      <c r="C43" s="9"/>
      <c r="D43" s="9"/>
      <c r="E43" s="10"/>
      <c r="F43" s="10"/>
    </row>
    <row r="44" spans="1:6" x14ac:dyDescent="0.2">
      <c r="A44" s="8" t="s">
        <v>6</v>
      </c>
      <c r="B44" s="9"/>
      <c r="C44" s="9"/>
      <c r="D44" s="9"/>
      <c r="E44" s="10"/>
      <c r="F44" s="10"/>
    </row>
    <row r="45" spans="1:6" x14ac:dyDescent="0.2">
      <c r="A45" s="8" t="s">
        <v>7</v>
      </c>
      <c r="B45" s="9"/>
      <c r="C45" s="9"/>
      <c r="D45" s="9"/>
      <c r="E45" s="10"/>
      <c r="F45" s="10"/>
    </row>
    <row r="46" spans="1:6" x14ac:dyDescent="0.2">
      <c r="A46" s="9" t="s">
        <v>26</v>
      </c>
      <c r="B46" s="9" t="s">
        <v>1431</v>
      </c>
      <c r="C46" s="9" t="s">
        <v>9</v>
      </c>
      <c r="D46" s="64">
        <v>250</v>
      </c>
      <c r="E46" s="60">
        <v>2503.1999999999998</v>
      </c>
      <c r="F46" s="19">
        <f t="shared" ref="F46:F61" si="1">E46/$E$79*100</f>
        <v>5.6426393092958538</v>
      </c>
    </row>
    <row r="47" spans="1:6" x14ac:dyDescent="0.2">
      <c r="A47" s="9" t="s">
        <v>335</v>
      </c>
      <c r="B47" s="9" t="s">
        <v>921</v>
      </c>
      <c r="C47" s="9" t="s">
        <v>61</v>
      </c>
      <c r="D47" s="64">
        <v>250</v>
      </c>
      <c r="E47" s="60">
        <v>2484.7849999999999</v>
      </c>
      <c r="F47" s="19">
        <f t="shared" si="1"/>
        <v>5.6011287616445742</v>
      </c>
    </row>
    <row r="48" spans="1:6" x14ac:dyDescent="0.2">
      <c r="A48" s="9" t="s">
        <v>393</v>
      </c>
      <c r="B48" s="9" t="s">
        <v>922</v>
      </c>
      <c r="C48" s="9" t="s">
        <v>151</v>
      </c>
      <c r="D48" s="64">
        <v>200</v>
      </c>
      <c r="E48" s="60">
        <v>2021.95</v>
      </c>
      <c r="F48" s="19">
        <f t="shared" si="1"/>
        <v>4.557819811213947</v>
      </c>
    </row>
    <row r="49" spans="1:6" x14ac:dyDescent="0.2">
      <c r="A49" s="9" t="s">
        <v>336</v>
      </c>
      <c r="B49" s="9" t="s">
        <v>923</v>
      </c>
      <c r="C49" s="9" t="s">
        <v>142</v>
      </c>
      <c r="D49" s="64">
        <v>200</v>
      </c>
      <c r="E49" s="60">
        <v>1977.88</v>
      </c>
      <c r="F49" s="19">
        <f t="shared" si="1"/>
        <v>4.4584785223194645</v>
      </c>
    </row>
    <row r="50" spans="1:6" x14ac:dyDescent="0.2">
      <c r="A50" s="9" t="s">
        <v>346</v>
      </c>
      <c r="B50" s="9" t="s">
        <v>924</v>
      </c>
      <c r="C50" s="9" t="s">
        <v>142</v>
      </c>
      <c r="D50" s="64">
        <v>200</v>
      </c>
      <c r="E50" s="60">
        <v>1959.8620000000001</v>
      </c>
      <c r="F50" s="19">
        <f t="shared" si="1"/>
        <v>4.4178628803112785</v>
      </c>
    </row>
    <row r="51" spans="1:6" x14ac:dyDescent="0.2">
      <c r="A51" s="9" t="s">
        <v>399</v>
      </c>
      <c r="B51" s="9" t="s">
        <v>925</v>
      </c>
      <c r="C51" s="9" t="s">
        <v>61</v>
      </c>
      <c r="D51" s="64">
        <v>14</v>
      </c>
      <c r="E51" s="60">
        <v>1678.8869999999999</v>
      </c>
      <c r="F51" s="19">
        <f t="shared" si="1"/>
        <v>3.7844973562103661</v>
      </c>
    </row>
    <row r="52" spans="1:6" x14ac:dyDescent="0.2">
      <c r="A52" s="9" t="s">
        <v>340</v>
      </c>
      <c r="B52" s="9" t="s">
        <v>926</v>
      </c>
      <c r="C52" s="9" t="s">
        <v>341</v>
      </c>
      <c r="D52" s="64">
        <v>150</v>
      </c>
      <c r="E52" s="60">
        <v>1501.7505000000001</v>
      </c>
      <c r="F52" s="19">
        <f t="shared" si="1"/>
        <v>3.3852015036971492</v>
      </c>
    </row>
    <row r="53" spans="1:6" x14ac:dyDescent="0.2">
      <c r="A53" s="9" t="s">
        <v>338</v>
      </c>
      <c r="B53" s="9" t="s">
        <v>927</v>
      </c>
      <c r="C53" s="9" t="s">
        <v>142</v>
      </c>
      <c r="D53" s="64">
        <v>150</v>
      </c>
      <c r="E53" s="60">
        <v>1494.0435</v>
      </c>
      <c r="F53" s="19">
        <f t="shared" si="1"/>
        <v>3.3678286125351389</v>
      </c>
    </row>
    <row r="54" spans="1:6" x14ac:dyDescent="0.2">
      <c r="A54" s="9" t="s">
        <v>36</v>
      </c>
      <c r="B54" s="9" t="s">
        <v>928</v>
      </c>
      <c r="C54" s="9" t="s">
        <v>37</v>
      </c>
      <c r="D54" s="64">
        <v>150</v>
      </c>
      <c r="E54" s="60">
        <v>1469.6010000000001</v>
      </c>
      <c r="F54" s="19">
        <f t="shared" si="1"/>
        <v>3.3127310528845064</v>
      </c>
    </row>
    <row r="55" spans="1:6" x14ac:dyDescent="0.2">
      <c r="A55" s="9" t="s">
        <v>128</v>
      </c>
      <c r="B55" s="9" t="s">
        <v>929</v>
      </c>
      <c r="C55" s="9" t="s">
        <v>65</v>
      </c>
      <c r="D55" s="64">
        <v>100</v>
      </c>
      <c r="E55" s="60">
        <v>994.65899999999999</v>
      </c>
      <c r="F55" s="19">
        <f t="shared" si="1"/>
        <v>2.2421308615951201</v>
      </c>
    </row>
    <row r="56" spans="1:6" x14ac:dyDescent="0.2">
      <c r="A56" s="9" t="s">
        <v>343</v>
      </c>
      <c r="B56" s="9" t="s">
        <v>930</v>
      </c>
      <c r="C56" s="9" t="s">
        <v>13</v>
      </c>
      <c r="D56" s="64">
        <v>100</v>
      </c>
      <c r="E56" s="60">
        <v>937.94100000000003</v>
      </c>
      <c r="F56" s="19">
        <f t="shared" si="1"/>
        <v>2.1142788256632561</v>
      </c>
    </row>
    <row r="57" spans="1:6" x14ac:dyDescent="0.2">
      <c r="A57" s="9" t="s">
        <v>337</v>
      </c>
      <c r="B57" s="9" t="s">
        <v>931</v>
      </c>
      <c r="C57" s="9" t="s">
        <v>22</v>
      </c>
      <c r="D57" s="64">
        <v>90</v>
      </c>
      <c r="E57" s="60">
        <v>902.16269999999997</v>
      </c>
      <c r="F57" s="19">
        <f t="shared" si="1"/>
        <v>2.0336284413552583</v>
      </c>
    </row>
    <row r="58" spans="1:6" x14ac:dyDescent="0.2">
      <c r="A58" s="9" t="s">
        <v>394</v>
      </c>
      <c r="B58" s="9" t="s">
        <v>932</v>
      </c>
      <c r="C58" s="9" t="s">
        <v>114</v>
      </c>
      <c r="D58" s="64">
        <v>50</v>
      </c>
      <c r="E58" s="60">
        <v>501.15499999999997</v>
      </c>
      <c r="F58" s="19">
        <f t="shared" si="1"/>
        <v>1.1296887596077676</v>
      </c>
    </row>
    <row r="59" spans="1:6" x14ac:dyDescent="0.2">
      <c r="A59" s="9" t="s">
        <v>347</v>
      </c>
      <c r="B59" s="9" t="s">
        <v>933</v>
      </c>
      <c r="C59" s="9" t="s">
        <v>116</v>
      </c>
      <c r="D59" s="64">
        <v>50</v>
      </c>
      <c r="E59" s="60">
        <v>486.81849999999997</v>
      </c>
      <c r="F59" s="19">
        <f t="shared" si="1"/>
        <v>1.0973718458742585</v>
      </c>
    </row>
    <row r="60" spans="1:6" x14ac:dyDescent="0.2">
      <c r="A60" s="9" t="s">
        <v>539</v>
      </c>
      <c r="B60" s="9" t="s">
        <v>934</v>
      </c>
      <c r="C60" s="9" t="s">
        <v>540</v>
      </c>
      <c r="D60" s="64">
        <v>44</v>
      </c>
      <c r="E60" s="60">
        <v>441.36063530000001</v>
      </c>
      <c r="F60" s="19">
        <f t="shared" si="1"/>
        <v>0.99490207347378201</v>
      </c>
    </row>
    <row r="61" spans="1:6" x14ac:dyDescent="0.2">
      <c r="A61" s="9" t="s">
        <v>339</v>
      </c>
      <c r="B61" s="9" t="s">
        <v>935</v>
      </c>
      <c r="C61" s="9" t="s">
        <v>13</v>
      </c>
      <c r="D61" s="64">
        <v>40</v>
      </c>
      <c r="E61" s="60">
        <v>400.90480000000002</v>
      </c>
      <c r="F61" s="19">
        <f t="shared" si="1"/>
        <v>0.90370772761481</v>
      </c>
    </row>
    <row r="62" spans="1:6" x14ac:dyDescent="0.2">
      <c r="A62" s="8" t="s">
        <v>45</v>
      </c>
      <c r="B62" s="9"/>
      <c r="C62" s="9"/>
      <c r="D62" s="64"/>
      <c r="E62" s="61">
        <f>SUM(E46:E61)</f>
        <v>21756.960635299998</v>
      </c>
      <c r="F62" s="11">
        <f>SUM(F46:F61)</f>
        <v>49.043896345296538</v>
      </c>
    </row>
    <row r="63" spans="1:6" x14ac:dyDescent="0.2">
      <c r="A63" s="8"/>
      <c r="B63" s="9"/>
      <c r="C63" s="9"/>
      <c r="D63" s="64"/>
      <c r="E63" s="61"/>
      <c r="F63" s="11"/>
    </row>
    <row r="64" spans="1:6" x14ac:dyDescent="0.2">
      <c r="A64" s="84" t="s">
        <v>405</v>
      </c>
      <c r="B64" s="9"/>
      <c r="C64" s="9"/>
      <c r="D64" s="64"/>
      <c r="E64" s="60"/>
      <c r="F64" s="10"/>
    </row>
    <row r="65" spans="1:6" x14ac:dyDescent="0.2">
      <c r="A65" s="8" t="s">
        <v>225</v>
      </c>
      <c r="B65" s="9"/>
      <c r="C65" s="9"/>
      <c r="D65" s="64"/>
      <c r="E65" s="60"/>
      <c r="F65" s="10"/>
    </row>
    <row r="66" spans="1:6" x14ac:dyDescent="0.2">
      <c r="A66" s="9" t="s">
        <v>348</v>
      </c>
      <c r="B66" s="9" t="s">
        <v>936</v>
      </c>
      <c r="C66" s="9" t="s">
        <v>349</v>
      </c>
      <c r="D66" s="64">
        <v>420</v>
      </c>
      <c r="E66" s="60">
        <v>2076.4400999999998</v>
      </c>
      <c r="F66" s="19">
        <f t="shared" ref="F66" si="2">E66/$E$79*100</f>
        <v>4.6806497809436767</v>
      </c>
    </row>
    <row r="67" spans="1:6" x14ac:dyDescent="0.2">
      <c r="A67" s="8" t="s">
        <v>45</v>
      </c>
      <c r="B67" s="9"/>
      <c r="C67" s="9"/>
      <c r="D67" s="64"/>
      <c r="E67" s="61">
        <f>SUM(E66:E66)</f>
        <v>2076.4400999999998</v>
      </c>
      <c r="F67" s="11">
        <f>SUM(F66:F66)</f>
        <v>4.6806497809436767</v>
      </c>
    </row>
    <row r="68" spans="1:6" x14ac:dyDescent="0.2">
      <c r="A68" s="9"/>
      <c r="B68" s="9"/>
      <c r="C68" s="9"/>
      <c r="D68" s="64"/>
      <c r="E68" s="60"/>
      <c r="F68" s="10"/>
    </row>
    <row r="69" spans="1:6" x14ac:dyDescent="0.2">
      <c r="A69" s="8" t="s">
        <v>350</v>
      </c>
      <c r="B69" s="9"/>
      <c r="C69" s="9"/>
      <c r="D69" s="64"/>
      <c r="E69" s="60"/>
      <c r="F69" s="10"/>
    </row>
    <row r="70" spans="1:6" x14ac:dyDescent="0.2">
      <c r="A70" s="9" t="s">
        <v>351</v>
      </c>
      <c r="B70" s="9" t="s">
        <v>937</v>
      </c>
      <c r="C70" s="9" t="s">
        <v>352</v>
      </c>
      <c r="D70" s="64">
        <v>3300000</v>
      </c>
      <c r="E70" s="60">
        <v>3264.7692000000002</v>
      </c>
      <c r="F70" s="19">
        <f t="shared" ref="F70:F72" si="3">E70/$E$79*100</f>
        <v>7.3593460465397804</v>
      </c>
    </row>
    <row r="71" spans="1:6" x14ac:dyDescent="0.2">
      <c r="A71" s="9" t="s">
        <v>353</v>
      </c>
      <c r="B71" s="82" t="s">
        <v>938</v>
      </c>
      <c r="C71" s="9" t="s">
        <v>352</v>
      </c>
      <c r="D71" s="64">
        <v>750000</v>
      </c>
      <c r="E71" s="60">
        <v>758.68349999999998</v>
      </c>
      <c r="F71" s="19">
        <f t="shared" si="3"/>
        <v>1.7102018777621286</v>
      </c>
    </row>
    <row r="72" spans="1:6" x14ac:dyDescent="0.2">
      <c r="A72" s="9" t="s">
        <v>416</v>
      </c>
      <c r="B72" s="9" t="s">
        <v>939</v>
      </c>
      <c r="C72" s="9" t="s">
        <v>352</v>
      </c>
      <c r="D72" s="64">
        <v>500000</v>
      </c>
      <c r="E72" s="60">
        <v>509.42750000000001</v>
      </c>
      <c r="F72" s="19">
        <f t="shared" si="3"/>
        <v>1.1483363841228482</v>
      </c>
    </row>
    <row r="73" spans="1:6" x14ac:dyDescent="0.2">
      <c r="A73" s="8" t="s">
        <v>45</v>
      </c>
      <c r="B73" s="9"/>
      <c r="C73" s="9"/>
      <c r="D73" s="60"/>
      <c r="E73" s="61">
        <f>SUM(E70:E72)</f>
        <v>4532.8802000000005</v>
      </c>
      <c r="F73" s="11">
        <f>SUM(F70:F72)</f>
        <v>10.217884308424757</v>
      </c>
    </row>
    <row r="74" spans="1:6" x14ac:dyDescent="0.2">
      <c r="A74" s="9"/>
      <c r="B74" s="9"/>
      <c r="C74" s="9"/>
      <c r="D74" s="60"/>
      <c r="E74" s="60"/>
      <c r="F74" s="10"/>
    </row>
    <row r="75" spans="1:6" x14ac:dyDescent="0.2">
      <c r="A75" s="8" t="s">
        <v>45</v>
      </c>
      <c r="B75" s="9"/>
      <c r="C75" s="9"/>
      <c r="D75" s="60"/>
      <c r="E75" s="61">
        <f>E42++E62+E67+E73</f>
        <v>42992.537383800001</v>
      </c>
      <c r="F75" s="11">
        <f>F42++F62+F67+F73</f>
        <v>96.912504573426588</v>
      </c>
    </row>
    <row r="76" spans="1:6" x14ac:dyDescent="0.2">
      <c r="A76" s="9"/>
      <c r="B76" s="9"/>
      <c r="C76" s="9"/>
      <c r="D76" s="60"/>
      <c r="E76" s="60"/>
      <c r="F76" s="10"/>
    </row>
    <row r="77" spans="1:6" x14ac:dyDescent="0.2">
      <c r="A77" s="8" t="s">
        <v>46</v>
      </c>
      <c r="B77" s="9"/>
      <c r="C77" s="9"/>
      <c r="D77" s="60"/>
      <c r="E77" s="61">
        <v>1369.6814784999999</v>
      </c>
      <c r="F77" s="11">
        <f>IF(E77/$E$79*100&lt;0.01," *",E77/$E$79*100)</f>
        <v>3.0874954265734114</v>
      </c>
    </row>
    <row r="78" spans="1:6" x14ac:dyDescent="0.2">
      <c r="A78" s="9"/>
      <c r="B78" s="9"/>
      <c r="C78" s="9"/>
      <c r="D78" s="60"/>
      <c r="E78" s="60"/>
      <c r="F78" s="10"/>
    </row>
    <row r="79" spans="1:6" x14ac:dyDescent="0.2">
      <c r="A79" s="12" t="s">
        <v>47</v>
      </c>
      <c r="B79" s="6"/>
      <c r="C79" s="6"/>
      <c r="D79" s="62"/>
      <c r="E79" s="63">
        <f>E75+E77</f>
        <v>44362.218862300004</v>
      </c>
      <c r="F79" s="13">
        <f>F75+F77</f>
        <v>100</v>
      </c>
    </row>
    <row r="80" spans="1:6" x14ac:dyDescent="0.2">
      <c r="A80" s="1" t="s">
        <v>109</v>
      </c>
      <c r="F80" s="17" t="s">
        <v>108</v>
      </c>
    </row>
    <row r="81" spans="1:4" x14ac:dyDescent="0.2">
      <c r="A81" s="17" t="s">
        <v>800</v>
      </c>
    </row>
    <row r="82" spans="1:4" x14ac:dyDescent="0.2">
      <c r="A82" s="17"/>
    </row>
    <row r="83" spans="1:4" x14ac:dyDescent="0.2">
      <c r="A83" s="1" t="s">
        <v>48</v>
      </c>
    </row>
    <row r="84" spans="1:4" x14ac:dyDescent="0.2">
      <c r="A84" s="1" t="s">
        <v>49</v>
      </c>
    </row>
    <row r="85" spans="1:4" x14ac:dyDescent="0.2">
      <c r="A85" s="1" t="s">
        <v>50</v>
      </c>
    </row>
    <row r="86" spans="1:4" x14ac:dyDescent="0.2">
      <c r="A86" s="3" t="s">
        <v>851</v>
      </c>
      <c r="D86" s="14">
        <v>119.4058</v>
      </c>
    </row>
    <row r="87" spans="1:4" x14ac:dyDescent="0.2">
      <c r="A87" s="3" t="s">
        <v>859</v>
      </c>
      <c r="D87" s="14">
        <v>17.5184</v>
      </c>
    </row>
    <row r="88" spans="1:4" x14ac:dyDescent="0.2">
      <c r="A88" s="3" t="s">
        <v>853</v>
      </c>
      <c r="D88" s="14">
        <v>124.33880000000001</v>
      </c>
    </row>
    <row r="89" spans="1:4" x14ac:dyDescent="0.2">
      <c r="A89" s="3" t="s">
        <v>861</v>
      </c>
      <c r="D89" s="14">
        <v>18.329000000000001</v>
      </c>
    </row>
    <row r="91" spans="1:4" x14ac:dyDescent="0.2">
      <c r="A91" s="1" t="s">
        <v>54</v>
      </c>
    </row>
    <row r="92" spans="1:4" x14ac:dyDescent="0.2">
      <c r="A92" s="3" t="s">
        <v>851</v>
      </c>
      <c r="D92" s="14">
        <v>127.4019</v>
      </c>
    </row>
    <row r="93" spans="1:4" x14ac:dyDescent="0.2">
      <c r="A93" s="3" t="s">
        <v>859</v>
      </c>
      <c r="D93" s="14">
        <v>17.140699999999999</v>
      </c>
    </row>
    <row r="94" spans="1:4" x14ac:dyDescent="0.2">
      <c r="A94" s="3" t="s">
        <v>853</v>
      </c>
      <c r="D94" s="14">
        <v>133.1293</v>
      </c>
    </row>
    <row r="95" spans="1:4" x14ac:dyDescent="0.2">
      <c r="A95" s="3" t="s">
        <v>861</v>
      </c>
      <c r="D95" s="14">
        <v>18.0672</v>
      </c>
    </row>
    <row r="97" spans="1:5" x14ac:dyDescent="0.2">
      <c r="A97" s="1" t="s">
        <v>55</v>
      </c>
      <c r="D97" s="15" t="s">
        <v>392</v>
      </c>
    </row>
    <row r="98" spans="1:5" x14ac:dyDescent="0.2">
      <c r="A98" s="53" t="s">
        <v>854</v>
      </c>
      <c r="B98" s="54"/>
      <c r="C98" s="87" t="s">
        <v>855</v>
      </c>
      <c r="D98" s="87"/>
    </row>
    <row r="99" spans="1:5" x14ac:dyDescent="0.2">
      <c r="A99" s="88"/>
      <c r="B99" s="88"/>
      <c r="C99" s="34" t="s">
        <v>856</v>
      </c>
      <c r="D99" s="34" t="s">
        <v>857</v>
      </c>
    </row>
    <row r="100" spans="1:5" x14ac:dyDescent="0.2">
      <c r="A100" s="41" t="s">
        <v>859</v>
      </c>
      <c r="B100" s="42"/>
      <c r="C100" s="55">
        <v>1.0804840500000001</v>
      </c>
      <c r="D100" s="55">
        <v>1.0005336149999999</v>
      </c>
    </row>
    <row r="101" spans="1:5" x14ac:dyDescent="0.2">
      <c r="A101" s="41" t="s">
        <v>861</v>
      </c>
      <c r="B101" s="42"/>
      <c r="C101" s="55">
        <v>1.0804840500000001</v>
      </c>
      <c r="D101" s="55">
        <v>1.0005336149999999</v>
      </c>
    </row>
    <row r="102" spans="1:5" x14ac:dyDescent="0.2">
      <c r="A102" s="45"/>
      <c r="B102" s="45"/>
      <c r="C102" s="46"/>
      <c r="D102" s="46"/>
    </row>
    <row r="103" spans="1:5" x14ac:dyDescent="0.2">
      <c r="A103" s="1" t="s">
        <v>57</v>
      </c>
      <c r="D103" s="18">
        <v>3.7069116912484761</v>
      </c>
      <c r="E103" s="2" t="s">
        <v>858</v>
      </c>
    </row>
  </sheetData>
  <sortState xmlns:xlrd2="http://schemas.microsoft.com/office/spreadsheetml/2017/richdata2" ref="A46:F61">
    <sortCondition descending="1" ref="E46:E61"/>
  </sortState>
  <mergeCells count="3">
    <mergeCell ref="A1:F1"/>
    <mergeCell ref="C98:D98"/>
    <mergeCell ref="A99:B9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3918B-820B-4F61-866C-05CB339A98BA}">
  <dimension ref="A1:F114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2.5703125" style="3" customWidth="1"/>
    <col min="3" max="3" width="33.85546875" style="3" bestFit="1" customWidth="1"/>
    <col min="4" max="4" width="11.140625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6" x14ac:dyDescent="0.2">
      <c r="A1" s="86" t="s">
        <v>355</v>
      </c>
      <c r="B1" s="86"/>
      <c r="C1" s="86"/>
      <c r="D1" s="86"/>
      <c r="E1" s="86"/>
      <c r="F1" s="86"/>
    </row>
    <row r="3" spans="1:6" s="1" customFormat="1" x14ac:dyDescent="0.2">
      <c r="A3" s="4" t="s">
        <v>0</v>
      </c>
      <c r="B3" s="4" t="s">
        <v>1</v>
      </c>
      <c r="C3" s="4" t="s">
        <v>260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261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 t="s">
        <v>262</v>
      </c>
      <c r="B7" s="9" t="s">
        <v>263</v>
      </c>
      <c r="C7" s="9" t="s">
        <v>264</v>
      </c>
      <c r="D7" s="64">
        <v>2000862</v>
      </c>
      <c r="E7" s="60">
        <v>15343.610247000001</v>
      </c>
      <c r="F7" s="19">
        <f t="shared" ref="F7:F46" si="0">IF(E7/$E$92*100&lt;0.01," *",E7/$E$92*100)</f>
        <v>7.7589155504039509</v>
      </c>
    </row>
    <row r="8" spans="1:6" x14ac:dyDescent="0.2">
      <c r="A8" s="9" t="s">
        <v>265</v>
      </c>
      <c r="B8" s="9" t="s">
        <v>266</v>
      </c>
      <c r="C8" s="9" t="s">
        <v>264</v>
      </c>
      <c r="D8" s="64">
        <v>494434</v>
      </c>
      <c r="E8" s="60">
        <v>11458.260732999999</v>
      </c>
      <c r="F8" s="19">
        <f t="shared" si="0"/>
        <v>5.7941824610175576</v>
      </c>
    </row>
    <row r="9" spans="1:6" x14ac:dyDescent="0.2">
      <c r="A9" s="9" t="s">
        <v>270</v>
      </c>
      <c r="B9" s="9" t="s">
        <v>271</v>
      </c>
      <c r="C9" s="9" t="s">
        <v>264</v>
      </c>
      <c r="D9" s="64">
        <v>459760</v>
      </c>
      <c r="E9" s="60">
        <v>6374.8022799999999</v>
      </c>
      <c r="F9" s="19">
        <f t="shared" si="0"/>
        <v>3.2235928666601357</v>
      </c>
    </row>
    <row r="10" spans="1:6" x14ac:dyDescent="0.2">
      <c r="A10" s="9" t="s">
        <v>302</v>
      </c>
      <c r="B10" s="9" t="s">
        <v>303</v>
      </c>
      <c r="C10" s="9" t="s">
        <v>304</v>
      </c>
      <c r="D10" s="64">
        <v>3044188</v>
      </c>
      <c r="E10" s="60">
        <v>6272.5493740000002</v>
      </c>
      <c r="F10" s="19">
        <f t="shared" si="0"/>
        <v>3.1718858922476105</v>
      </c>
    </row>
    <row r="11" spans="1:6" x14ac:dyDescent="0.2">
      <c r="A11" s="9" t="s">
        <v>314</v>
      </c>
      <c r="B11" s="9" t="s">
        <v>315</v>
      </c>
      <c r="C11" s="9" t="s">
        <v>264</v>
      </c>
      <c r="D11" s="64">
        <v>1506302</v>
      </c>
      <c r="E11" s="60">
        <v>6138.1806500000002</v>
      </c>
      <c r="F11" s="19">
        <f t="shared" si="0"/>
        <v>3.1039386773908344</v>
      </c>
    </row>
    <row r="12" spans="1:6" x14ac:dyDescent="0.2">
      <c r="A12" s="9" t="s">
        <v>267</v>
      </c>
      <c r="B12" s="9" t="s">
        <v>268</v>
      </c>
      <c r="C12" s="9" t="s">
        <v>269</v>
      </c>
      <c r="D12" s="64">
        <v>763784</v>
      </c>
      <c r="E12" s="60">
        <v>5738.691084</v>
      </c>
      <c r="F12" s="19">
        <f t="shared" si="0"/>
        <v>2.9019258684127411</v>
      </c>
    </row>
    <row r="13" spans="1:6" x14ac:dyDescent="0.2">
      <c r="A13" s="9" t="s">
        <v>278</v>
      </c>
      <c r="B13" s="9" t="s">
        <v>279</v>
      </c>
      <c r="C13" s="9" t="s">
        <v>280</v>
      </c>
      <c r="D13" s="64">
        <v>600350</v>
      </c>
      <c r="E13" s="60">
        <v>5410.3541999999998</v>
      </c>
      <c r="F13" s="19">
        <f t="shared" si="0"/>
        <v>2.7358933562445649</v>
      </c>
    </row>
    <row r="14" spans="1:6" x14ac:dyDescent="0.2">
      <c r="A14" s="9" t="s">
        <v>281</v>
      </c>
      <c r="B14" s="9" t="s">
        <v>282</v>
      </c>
      <c r="C14" s="9" t="s">
        <v>283</v>
      </c>
      <c r="D14" s="64">
        <v>821320</v>
      </c>
      <c r="E14" s="60">
        <v>5299.9779600000002</v>
      </c>
      <c r="F14" s="19">
        <f t="shared" si="0"/>
        <v>2.6800785961493285</v>
      </c>
    </row>
    <row r="15" spans="1:6" x14ac:dyDescent="0.2">
      <c r="A15" s="9" t="s">
        <v>290</v>
      </c>
      <c r="B15" s="9" t="s">
        <v>291</v>
      </c>
      <c r="C15" s="9" t="s">
        <v>292</v>
      </c>
      <c r="D15" s="64">
        <v>2508769</v>
      </c>
      <c r="E15" s="60">
        <v>4676.3454160000001</v>
      </c>
      <c r="F15" s="19">
        <f t="shared" si="0"/>
        <v>2.3647217690736637</v>
      </c>
    </row>
    <row r="16" spans="1:6" x14ac:dyDescent="0.2">
      <c r="A16" s="9" t="s">
        <v>284</v>
      </c>
      <c r="B16" s="9" t="s">
        <v>285</v>
      </c>
      <c r="C16" s="9" t="s">
        <v>286</v>
      </c>
      <c r="D16" s="64">
        <v>154688</v>
      </c>
      <c r="E16" s="60">
        <v>4538.1592000000001</v>
      </c>
      <c r="F16" s="19">
        <f t="shared" si="0"/>
        <v>2.2948441351326223</v>
      </c>
    </row>
    <row r="17" spans="1:6" x14ac:dyDescent="0.2">
      <c r="A17" s="9" t="s">
        <v>356</v>
      </c>
      <c r="B17" s="9" t="s">
        <v>357</v>
      </c>
      <c r="C17" s="9" t="s">
        <v>301</v>
      </c>
      <c r="D17" s="64">
        <v>2568360</v>
      </c>
      <c r="E17" s="60">
        <v>4059.2929800000002</v>
      </c>
      <c r="F17" s="19">
        <f t="shared" si="0"/>
        <v>2.0526923533088097</v>
      </c>
    </row>
    <row r="18" spans="1:6" x14ac:dyDescent="0.2">
      <c r="A18" s="9" t="s">
        <v>358</v>
      </c>
      <c r="B18" s="9" t="s">
        <v>359</v>
      </c>
      <c r="C18" s="9" t="s">
        <v>269</v>
      </c>
      <c r="D18" s="64">
        <v>429717</v>
      </c>
      <c r="E18" s="60">
        <v>3592.8638369999999</v>
      </c>
      <c r="F18" s="19">
        <f t="shared" si="0"/>
        <v>1.8168297191225771</v>
      </c>
    </row>
    <row r="19" spans="1:6" x14ac:dyDescent="0.2">
      <c r="A19" s="9" t="s">
        <v>360</v>
      </c>
      <c r="B19" s="9" t="s">
        <v>361</v>
      </c>
      <c r="C19" s="9" t="s">
        <v>274</v>
      </c>
      <c r="D19" s="64">
        <v>1446976</v>
      </c>
      <c r="E19" s="60">
        <v>3489.3826239999999</v>
      </c>
      <c r="F19" s="19">
        <f t="shared" si="0"/>
        <v>1.7645016177308366</v>
      </c>
    </row>
    <row r="20" spans="1:6" x14ac:dyDescent="0.2">
      <c r="A20" s="9" t="s">
        <v>362</v>
      </c>
      <c r="B20" s="9" t="s">
        <v>363</v>
      </c>
      <c r="C20" s="9" t="s">
        <v>292</v>
      </c>
      <c r="D20" s="64">
        <v>2512015</v>
      </c>
      <c r="E20" s="60">
        <v>3367.3561074999998</v>
      </c>
      <c r="F20" s="19">
        <f t="shared" si="0"/>
        <v>1.7027955771581105</v>
      </c>
    </row>
    <row r="21" spans="1:6" x14ac:dyDescent="0.2">
      <c r="A21" s="9" t="s">
        <v>316</v>
      </c>
      <c r="B21" s="9" t="s">
        <v>317</v>
      </c>
      <c r="C21" s="9" t="s">
        <v>289</v>
      </c>
      <c r="D21" s="64">
        <v>276850</v>
      </c>
      <c r="E21" s="60">
        <v>3344.7632749999998</v>
      </c>
      <c r="F21" s="19">
        <f t="shared" si="0"/>
        <v>1.691370894401574</v>
      </c>
    </row>
    <row r="22" spans="1:6" x14ac:dyDescent="0.2">
      <c r="A22" s="9" t="s">
        <v>275</v>
      </c>
      <c r="B22" s="9" t="s">
        <v>276</v>
      </c>
      <c r="C22" s="9" t="s">
        <v>277</v>
      </c>
      <c r="D22" s="64">
        <v>985150</v>
      </c>
      <c r="E22" s="60">
        <v>3155.4354499999999</v>
      </c>
      <c r="F22" s="19">
        <f t="shared" si="0"/>
        <v>1.5956321092089645</v>
      </c>
    </row>
    <row r="23" spans="1:6" x14ac:dyDescent="0.2">
      <c r="A23" s="9" t="s">
        <v>364</v>
      </c>
      <c r="B23" s="9" t="s">
        <v>365</v>
      </c>
      <c r="C23" s="9" t="s">
        <v>289</v>
      </c>
      <c r="D23" s="64">
        <v>28764</v>
      </c>
      <c r="E23" s="60">
        <v>3136.8004919999998</v>
      </c>
      <c r="F23" s="19">
        <f t="shared" si="0"/>
        <v>1.5862088337816185</v>
      </c>
    </row>
    <row r="24" spans="1:6" x14ac:dyDescent="0.2">
      <c r="A24" s="9" t="s">
        <v>272</v>
      </c>
      <c r="B24" s="9" t="s">
        <v>273</v>
      </c>
      <c r="C24" s="9" t="s">
        <v>274</v>
      </c>
      <c r="D24" s="64">
        <v>1516102</v>
      </c>
      <c r="E24" s="60">
        <v>3030.6878980000001</v>
      </c>
      <c r="F24" s="19">
        <f t="shared" si="0"/>
        <v>1.5325501027250685</v>
      </c>
    </row>
    <row r="25" spans="1:6" x14ac:dyDescent="0.2">
      <c r="A25" s="9" t="s">
        <v>366</v>
      </c>
      <c r="B25" s="9" t="s">
        <v>367</v>
      </c>
      <c r="C25" s="9" t="s">
        <v>368</v>
      </c>
      <c r="D25" s="64">
        <v>535077</v>
      </c>
      <c r="E25" s="60">
        <v>2981.449044</v>
      </c>
      <c r="F25" s="19">
        <f t="shared" si="0"/>
        <v>1.5076511315028709</v>
      </c>
    </row>
    <row r="26" spans="1:6" x14ac:dyDescent="0.2">
      <c r="A26" s="9" t="s">
        <v>369</v>
      </c>
      <c r="B26" s="9" t="s">
        <v>370</v>
      </c>
      <c r="C26" s="9" t="s">
        <v>301</v>
      </c>
      <c r="D26" s="64">
        <v>998372</v>
      </c>
      <c r="E26" s="60">
        <v>2907.7584499999998</v>
      </c>
      <c r="F26" s="19">
        <f t="shared" si="0"/>
        <v>1.4703874701806019</v>
      </c>
    </row>
    <row r="27" spans="1:6" x14ac:dyDescent="0.2">
      <c r="A27" s="9" t="s">
        <v>310</v>
      </c>
      <c r="B27" s="9" t="s">
        <v>311</v>
      </c>
      <c r="C27" s="9" t="s">
        <v>289</v>
      </c>
      <c r="D27" s="64">
        <v>178251</v>
      </c>
      <c r="E27" s="60">
        <v>2529.2925645</v>
      </c>
      <c r="F27" s="19">
        <f t="shared" si="0"/>
        <v>1.2790058593972142</v>
      </c>
    </row>
    <row r="28" spans="1:6" x14ac:dyDescent="0.2">
      <c r="A28" s="9" t="s">
        <v>371</v>
      </c>
      <c r="B28" s="9" t="s">
        <v>372</v>
      </c>
      <c r="C28" s="9" t="s">
        <v>846</v>
      </c>
      <c r="D28" s="64">
        <v>1583382</v>
      </c>
      <c r="E28" s="60">
        <v>2443.9501169999999</v>
      </c>
      <c r="F28" s="19">
        <f t="shared" si="0"/>
        <v>1.2358501201443386</v>
      </c>
    </row>
    <row r="29" spans="1:6" x14ac:dyDescent="0.2">
      <c r="A29" s="9" t="s">
        <v>325</v>
      </c>
      <c r="B29" s="9" t="s">
        <v>326</v>
      </c>
      <c r="C29" s="9" t="s">
        <v>283</v>
      </c>
      <c r="D29" s="64">
        <v>1081483</v>
      </c>
      <c r="E29" s="60">
        <v>2317.6180690000001</v>
      </c>
      <c r="F29" s="19">
        <f t="shared" si="0"/>
        <v>1.1719668699859722</v>
      </c>
    </row>
    <row r="30" spans="1:6" x14ac:dyDescent="0.2">
      <c r="A30" s="9" t="s">
        <v>373</v>
      </c>
      <c r="B30" s="9" t="s">
        <v>374</v>
      </c>
      <c r="C30" s="9" t="s">
        <v>375</v>
      </c>
      <c r="D30" s="64">
        <v>921918</v>
      </c>
      <c r="E30" s="60">
        <v>1972.443561</v>
      </c>
      <c r="F30" s="19">
        <f t="shared" si="0"/>
        <v>0.99741995341215761</v>
      </c>
    </row>
    <row r="31" spans="1:6" x14ac:dyDescent="0.2">
      <c r="A31" s="9" t="s">
        <v>323</v>
      </c>
      <c r="B31" s="9" t="s">
        <v>324</v>
      </c>
      <c r="C31" s="9" t="s">
        <v>264</v>
      </c>
      <c r="D31" s="64">
        <v>615662</v>
      </c>
      <c r="E31" s="60">
        <v>1908.244369</v>
      </c>
      <c r="F31" s="19">
        <f t="shared" si="0"/>
        <v>0.96495587871829203</v>
      </c>
    </row>
    <row r="32" spans="1:6" x14ac:dyDescent="0.2">
      <c r="A32" s="9" t="s">
        <v>296</v>
      </c>
      <c r="B32" s="9" t="s">
        <v>297</v>
      </c>
      <c r="C32" s="9" t="s">
        <v>298</v>
      </c>
      <c r="D32" s="64">
        <v>205000</v>
      </c>
      <c r="E32" s="60">
        <v>1874.4175</v>
      </c>
      <c r="F32" s="19">
        <f t="shared" si="0"/>
        <v>0.94785039860764508</v>
      </c>
    </row>
    <row r="33" spans="1:6" x14ac:dyDescent="0.2">
      <c r="A33" s="9" t="s">
        <v>376</v>
      </c>
      <c r="B33" s="9" t="s">
        <v>377</v>
      </c>
      <c r="C33" s="9" t="s">
        <v>295</v>
      </c>
      <c r="D33" s="64">
        <v>147561</v>
      </c>
      <c r="E33" s="60">
        <v>1709.5679654999999</v>
      </c>
      <c r="F33" s="19">
        <f t="shared" si="0"/>
        <v>0.86448972950051717</v>
      </c>
    </row>
    <row r="34" spans="1:6" x14ac:dyDescent="0.2">
      <c r="A34" s="9" t="s">
        <v>293</v>
      </c>
      <c r="B34" s="9" t="s">
        <v>294</v>
      </c>
      <c r="C34" s="9" t="s">
        <v>295</v>
      </c>
      <c r="D34" s="64">
        <v>274626</v>
      </c>
      <c r="E34" s="60">
        <v>1655.1709020000001</v>
      </c>
      <c r="F34" s="19">
        <f t="shared" si="0"/>
        <v>0.83698236877561993</v>
      </c>
    </row>
    <row r="35" spans="1:6" x14ac:dyDescent="0.2">
      <c r="A35" s="9" t="s">
        <v>299</v>
      </c>
      <c r="B35" s="9" t="s">
        <v>300</v>
      </c>
      <c r="C35" s="9" t="s">
        <v>301</v>
      </c>
      <c r="D35" s="64">
        <v>398568</v>
      </c>
      <c r="E35" s="60">
        <v>1513.960548</v>
      </c>
      <c r="F35" s="19">
        <f t="shared" si="0"/>
        <v>0.76557549686665261</v>
      </c>
    </row>
    <row r="36" spans="1:6" x14ac:dyDescent="0.2">
      <c r="A36" s="9" t="s">
        <v>318</v>
      </c>
      <c r="B36" s="9" t="s">
        <v>319</v>
      </c>
      <c r="C36" s="9" t="s">
        <v>298</v>
      </c>
      <c r="D36" s="64">
        <v>219383</v>
      </c>
      <c r="E36" s="60">
        <v>1453.0833005</v>
      </c>
      <c r="F36" s="19">
        <f t="shared" si="0"/>
        <v>0.73479125413043644</v>
      </c>
    </row>
    <row r="37" spans="1:6" x14ac:dyDescent="0.2">
      <c r="A37" s="9" t="s">
        <v>320</v>
      </c>
      <c r="B37" s="9" t="s">
        <v>321</v>
      </c>
      <c r="C37" s="9" t="s">
        <v>322</v>
      </c>
      <c r="D37" s="64">
        <v>1265151</v>
      </c>
      <c r="E37" s="60">
        <v>1433.4160830000001</v>
      </c>
      <c r="F37" s="19">
        <f t="shared" si="0"/>
        <v>0.72484598849624449</v>
      </c>
    </row>
    <row r="38" spans="1:6" x14ac:dyDescent="0.2">
      <c r="A38" s="9" t="s">
        <v>327</v>
      </c>
      <c r="B38" s="9" t="s">
        <v>328</v>
      </c>
      <c r="C38" s="9" t="s">
        <v>329</v>
      </c>
      <c r="D38" s="64">
        <v>649104</v>
      </c>
      <c r="E38" s="60">
        <v>1400.4418800000001</v>
      </c>
      <c r="F38" s="19">
        <f t="shared" si="0"/>
        <v>0.70817168223452887</v>
      </c>
    </row>
    <row r="39" spans="1:6" x14ac:dyDescent="0.2">
      <c r="A39" s="9" t="s">
        <v>378</v>
      </c>
      <c r="B39" s="9" t="s">
        <v>379</v>
      </c>
      <c r="C39" s="9" t="s">
        <v>380</v>
      </c>
      <c r="D39" s="64">
        <v>196933</v>
      </c>
      <c r="E39" s="60">
        <v>1394.5810395000001</v>
      </c>
      <c r="F39" s="19">
        <f t="shared" si="0"/>
        <v>0.70520798817805486</v>
      </c>
    </row>
    <row r="40" spans="1:6" x14ac:dyDescent="0.2">
      <c r="A40" s="9" t="s">
        <v>305</v>
      </c>
      <c r="B40" s="9" t="s">
        <v>306</v>
      </c>
      <c r="C40" s="9" t="s">
        <v>286</v>
      </c>
      <c r="D40" s="64">
        <v>374001</v>
      </c>
      <c r="E40" s="60">
        <v>1217.1862544999999</v>
      </c>
      <c r="F40" s="19">
        <f t="shared" si="0"/>
        <v>0.61550347054888865</v>
      </c>
    </row>
    <row r="41" spans="1:6" x14ac:dyDescent="0.2">
      <c r="A41" s="9" t="s">
        <v>381</v>
      </c>
      <c r="B41" s="9" t="s">
        <v>382</v>
      </c>
      <c r="C41" s="9" t="s">
        <v>283</v>
      </c>
      <c r="D41" s="64">
        <v>36783</v>
      </c>
      <c r="E41" s="60">
        <v>1097.6415030000001</v>
      </c>
      <c r="F41" s="19">
        <f t="shared" si="0"/>
        <v>0.55505240222460828</v>
      </c>
    </row>
    <row r="42" spans="1:6" x14ac:dyDescent="0.2">
      <c r="A42" s="9" t="s">
        <v>383</v>
      </c>
      <c r="B42" s="9" t="s">
        <v>384</v>
      </c>
      <c r="C42" s="9" t="s">
        <v>380</v>
      </c>
      <c r="D42" s="64">
        <v>195421</v>
      </c>
      <c r="E42" s="60">
        <v>1008.6654915</v>
      </c>
      <c r="F42" s="19">
        <f t="shared" si="0"/>
        <v>0.51005925210368097</v>
      </c>
    </row>
    <row r="43" spans="1:6" x14ac:dyDescent="0.2">
      <c r="A43" s="9" t="s">
        <v>385</v>
      </c>
      <c r="B43" s="9" t="s">
        <v>386</v>
      </c>
      <c r="C43" s="9" t="s">
        <v>264</v>
      </c>
      <c r="D43" s="64">
        <v>389628</v>
      </c>
      <c r="E43" s="60">
        <v>983.03144399999996</v>
      </c>
      <c r="F43" s="19">
        <f t="shared" si="0"/>
        <v>0.49709669592780098</v>
      </c>
    </row>
    <row r="44" spans="1:6" x14ac:dyDescent="0.2">
      <c r="A44" s="9" t="s">
        <v>387</v>
      </c>
      <c r="B44" s="9" t="s">
        <v>388</v>
      </c>
      <c r="C44" s="9" t="s">
        <v>309</v>
      </c>
      <c r="D44" s="64">
        <v>377910</v>
      </c>
      <c r="E44" s="60">
        <v>860.31211499999995</v>
      </c>
      <c r="F44" s="19">
        <f t="shared" si="0"/>
        <v>0.43504031579396596</v>
      </c>
    </row>
    <row r="45" spans="1:6" x14ac:dyDescent="0.2">
      <c r="A45" s="9" t="s">
        <v>389</v>
      </c>
      <c r="B45" s="9" t="s">
        <v>390</v>
      </c>
      <c r="C45" s="9" t="s">
        <v>298</v>
      </c>
      <c r="D45" s="64">
        <v>414842</v>
      </c>
      <c r="E45" s="60">
        <v>854.78194099999996</v>
      </c>
      <c r="F45" s="19">
        <f t="shared" si="0"/>
        <v>0.43224383228361157</v>
      </c>
    </row>
    <row r="46" spans="1:6" x14ac:dyDescent="0.2">
      <c r="A46" s="9"/>
      <c r="B46" s="9" t="s">
        <v>799</v>
      </c>
      <c r="C46" s="9" t="s">
        <v>277</v>
      </c>
      <c r="D46" s="64">
        <v>279370</v>
      </c>
      <c r="E46" s="60">
        <v>280.20811000000003</v>
      </c>
      <c r="F46" s="19">
        <f t="shared" si="0"/>
        <v>0.14169488321390242</v>
      </c>
    </row>
    <row r="47" spans="1:6" x14ac:dyDescent="0.2">
      <c r="A47" s="8" t="s">
        <v>45</v>
      </c>
      <c r="B47" s="9"/>
      <c r="C47" s="9"/>
      <c r="D47" s="64"/>
      <c r="E47" s="61">
        <f>SUM(E7:E46)</f>
        <v>134224.73605950002</v>
      </c>
      <c r="F47" s="11">
        <f>SUM(F7:F46)</f>
        <v>67.874403422398174</v>
      </c>
    </row>
    <row r="48" spans="1:6" x14ac:dyDescent="0.2">
      <c r="A48" s="8"/>
      <c r="B48" s="9"/>
      <c r="C48" s="9"/>
      <c r="D48" s="64"/>
      <c r="E48" s="61"/>
      <c r="F48" s="11"/>
    </row>
    <row r="49" spans="1:6" x14ac:dyDescent="0.2">
      <c r="A49" s="11" t="s">
        <v>841</v>
      </c>
      <c r="B49" s="9"/>
      <c r="C49" s="21"/>
      <c r="D49" s="79"/>
      <c r="E49" s="22"/>
      <c r="F49" s="22"/>
    </row>
    <row r="50" spans="1:6" x14ac:dyDescent="0.2">
      <c r="A50" s="9" t="s">
        <v>391</v>
      </c>
      <c r="B50" s="9" t="s">
        <v>842</v>
      </c>
      <c r="C50" s="23" t="s">
        <v>269</v>
      </c>
      <c r="D50" s="64">
        <v>270000</v>
      </c>
      <c r="E50" s="60">
        <v>2.7E-2</v>
      </c>
      <c r="F50" s="19" t="str">
        <f>IF(E50/$E$92*100&lt;0.01," *",E50/$E$92*100)</f>
        <v xml:space="preserve"> *</v>
      </c>
    </row>
    <row r="51" spans="1:6" x14ac:dyDescent="0.2">
      <c r="A51" s="9" t="s">
        <v>392</v>
      </c>
      <c r="B51" s="9" t="s">
        <v>843</v>
      </c>
      <c r="C51" s="23" t="s">
        <v>380</v>
      </c>
      <c r="D51" s="64">
        <v>27500</v>
      </c>
      <c r="E51" s="60">
        <v>2.7499999999999998E-3</v>
      </c>
      <c r="F51" s="19" t="str">
        <f>IF(E51/$E$92*100&lt;0.01," *",E51/$E$92*100)</f>
        <v xml:space="preserve"> *</v>
      </c>
    </row>
    <row r="52" spans="1:6" x14ac:dyDescent="0.2">
      <c r="A52" s="8" t="s">
        <v>45</v>
      </c>
      <c r="B52" s="9"/>
      <c r="C52" s="21"/>
      <c r="D52" s="79"/>
      <c r="E52" s="24">
        <v>2.9749999999999999E-2</v>
      </c>
      <c r="F52" s="11">
        <v>0</v>
      </c>
    </row>
    <row r="53" spans="1:6" x14ac:dyDescent="0.2">
      <c r="A53" s="8"/>
      <c r="B53" s="9"/>
      <c r="C53" s="21"/>
      <c r="D53" s="79"/>
      <c r="E53" s="24"/>
      <c r="F53" s="24"/>
    </row>
    <row r="54" spans="1:6" x14ac:dyDescent="0.2">
      <c r="A54" s="8" t="s">
        <v>844</v>
      </c>
      <c r="B54" s="9"/>
      <c r="C54" s="21"/>
      <c r="D54" s="79"/>
      <c r="E54" s="24"/>
      <c r="F54" s="24"/>
    </row>
    <row r="55" spans="1:6" x14ac:dyDescent="0.2">
      <c r="A55" s="9" t="s">
        <v>845</v>
      </c>
      <c r="B55" s="82" t="s">
        <v>920</v>
      </c>
      <c r="C55" s="21"/>
      <c r="D55" s="79">
        <v>1239200</v>
      </c>
      <c r="E55" s="22">
        <v>3970.6446399999995</v>
      </c>
      <c r="F55" s="19">
        <f>IF(E55/$E$92*100&lt;0.01," *",E55/$E$92*100)</f>
        <v>2.0078648992304591</v>
      </c>
    </row>
    <row r="56" spans="1:6" x14ac:dyDescent="0.2">
      <c r="A56" s="8" t="s">
        <v>45</v>
      </c>
      <c r="B56" s="9"/>
      <c r="C56" s="21"/>
      <c r="D56" s="79"/>
      <c r="E56" s="24">
        <f>E55</f>
        <v>3970.6446399999995</v>
      </c>
      <c r="F56" s="24">
        <f>F55</f>
        <v>2.0078648992304591</v>
      </c>
    </row>
    <row r="57" spans="1:6" x14ac:dyDescent="0.2">
      <c r="A57" s="9"/>
      <c r="B57" s="9"/>
      <c r="C57" s="9"/>
      <c r="D57" s="64"/>
      <c r="E57" s="60"/>
      <c r="F57" s="10"/>
    </row>
    <row r="58" spans="1:6" x14ac:dyDescent="0.2">
      <c r="A58" s="8" t="s">
        <v>6</v>
      </c>
      <c r="B58" s="9"/>
      <c r="C58" s="9"/>
      <c r="D58" s="64"/>
      <c r="E58" s="60"/>
      <c r="F58" s="10"/>
    </row>
    <row r="59" spans="1:6" x14ac:dyDescent="0.2">
      <c r="A59" s="8" t="s">
        <v>7</v>
      </c>
      <c r="B59" s="9"/>
      <c r="C59" s="9"/>
      <c r="D59" s="64"/>
      <c r="E59" s="60"/>
      <c r="F59" s="10"/>
    </row>
    <row r="60" spans="1:6" x14ac:dyDescent="0.2">
      <c r="A60" s="9" t="s">
        <v>393</v>
      </c>
      <c r="B60" s="9" t="s">
        <v>922</v>
      </c>
      <c r="C60" s="9" t="s">
        <v>151</v>
      </c>
      <c r="D60" s="64">
        <v>900</v>
      </c>
      <c r="E60" s="60">
        <v>9098.7749999999996</v>
      </c>
      <c r="F60" s="19">
        <f t="shared" ref="F60:F75" si="1">IF(E60/$E$92*100&lt;0.01," *",E60/$E$92*100)</f>
        <v>4.6010440633376906</v>
      </c>
    </row>
    <row r="61" spans="1:6" x14ac:dyDescent="0.2">
      <c r="A61" s="9" t="s">
        <v>36</v>
      </c>
      <c r="B61" s="9" t="s">
        <v>928</v>
      </c>
      <c r="C61" s="9" t="s">
        <v>37</v>
      </c>
      <c r="D61" s="64">
        <v>900</v>
      </c>
      <c r="E61" s="60">
        <v>8817.6059999999998</v>
      </c>
      <c r="F61" s="19">
        <f t="shared" si="1"/>
        <v>4.4588632798536949</v>
      </c>
    </row>
    <row r="62" spans="1:6" x14ac:dyDescent="0.2">
      <c r="A62" s="9" t="s">
        <v>128</v>
      </c>
      <c r="B62" s="9" t="s">
        <v>929</v>
      </c>
      <c r="C62" s="9" t="s">
        <v>65</v>
      </c>
      <c r="D62" s="64">
        <v>700</v>
      </c>
      <c r="E62" s="60">
        <v>6962.6130000000003</v>
      </c>
      <c r="F62" s="19">
        <f t="shared" si="1"/>
        <v>3.5208354101478307</v>
      </c>
    </row>
    <row r="63" spans="1:6" x14ac:dyDescent="0.2">
      <c r="A63" s="9" t="s">
        <v>394</v>
      </c>
      <c r="B63" s="9" t="s">
        <v>932</v>
      </c>
      <c r="C63" s="9" t="s">
        <v>114</v>
      </c>
      <c r="D63" s="64">
        <v>450</v>
      </c>
      <c r="E63" s="60">
        <v>4510.3950000000004</v>
      </c>
      <c r="F63" s="19">
        <f t="shared" si="1"/>
        <v>2.2808044091713451</v>
      </c>
    </row>
    <row r="64" spans="1:6" x14ac:dyDescent="0.2">
      <c r="A64" s="9" t="s">
        <v>335</v>
      </c>
      <c r="B64" s="9" t="s">
        <v>921</v>
      </c>
      <c r="C64" s="9" t="s">
        <v>61</v>
      </c>
      <c r="D64" s="64">
        <v>350</v>
      </c>
      <c r="E64" s="60">
        <v>3478.6990000000001</v>
      </c>
      <c r="F64" s="19">
        <f t="shared" si="1"/>
        <v>1.7590991514889383</v>
      </c>
    </row>
    <row r="65" spans="1:6" x14ac:dyDescent="0.2">
      <c r="A65" s="9" t="s">
        <v>395</v>
      </c>
      <c r="B65" s="82" t="s">
        <v>1432</v>
      </c>
      <c r="C65" s="9" t="s">
        <v>13</v>
      </c>
      <c r="D65" s="64">
        <v>250</v>
      </c>
      <c r="E65" s="60">
        <v>2565.75</v>
      </c>
      <c r="F65" s="19">
        <f t="shared" si="1"/>
        <v>1.2974415572985023</v>
      </c>
    </row>
    <row r="66" spans="1:6" x14ac:dyDescent="0.2">
      <c r="A66" s="9" t="s">
        <v>26</v>
      </c>
      <c r="B66" s="82" t="s">
        <v>1431</v>
      </c>
      <c r="C66" s="9" t="s">
        <v>9</v>
      </c>
      <c r="D66" s="64">
        <v>250</v>
      </c>
      <c r="E66" s="60">
        <v>2503.1999999999998</v>
      </c>
      <c r="F66" s="19">
        <f t="shared" si="1"/>
        <v>1.2658114415783341</v>
      </c>
    </row>
    <row r="67" spans="1:6" x14ac:dyDescent="0.2">
      <c r="A67" s="9" t="s">
        <v>396</v>
      </c>
      <c r="B67" s="9" t="s">
        <v>1433</v>
      </c>
      <c r="C67" s="9" t="s">
        <v>22</v>
      </c>
      <c r="D67" s="64">
        <v>250</v>
      </c>
      <c r="E67" s="60">
        <v>2437.1475</v>
      </c>
      <c r="F67" s="19">
        <f t="shared" si="1"/>
        <v>1.2324101910810297</v>
      </c>
    </row>
    <row r="68" spans="1:6" x14ac:dyDescent="0.2">
      <c r="A68" s="9" t="s">
        <v>343</v>
      </c>
      <c r="B68" s="9" t="s">
        <v>930</v>
      </c>
      <c r="C68" s="9" t="s">
        <v>13</v>
      </c>
      <c r="D68" s="64">
        <v>210</v>
      </c>
      <c r="E68" s="60">
        <v>1969.6760999999999</v>
      </c>
      <c r="F68" s="19">
        <f t="shared" si="1"/>
        <v>0.99602051117904722</v>
      </c>
    </row>
    <row r="69" spans="1:6" x14ac:dyDescent="0.2">
      <c r="A69" s="9" t="s">
        <v>346</v>
      </c>
      <c r="B69" s="9" t="s">
        <v>924</v>
      </c>
      <c r="C69" s="9" t="s">
        <v>142</v>
      </c>
      <c r="D69" s="64">
        <v>150</v>
      </c>
      <c r="E69" s="60">
        <v>1469.8965000000001</v>
      </c>
      <c r="F69" s="19">
        <f t="shared" si="1"/>
        <v>0.74329330762062484</v>
      </c>
    </row>
    <row r="70" spans="1:6" x14ac:dyDescent="0.2">
      <c r="A70" s="9" t="s">
        <v>342</v>
      </c>
      <c r="B70" s="9" t="s">
        <v>940</v>
      </c>
      <c r="C70" s="9" t="s">
        <v>28</v>
      </c>
      <c r="D70" s="64">
        <v>141</v>
      </c>
      <c r="E70" s="60">
        <v>1397.87823</v>
      </c>
      <c r="F70" s="19">
        <f t="shared" si="1"/>
        <v>0.70687530259958054</v>
      </c>
    </row>
    <row r="71" spans="1:6" x14ac:dyDescent="0.2">
      <c r="A71" s="9" t="s">
        <v>397</v>
      </c>
      <c r="B71" s="9" t="s">
        <v>941</v>
      </c>
      <c r="C71" s="9" t="s">
        <v>13</v>
      </c>
      <c r="D71" s="64">
        <v>50</v>
      </c>
      <c r="E71" s="60">
        <v>487.8245</v>
      </c>
      <c r="F71" s="19">
        <f t="shared" si="1"/>
        <v>0.24668178075352754</v>
      </c>
    </row>
    <row r="72" spans="1:6" x14ac:dyDescent="0.2">
      <c r="A72" s="9" t="s">
        <v>347</v>
      </c>
      <c r="B72" s="9" t="s">
        <v>933</v>
      </c>
      <c r="C72" s="9" t="s">
        <v>116</v>
      </c>
      <c r="D72" s="64">
        <v>20</v>
      </c>
      <c r="E72" s="60">
        <v>194.72739999999999</v>
      </c>
      <c r="F72" s="19">
        <f t="shared" si="1"/>
        <v>9.8469227751997804E-2</v>
      </c>
    </row>
    <row r="73" spans="1:6" x14ac:dyDescent="0.2">
      <c r="A73" s="9" t="s">
        <v>27</v>
      </c>
      <c r="B73" s="9" t="s">
        <v>942</v>
      </c>
      <c r="C73" s="9" t="s">
        <v>28</v>
      </c>
      <c r="D73" s="64">
        <v>8</v>
      </c>
      <c r="E73" s="60">
        <v>79.390799999999999</v>
      </c>
      <c r="F73" s="19">
        <f t="shared" si="1"/>
        <v>4.0146126156941998E-2</v>
      </c>
    </row>
    <row r="74" spans="1:6" x14ac:dyDescent="0.2">
      <c r="A74" s="9" t="s">
        <v>398</v>
      </c>
      <c r="B74" s="9" t="s">
        <v>943</v>
      </c>
      <c r="C74" s="9" t="s">
        <v>114</v>
      </c>
      <c r="D74" s="64">
        <v>250</v>
      </c>
      <c r="E74" s="60">
        <v>2506.2024999999999</v>
      </c>
      <c r="F74" s="19">
        <f t="shared" si="1"/>
        <v>1.2673297377006332</v>
      </c>
    </row>
    <row r="75" spans="1:6" x14ac:dyDescent="0.2">
      <c r="A75" s="9" t="s">
        <v>399</v>
      </c>
      <c r="B75" s="9" t="s">
        <v>925</v>
      </c>
      <c r="C75" s="9" t="s">
        <v>61</v>
      </c>
      <c r="D75" s="64">
        <v>14</v>
      </c>
      <c r="E75" s="60">
        <v>1678.8869999999999</v>
      </c>
      <c r="F75" s="19">
        <f t="shared" si="1"/>
        <v>0.8489750614082473</v>
      </c>
    </row>
    <row r="76" spans="1:6" x14ac:dyDescent="0.2">
      <c r="A76" s="8" t="s">
        <v>45</v>
      </c>
      <c r="B76" s="9"/>
      <c r="C76" s="9"/>
      <c r="D76" s="64"/>
      <c r="E76" s="61">
        <f>SUM(E60:E75)</f>
        <v>50158.66853000001</v>
      </c>
      <c r="F76" s="11">
        <f>SUM(F60:F75)</f>
        <v>25.364100559127962</v>
      </c>
    </row>
    <row r="77" spans="1:6" x14ac:dyDescent="0.2">
      <c r="A77" s="8"/>
      <c r="B77" s="9"/>
      <c r="C77" s="9"/>
      <c r="D77" s="64"/>
      <c r="E77" s="61"/>
      <c r="F77" s="11"/>
    </row>
    <row r="78" spans="1:6" x14ac:dyDescent="0.2">
      <c r="A78" s="84" t="s">
        <v>405</v>
      </c>
      <c r="B78" s="9"/>
      <c r="C78" s="9"/>
      <c r="D78" s="64"/>
      <c r="E78" s="60"/>
      <c r="F78" s="10"/>
    </row>
    <row r="79" spans="1:6" x14ac:dyDescent="0.2">
      <c r="A79" s="8" t="s">
        <v>225</v>
      </c>
      <c r="B79" s="9"/>
      <c r="C79" s="9"/>
      <c r="D79" s="64"/>
      <c r="E79" s="60"/>
      <c r="F79" s="10"/>
    </row>
    <row r="80" spans="1:6" x14ac:dyDescent="0.2">
      <c r="A80" s="9" t="s">
        <v>400</v>
      </c>
      <c r="B80" s="9" t="s">
        <v>1434</v>
      </c>
      <c r="C80" s="9" t="s">
        <v>349</v>
      </c>
      <c r="D80" s="64">
        <v>520</v>
      </c>
      <c r="E80" s="60">
        <v>2431.3042</v>
      </c>
      <c r="F80" s="19">
        <f t="shared" ref="F80:F81" si="2">IF(E80/$E$92*100&lt;0.01," *",E80/$E$92*100)</f>
        <v>1.229455366857406</v>
      </c>
    </row>
    <row r="81" spans="1:6" x14ac:dyDescent="0.2">
      <c r="A81" s="9" t="s">
        <v>348</v>
      </c>
      <c r="B81" s="9" t="s">
        <v>936</v>
      </c>
      <c r="C81" s="9" t="s">
        <v>349</v>
      </c>
      <c r="D81" s="64">
        <v>300</v>
      </c>
      <c r="E81" s="60">
        <v>1483.1714999999999</v>
      </c>
      <c r="F81" s="19">
        <f t="shared" si="2"/>
        <v>0.75000617390655966</v>
      </c>
    </row>
    <row r="82" spans="1:6" x14ac:dyDescent="0.2">
      <c r="A82" s="8" t="s">
        <v>45</v>
      </c>
      <c r="B82" s="9"/>
      <c r="C82" s="9"/>
      <c r="D82" s="64"/>
      <c r="E82" s="61">
        <f>SUM(E80:E81)</f>
        <v>3914.4757</v>
      </c>
      <c r="F82" s="11">
        <f>SUM(F80:F81)</f>
        <v>1.9794615407639657</v>
      </c>
    </row>
    <row r="83" spans="1:6" x14ac:dyDescent="0.2">
      <c r="A83" s="9"/>
      <c r="B83" s="9"/>
      <c r="C83" s="9"/>
      <c r="D83" s="64"/>
      <c r="E83" s="60"/>
      <c r="F83" s="10"/>
    </row>
    <row r="84" spans="1:6" x14ac:dyDescent="0.2">
      <c r="A84" s="8" t="s">
        <v>350</v>
      </c>
      <c r="B84" s="9"/>
      <c r="C84" s="9"/>
      <c r="D84" s="64"/>
      <c r="E84" s="60"/>
      <c r="F84" s="10"/>
    </row>
    <row r="85" spans="1:6" x14ac:dyDescent="0.2">
      <c r="A85" s="9" t="s">
        <v>351</v>
      </c>
      <c r="B85" s="9" t="s">
        <v>937</v>
      </c>
      <c r="C85" s="9" t="s">
        <v>352</v>
      </c>
      <c r="D85" s="64">
        <v>3000000</v>
      </c>
      <c r="E85" s="60">
        <v>2967.9720000000002</v>
      </c>
      <c r="F85" s="19">
        <f>IF(E85/$E$92*100&lt;0.01," *",E85/$E$92*100)</f>
        <v>1.50083609615058</v>
      </c>
    </row>
    <row r="86" spans="1:6" x14ac:dyDescent="0.2">
      <c r="A86" s="8" t="s">
        <v>45</v>
      </c>
      <c r="B86" s="9"/>
      <c r="C86" s="9"/>
      <c r="D86" s="9"/>
      <c r="E86" s="61">
        <f>SUM(E85:E85)</f>
        <v>2967.9720000000002</v>
      </c>
      <c r="F86" s="11">
        <f>SUM(F85:F85)</f>
        <v>1.50083609615058</v>
      </c>
    </row>
    <row r="87" spans="1:6" x14ac:dyDescent="0.2">
      <c r="A87" s="9"/>
      <c r="B87" s="9"/>
      <c r="C87" s="9"/>
      <c r="D87" s="9"/>
      <c r="E87" s="60"/>
      <c r="F87" s="10"/>
    </row>
    <row r="88" spans="1:6" x14ac:dyDescent="0.2">
      <c r="A88" s="8" t="s">
        <v>45</v>
      </c>
      <c r="B88" s="9"/>
      <c r="C88" s="9"/>
      <c r="D88" s="9"/>
      <c r="E88" s="61">
        <f>E47+E52+E56+E76+E82+E86</f>
        <v>195236.52667950006</v>
      </c>
      <c r="F88" s="11">
        <f>F47+F52+F56+F76+F82+F86</f>
        <v>98.726666517671134</v>
      </c>
    </row>
    <row r="89" spans="1:6" x14ac:dyDescent="0.2">
      <c r="A89" s="9"/>
      <c r="B89" s="9"/>
      <c r="C89" s="9"/>
      <c r="D89" s="9"/>
      <c r="E89" s="60"/>
      <c r="F89" s="10"/>
    </row>
    <row r="90" spans="1:6" x14ac:dyDescent="0.2">
      <c r="A90" s="8" t="s">
        <v>46</v>
      </c>
      <c r="B90" s="9"/>
      <c r="C90" s="9"/>
      <c r="D90" s="9"/>
      <c r="E90" s="61">
        <v>2518.0454295</v>
      </c>
      <c r="F90" s="11">
        <f>IF(E90/$E$92*100&lt;0.01," *",E90/$E$92*100)</f>
        <v>1.2733184384288632</v>
      </c>
    </row>
    <row r="91" spans="1:6" x14ac:dyDescent="0.2">
      <c r="A91" s="9"/>
      <c r="B91" s="9"/>
      <c r="C91" s="9"/>
      <c r="D91" s="9"/>
      <c r="E91" s="60"/>
      <c r="F91" s="10"/>
    </row>
    <row r="92" spans="1:6" x14ac:dyDescent="0.2">
      <c r="A92" s="12" t="s">
        <v>47</v>
      </c>
      <c r="B92" s="6"/>
      <c r="C92" s="6"/>
      <c r="D92" s="6"/>
      <c r="E92" s="63">
        <f>E88+E90</f>
        <v>197754.57210900006</v>
      </c>
      <c r="F92" s="13">
        <f xml:space="preserve"> ROUND(SUM(F88:F91),2)</f>
        <v>100</v>
      </c>
    </row>
    <row r="93" spans="1:6" x14ac:dyDescent="0.2">
      <c r="A93" s="1" t="s">
        <v>109</v>
      </c>
      <c r="F93" s="17" t="s">
        <v>108</v>
      </c>
    </row>
    <row r="94" spans="1:6" x14ac:dyDescent="0.2">
      <c r="A94" s="1" t="s">
        <v>800</v>
      </c>
    </row>
    <row r="96" spans="1:6" x14ac:dyDescent="0.2">
      <c r="A96" s="1" t="s">
        <v>48</v>
      </c>
    </row>
    <row r="97" spans="1:5" x14ac:dyDescent="0.2">
      <c r="A97" s="1" t="s">
        <v>49</v>
      </c>
    </row>
    <row r="98" spans="1:5" x14ac:dyDescent="0.2">
      <c r="A98" s="1" t="s">
        <v>50</v>
      </c>
    </row>
    <row r="99" spans="1:5" x14ac:dyDescent="0.2">
      <c r="A99" s="3" t="s">
        <v>851</v>
      </c>
      <c r="D99" s="14">
        <v>111.3785</v>
      </c>
    </row>
    <row r="100" spans="1:5" x14ac:dyDescent="0.2">
      <c r="A100" s="3" t="s">
        <v>859</v>
      </c>
      <c r="D100" s="14">
        <v>20.656600000000001</v>
      </c>
    </row>
    <row r="101" spans="1:5" x14ac:dyDescent="0.2">
      <c r="A101" s="3" t="s">
        <v>853</v>
      </c>
      <c r="D101" s="14">
        <v>118.67610000000001</v>
      </c>
    </row>
    <row r="102" spans="1:5" x14ac:dyDescent="0.2">
      <c r="A102" s="3" t="s">
        <v>861</v>
      </c>
      <c r="D102" s="14">
        <v>22.337700000000002</v>
      </c>
    </row>
    <row r="104" spans="1:5" x14ac:dyDescent="0.2">
      <c r="A104" s="1" t="s">
        <v>54</v>
      </c>
    </row>
    <row r="105" spans="1:5" x14ac:dyDescent="0.2">
      <c r="A105" s="3" t="s">
        <v>851</v>
      </c>
      <c r="D105" s="14">
        <v>120.8314</v>
      </c>
    </row>
    <row r="106" spans="1:5" x14ac:dyDescent="0.2">
      <c r="A106" s="3" t="s">
        <v>859</v>
      </c>
      <c r="D106" s="14">
        <v>22.4099</v>
      </c>
    </row>
    <row r="107" spans="1:5" x14ac:dyDescent="0.2">
      <c r="A107" s="3" t="s">
        <v>853</v>
      </c>
      <c r="D107" s="14">
        <v>129.47909999999999</v>
      </c>
    </row>
    <row r="108" spans="1:5" x14ac:dyDescent="0.2">
      <c r="A108" s="3" t="s">
        <v>861</v>
      </c>
      <c r="D108" s="14">
        <v>24.3706</v>
      </c>
    </row>
    <row r="110" spans="1:5" x14ac:dyDescent="0.2">
      <c r="A110" s="1" t="s">
        <v>55</v>
      </c>
      <c r="D110" s="15" t="s">
        <v>56</v>
      </c>
    </row>
    <row r="111" spans="1:5" x14ac:dyDescent="0.2">
      <c r="A111" s="45"/>
      <c r="B111" s="45"/>
      <c r="C111" s="46"/>
      <c r="D111" s="46"/>
    </row>
    <row r="112" spans="1:5" x14ac:dyDescent="0.2">
      <c r="A112" s="1" t="s">
        <v>57</v>
      </c>
      <c r="D112" s="18">
        <v>2.9072099939296812</v>
      </c>
      <c r="E112" s="2" t="s">
        <v>858</v>
      </c>
    </row>
    <row r="114" spans="1:4" x14ac:dyDescent="0.2">
      <c r="A114" s="17" t="s">
        <v>919</v>
      </c>
      <c r="B114" s="58"/>
      <c r="D114" s="59">
        <v>0.52033758411223785</v>
      </c>
    </row>
  </sheetData>
  <sortState xmlns:xlrd2="http://schemas.microsoft.com/office/spreadsheetml/2017/richdata2" ref="A7:F46">
    <sortCondition descending="1" ref="E7:E46"/>
  </sortState>
  <mergeCells count="1">
    <mergeCell ref="A1:F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F4AF7-ED59-4826-B935-904E7E614B10}">
  <dimension ref="A1:G123"/>
  <sheetViews>
    <sheetView showGridLines="0" workbookViewId="0">
      <selection sqref="A1:G1"/>
    </sheetView>
  </sheetViews>
  <sheetFormatPr defaultColWidth="9.140625" defaultRowHeight="11.25" x14ac:dyDescent="0.2"/>
  <cols>
    <col min="1" max="1" width="59.140625" style="2" bestFit="1" customWidth="1"/>
    <col min="2" max="2" width="44.42578125" style="2" bestFit="1" customWidth="1"/>
    <col min="3" max="3" width="35.28515625" style="2" customWidth="1"/>
    <col min="4" max="4" width="9.85546875" style="2" bestFit="1" customWidth="1"/>
    <col min="5" max="5" width="24" style="2" bestFit="1" customWidth="1"/>
    <col min="6" max="6" width="20.42578125" style="2" customWidth="1"/>
    <col min="7" max="16384" width="9.140625" style="3"/>
  </cols>
  <sheetData>
    <row r="1" spans="1:7" x14ac:dyDescent="0.2">
      <c r="A1" s="89" t="s">
        <v>840</v>
      </c>
      <c r="B1" s="89"/>
      <c r="C1" s="89"/>
      <c r="D1" s="89"/>
      <c r="E1" s="89"/>
      <c r="F1" s="89"/>
      <c r="G1" s="89"/>
    </row>
    <row r="3" spans="1:7" s="1" customFormat="1" ht="22.5" x14ac:dyDescent="0.2">
      <c r="A3" s="5" t="s">
        <v>0</v>
      </c>
      <c r="B3" s="5" t="s">
        <v>1</v>
      </c>
      <c r="C3" s="5" t="s">
        <v>839</v>
      </c>
      <c r="D3" s="5" t="s">
        <v>3</v>
      </c>
      <c r="E3" s="5" t="s">
        <v>4</v>
      </c>
      <c r="F3" s="25" t="s">
        <v>847</v>
      </c>
      <c r="G3" s="90" t="s">
        <v>848</v>
      </c>
    </row>
    <row r="4" spans="1:7" x14ac:dyDescent="0.2">
      <c r="A4" s="7"/>
      <c r="B4" s="7"/>
      <c r="C4" s="7"/>
      <c r="D4" s="7"/>
      <c r="E4" s="7"/>
      <c r="F4" s="26"/>
      <c r="G4" s="91"/>
    </row>
    <row r="5" spans="1:7" x14ac:dyDescent="0.2">
      <c r="A5" s="11" t="s">
        <v>261</v>
      </c>
      <c r="B5" s="10"/>
      <c r="C5" s="10"/>
      <c r="D5" s="10"/>
      <c r="E5" s="10"/>
      <c r="F5" s="10"/>
      <c r="G5" s="27"/>
    </row>
    <row r="6" spans="1:7" x14ac:dyDescent="0.2">
      <c r="A6" s="11" t="s">
        <v>7</v>
      </c>
      <c r="B6" s="10"/>
      <c r="C6" s="10"/>
      <c r="D6" s="10"/>
      <c r="E6" s="10"/>
      <c r="F6" s="10"/>
      <c r="G6" s="27"/>
    </row>
    <row r="7" spans="1:7" x14ac:dyDescent="0.2">
      <c r="A7" s="10" t="s">
        <v>838</v>
      </c>
      <c r="B7" s="10" t="s">
        <v>837</v>
      </c>
      <c r="C7" s="10" t="s">
        <v>301</v>
      </c>
      <c r="D7" s="64">
        <v>157500</v>
      </c>
      <c r="E7" s="60">
        <v>2193.66</v>
      </c>
      <c r="F7" s="19">
        <f t="shared" ref="F7:F38" si="0">IF(E7/$E$89*100&lt;0.01," *",E7/$E$89*100)</f>
        <v>7.5401157476636973</v>
      </c>
      <c r="G7" s="80">
        <v>-7.5799059908493964</v>
      </c>
    </row>
    <row r="8" spans="1:7" x14ac:dyDescent="0.2">
      <c r="A8" s="10" t="s">
        <v>262</v>
      </c>
      <c r="B8" s="10" t="s">
        <v>263</v>
      </c>
      <c r="C8" s="10" t="s">
        <v>264</v>
      </c>
      <c r="D8" s="64">
        <v>208200</v>
      </c>
      <c r="E8" s="60">
        <v>1596.5817</v>
      </c>
      <c r="F8" s="19">
        <f t="shared" si="0"/>
        <v>5.4878198164718679</v>
      </c>
      <c r="G8" s="80">
        <v>-2.2599393883870653</v>
      </c>
    </row>
    <row r="9" spans="1:7" x14ac:dyDescent="0.2">
      <c r="A9" s="10" t="s">
        <v>836</v>
      </c>
      <c r="B9" s="10" t="s">
        <v>835</v>
      </c>
      <c r="C9" s="10" t="s">
        <v>264</v>
      </c>
      <c r="D9" s="64">
        <v>542500</v>
      </c>
      <c r="E9" s="60">
        <v>911.4</v>
      </c>
      <c r="F9" s="19">
        <f t="shared" si="0"/>
        <v>3.1326921639728553</v>
      </c>
      <c r="G9" s="80">
        <v>-3.1280304196704778</v>
      </c>
    </row>
    <row r="10" spans="1:7" x14ac:dyDescent="0.2">
      <c r="A10" s="10" t="s">
        <v>265</v>
      </c>
      <c r="B10" s="10" t="s">
        <v>266</v>
      </c>
      <c r="C10" s="10" t="s">
        <v>264</v>
      </c>
      <c r="D10" s="64">
        <v>35799</v>
      </c>
      <c r="E10" s="60">
        <v>829.62392550000004</v>
      </c>
      <c r="F10" s="19">
        <f t="shared" si="0"/>
        <v>2.8516089208451287</v>
      </c>
      <c r="G10" s="80"/>
    </row>
    <row r="11" spans="1:7" x14ac:dyDescent="0.2">
      <c r="A11" s="10" t="s">
        <v>834</v>
      </c>
      <c r="B11" s="10" t="s">
        <v>833</v>
      </c>
      <c r="C11" s="10" t="s">
        <v>289</v>
      </c>
      <c r="D11" s="64">
        <v>42600</v>
      </c>
      <c r="E11" s="60">
        <v>748.78020000000004</v>
      </c>
      <c r="F11" s="19">
        <f t="shared" si="0"/>
        <v>2.5737303764296988</v>
      </c>
      <c r="G11" s="80">
        <v>-2.5877140625418171</v>
      </c>
    </row>
    <row r="12" spans="1:7" x14ac:dyDescent="0.2">
      <c r="A12" s="10" t="s">
        <v>376</v>
      </c>
      <c r="B12" s="10" t="s">
        <v>377</v>
      </c>
      <c r="C12" s="10" t="s">
        <v>295</v>
      </c>
      <c r="D12" s="64">
        <v>58500</v>
      </c>
      <c r="E12" s="60">
        <v>677.75175000000002</v>
      </c>
      <c r="F12" s="19">
        <f t="shared" si="0"/>
        <v>2.3295891994117728</v>
      </c>
      <c r="G12" s="80">
        <v>-2.3417544185625356</v>
      </c>
    </row>
    <row r="13" spans="1:7" x14ac:dyDescent="0.2">
      <c r="A13" s="10" t="s">
        <v>270</v>
      </c>
      <c r="B13" s="10" t="s">
        <v>271</v>
      </c>
      <c r="C13" s="10" t="s">
        <v>264</v>
      </c>
      <c r="D13" s="64">
        <v>42087</v>
      </c>
      <c r="E13" s="60">
        <v>583.5572985</v>
      </c>
      <c r="F13" s="19">
        <f t="shared" si="0"/>
        <v>2.0058211281985061</v>
      </c>
      <c r="G13" s="80"/>
    </row>
    <row r="14" spans="1:7" x14ac:dyDescent="0.2">
      <c r="A14" s="10" t="s">
        <v>278</v>
      </c>
      <c r="B14" s="10" t="s">
        <v>279</v>
      </c>
      <c r="C14" s="10" t="s">
        <v>280</v>
      </c>
      <c r="D14" s="64">
        <v>63712</v>
      </c>
      <c r="E14" s="60">
        <v>574.17254400000002</v>
      </c>
      <c r="F14" s="19">
        <f t="shared" si="0"/>
        <v>1.9735635608483211</v>
      </c>
      <c r="G14" s="80"/>
    </row>
    <row r="15" spans="1:7" x14ac:dyDescent="0.2">
      <c r="A15" s="10" t="s">
        <v>832</v>
      </c>
      <c r="B15" s="10" t="s">
        <v>831</v>
      </c>
      <c r="C15" s="10" t="s">
        <v>380</v>
      </c>
      <c r="D15" s="64">
        <v>15750</v>
      </c>
      <c r="E15" s="60">
        <v>487.61212499999999</v>
      </c>
      <c r="F15" s="19">
        <f t="shared" si="0"/>
        <v>1.6760354213799129</v>
      </c>
      <c r="G15" s="80">
        <v>-1.6844806974843722</v>
      </c>
    </row>
    <row r="16" spans="1:7" x14ac:dyDescent="0.2">
      <c r="A16" s="10" t="s">
        <v>830</v>
      </c>
      <c r="B16" s="10" t="s">
        <v>829</v>
      </c>
      <c r="C16" s="10" t="s">
        <v>269</v>
      </c>
      <c r="D16" s="64">
        <v>139500</v>
      </c>
      <c r="E16" s="60">
        <v>486.08775000000003</v>
      </c>
      <c r="F16" s="19">
        <f t="shared" si="0"/>
        <v>1.6707957926576658</v>
      </c>
      <c r="G16" s="80">
        <v>-1.6712752863504887</v>
      </c>
    </row>
    <row r="17" spans="1:7" x14ac:dyDescent="0.2">
      <c r="A17" s="10" t="s">
        <v>305</v>
      </c>
      <c r="B17" s="10" t="s">
        <v>306</v>
      </c>
      <c r="C17" s="10" t="s">
        <v>286</v>
      </c>
      <c r="D17" s="64">
        <v>148800</v>
      </c>
      <c r="E17" s="60">
        <v>484.26960000000003</v>
      </c>
      <c r="F17" s="19">
        <f t="shared" si="0"/>
        <v>1.6645463914530054</v>
      </c>
      <c r="G17" s="80">
        <v>-1.673496940487176</v>
      </c>
    </row>
    <row r="18" spans="1:7" x14ac:dyDescent="0.2">
      <c r="A18" s="10" t="s">
        <v>828</v>
      </c>
      <c r="B18" s="10" t="s">
        <v>827</v>
      </c>
      <c r="C18" s="10" t="s">
        <v>283</v>
      </c>
      <c r="D18" s="64">
        <v>520000</v>
      </c>
      <c r="E18" s="60">
        <v>452.14</v>
      </c>
      <c r="F18" s="19">
        <f t="shared" si="0"/>
        <v>1.5541095402882237</v>
      </c>
      <c r="G18" s="80">
        <v>-1.5621526603878535</v>
      </c>
    </row>
    <row r="19" spans="1:7" x14ac:dyDescent="0.2">
      <c r="A19" s="10" t="s">
        <v>383</v>
      </c>
      <c r="B19" s="10" t="s">
        <v>384</v>
      </c>
      <c r="C19" s="10" t="s">
        <v>380</v>
      </c>
      <c r="D19" s="64">
        <v>86040</v>
      </c>
      <c r="E19" s="60">
        <v>444.09546</v>
      </c>
      <c r="F19" s="19">
        <f t="shared" si="0"/>
        <v>1.5264585995149449</v>
      </c>
      <c r="G19" s="80"/>
    </row>
    <row r="20" spans="1:7" x14ac:dyDescent="0.2">
      <c r="A20" s="10" t="s">
        <v>826</v>
      </c>
      <c r="B20" s="10" t="s">
        <v>825</v>
      </c>
      <c r="C20" s="10" t="s">
        <v>264</v>
      </c>
      <c r="D20" s="64">
        <v>511000</v>
      </c>
      <c r="E20" s="60">
        <v>433.839</v>
      </c>
      <c r="F20" s="19">
        <f t="shared" si="0"/>
        <v>1.491204779159337</v>
      </c>
      <c r="G20" s="80">
        <v>-1.5017433288302131</v>
      </c>
    </row>
    <row r="21" spans="1:7" x14ac:dyDescent="0.2">
      <c r="A21" s="10" t="s">
        <v>267</v>
      </c>
      <c r="B21" s="10" t="s">
        <v>268</v>
      </c>
      <c r="C21" s="10" t="s">
        <v>269</v>
      </c>
      <c r="D21" s="64">
        <v>52195</v>
      </c>
      <c r="E21" s="60">
        <v>392.16713249999998</v>
      </c>
      <c r="F21" s="19">
        <f t="shared" si="0"/>
        <v>1.3479689521071478</v>
      </c>
      <c r="G21" s="80"/>
    </row>
    <row r="22" spans="1:7" x14ac:dyDescent="0.2">
      <c r="A22" s="10" t="s">
        <v>314</v>
      </c>
      <c r="B22" s="10" t="s">
        <v>315</v>
      </c>
      <c r="C22" s="10" t="s">
        <v>264</v>
      </c>
      <c r="D22" s="64">
        <v>95061</v>
      </c>
      <c r="E22" s="60">
        <v>387.37357500000002</v>
      </c>
      <c r="F22" s="19">
        <f t="shared" si="0"/>
        <v>1.3314923885589767</v>
      </c>
      <c r="G22" s="80"/>
    </row>
    <row r="23" spans="1:7" x14ac:dyDescent="0.2">
      <c r="A23" s="10" t="s">
        <v>824</v>
      </c>
      <c r="B23" s="10" t="s">
        <v>823</v>
      </c>
      <c r="C23" s="10" t="s">
        <v>286</v>
      </c>
      <c r="D23" s="64">
        <v>40000</v>
      </c>
      <c r="E23" s="60">
        <v>327.62</v>
      </c>
      <c r="F23" s="19">
        <f t="shared" si="0"/>
        <v>1.1261055593162026</v>
      </c>
      <c r="G23" s="80">
        <v>-1.1330487655567947</v>
      </c>
    </row>
    <row r="24" spans="1:7" x14ac:dyDescent="0.2">
      <c r="A24" s="10" t="s">
        <v>369</v>
      </c>
      <c r="B24" s="10" t="s">
        <v>370</v>
      </c>
      <c r="C24" s="10" t="s">
        <v>301</v>
      </c>
      <c r="D24" s="64">
        <v>110000</v>
      </c>
      <c r="E24" s="60">
        <v>320.375</v>
      </c>
      <c r="F24" s="19">
        <f t="shared" si="0"/>
        <v>1.1012028220680312</v>
      </c>
      <c r="G24" s="80"/>
    </row>
    <row r="25" spans="1:7" x14ac:dyDescent="0.2">
      <c r="A25" s="10" t="s">
        <v>302</v>
      </c>
      <c r="B25" s="10" t="s">
        <v>303</v>
      </c>
      <c r="C25" s="10" t="s">
        <v>304</v>
      </c>
      <c r="D25" s="64">
        <v>150335</v>
      </c>
      <c r="E25" s="60">
        <v>309.76526749999999</v>
      </c>
      <c r="F25" s="19">
        <f t="shared" si="0"/>
        <v>1.0647347225896484</v>
      </c>
      <c r="G25" s="80"/>
    </row>
    <row r="26" spans="1:7" x14ac:dyDescent="0.2">
      <c r="A26" s="10" t="s">
        <v>316</v>
      </c>
      <c r="B26" s="10" t="s">
        <v>317</v>
      </c>
      <c r="C26" s="10" t="s">
        <v>289</v>
      </c>
      <c r="D26" s="64">
        <v>25287</v>
      </c>
      <c r="E26" s="60">
        <v>305.50489049999999</v>
      </c>
      <c r="F26" s="19">
        <f t="shared" si="0"/>
        <v>1.0500908234855555</v>
      </c>
      <c r="G26" s="80"/>
    </row>
    <row r="27" spans="1:7" x14ac:dyDescent="0.2">
      <c r="A27" s="10" t="s">
        <v>323</v>
      </c>
      <c r="B27" s="10" t="s">
        <v>324</v>
      </c>
      <c r="C27" s="10" t="s">
        <v>264</v>
      </c>
      <c r="D27" s="64">
        <v>97218</v>
      </c>
      <c r="E27" s="60">
        <v>301.32719100000003</v>
      </c>
      <c r="F27" s="19">
        <f t="shared" si="0"/>
        <v>1.0357311060320957</v>
      </c>
      <c r="G27" s="80"/>
    </row>
    <row r="28" spans="1:7" x14ac:dyDescent="0.2">
      <c r="A28" s="10" t="s">
        <v>360</v>
      </c>
      <c r="B28" s="10" t="s">
        <v>361</v>
      </c>
      <c r="C28" s="10" t="s">
        <v>274</v>
      </c>
      <c r="D28" s="64">
        <v>123156</v>
      </c>
      <c r="E28" s="60">
        <v>296.99069400000002</v>
      </c>
      <c r="F28" s="19">
        <f t="shared" si="0"/>
        <v>1.0208255649184335</v>
      </c>
      <c r="G28" s="80"/>
    </row>
    <row r="29" spans="1:7" x14ac:dyDescent="0.2">
      <c r="A29" s="10" t="s">
        <v>822</v>
      </c>
      <c r="B29" s="10" t="s">
        <v>821</v>
      </c>
      <c r="C29" s="10" t="s">
        <v>283</v>
      </c>
      <c r="D29" s="64">
        <v>4425</v>
      </c>
      <c r="E29" s="60">
        <v>294.98820000000001</v>
      </c>
      <c r="F29" s="19">
        <f t="shared" si="0"/>
        <v>1.0139425308365784</v>
      </c>
      <c r="G29" s="80">
        <v>-1.0191290543392448</v>
      </c>
    </row>
    <row r="30" spans="1:7" x14ac:dyDescent="0.2">
      <c r="A30" s="10" t="s">
        <v>290</v>
      </c>
      <c r="B30" s="10" t="s">
        <v>291</v>
      </c>
      <c r="C30" s="10" t="s">
        <v>292</v>
      </c>
      <c r="D30" s="64">
        <v>145523</v>
      </c>
      <c r="E30" s="60">
        <v>271.25487199999998</v>
      </c>
      <c r="F30" s="19">
        <f t="shared" si="0"/>
        <v>0.93236560451378081</v>
      </c>
      <c r="G30" s="80"/>
    </row>
    <row r="31" spans="1:7" x14ac:dyDescent="0.2">
      <c r="A31" s="10" t="s">
        <v>275</v>
      </c>
      <c r="B31" s="10" t="s">
        <v>276</v>
      </c>
      <c r="C31" s="10" t="s">
        <v>277</v>
      </c>
      <c r="D31" s="64">
        <v>84499</v>
      </c>
      <c r="E31" s="60">
        <v>270.65029700000002</v>
      </c>
      <c r="F31" s="19">
        <f t="shared" si="0"/>
        <v>0.93028754069434516</v>
      </c>
      <c r="G31" s="80">
        <v>-0.20502557628350723</v>
      </c>
    </row>
    <row r="32" spans="1:7" x14ac:dyDescent="0.2">
      <c r="A32" s="10" t="s">
        <v>272</v>
      </c>
      <c r="B32" s="10" t="s">
        <v>273</v>
      </c>
      <c r="C32" s="10" t="s">
        <v>274</v>
      </c>
      <c r="D32" s="64">
        <v>132933</v>
      </c>
      <c r="E32" s="60">
        <v>265.73306700000001</v>
      </c>
      <c r="F32" s="19">
        <f t="shared" si="0"/>
        <v>0.91338588621831662</v>
      </c>
      <c r="G32" s="80"/>
    </row>
    <row r="33" spans="1:7" x14ac:dyDescent="0.2">
      <c r="A33" s="10" t="s">
        <v>310</v>
      </c>
      <c r="B33" s="10" t="s">
        <v>311</v>
      </c>
      <c r="C33" s="10" t="s">
        <v>289</v>
      </c>
      <c r="D33" s="64">
        <v>18456</v>
      </c>
      <c r="E33" s="60">
        <v>261.88141200000001</v>
      </c>
      <c r="F33" s="19">
        <f t="shared" si="0"/>
        <v>0.9001468589670254</v>
      </c>
      <c r="G33" s="80"/>
    </row>
    <row r="34" spans="1:7" x14ac:dyDescent="0.2">
      <c r="A34" s="10" t="s">
        <v>281</v>
      </c>
      <c r="B34" s="10" t="s">
        <v>282</v>
      </c>
      <c r="C34" s="10" t="s">
        <v>283</v>
      </c>
      <c r="D34" s="64">
        <v>40438</v>
      </c>
      <c r="E34" s="60">
        <v>260.946414</v>
      </c>
      <c r="F34" s="19">
        <f t="shared" si="0"/>
        <v>0.89693305503030141</v>
      </c>
      <c r="G34" s="80"/>
    </row>
    <row r="35" spans="1:7" x14ac:dyDescent="0.2">
      <c r="A35" s="10" t="s">
        <v>385</v>
      </c>
      <c r="B35" s="10" t="s">
        <v>386</v>
      </c>
      <c r="C35" s="10" t="s">
        <v>264</v>
      </c>
      <c r="D35" s="64">
        <v>100633</v>
      </c>
      <c r="E35" s="60">
        <v>253.89705900000001</v>
      </c>
      <c r="F35" s="19">
        <f t="shared" si="0"/>
        <v>0.87270279480475521</v>
      </c>
      <c r="G35" s="80"/>
    </row>
    <row r="36" spans="1:7" x14ac:dyDescent="0.2">
      <c r="A36" s="10" t="s">
        <v>358</v>
      </c>
      <c r="B36" s="10" t="s">
        <v>359</v>
      </c>
      <c r="C36" s="10" t="s">
        <v>269</v>
      </c>
      <c r="D36" s="64">
        <v>29733</v>
      </c>
      <c r="E36" s="60">
        <v>248.597613</v>
      </c>
      <c r="F36" s="19">
        <f t="shared" si="0"/>
        <v>0.85448737571588385</v>
      </c>
      <c r="G36" s="80"/>
    </row>
    <row r="37" spans="1:7" x14ac:dyDescent="0.2">
      <c r="A37" s="10" t="s">
        <v>362</v>
      </c>
      <c r="B37" s="10" t="s">
        <v>363</v>
      </c>
      <c r="C37" s="10" t="s">
        <v>292</v>
      </c>
      <c r="D37" s="64">
        <v>183537</v>
      </c>
      <c r="E37" s="60">
        <v>246.03134850000001</v>
      </c>
      <c r="F37" s="19">
        <f t="shared" si="0"/>
        <v>0.84566653229934696</v>
      </c>
      <c r="G37" s="80"/>
    </row>
    <row r="38" spans="1:7" x14ac:dyDescent="0.2">
      <c r="A38" s="10" t="s">
        <v>284</v>
      </c>
      <c r="B38" s="10" t="s">
        <v>285</v>
      </c>
      <c r="C38" s="10" t="s">
        <v>286</v>
      </c>
      <c r="D38" s="64">
        <v>7942</v>
      </c>
      <c r="E38" s="60">
        <v>232.998425</v>
      </c>
      <c r="F38" s="19">
        <f t="shared" si="0"/>
        <v>0.80086936604730863</v>
      </c>
      <c r="G38" s="80"/>
    </row>
    <row r="39" spans="1:7" x14ac:dyDescent="0.2">
      <c r="A39" s="10" t="s">
        <v>820</v>
      </c>
      <c r="B39" s="10" t="s">
        <v>819</v>
      </c>
      <c r="C39" s="10" t="s">
        <v>289</v>
      </c>
      <c r="D39" s="64">
        <v>76800</v>
      </c>
      <c r="E39" s="60">
        <v>231.43680000000001</v>
      </c>
      <c r="F39" s="19">
        <f t="shared" ref="F39:F58" si="1">IF(E39/$E$89*100&lt;0.01," *",E39/$E$89*100)</f>
        <v>0.79550170047723612</v>
      </c>
      <c r="G39" s="80">
        <v>-0.79325787619906363</v>
      </c>
    </row>
    <row r="40" spans="1:7" x14ac:dyDescent="0.2">
      <c r="A40" s="10" t="s">
        <v>818</v>
      </c>
      <c r="B40" s="10" t="s">
        <v>817</v>
      </c>
      <c r="C40" s="10" t="s">
        <v>292</v>
      </c>
      <c r="D40" s="64">
        <v>317938</v>
      </c>
      <c r="E40" s="60">
        <v>215.56196399999999</v>
      </c>
      <c r="F40" s="19">
        <f t="shared" si="1"/>
        <v>0.7409362250092153</v>
      </c>
      <c r="G40" s="80"/>
    </row>
    <row r="41" spans="1:7" x14ac:dyDescent="0.2">
      <c r="A41" s="10" t="s">
        <v>366</v>
      </c>
      <c r="B41" s="10" t="s">
        <v>367</v>
      </c>
      <c r="C41" s="10" t="s">
        <v>368</v>
      </c>
      <c r="D41" s="64">
        <v>38144</v>
      </c>
      <c r="E41" s="60">
        <v>212.53836799999999</v>
      </c>
      <c r="F41" s="19">
        <f t="shared" si="1"/>
        <v>0.73054342766861868</v>
      </c>
      <c r="G41" s="80"/>
    </row>
    <row r="42" spans="1:7" x14ac:dyDescent="0.2">
      <c r="A42" s="10" t="s">
        <v>364</v>
      </c>
      <c r="B42" s="10" t="s">
        <v>365</v>
      </c>
      <c r="C42" s="10" t="s">
        <v>289</v>
      </c>
      <c r="D42" s="64">
        <v>1902</v>
      </c>
      <c r="E42" s="60">
        <v>207.41880599999999</v>
      </c>
      <c r="F42" s="19">
        <f t="shared" si="1"/>
        <v>0.71294631140751141</v>
      </c>
      <c r="G42" s="80"/>
    </row>
    <row r="43" spans="1:7" x14ac:dyDescent="0.2">
      <c r="A43" s="10" t="s">
        <v>325</v>
      </c>
      <c r="B43" s="10" t="s">
        <v>326</v>
      </c>
      <c r="C43" s="10" t="s">
        <v>283</v>
      </c>
      <c r="D43" s="64">
        <v>96169</v>
      </c>
      <c r="E43" s="60">
        <v>206.09016700000001</v>
      </c>
      <c r="F43" s="19">
        <f t="shared" si="1"/>
        <v>0.70837947249589339</v>
      </c>
      <c r="G43" s="80"/>
    </row>
    <row r="44" spans="1:7" x14ac:dyDescent="0.2">
      <c r="A44" s="10" t="s">
        <v>816</v>
      </c>
      <c r="B44" s="10" t="s">
        <v>815</v>
      </c>
      <c r="C44" s="10" t="s">
        <v>814</v>
      </c>
      <c r="D44" s="64">
        <v>50000</v>
      </c>
      <c r="E44" s="60">
        <v>196.4</v>
      </c>
      <c r="F44" s="19">
        <f t="shared" si="1"/>
        <v>0.67507213188969595</v>
      </c>
      <c r="G44" s="80">
        <v>-0.67842343193111387</v>
      </c>
    </row>
    <row r="45" spans="1:7" x14ac:dyDescent="0.2">
      <c r="A45" s="10" t="s">
        <v>356</v>
      </c>
      <c r="B45" s="10" t="s">
        <v>357</v>
      </c>
      <c r="C45" s="10" t="s">
        <v>301</v>
      </c>
      <c r="D45" s="64">
        <v>121901</v>
      </c>
      <c r="E45" s="60">
        <v>192.66453050000001</v>
      </c>
      <c r="F45" s="19">
        <f t="shared" si="1"/>
        <v>0.66223246101915656</v>
      </c>
      <c r="G45" s="80"/>
    </row>
    <row r="46" spans="1:7" x14ac:dyDescent="0.2">
      <c r="A46" s="10" t="s">
        <v>389</v>
      </c>
      <c r="B46" s="10" t="s">
        <v>390</v>
      </c>
      <c r="C46" s="10" t="s">
        <v>298</v>
      </c>
      <c r="D46" s="64">
        <v>92685</v>
      </c>
      <c r="E46" s="60">
        <v>190.9774425</v>
      </c>
      <c r="F46" s="19">
        <f t="shared" si="1"/>
        <v>0.65643355015945426</v>
      </c>
      <c r="G46" s="80"/>
    </row>
    <row r="47" spans="1:7" x14ac:dyDescent="0.2">
      <c r="A47" s="10" t="s">
        <v>371</v>
      </c>
      <c r="B47" s="10" t="s">
        <v>372</v>
      </c>
      <c r="C47" s="10" t="s">
        <v>846</v>
      </c>
      <c r="D47" s="64">
        <v>122059</v>
      </c>
      <c r="E47" s="60">
        <v>188.3980665</v>
      </c>
      <c r="F47" s="19">
        <f t="shared" si="1"/>
        <v>0.6475676394910983</v>
      </c>
      <c r="G47" s="80"/>
    </row>
    <row r="48" spans="1:7" x14ac:dyDescent="0.2">
      <c r="A48" s="10" t="s">
        <v>373</v>
      </c>
      <c r="B48" s="10" t="s">
        <v>374</v>
      </c>
      <c r="C48" s="10" t="s">
        <v>375</v>
      </c>
      <c r="D48" s="64">
        <v>76471</v>
      </c>
      <c r="E48" s="60">
        <v>163.60970449999999</v>
      </c>
      <c r="F48" s="19">
        <f t="shared" si="1"/>
        <v>0.56236431779357521</v>
      </c>
      <c r="G48" s="80"/>
    </row>
    <row r="49" spans="1:7" x14ac:dyDescent="0.2">
      <c r="A49" s="10" t="s">
        <v>813</v>
      </c>
      <c r="B49" s="10" t="s">
        <v>812</v>
      </c>
      <c r="C49" s="10" t="s">
        <v>380</v>
      </c>
      <c r="D49" s="64">
        <v>8000</v>
      </c>
      <c r="E49" s="60">
        <v>159.60400000000001</v>
      </c>
      <c r="F49" s="19">
        <f t="shared" si="1"/>
        <v>0.54859578685398691</v>
      </c>
      <c r="G49" s="80">
        <v>-0.55155180535221915</v>
      </c>
    </row>
    <row r="50" spans="1:7" x14ac:dyDescent="0.2">
      <c r="A50" s="10" t="s">
        <v>811</v>
      </c>
      <c r="B50" s="10" t="s">
        <v>810</v>
      </c>
      <c r="C50" s="10" t="s">
        <v>264</v>
      </c>
      <c r="D50" s="64">
        <v>136000</v>
      </c>
      <c r="E50" s="60">
        <v>158.64400000000001</v>
      </c>
      <c r="F50" s="19">
        <f t="shared" si="1"/>
        <v>0.54529604527244868</v>
      </c>
      <c r="G50" s="80">
        <v>-0.54786709391951405</v>
      </c>
    </row>
    <row r="51" spans="1:7" x14ac:dyDescent="0.2">
      <c r="A51" s="10" t="s">
        <v>378</v>
      </c>
      <c r="B51" s="10" t="s">
        <v>379</v>
      </c>
      <c r="C51" s="10" t="s">
        <v>380</v>
      </c>
      <c r="D51" s="64">
        <v>21957</v>
      </c>
      <c r="E51" s="60">
        <v>155.4884955</v>
      </c>
      <c r="F51" s="19">
        <f t="shared" si="1"/>
        <v>0.53444984797101014</v>
      </c>
      <c r="G51" s="80"/>
    </row>
    <row r="52" spans="1:7" x14ac:dyDescent="0.2">
      <c r="A52" s="10" t="s">
        <v>387</v>
      </c>
      <c r="B52" s="10" t="s">
        <v>388</v>
      </c>
      <c r="C52" s="10" t="s">
        <v>309</v>
      </c>
      <c r="D52" s="64">
        <v>64953</v>
      </c>
      <c r="E52" s="60">
        <v>147.86550449999999</v>
      </c>
      <c r="F52" s="19">
        <f t="shared" si="1"/>
        <v>0.50824786841018543</v>
      </c>
      <c r="G52" s="80"/>
    </row>
    <row r="53" spans="1:7" x14ac:dyDescent="0.2">
      <c r="A53" s="10" t="s">
        <v>381</v>
      </c>
      <c r="B53" s="10" t="s">
        <v>382</v>
      </c>
      <c r="C53" s="10" t="s">
        <v>283</v>
      </c>
      <c r="D53" s="64">
        <v>3091</v>
      </c>
      <c r="E53" s="60">
        <v>92.238530999999995</v>
      </c>
      <c r="F53" s="19">
        <f t="shared" si="1"/>
        <v>0.31704512100073218</v>
      </c>
      <c r="G53" s="80"/>
    </row>
    <row r="54" spans="1:7" x14ac:dyDescent="0.2">
      <c r="A54" s="10" t="s">
        <v>809</v>
      </c>
      <c r="B54" s="10" t="s">
        <v>808</v>
      </c>
      <c r="C54" s="10" t="s">
        <v>274</v>
      </c>
      <c r="D54" s="64">
        <v>23686</v>
      </c>
      <c r="E54" s="60">
        <v>84.310316999999998</v>
      </c>
      <c r="F54" s="19">
        <f t="shared" si="1"/>
        <v>0.28979401953913475</v>
      </c>
      <c r="G54" s="80"/>
    </row>
    <row r="55" spans="1:7" x14ac:dyDescent="0.2">
      <c r="A55" s="10" t="s">
        <v>807</v>
      </c>
      <c r="B55" s="10" t="s">
        <v>806</v>
      </c>
      <c r="C55" s="10" t="s">
        <v>289</v>
      </c>
      <c r="D55" s="64">
        <v>12500</v>
      </c>
      <c r="E55" s="60">
        <v>49.762500000000003</v>
      </c>
      <c r="F55" s="19">
        <f t="shared" si="1"/>
        <v>0.17104519838676677</v>
      </c>
      <c r="G55" s="80">
        <v>-0.17199043686005375</v>
      </c>
    </row>
    <row r="56" spans="1:7" x14ac:dyDescent="0.2">
      <c r="A56" s="10" t="s">
        <v>805</v>
      </c>
      <c r="B56" s="10" t="s">
        <v>804</v>
      </c>
      <c r="C56" s="10" t="s">
        <v>280</v>
      </c>
      <c r="D56" s="64">
        <v>20000</v>
      </c>
      <c r="E56" s="60">
        <v>44.1</v>
      </c>
      <c r="F56" s="19">
        <f t="shared" si="1"/>
        <v>0.15158187890191235</v>
      </c>
      <c r="G56" s="80">
        <v>-0.15247555891305489</v>
      </c>
    </row>
    <row r="57" spans="1:7" x14ac:dyDescent="0.2">
      <c r="A57" s="10"/>
      <c r="B57" s="9" t="s">
        <v>799</v>
      </c>
      <c r="C57" s="9" t="s">
        <v>277</v>
      </c>
      <c r="D57" s="64">
        <v>23962</v>
      </c>
      <c r="E57" s="60">
        <v>24.033885999999999</v>
      </c>
      <c r="F57" s="19">
        <f t="shared" si="1"/>
        <v>8.2610013541822375E-2</v>
      </c>
      <c r="G57" s="80"/>
    </row>
    <row r="58" spans="1:7" x14ac:dyDescent="0.2">
      <c r="A58" s="10" t="s">
        <v>803</v>
      </c>
      <c r="B58" s="10" t="s">
        <v>802</v>
      </c>
      <c r="C58" s="10" t="s">
        <v>380</v>
      </c>
      <c r="D58" s="64">
        <v>2500</v>
      </c>
      <c r="E58" s="60">
        <v>10.016249999999999</v>
      </c>
      <c r="F58" s="19">
        <f t="shared" si="1"/>
        <v>3.4428163141752371E-2</v>
      </c>
      <c r="G58" s="80">
        <v>-3.466447276010276E-2</v>
      </c>
    </row>
    <row r="59" spans="1:7" x14ac:dyDescent="0.2">
      <c r="A59" s="11" t="s">
        <v>45</v>
      </c>
      <c r="B59" s="10"/>
      <c r="C59" s="10"/>
      <c r="D59" s="64"/>
      <c r="E59" s="61">
        <f>SUM(E7:E58)</f>
        <v>19082.833144000004</v>
      </c>
      <c r="F59" s="11">
        <f>SUM(F7:F58)</f>
        <v>65.592102102929871</v>
      </c>
      <c r="G59" s="81">
        <f>SUM(G7:G58)</f>
        <v>-31.277927265666058</v>
      </c>
    </row>
    <row r="60" spans="1:7" x14ac:dyDescent="0.2">
      <c r="A60" s="11"/>
      <c r="B60" s="10"/>
      <c r="C60" s="10"/>
      <c r="D60" s="64"/>
      <c r="E60" s="61"/>
      <c r="F60" s="11"/>
      <c r="G60" s="27"/>
    </row>
    <row r="61" spans="1:7" x14ac:dyDescent="0.2">
      <c r="A61" s="8" t="s">
        <v>849</v>
      </c>
      <c r="B61" s="10"/>
      <c r="C61" s="19"/>
      <c r="D61" s="64"/>
      <c r="E61" s="61"/>
      <c r="F61" s="11"/>
      <c r="G61" s="9"/>
    </row>
    <row r="62" spans="1:7" x14ac:dyDescent="0.2">
      <c r="A62" s="10" t="s">
        <v>845</v>
      </c>
      <c r="B62" s="83" t="s">
        <v>920</v>
      </c>
      <c r="C62" s="19"/>
      <c r="D62" s="64">
        <v>62000</v>
      </c>
      <c r="E62" s="60">
        <v>198.66040000000001</v>
      </c>
      <c r="F62" s="19">
        <f>IF(E62/$E$89*100&lt;0.01," *",E62/$E$89*100)</f>
        <v>0.68284164842189288</v>
      </c>
      <c r="G62" s="9"/>
    </row>
    <row r="63" spans="1:7" x14ac:dyDescent="0.2">
      <c r="A63" s="11" t="s">
        <v>45</v>
      </c>
      <c r="B63" s="10"/>
      <c r="C63" s="19"/>
      <c r="D63" s="64"/>
      <c r="E63" s="61">
        <f>E62</f>
        <v>198.66040000000001</v>
      </c>
      <c r="F63" s="28">
        <f>F62</f>
        <v>0.68284164842189288</v>
      </c>
      <c r="G63" s="9"/>
    </row>
    <row r="64" spans="1:7" x14ac:dyDescent="0.2">
      <c r="A64" s="11"/>
      <c r="B64" s="10"/>
      <c r="C64" s="10"/>
      <c r="D64" s="64"/>
      <c r="E64" s="61"/>
      <c r="F64" s="11"/>
      <c r="G64" s="27"/>
    </row>
    <row r="65" spans="1:7" x14ac:dyDescent="0.2">
      <c r="A65" s="11" t="s">
        <v>6</v>
      </c>
      <c r="B65" s="10"/>
      <c r="C65" s="10"/>
      <c r="D65" s="64"/>
      <c r="E65" s="60"/>
      <c r="F65" s="10"/>
      <c r="G65" s="27"/>
    </row>
    <row r="66" spans="1:7" x14ac:dyDescent="0.2">
      <c r="A66" s="11" t="s">
        <v>7</v>
      </c>
      <c r="B66" s="10"/>
      <c r="C66" s="10"/>
      <c r="D66" s="64"/>
      <c r="E66" s="60"/>
      <c r="F66" s="10"/>
      <c r="G66" s="27"/>
    </row>
    <row r="67" spans="1:7" x14ac:dyDescent="0.2">
      <c r="A67" s="10" t="s">
        <v>801</v>
      </c>
      <c r="B67" s="9" t="s">
        <v>944</v>
      </c>
      <c r="C67" s="10" t="s">
        <v>13</v>
      </c>
      <c r="D67" s="64">
        <v>100</v>
      </c>
      <c r="E67" s="60">
        <v>1001.154</v>
      </c>
      <c r="F67" s="19">
        <f t="shared" ref="F67:F72" si="2">IF(E67/$E$89*100&lt;0.01," *",E67/$E$89*100)</f>
        <v>3.4411973784617951</v>
      </c>
      <c r="G67" s="27"/>
    </row>
    <row r="68" spans="1:7" x14ac:dyDescent="0.2">
      <c r="A68" s="10" t="s">
        <v>128</v>
      </c>
      <c r="B68" s="9" t="s">
        <v>929</v>
      </c>
      <c r="C68" s="10" t="s">
        <v>65</v>
      </c>
      <c r="D68" s="64">
        <v>100</v>
      </c>
      <c r="E68" s="60">
        <v>994.65899999999999</v>
      </c>
      <c r="F68" s="19">
        <f t="shared" si="2"/>
        <v>3.4188725643242006</v>
      </c>
      <c r="G68" s="27"/>
    </row>
    <row r="69" spans="1:7" x14ac:dyDescent="0.2">
      <c r="A69" s="10" t="s">
        <v>41</v>
      </c>
      <c r="B69" s="9" t="s">
        <v>945</v>
      </c>
      <c r="C69" s="10" t="s">
        <v>13</v>
      </c>
      <c r="D69" s="64">
        <v>100</v>
      </c>
      <c r="E69" s="60">
        <v>991.48099999999999</v>
      </c>
      <c r="F69" s="19">
        <f t="shared" si="2"/>
        <v>3.4079490447969838</v>
      </c>
      <c r="G69" s="27"/>
    </row>
    <row r="70" spans="1:7" x14ac:dyDescent="0.2">
      <c r="A70" s="10" t="s">
        <v>16</v>
      </c>
      <c r="B70" s="9" t="s">
        <v>946</v>
      </c>
      <c r="C70" s="10" t="s">
        <v>13</v>
      </c>
      <c r="D70" s="64">
        <v>100</v>
      </c>
      <c r="E70" s="60">
        <v>984.72199999999998</v>
      </c>
      <c r="F70" s="19">
        <f t="shared" si="2"/>
        <v>3.384716801724466</v>
      </c>
      <c r="G70" s="27"/>
    </row>
    <row r="71" spans="1:7" x14ac:dyDescent="0.2">
      <c r="A71" s="10" t="s">
        <v>347</v>
      </c>
      <c r="B71" s="9" t="s">
        <v>933</v>
      </c>
      <c r="C71" s="10" t="s">
        <v>116</v>
      </c>
      <c r="D71" s="64">
        <v>80</v>
      </c>
      <c r="E71" s="60">
        <v>778.90959999999995</v>
      </c>
      <c r="F71" s="19">
        <f t="shared" si="2"/>
        <v>2.6772920785201131</v>
      </c>
      <c r="G71" s="27"/>
    </row>
    <row r="72" spans="1:7" x14ac:dyDescent="0.2">
      <c r="A72" s="10" t="s">
        <v>26</v>
      </c>
      <c r="B72" s="9" t="s">
        <v>1431</v>
      </c>
      <c r="C72" s="10" t="s">
        <v>9</v>
      </c>
      <c r="D72" s="64">
        <v>50</v>
      </c>
      <c r="E72" s="60">
        <v>500.64</v>
      </c>
      <c r="F72" s="19">
        <f t="shared" si="2"/>
        <v>1.7208152347721859</v>
      </c>
      <c r="G72" s="27"/>
    </row>
    <row r="73" spans="1:7" x14ac:dyDescent="0.2">
      <c r="A73" s="11" t="s">
        <v>45</v>
      </c>
      <c r="B73" s="10"/>
      <c r="C73" s="10"/>
      <c r="D73" s="64"/>
      <c r="E73" s="61">
        <f>SUM(E67:E72)</f>
        <v>5251.5655999999999</v>
      </c>
      <c r="F73" s="11">
        <f>SUM(F67:F72)</f>
        <v>18.050843102599746</v>
      </c>
      <c r="G73" s="27"/>
    </row>
    <row r="74" spans="1:7" x14ac:dyDescent="0.2">
      <c r="A74" s="10"/>
      <c r="B74" s="10"/>
      <c r="C74" s="10"/>
      <c r="D74" s="64"/>
      <c r="E74" s="60"/>
      <c r="F74" s="10"/>
      <c r="G74" s="27"/>
    </row>
    <row r="75" spans="1:7" x14ac:dyDescent="0.2">
      <c r="A75" s="8" t="s">
        <v>350</v>
      </c>
      <c r="B75" s="10"/>
      <c r="C75" s="19"/>
      <c r="D75" s="64"/>
      <c r="E75" s="61"/>
      <c r="F75" s="11"/>
      <c r="G75" s="9"/>
    </row>
    <row r="76" spans="1:7" x14ac:dyDescent="0.2">
      <c r="A76" s="10" t="s">
        <v>351</v>
      </c>
      <c r="B76" s="9" t="s">
        <v>937</v>
      </c>
      <c r="C76" s="23" t="s">
        <v>352</v>
      </c>
      <c r="D76" s="64">
        <v>700000</v>
      </c>
      <c r="E76" s="60">
        <v>692.52679999999998</v>
      </c>
      <c r="F76" s="19">
        <f t="shared" ref="F76" si="3">IF(E76/$E$89*100&lt;0.01," *",E76/$E$89*100)</f>
        <v>2.3803744565516753</v>
      </c>
      <c r="G76" s="9"/>
    </row>
    <row r="77" spans="1:7" x14ac:dyDescent="0.2">
      <c r="A77" s="11" t="s">
        <v>45</v>
      </c>
      <c r="B77" s="10"/>
      <c r="C77" s="19"/>
      <c r="D77" s="64"/>
      <c r="E77" s="61">
        <f>SUM(E76)</f>
        <v>692.52679999999998</v>
      </c>
      <c r="F77" s="28">
        <f>SUM(F76)</f>
        <v>2.3803744565516753</v>
      </c>
      <c r="G77" s="9"/>
    </row>
    <row r="78" spans="1:7" x14ac:dyDescent="0.2">
      <c r="A78" s="10"/>
      <c r="B78" s="10"/>
      <c r="C78" s="10"/>
      <c r="D78" s="64"/>
      <c r="E78" s="60"/>
      <c r="F78" s="10"/>
      <c r="G78" s="27"/>
    </row>
    <row r="79" spans="1:7" x14ac:dyDescent="0.2">
      <c r="A79" s="8" t="s">
        <v>405</v>
      </c>
      <c r="B79" s="9"/>
      <c r="C79" s="21"/>
      <c r="D79" s="79"/>
      <c r="E79" s="24"/>
      <c r="F79" s="30"/>
      <c r="G79" s="27"/>
    </row>
    <row r="80" spans="1:7" x14ac:dyDescent="0.2">
      <c r="A80" s="8" t="s">
        <v>225</v>
      </c>
      <c r="B80" s="9"/>
      <c r="C80" s="21"/>
      <c r="D80" s="79"/>
      <c r="E80" s="22"/>
      <c r="F80" s="31"/>
      <c r="G80" s="27"/>
    </row>
    <row r="81" spans="1:7" x14ac:dyDescent="0.2">
      <c r="A81" s="9" t="s">
        <v>348</v>
      </c>
      <c r="B81" s="9" t="s">
        <v>936</v>
      </c>
      <c r="C81" s="21" t="s">
        <v>349</v>
      </c>
      <c r="D81" s="79">
        <v>60</v>
      </c>
      <c r="E81" s="22">
        <v>296.6343</v>
      </c>
      <c r="F81" s="19">
        <f t="shared" ref="F81" si="4">IF(E81/$E$89*100&lt;0.01," *",E81/$E$89*100)</f>
        <v>1.0196005564796722</v>
      </c>
      <c r="G81" s="27"/>
    </row>
    <row r="82" spans="1:7" x14ac:dyDescent="0.2">
      <c r="A82" s="8" t="s">
        <v>45</v>
      </c>
      <c r="B82" s="9"/>
      <c r="C82" s="21"/>
      <c r="D82" s="29"/>
      <c r="E82" s="24">
        <f>E81</f>
        <v>296.6343</v>
      </c>
      <c r="F82" s="30">
        <f>F81</f>
        <v>1.0196005564796722</v>
      </c>
      <c r="G82" s="27"/>
    </row>
    <row r="83" spans="1:7" x14ac:dyDescent="0.2">
      <c r="A83" s="10"/>
      <c r="B83" s="10"/>
      <c r="C83" s="10"/>
      <c r="D83" s="10"/>
      <c r="E83" s="60"/>
      <c r="F83" s="10"/>
      <c r="G83" s="27"/>
    </row>
    <row r="84" spans="1:7" x14ac:dyDescent="0.2">
      <c r="A84" s="11" t="s">
        <v>45</v>
      </c>
      <c r="B84" s="10"/>
      <c r="C84" s="10"/>
      <c r="D84" s="10"/>
      <c r="E84" s="61">
        <f>E59+E63+E73+E77+E82</f>
        <v>25522.220244000007</v>
      </c>
      <c r="F84" s="11">
        <f>F59+F63+F73+F77+F82</f>
        <v>87.725761866982864</v>
      </c>
      <c r="G84" s="27"/>
    </row>
    <row r="85" spans="1:7" x14ac:dyDescent="0.2">
      <c r="A85" s="10"/>
      <c r="B85" s="10"/>
      <c r="C85" s="10"/>
      <c r="D85" s="10"/>
      <c r="E85" s="60"/>
      <c r="F85" s="10"/>
      <c r="G85" s="27"/>
    </row>
    <row r="86" spans="1:7" x14ac:dyDescent="0.2">
      <c r="A86" s="11" t="s">
        <v>850</v>
      </c>
      <c r="B86" s="10"/>
      <c r="C86" s="10"/>
      <c r="D86" s="10"/>
      <c r="E86" s="60">
        <v>2908.4398376999998</v>
      </c>
      <c r="F86" s="11">
        <f t="shared" ref="F86:F87" si="5">IF(E86/$E$89*100&lt;0.01," *",E86/$E$89*100)</f>
        <v>9.9969790311051945</v>
      </c>
      <c r="G86" s="27"/>
    </row>
    <row r="87" spans="1:7" x14ac:dyDescent="0.2">
      <c r="A87" s="11" t="s">
        <v>46</v>
      </c>
      <c r="B87" s="10"/>
      <c r="C87" s="10"/>
      <c r="D87" s="10"/>
      <c r="E87" s="61">
        <v>662.52725669999927</v>
      </c>
      <c r="F87" s="11">
        <f t="shared" si="5"/>
        <v>2.2772591019119162</v>
      </c>
      <c r="G87" s="27"/>
    </row>
    <row r="88" spans="1:7" x14ac:dyDescent="0.2">
      <c r="A88" s="10"/>
      <c r="B88" s="10"/>
      <c r="C88" s="10"/>
      <c r="D88" s="10"/>
      <c r="E88" s="60"/>
      <c r="F88" s="10"/>
      <c r="G88" s="27"/>
    </row>
    <row r="89" spans="1:7" x14ac:dyDescent="0.2">
      <c r="A89" s="13" t="s">
        <v>47</v>
      </c>
      <c r="B89" s="7"/>
      <c r="C89" s="7"/>
      <c r="D89" s="7"/>
      <c r="E89" s="63">
        <f>E84+E87+E86</f>
        <v>29093.187338400006</v>
      </c>
      <c r="F89" s="13">
        <f>F84+F87+F86</f>
        <v>99.999999999999986</v>
      </c>
      <c r="G89" s="6"/>
    </row>
    <row r="90" spans="1:7" x14ac:dyDescent="0.2">
      <c r="A90" s="1" t="s">
        <v>109</v>
      </c>
      <c r="B90" s="3"/>
      <c r="C90" s="3"/>
      <c r="D90" s="3"/>
      <c r="F90" s="17"/>
    </row>
    <row r="91" spans="1:7" x14ac:dyDescent="0.2">
      <c r="A91" s="17" t="s">
        <v>800</v>
      </c>
      <c r="B91" s="3"/>
      <c r="C91" s="3"/>
      <c r="D91" s="3"/>
    </row>
    <row r="92" spans="1:7" x14ac:dyDescent="0.2">
      <c r="A92" s="17"/>
      <c r="B92" s="3"/>
      <c r="C92" s="3"/>
      <c r="D92" s="3"/>
    </row>
    <row r="93" spans="1:7" x14ac:dyDescent="0.2">
      <c r="A93" s="1" t="s">
        <v>48</v>
      </c>
      <c r="B93" s="3"/>
      <c r="C93" s="3"/>
      <c r="D93" s="3"/>
    </row>
    <row r="94" spans="1:7" x14ac:dyDescent="0.2">
      <c r="A94" s="1" t="s">
        <v>49</v>
      </c>
      <c r="B94" s="3"/>
      <c r="C94" s="3"/>
      <c r="D94" s="3"/>
    </row>
    <row r="95" spans="1:7" x14ac:dyDescent="0.2">
      <c r="A95" s="1" t="s">
        <v>50</v>
      </c>
      <c r="B95" s="3"/>
      <c r="C95" s="3"/>
      <c r="D95" s="3"/>
    </row>
    <row r="96" spans="1:7" x14ac:dyDescent="0.2">
      <c r="A96" s="3" t="s">
        <v>859</v>
      </c>
      <c r="B96" s="3"/>
      <c r="C96" s="3"/>
      <c r="D96" s="14">
        <v>9.7614999999999998</v>
      </c>
    </row>
    <row r="97" spans="1:6" x14ac:dyDescent="0.2">
      <c r="A97" s="3" t="s">
        <v>851</v>
      </c>
      <c r="B97" s="3"/>
      <c r="C97" s="3"/>
      <c r="D97" s="14">
        <v>9.7614999999999998</v>
      </c>
      <c r="F97" s="3"/>
    </row>
    <row r="98" spans="1:6" x14ac:dyDescent="0.2">
      <c r="A98" s="3" t="s">
        <v>876</v>
      </c>
      <c r="B98" s="3"/>
      <c r="C98" s="3"/>
      <c r="D98" s="14">
        <v>9.7614999999999998</v>
      </c>
      <c r="F98" s="3"/>
    </row>
    <row r="99" spans="1:6" x14ac:dyDescent="0.2">
      <c r="A99" s="3" t="s">
        <v>860</v>
      </c>
      <c r="B99" s="3"/>
      <c r="C99" s="3"/>
      <c r="D99" s="14">
        <v>9.7614999999999998</v>
      </c>
      <c r="F99" s="3"/>
    </row>
    <row r="100" spans="1:6" x14ac:dyDescent="0.2">
      <c r="A100" s="3" t="s">
        <v>861</v>
      </c>
      <c r="B100" s="3"/>
      <c r="C100" s="3"/>
      <c r="D100" s="14">
        <v>9.7929999999999993</v>
      </c>
    </row>
    <row r="101" spans="1:6" x14ac:dyDescent="0.2">
      <c r="A101" s="3" t="s">
        <v>853</v>
      </c>
      <c r="B101" s="3"/>
      <c r="C101" s="3"/>
      <c r="D101" s="14">
        <v>9.7929999999999993</v>
      </c>
      <c r="F101" s="3"/>
    </row>
    <row r="102" spans="1:6" x14ac:dyDescent="0.2">
      <c r="A102" s="3" t="s">
        <v>879</v>
      </c>
      <c r="B102" s="3"/>
      <c r="C102" s="3"/>
      <c r="D102" s="14">
        <v>9.7929999999999993</v>
      </c>
      <c r="F102" s="3"/>
    </row>
    <row r="103" spans="1:6" x14ac:dyDescent="0.2">
      <c r="A103" s="3" t="s">
        <v>862</v>
      </c>
      <c r="B103" s="3"/>
      <c r="C103" s="3"/>
      <c r="D103" s="14">
        <v>9.7929999999999993</v>
      </c>
      <c r="F103" s="3"/>
    </row>
    <row r="104" spans="1:6" x14ac:dyDescent="0.2">
      <c r="A104" s="3"/>
      <c r="B104" s="3"/>
      <c r="C104" s="3"/>
      <c r="D104" s="3"/>
    </row>
    <row r="105" spans="1:6" x14ac:dyDescent="0.2">
      <c r="A105" s="1" t="s">
        <v>54</v>
      </c>
      <c r="B105" s="3"/>
      <c r="C105" s="3"/>
      <c r="D105" s="3"/>
    </row>
    <row r="106" spans="1:6" x14ac:dyDescent="0.2">
      <c r="A106" s="3" t="s">
        <v>859</v>
      </c>
      <c r="B106" s="3"/>
      <c r="C106" s="3"/>
      <c r="D106" s="14">
        <v>10.2272</v>
      </c>
    </row>
    <row r="107" spans="1:6" x14ac:dyDescent="0.2">
      <c r="A107" s="3" t="s">
        <v>851</v>
      </c>
      <c r="B107" s="3"/>
      <c r="C107" s="3"/>
      <c r="D107" s="14">
        <v>10.2272</v>
      </c>
      <c r="F107" s="3"/>
    </row>
    <row r="108" spans="1:6" x14ac:dyDescent="0.2">
      <c r="A108" s="3" t="s">
        <v>876</v>
      </c>
      <c r="B108" s="3"/>
      <c r="C108" s="3"/>
      <c r="D108" s="14">
        <v>10.167199999999999</v>
      </c>
      <c r="F108" s="3"/>
    </row>
    <row r="109" spans="1:6" x14ac:dyDescent="0.2">
      <c r="A109" s="3" t="s">
        <v>860</v>
      </c>
      <c r="B109" s="3"/>
      <c r="C109" s="3"/>
      <c r="D109" s="14">
        <v>10.2272</v>
      </c>
      <c r="F109" s="3"/>
    </row>
    <row r="110" spans="1:6" x14ac:dyDescent="0.2">
      <c r="A110" s="3" t="s">
        <v>861</v>
      </c>
      <c r="B110" s="3"/>
      <c r="C110" s="3"/>
      <c r="D110" s="14">
        <v>10.353199999999999</v>
      </c>
      <c r="F110" s="3"/>
    </row>
    <row r="111" spans="1:6" x14ac:dyDescent="0.2">
      <c r="A111" s="3" t="s">
        <v>853</v>
      </c>
      <c r="B111" s="3"/>
      <c r="C111" s="3"/>
      <c r="D111" s="14">
        <v>10.353199999999999</v>
      </c>
      <c r="F111" s="3"/>
    </row>
    <row r="112" spans="1:6" x14ac:dyDescent="0.2">
      <c r="A112" s="3" t="s">
        <v>879</v>
      </c>
      <c r="B112" s="3"/>
      <c r="C112" s="3"/>
      <c r="D112" s="14">
        <v>10.293200000000001</v>
      </c>
      <c r="F112" s="3"/>
    </row>
    <row r="113" spans="1:6" x14ac:dyDescent="0.2">
      <c r="A113" s="3" t="s">
        <v>862</v>
      </c>
      <c r="B113" s="3"/>
      <c r="C113" s="3"/>
      <c r="D113" s="14">
        <v>10.353199999999999</v>
      </c>
      <c r="F113" s="3"/>
    </row>
    <row r="114" spans="1:6" x14ac:dyDescent="0.2">
      <c r="A114" s="3"/>
      <c r="B114" s="3"/>
      <c r="C114" s="3"/>
      <c r="D114" s="3"/>
    </row>
    <row r="115" spans="1:6" x14ac:dyDescent="0.2">
      <c r="A115" s="1" t="s">
        <v>55</v>
      </c>
      <c r="B115" s="3"/>
      <c r="C115" s="3"/>
      <c r="D115" s="15" t="s">
        <v>392</v>
      </c>
    </row>
    <row r="116" spans="1:6" x14ac:dyDescent="0.2">
      <c r="A116" s="53" t="s">
        <v>854</v>
      </c>
      <c r="B116" s="54"/>
      <c r="C116" s="87" t="s">
        <v>855</v>
      </c>
      <c r="D116" s="87"/>
    </row>
    <row r="117" spans="1:6" x14ac:dyDescent="0.2">
      <c r="A117" s="88"/>
      <c r="B117" s="88"/>
      <c r="C117" s="34" t="s">
        <v>856</v>
      </c>
      <c r="D117" s="34" t="s">
        <v>857</v>
      </c>
    </row>
    <row r="118" spans="1:6" x14ac:dyDescent="0.2">
      <c r="A118" s="41" t="s">
        <v>876</v>
      </c>
      <c r="B118" s="42"/>
      <c r="C118" s="55">
        <v>5.3124508200000004E-2</v>
      </c>
      <c r="D118" s="55">
        <v>5.3124508200000004E-2</v>
      </c>
      <c r="F118" s="37"/>
    </row>
    <row r="119" spans="1:6" x14ac:dyDescent="0.2">
      <c r="A119" s="41" t="s">
        <v>879</v>
      </c>
      <c r="B119" s="42"/>
      <c r="C119" s="55">
        <v>5.3124508200000004E-2</v>
      </c>
      <c r="D119" s="55">
        <v>5.3124508200000004E-2</v>
      </c>
      <c r="F119" s="37"/>
    </row>
    <row r="120" spans="1:6" x14ac:dyDescent="0.2">
      <c r="A120" s="1"/>
      <c r="B120" s="3"/>
      <c r="C120" s="3"/>
      <c r="D120" s="15"/>
    </row>
    <row r="121" spans="1:6" x14ac:dyDescent="0.2">
      <c r="A121" s="1" t="s">
        <v>57</v>
      </c>
      <c r="B121" s="3"/>
      <c r="C121" s="3"/>
      <c r="D121" s="18">
        <v>3.2967584987656666</v>
      </c>
      <c r="E121" s="2" t="s">
        <v>858</v>
      </c>
      <c r="F121" s="37"/>
    </row>
    <row r="123" spans="1:6" x14ac:dyDescent="0.2">
      <c r="A123" s="17" t="s">
        <v>919</v>
      </c>
      <c r="D123" s="59">
        <v>2.6836175509517823</v>
      </c>
    </row>
  </sheetData>
  <sortState xmlns:xlrd2="http://schemas.microsoft.com/office/spreadsheetml/2017/richdata2" ref="A7:G58">
    <sortCondition descending="1" ref="E7:E58"/>
  </sortState>
  <mergeCells count="4">
    <mergeCell ref="A117:B117"/>
    <mergeCell ref="A1:G1"/>
    <mergeCell ref="G3:G4"/>
    <mergeCell ref="C116:D116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3ACED-3CDC-4341-9B07-68D7919D2089}">
  <dimension ref="A1:F102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46.42578125" style="3" bestFit="1" customWidth="1"/>
    <col min="3" max="3" width="21.42578125" style="3" customWidth="1"/>
    <col min="4" max="4" width="11.140625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6" x14ac:dyDescent="0.2">
      <c r="A1" s="86" t="s">
        <v>259</v>
      </c>
      <c r="B1" s="86"/>
      <c r="C1" s="86"/>
      <c r="D1" s="86"/>
      <c r="E1" s="86"/>
      <c r="F1" s="86"/>
    </row>
    <row r="3" spans="1:6" s="1" customFormat="1" x14ac:dyDescent="0.2">
      <c r="A3" s="4" t="s">
        <v>0</v>
      </c>
      <c r="B3" s="4" t="s">
        <v>1</v>
      </c>
      <c r="C3" s="4" t="s">
        <v>260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261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 t="s">
        <v>262</v>
      </c>
      <c r="B7" s="9" t="s">
        <v>263</v>
      </c>
      <c r="C7" s="9" t="s">
        <v>264</v>
      </c>
      <c r="D7" s="64">
        <v>95488</v>
      </c>
      <c r="E7" s="60">
        <v>732.249728</v>
      </c>
      <c r="F7" s="19">
        <f t="shared" ref="F7:F35" si="0">IF(E7/$E$72*100&lt;0.01," *",E7/$E$72*100)</f>
        <v>2.1975480832826371</v>
      </c>
    </row>
    <row r="8" spans="1:6" x14ac:dyDescent="0.2">
      <c r="A8" s="9" t="s">
        <v>265</v>
      </c>
      <c r="B8" s="9" t="s">
        <v>266</v>
      </c>
      <c r="C8" s="9" t="s">
        <v>264</v>
      </c>
      <c r="D8" s="64">
        <v>29743</v>
      </c>
      <c r="E8" s="60">
        <v>689.27915350000001</v>
      </c>
      <c r="F8" s="19">
        <f t="shared" si="0"/>
        <v>2.0685894780156251</v>
      </c>
    </row>
    <row r="9" spans="1:6" x14ac:dyDescent="0.2">
      <c r="A9" s="9" t="s">
        <v>267</v>
      </c>
      <c r="B9" s="9" t="s">
        <v>268</v>
      </c>
      <c r="C9" s="9" t="s">
        <v>269</v>
      </c>
      <c r="D9" s="64">
        <v>63338</v>
      </c>
      <c r="E9" s="60">
        <v>475.890063</v>
      </c>
      <c r="F9" s="19">
        <f t="shared" si="0"/>
        <v>1.4281893946963724</v>
      </c>
    </row>
    <row r="10" spans="1:6" x14ac:dyDescent="0.2">
      <c r="A10" s="9" t="s">
        <v>270</v>
      </c>
      <c r="B10" s="9" t="s">
        <v>271</v>
      </c>
      <c r="C10" s="9" t="s">
        <v>264</v>
      </c>
      <c r="D10" s="64">
        <v>30909</v>
      </c>
      <c r="E10" s="60">
        <v>428.56873949999999</v>
      </c>
      <c r="F10" s="19">
        <f t="shared" si="0"/>
        <v>1.2861737956740911</v>
      </c>
    </row>
    <row r="11" spans="1:6" x14ac:dyDescent="0.2">
      <c r="A11" s="9" t="s">
        <v>272</v>
      </c>
      <c r="B11" s="9" t="s">
        <v>273</v>
      </c>
      <c r="C11" s="9" t="s">
        <v>274</v>
      </c>
      <c r="D11" s="64">
        <v>170586</v>
      </c>
      <c r="E11" s="60">
        <v>341.00141400000001</v>
      </c>
      <c r="F11" s="19">
        <f t="shared" si="0"/>
        <v>1.023376281448573</v>
      </c>
    </row>
    <row r="12" spans="1:6" x14ac:dyDescent="0.2">
      <c r="A12" s="9" t="s">
        <v>275</v>
      </c>
      <c r="B12" s="9" t="s">
        <v>276</v>
      </c>
      <c r="C12" s="9" t="s">
        <v>277</v>
      </c>
      <c r="D12" s="64">
        <v>100000</v>
      </c>
      <c r="E12" s="60">
        <v>320.3</v>
      </c>
      <c r="F12" s="19">
        <f t="shared" si="0"/>
        <v>0.96124945378665771</v>
      </c>
    </row>
    <row r="13" spans="1:6" x14ac:dyDescent="0.2">
      <c r="A13" s="9" t="s">
        <v>278</v>
      </c>
      <c r="B13" s="9" t="s">
        <v>279</v>
      </c>
      <c r="C13" s="9" t="s">
        <v>280</v>
      </c>
      <c r="D13" s="64">
        <v>34754</v>
      </c>
      <c r="E13" s="60">
        <v>313.20304800000002</v>
      </c>
      <c r="F13" s="19">
        <f t="shared" si="0"/>
        <v>0.93995085486829955</v>
      </c>
    </row>
    <row r="14" spans="1:6" x14ac:dyDescent="0.2">
      <c r="A14" s="9" t="s">
        <v>281</v>
      </c>
      <c r="B14" s="9" t="s">
        <v>282</v>
      </c>
      <c r="C14" s="9" t="s">
        <v>283</v>
      </c>
      <c r="D14" s="64">
        <v>47341</v>
      </c>
      <c r="E14" s="60">
        <v>305.49147299999998</v>
      </c>
      <c r="F14" s="19">
        <f t="shared" si="0"/>
        <v>0.91680771638380087</v>
      </c>
    </row>
    <row r="15" spans="1:6" x14ac:dyDescent="0.2">
      <c r="A15" s="9" t="s">
        <v>284</v>
      </c>
      <c r="B15" s="9" t="s">
        <v>285</v>
      </c>
      <c r="C15" s="9" t="s">
        <v>286</v>
      </c>
      <c r="D15" s="64">
        <v>10300</v>
      </c>
      <c r="E15" s="60">
        <v>302.17624999999998</v>
      </c>
      <c r="F15" s="19">
        <f t="shared" si="0"/>
        <v>0.90685843040836867</v>
      </c>
    </row>
    <row r="16" spans="1:6" x14ac:dyDescent="0.2">
      <c r="A16" s="9" t="s">
        <v>287</v>
      </c>
      <c r="B16" s="9" t="s">
        <v>288</v>
      </c>
      <c r="C16" s="9" t="s">
        <v>289</v>
      </c>
      <c r="D16" s="64">
        <v>67697</v>
      </c>
      <c r="E16" s="60">
        <v>298.57761850000003</v>
      </c>
      <c r="F16" s="19">
        <f t="shared" si="0"/>
        <v>0.89605860972852347</v>
      </c>
    </row>
    <row r="17" spans="1:6" x14ac:dyDescent="0.2">
      <c r="A17" s="9" t="s">
        <v>290</v>
      </c>
      <c r="B17" s="9" t="s">
        <v>291</v>
      </c>
      <c r="C17" s="9" t="s">
        <v>292</v>
      </c>
      <c r="D17" s="64">
        <v>138926</v>
      </c>
      <c r="E17" s="60">
        <v>258.95806399999998</v>
      </c>
      <c r="F17" s="19">
        <f t="shared" si="0"/>
        <v>0.77715672049219575</v>
      </c>
    </row>
    <row r="18" spans="1:6" x14ac:dyDescent="0.2">
      <c r="A18" s="9" t="s">
        <v>293</v>
      </c>
      <c r="B18" s="9" t="s">
        <v>294</v>
      </c>
      <c r="C18" s="9" t="s">
        <v>295</v>
      </c>
      <c r="D18" s="64">
        <v>40000</v>
      </c>
      <c r="E18" s="60">
        <v>241.08</v>
      </c>
      <c r="F18" s="19">
        <f t="shared" si="0"/>
        <v>0.72350302316230863</v>
      </c>
    </row>
    <row r="19" spans="1:6" x14ac:dyDescent="0.2">
      <c r="A19" s="9" t="s">
        <v>296</v>
      </c>
      <c r="B19" s="9" t="s">
        <v>297</v>
      </c>
      <c r="C19" s="9" t="s">
        <v>298</v>
      </c>
      <c r="D19" s="64">
        <v>26000</v>
      </c>
      <c r="E19" s="60">
        <v>237.73099999999999</v>
      </c>
      <c r="F19" s="19">
        <f t="shared" si="0"/>
        <v>0.71345236933548517</v>
      </c>
    </row>
    <row r="20" spans="1:6" x14ac:dyDescent="0.2">
      <c r="A20" s="9" t="s">
        <v>299</v>
      </c>
      <c r="B20" s="9" t="s">
        <v>300</v>
      </c>
      <c r="C20" s="9" t="s">
        <v>301</v>
      </c>
      <c r="D20" s="64">
        <v>60000</v>
      </c>
      <c r="E20" s="60">
        <v>227.91</v>
      </c>
      <c r="F20" s="19">
        <f t="shared" si="0"/>
        <v>0.68397865442559203</v>
      </c>
    </row>
    <row r="21" spans="1:6" x14ac:dyDescent="0.2">
      <c r="A21" s="9" t="s">
        <v>302</v>
      </c>
      <c r="B21" s="9" t="s">
        <v>303</v>
      </c>
      <c r="C21" s="9" t="s">
        <v>304</v>
      </c>
      <c r="D21" s="64">
        <v>96457</v>
      </c>
      <c r="E21" s="60">
        <v>198.74964850000001</v>
      </c>
      <c r="F21" s="19">
        <f t="shared" si="0"/>
        <v>0.59646578539155548</v>
      </c>
    </row>
    <row r="22" spans="1:6" x14ac:dyDescent="0.2">
      <c r="A22" s="9" t="s">
        <v>305</v>
      </c>
      <c r="B22" s="9" t="s">
        <v>306</v>
      </c>
      <c r="C22" s="9" t="s">
        <v>286</v>
      </c>
      <c r="D22" s="64">
        <v>45000</v>
      </c>
      <c r="E22" s="60">
        <v>146.45249999999999</v>
      </c>
      <c r="F22" s="19">
        <f t="shared" si="0"/>
        <v>0.43951728264342954</v>
      </c>
    </row>
    <row r="23" spans="1:6" x14ac:dyDescent="0.2">
      <c r="A23" s="9" t="s">
        <v>307</v>
      </c>
      <c r="B23" s="9" t="s">
        <v>308</v>
      </c>
      <c r="C23" s="9" t="s">
        <v>309</v>
      </c>
      <c r="D23" s="64">
        <v>20015</v>
      </c>
      <c r="E23" s="60">
        <v>145.4389975</v>
      </c>
      <c r="F23" s="19">
        <f t="shared" si="0"/>
        <v>0.43647566939167676</v>
      </c>
    </row>
    <row r="24" spans="1:6" x14ac:dyDescent="0.2">
      <c r="A24" s="9" t="s">
        <v>310</v>
      </c>
      <c r="B24" s="9" t="s">
        <v>311</v>
      </c>
      <c r="C24" s="9" t="s">
        <v>289</v>
      </c>
      <c r="D24" s="64">
        <v>10000</v>
      </c>
      <c r="E24" s="60">
        <v>141.89500000000001</v>
      </c>
      <c r="F24" s="19">
        <f t="shared" si="0"/>
        <v>0.42583981031863188</v>
      </c>
    </row>
    <row r="25" spans="1:6" x14ac:dyDescent="0.2">
      <c r="A25" s="9" t="s">
        <v>312</v>
      </c>
      <c r="B25" s="9" t="s">
        <v>313</v>
      </c>
      <c r="C25" s="9" t="s">
        <v>283</v>
      </c>
      <c r="D25" s="64">
        <v>25761</v>
      </c>
      <c r="E25" s="60">
        <v>126.8085225</v>
      </c>
      <c r="F25" s="19">
        <f t="shared" si="0"/>
        <v>0.38056391816615076</v>
      </c>
    </row>
    <row r="26" spans="1:6" x14ac:dyDescent="0.2">
      <c r="A26" s="9" t="s">
        <v>314</v>
      </c>
      <c r="B26" s="9" t="s">
        <v>315</v>
      </c>
      <c r="C26" s="9" t="s">
        <v>264</v>
      </c>
      <c r="D26" s="64">
        <v>30374</v>
      </c>
      <c r="E26" s="60">
        <v>123.77405</v>
      </c>
      <c r="F26" s="19">
        <f t="shared" si="0"/>
        <v>0.37145718999519967</v>
      </c>
    </row>
    <row r="27" spans="1:6" x14ac:dyDescent="0.2">
      <c r="A27" s="9" t="s">
        <v>316</v>
      </c>
      <c r="B27" s="9" t="s">
        <v>317</v>
      </c>
      <c r="C27" s="9" t="s">
        <v>289</v>
      </c>
      <c r="D27" s="64">
        <v>9526</v>
      </c>
      <c r="E27" s="60">
        <v>115.088369</v>
      </c>
      <c r="F27" s="19">
        <f t="shared" si="0"/>
        <v>0.34539067074132784</v>
      </c>
    </row>
    <row r="28" spans="1:6" x14ac:dyDescent="0.2">
      <c r="A28" s="9" t="s">
        <v>318</v>
      </c>
      <c r="B28" s="9" t="s">
        <v>319</v>
      </c>
      <c r="C28" s="9" t="s">
        <v>298</v>
      </c>
      <c r="D28" s="64">
        <v>17000</v>
      </c>
      <c r="E28" s="60">
        <v>112.59950000000001</v>
      </c>
      <c r="F28" s="19">
        <f t="shared" si="0"/>
        <v>0.33792134833484472</v>
      </c>
    </row>
    <row r="29" spans="1:6" x14ac:dyDescent="0.2">
      <c r="A29" s="9" t="s">
        <v>320</v>
      </c>
      <c r="B29" s="9" t="s">
        <v>321</v>
      </c>
      <c r="C29" s="9" t="s">
        <v>322</v>
      </c>
      <c r="D29" s="64">
        <v>97694</v>
      </c>
      <c r="E29" s="60">
        <v>110.687302</v>
      </c>
      <c r="F29" s="19">
        <f t="shared" si="0"/>
        <v>0.33218266808810121</v>
      </c>
    </row>
    <row r="30" spans="1:6" x14ac:dyDescent="0.2">
      <c r="A30" s="9" t="s">
        <v>323</v>
      </c>
      <c r="B30" s="9" t="s">
        <v>324</v>
      </c>
      <c r="C30" s="9" t="s">
        <v>264</v>
      </c>
      <c r="D30" s="64">
        <v>29755</v>
      </c>
      <c r="E30" s="60">
        <v>92.2256225</v>
      </c>
      <c r="F30" s="19">
        <f t="shared" si="0"/>
        <v>0.27677748752188414</v>
      </c>
    </row>
    <row r="31" spans="1:6" x14ac:dyDescent="0.2">
      <c r="A31" s="9" t="s">
        <v>325</v>
      </c>
      <c r="B31" s="9" t="s">
        <v>326</v>
      </c>
      <c r="C31" s="9" t="s">
        <v>283</v>
      </c>
      <c r="D31" s="64">
        <v>40000</v>
      </c>
      <c r="E31" s="60">
        <v>85.72</v>
      </c>
      <c r="F31" s="19">
        <f t="shared" si="0"/>
        <v>0.25725352225598591</v>
      </c>
    </row>
    <row r="32" spans="1:6" x14ac:dyDescent="0.2">
      <c r="A32" s="9" t="s">
        <v>327</v>
      </c>
      <c r="B32" s="9" t="s">
        <v>328</v>
      </c>
      <c r="C32" s="9" t="s">
        <v>329</v>
      </c>
      <c r="D32" s="64">
        <v>35367</v>
      </c>
      <c r="E32" s="60">
        <v>76.304302500000006</v>
      </c>
      <c r="F32" s="19">
        <f t="shared" si="0"/>
        <v>0.22899615703932844</v>
      </c>
    </row>
    <row r="33" spans="1:6" x14ac:dyDescent="0.2">
      <c r="A33" s="9" t="s">
        <v>330</v>
      </c>
      <c r="B33" s="9" t="s">
        <v>331</v>
      </c>
      <c r="C33" s="9" t="s">
        <v>264</v>
      </c>
      <c r="D33" s="64">
        <v>77000</v>
      </c>
      <c r="E33" s="60">
        <v>59.597999999999999</v>
      </c>
      <c r="F33" s="19">
        <f t="shared" si="0"/>
        <v>0.17885902262496789</v>
      </c>
    </row>
    <row r="34" spans="1:6" x14ac:dyDescent="0.2">
      <c r="A34" s="9"/>
      <c r="B34" s="9" t="s">
        <v>799</v>
      </c>
      <c r="C34" s="9" t="s">
        <v>277</v>
      </c>
      <c r="D34" s="64">
        <v>28358</v>
      </c>
      <c r="E34" s="60">
        <v>28.443074000000003</v>
      </c>
      <c r="F34" s="19">
        <f t="shared" si="0"/>
        <v>8.5360253969757993E-2</v>
      </c>
    </row>
    <row r="35" spans="1:6" x14ac:dyDescent="0.2">
      <c r="A35" s="9" t="s">
        <v>332</v>
      </c>
      <c r="B35" s="9" t="s">
        <v>333</v>
      </c>
      <c r="C35" s="9" t="s">
        <v>334</v>
      </c>
      <c r="D35" s="64">
        <v>581</v>
      </c>
      <c r="E35" s="60">
        <v>1.4649915</v>
      </c>
      <c r="F35" s="19" t="str">
        <f t="shared" si="0"/>
        <v xml:space="preserve"> *</v>
      </c>
    </row>
    <row r="36" spans="1:6" x14ac:dyDescent="0.2">
      <c r="A36" s="8" t="s">
        <v>45</v>
      </c>
      <c r="B36" s="9"/>
      <c r="C36" s="9"/>
      <c r="D36" s="64"/>
      <c r="E36" s="61">
        <f>SUM(E7:E35)</f>
        <v>6737.6664315000016</v>
      </c>
      <c r="F36" s="11">
        <f>SUM(F7:F35)</f>
        <v>20.215953652191374</v>
      </c>
    </row>
    <row r="37" spans="1:6" x14ac:dyDescent="0.2">
      <c r="A37" s="9"/>
      <c r="B37" s="9"/>
      <c r="C37" s="9"/>
      <c r="D37" s="64"/>
      <c r="E37" s="60"/>
      <c r="F37" s="10"/>
    </row>
    <row r="38" spans="1:6" x14ac:dyDescent="0.2">
      <c r="A38" s="8" t="s">
        <v>6</v>
      </c>
      <c r="B38" s="9"/>
      <c r="C38" s="9"/>
      <c r="D38" s="64"/>
      <c r="E38" s="60"/>
      <c r="F38" s="10"/>
    </row>
    <row r="39" spans="1:6" x14ac:dyDescent="0.2">
      <c r="A39" s="8" t="s">
        <v>7</v>
      </c>
      <c r="B39" s="9"/>
      <c r="C39" s="9"/>
      <c r="D39" s="64"/>
      <c r="E39" s="60"/>
      <c r="F39" s="10"/>
    </row>
    <row r="40" spans="1:6" x14ac:dyDescent="0.2">
      <c r="A40" s="9" t="s">
        <v>59</v>
      </c>
      <c r="B40" s="9" t="s">
        <v>947</v>
      </c>
      <c r="C40" s="9" t="s">
        <v>13</v>
      </c>
      <c r="D40" s="64">
        <v>250</v>
      </c>
      <c r="E40" s="60">
        <v>2520.87</v>
      </c>
      <c r="F40" s="19">
        <f t="shared" ref="F40:F55" si="1">IF(E40/$E$72*100&lt;0.01," *",E40/$E$72*100)</f>
        <v>7.5653603202222026</v>
      </c>
    </row>
    <row r="41" spans="1:6" x14ac:dyDescent="0.2">
      <c r="A41" s="9" t="s">
        <v>36</v>
      </c>
      <c r="B41" s="9" t="s">
        <v>928</v>
      </c>
      <c r="C41" s="9" t="s">
        <v>37</v>
      </c>
      <c r="D41" s="64">
        <v>250</v>
      </c>
      <c r="E41" s="60">
        <v>2449.335</v>
      </c>
      <c r="F41" s="19">
        <f t="shared" si="1"/>
        <v>7.3506772740884889</v>
      </c>
    </row>
    <row r="42" spans="1:6" x14ac:dyDescent="0.2">
      <c r="A42" s="9" t="s">
        <v>26</v>
      </c>
      <c r="B42" s="82" t="s">
        <v>1431</v>
      </c>
      <c r="C42" s="9" t="s">
        <v>9</v>
      </c>
      <c r="D42" s="64">
        <v>200</v>
      </c>
      <c r="E42" s="60">
        <v>2002.56</v>
      </c>
      <c r="F42" s="19">
        <f t="shared" si="1"/>
        <v>6.0098648335154827</v>
      </c>
    </row>
    <row r="43" spans="1:6" x14ac:dyDescent="0.2">
      <c r="A43" s="9" t="s">
        <v>335</v>
      </c>
      <c r="B43" s="9" t="s">
        <v>921</v>
      </c>
      <c r="C43" s="9" t="s">
        <v>61</v>
      </c>
      <c r="D43" s="64">
        <v>200</v>
      </c>
      <c r="E43" s="60">
        <v>1987.828</v>
      </c>
      <c r="F43" s="19">
        <f t="shared" si="1"/>
        <v>5.9656527606051331</v>
      </c>
    </row>
    <row r="44" spans="1:6" x14ac:dyDescent="0.2">
      <c r="A44" s="9" t="s">
        <v>336</v>
      </c>
      <c r="B44" s="9" t="s">
        <v>923</v>
      </c>
      <c r="C44" s="9" t="s">
        <v>142</v>
      </c>
      <c r="D44" s="64">
        <v>200</v>
      </c>
      <c r="E44" s="60">
        <v>1977.88</v>
      </c>
      <c r="F44" s="19">
        <f t="shared" si="1"/>
        <v>5.9357979071356679</v>
      </c>
    </row>
    <row r="45" spans="1:6" x14ac:dyDescent="0.2">
      <c r="A45" s="9" t="s">
        <v>337</v>
      </c>
      <c r="B45" s="9" t="s">
        <v>931</v>
      </c>
      <c r="C45" s="9" t="s">
        <v>22</v>
      </c>
      <c r="D45" s="64">
        <v>160</v>
      </c>
      <c r="E45" s="60">
        <v>1603.8448000000001</v>
      </c>
      <c r="F45" s="19">
        <f t="shared" si="1"/>
        <v>4.8132842271575749</v>
      </c>
    </row>
    <row r="46" spans="1:6" x14ac:dyDescent="0.2">
      <c r="A46" s="9" t="s">
        <v>338</v>
      </c>
      <c r="B46" s="9" t="s">
        <v>927</v>
      </c>
      <c r="C46" s="9" t="s">
        <v>142</v>
      </c>
      <c r="D46" s="64">
        <v>150</v>
      </c>
      <c r="E46" s="60">
        <v>1494.0435</v>
      </c>
      <c r="F46" s="19">
        <f t="shared" si="1"/>
        <v>4.4837605317155989</v>
      </c>
    </row>
    <row r="47" spans="1:6" x14ac:dyDescent="0.2">
      <c r="A47" s="9" t="s">
        <v>339</v>
      </c>
      <c r="B47" s="9" t="s">
        <v>935</v>
      </c>
      <c r="C47" s="9" t="s">
        <v>13</v>
      </c>
      <c r="D47" s="64">
        <v>100</v>
      </c>
      <c r="E47" s="60">
        <v>1002.2619999999999</v>
      </c>
      <c r="F47" s="19">
        <f t="shared" si="1"/>
        <v>3.0078794881396287</v>
      </c>
    </row>
    <row r="48" spans="1:6" x14ac:dyDescent="0.2">
      <c r="A48" s="9" t="s">
        <v>340</v>
      </c>
      <c r="B48" s="9" t="s">
        <v>926</v>
      </c>
      <c r="C48" s="9" t="s">
        <v>341</v>
      </c>
      <c r="D48" s="64">
        <v>100</v>
      </c>
      <c r="E48" s="60">
        <v>1001.167</v>
      </c>
      <c r="F48" s="19">
        <f t="shared" si="1"/>
        <v>3.0045932934724533</v>
      </c>
    </row>
    <row r="49" spans="1:6" x14ac:dyDescent="0.2">
      <c r="A49" s="9" t="s">
        <v>128</v>
      </c>
      <c r="B49" s="9" t="s">
        <v>929</v>
      </c>
      <c r="C49" s="9" t="s">
        <v>65</v>
      </c>
      <c r="D49" s="64">
        <v>100</v>
      </c>
      <c r="E49" s="60">
        <v>994.65899999999999</v>
      </c>
      <c r="F49" s="19">
        <f t="shared" si="1"/>
        <v>2.985062193112654</v>
      </c>
    </row>
    <row r="50" spans="1:6" x14ac:dyDescent="0.2">
      <c r="A50" s="9" t="s">
        <v>342</v>
      </c>
      <c r="B50" s="9" t="s">
        <v>940</v>
      </c>
      <c r="C50" s="9" t="s">
        <v>28</v>
      </c>
      <c r="D50" s="64">
        <v>100</v>
      </c>
      <c r="E50" s="60">
        <v>991.40300000000002</v>
      </c>
      <c r="F50" s="19">
        <f t="shared" si="1"/>
        <v>2.975290640750714</v>
      </c>
    </row>
    <row r="51" spans="1:6" x14ac:dyDescent="0.2">
      <c r="A51" s="9" t="s">
        <v>343</v>
      </c>
      <c r="B51" s="9" t="s">
        <v>930</v>
      </c>
      <c r="C51" s="9" t="s">
        <v>13</v>
      </c>
      <c r="D51" s="64">
        <v>90</v>
      </c>
      <c r="E51" s="60">
        <v>844.14689999999996</v>
      </c>
      <c r="F51" s="19">
        <f t="shared" si="1"/>
        <v>2.5333616813634099</v>
      </c>
    </row>
    <row r="52" spans="1:6" x14ac:dyDescent="0.2">
      <c r="A52" s="9" t="s">
        <v>344</v>
      </c>
      <c r="B52" s="9" t="s">
        <v>948</v>
      </c>
      <c r="C52" s="9" t="s">
        <v>18</v>
      </c>
      <c r="D52" s="64">
        <v>70</v>
      </c>
      <c r="E52" s="60">
        <v>714.12530000000004</v>
      </c>
      <c r="F52" s="19">
        <f t="shared" si="1"/>
        <v>2.1431550251646363</v>
      </c>
    </row>
    <row r="53" spans="1:6" x14ac:dyDescent="0.2">
      <c r="A53" s="9" t="s">
        <v>345</v>
      </c>
      <c r="B53" s="9" t="s">
        <v>949</v>
      </c>
      <c r="C53" s="9" t="s">
        <v>20</v>
      </c>
      <c r="D53" s="64">
        <v>50</v>
      </c>
      <c r="E53" s="60">
        <v>499.84800000000001</v>
      </c>
      <c r="F53" s="19">
        <f t="shared" si="1"/>
        <v>1.5000893442908312</v>
      </c>
    </row>
    <row r="54" spans="1:6" x14ac:dyDescent="0.2">
      <c r="A54" s="9" t="s">
        <v>346</v>
      </c>
      <c r="B54" s="9" t="s">
        <v>924</v>
      </c>
      <c r="C54" s="9" t="s">
        <v>142</v>
      </c>
      <c r="D54" s="64">
        <v>50</v>
      </c>
      <c r="E54" s="60">
        <v>489.96550000000002</v>
      </c>
      <c r="F54" s="19">
        <f t="shared" si="1"/>
        <v>1.4704310622831926</v>
      </c>
    </row>
    <row r="55" spans="1:6" x14ac:dyDescent="0.2">
      <c r="A55" s="9" t="s">
        <v>347</v>
      </c>
      <c r="B55" s="9" t="s">
        <v>933</v>
      </c>
      <c r="C55" s="9" t="s">
        <v>116</v>
      </c>
      <c r="D55" s="64">
        <v>50</v>
      </c>
      <c r="E55" s="60">
        <v>486.81849999999997</v>
      </c>
      <c r="F55" s="19">
        <f t="shared" si="1"/>
        <v>1.46098662884246</v>
      </c>
    </row>
    <row r="56" spans="1:6" x14ac:dyDescent="0.2">
      <c r="A56" s="8" t="s">
        <v>45</v>
      </c>
      <c r="B56" s="9"/>
      <c r="C56" s="9"/>
      <c r="D56" s="64"/>
      <c r="E56" s="61">
        <f>SUM(E40:E55)</f>
        <v>21060.7565</v>
      </c>
      <c r="F56" s="11">
        <f>SUM(F40:F55)</f>
        <v>63.205247211860119</v>
      </c>
    </row>
    <row r="57" spans="1:6" x14ac:dyDescent="0.2">
      <c r="A57" s="9"/>
      <c r="B57" s="9"/>
      <c r="C57" s="9"/>
      <c r="D57" s="64"/>
      <c r="E57" s="60"/>
      <c r="F57" s="10"/>
    </row>
    <row r="58" spans="1:6" x14ac:dyDescent="0.2">
      <c r="A58" s="8" t="s">
        <v>405</v>
      </c>
      <c r="B58" s="9"/>
      <c r="C58" s="9"/>
      <c r="D58" s="64"/>
      <c r="E58" s="60"/>
      <c r="F58" s="10"/>
    </row>
    <row r="59" spans="1:6" x14ac:dyDescent="0.2">
      <c r="A59" s="8" t="s">
        <v>225</v>
      </c>
      <c r="B59" s="9"/>
      <c r="C59" s="9"/>
      <c r="D59" s="64"/>
      <c r="E59" s="60"/>
      <c r="F59" s="10"/>
    </row>
    <row r="60" spans="1:6" x14ac:dyDescent="0.2">
      <c r="A60" s="9" t="s">
        <v>348</v>
      </c>
      <c r="B60" s="9" t="s">
        <v>936</v>
      </c>
      <c r="C60" s="9" t="s">
        <v>349</v>
      </c>
      <c r="D60" s="64">
        <v>220</v>
      </c>
      <c r="E60" s="60">
        <v>1087.6591000000001</v>
      </c>
      <c r="F60" s="19">
        <f t="shared" ref="F60" si="2">IF(E60/$E$72*100&lt;0.01," *",E60/$E$72*100)</f>
        <v>3.2641639581051756</v>
      </c>
    </row>
    <row r="61" spans="1:6" x14ac:dyDescent="0.2">
      <c r="A61" s="8" t="s">
        <v>45</v>
      </c>
      <c r="B61" s="9"/>
      <c r="C61" s="9"/>
      <c r="D61" s="64"/>
      <c r="E61" s="61">
        <f>SUM(E60:E60)</f>
        <v>1087.6591000000001</v>
      </c>
      <c r="F61" s="11">
        <f>SUM(F60:F60)</f>
        <v>3.2641639581051756</v>
      </c>
    </row>
    <row r="62" spans="1:6" x14ac:dyDescent="0.2">
      <c r="A62" s="9"/>
      <c r="B62" s="9"/>
      <c r="C62" s="9"/>
      <c r="D62" s="64"/>
      <c r="E62" s="60"/>
      <c r="F62" s="10"/>
    </row>
    <row r="63" spans="1:6" x14ac:dyDescent="0.2">
      <c r="A63" s="8" t="s">
        <v>350</v>
      </c>
      <c r="B63" s="9"/>
      <c r="C63" s="9"/>
      <c r="D63" s="64"/>
      <c r="E63" s="60"/>
      <c r="F63" s="10"/>
    </row>
    <row r="64" spans="1:6" x14ac:dyDescent="0.2">
      <c r="A64" s="9" t="s">
        <v>351</v>
      </c>
      <c r="B64" s="9" t="s">
        <v>937</v>
      </c>
      <c r="C64" s="9" t="s">
        <v>352</v>
      </c>
      <c r="D64" s="64">
        <v>2500000</v>
      </c>
      <c r="E64" s="60">
        <v>2473.31</v>
      </c>
      <c r="F64" s="19">
        <f t="shared" ref="F64:F65" si="3">IF(E64/$E$72*100&lt;0.01," *",E64/$E$72*100)</f>
        <v>7.4226284312990263</v>
      </c>
    </row>
    <row r="65" spans="1:6" x14ac:dyDescent="0.2">
      <c r="A65" s="9" t="s">
        <v>353</v>
      </c>
      <c r="B65" s="82" t="s">
        <v>938</v>
      </c>
      <c r="C65" s="9" t="s">
        <v>352</v>
      </c>
      <c r="D65" s="64">
        <v>750000</v>
      </c>
      <c r="E65" s="60">
        <v>758.68349999999998</v>
      </c>
      <c r="F65" s="19">
        <f t="shared" si="3"/>
        <v>2.2768782390632207</v>
      </c>
    </row>
    <row r="66" spans="1:6" x14ac:dyDescent="0.2">
      <c r="A66" s="8" t="s">
        <v>45</v>
      </c>
      <c r="B66" s="9"/>
      <c r="C66" s="9"/>
      <c r="D66" s="9"/>
      <c r="E66" s="61">
        <f>SUM(E64:E65)</f>
        <v>3231.9935</v>
      </c>
      <c r="F66" s="11">
        <f>SUM(F64:F65)</f>
        <v>9.699506670362247</v>
      </c>
    </row>
    <row r="67" spans="1:6" x14ac:dyDescent="0.2">
      <c r="A67" s="9"/>
      <c r="B67" s="9"/>
      <c r="C67" s="9"/>
      <c r="D67" s="9"/>
      <c r="E67" s="60"/>
      <c r="F67" s="10"/>
    </row>
    <row r="68" spans="1:6" x14ac:dyDescent="0.2">
      <c r="A68" s="8" t="s">
        <v>45</v>
      </c>
      <c r="B68" s="9"/>
      <c r="C68" s="9"/>
      <c r="D68" s="9"/>
      <c r="E68" s="61">
        <f>E36+E56+E61+E66</f>
        <v>32118.075531500002</v>
      </c>
      <c r="F68" s="11">
        <f>F36+F56+F61+F66</f>
        <v>96.384871492518897</v>
      </c>
    </row>
    <row r="69" spans="1:6" x14ac:dyDescent="0.2">
      <c r="A69" s="9"/>
      <c r="B69" s="9"/>
      <c r="C69" s="9"/>
      <c r="D69" s="9"/>
      <c r="E69" s="60"/>
      <c r="F69" s="10"/>
    </row>
    <row r="70" spans="1:6" x14ac:dyDescent="0.2">
      <c r="A70" s="8" t="s">
        <v>46</v>
      </c>
      <c r="B70" s="9"/>
      <c r="C70" s="9"/>
      <c r="D70" s="9"/>
      <c r="E70" s="61">
        <v>1203.1397615999999</v>
      </c>
      <c r="F70" s="16">
        <f t="shared" ref="F70" si="4">IF(E70/$E$72*100&lt;0.01," *",E70/$E$72*100)</f>
        <v>3.6107319346456745</v>
      </c>
    </row>
    <row r="71" spans="1:6" x14ac:dyDescent="0.2">
      <c r="A71" s="9"/>
      <c r="B71" s="9"/>
      <c r="C71" s="9"/>
      <c r="D71" s="9"/>
      <c r="E71" s="60"/>
      <c r="F71" s="10"/>
    </row>
    <row r="72" spans="1:6" x14ac:dyDescent="0.2">
      <c r="A72" s="12" t="s">
        <v>47</v>
      </c>
      <c r="B72" s="6"/>
      <c r="C72" s="6"/>
      <c r="D72" s="6"/>
      <c r="E72" s="63">
        <f>E68+E70</f>
        <v>33321.215293100002</v>
      </c>
      <c r="F72" s="13">
        <f>F68+F70</f>
        <v>99.995603427164568</v>
      </c>
    </row>
    <row r="73" spans="1:6" x14ac:dyDescent="0.2">
      <c r="A73" s="1" t="s">
        <v>109</v>
      </c>
      <c r="F73" s="17" t="s">
        <v>108</v>
      </c>
    </row>
    <row r="74" spans="1:6" x14ac:dyDescent="0.2">
      <c r="A74" s="17" t="s">
        <v>800</v>
      </c>
    </row>
    <row r="75" spans="1:6" x14ac:dyDescent="0.2">
      <c r="A75" s="17"/>
    </row>
    <row r="76" spans="1:6" x14ac:dyDescent="0.2">
      <c r="A76" s="1" t="s">
        <v>48</v>
      </c>
    </row>
    <row r="77" spans="1:6" x14ac:dyDescent="0.2">
      <c r="A77" s="1" t="s">
        <v>49</v>
      </c>
    </row>
    <row r="78" spans="1:6" x14ac:dyDescent="0.2">
      <c r="A78" s="1" t="s">
        <v>50</v>
      </c>
    </row>
    <row r="79" spans="1:6" x14ac:dyDescent="0.2">
      <c r="A79" s="3" t="s">
        <v>851</v>
      </c>
      <c r="D79" s="14">
        <v>52.744900000000001</v>
      </c>
    </row>
    <row r="80" spans="1:6" x14ac:dyDescent="0.2">
      <c r="A80" s="3" t="s">
        <v>876</v>
      </c>
      <c r="D80" s="14">
        <v>13.056900000000001</v>
      </c>
    </row>
    <row r="81" spans="1:4" x14ac:dyDescent="0.2">
      <c r="A81" s="3" t="s">
        <v>860</v>
      </c>
      <c r="D81" s="14">
        <v>12.6274</v>
      </c>
    </row>
    <row r="82" spans="1:4" x14ac:dyDescent="0.2">
      <c r="A82" s="3" t="s">
        <v>853</v>
      </c>
      <c r="D82" s="14">
        <v>55.092300000000002</v>
      </c>
    </row>
    <row r="83" spans="1:4" x14ac:dyDescent="0.2">
      <c r="A83" s="3" t="s">
        <v>879</v>
      </c>
      <c r="D83" s="14">
        <v>13.7683</v>
      </c>
    </row>
    <row r="84" spans="1:4" x14ac:dyDescent="0.2">
      <c r="A84" s="3" t="s">
        <v>862</v>
      </c>
      <c r="D84" s="14">
        <v>13.3132</v>
      </c>
    </row>
    <row r="86" spans="1:4" x14ac:dyDescent="0.2">
      <c r="A86" s="1" t="s">
        <v>54</v>
      </c>
    </row>
    <row r="87" spans="1:4" x14ac:dyDescent="0.2">
      <c r="A87" s="3" t="s">
        <v>851</v>
      </c>
      <c r="D87" s="14">
        <v>55.537300000000002</v>
      </c>
    </row>
    <row r="88" spans="1:4" x14ac:dyDescent="0.2">
      <c r="A88" s="3" t="s">
        <v>876</v>
      </c>
      <c r="D88" s="14">
        <v>13.226599999999999</v>
      </c>
    </row>
    <row r="89" spans="1:4" x14ac:dyDescent="0.2">
      <c r="A89" s="3" t="s">
        <v>860</v>
      </c>
      <c r="D89" s="14">
        <v>12.7661</v>
      </c>
    </row>
    <row r="90" spans="1:4" x14ac:dyDescent="0.2">
      <c r="A90" s="3" t="s">
        <v>853</v>
      </c>
      <c r="D90" s="14">
        <v>58.202100000000002</v>
      </c>
    </row>
    <row r="91" spans="1:4" x14ac:dyDescent="0.2">
      <c r="A91" s="3" t="s">
        <v>879</v>
      </c>
      <c r="D91" s="14">
        <v>14.018700000000001</v>
      </c>
    </row>
    <row r="92" spans="1:4" x14ac:dyDescent="0.2">
      <c r="A92" s="3" t="s">
        <v>862</v>
      </c>
      <c r="D92" s="14">
        <v>13.5299</v>
      </c>
    </row>
    <row r="94" spans="1:4" x14ac:dyDescent="0.2">
      <c r="A94" s="1" t="s">
        <v>55</v>
      </c>
      <c r="D94" s="15" t="s">
        <v>392</v>
      </c>
    </row>
    <row r="95" spans="1:4" x14ac:dyDescent="0.2">
      <c r="A95" s="53" t="s">
        <v>854</v>
      </c>
      <c r="B95" s="54"/>
      <c r="C95" s="87" t="s">
        <v>855</v>
      </c>
      <c r="D95" s="87"/>
    </row>
    <row r="96" spans="1:4" x14ac:dyDescent="0.2">
      <c r="A96" s="88"/>
      <c r="B96" s="88"/>
      <c r="C96" s="34" t="s">
        <v>856</v>
      </c>
      <c r="D96" s="34" t="s">
        <v>857</v>
      </c>
    </row>
    <row r="97" spans="1:5" x14ac:dyDescent="0.2">
      <c r="A97" s="41" t="s">
        <v>876</v>
      </c>
      <c r="B97" s="42"/>
      <c r="C97" s="55">
        <v>0.36736457699999997</v>
      </c>
      <c r="D97" s="55">
        <v>0.34018142940000001</v>
      </c>
    </row>
    <row r="98" spans="1:5" x14ac:dyDescent="0.2">
      <c r="A98" s="41" t="s">
        <v>860</v>
      </c>
      <c r="B98" s="42"/>
      <c r="C98" s="55">
        <v>0.374567804</v>
      </c>
      <c r="D98" s="55">
        <v>0.3468516532</v>
      </c>
    </row>
    <row r="99" spans="1:5" x14ac:dyDescent="0.2">
      <c r="A99" s="41" t="s">
        <v>879</v>
      </c>
      <c r="B99" s="42"/>
      <c r="C99" s="55">
        <v>0.36736457699999997</v>
      </c>
      <c r="D99" s="55">
        <v>0.34018142940000001</v>
      </c>
    </row>
    <row r="100" spans="1:5" x14ac:dyDescent="0.2">
      <c r="A100" s="41" t="s">
        <v>862</v>
      </c>
      <c r="B100" s="42"/>
      <c r="C100" s="55">
        <v>0.374567804</v>
      </c>
      <c r="D100" s="55">
        <v>0.3468516532</v>
      </c>
    </row>
    <row r="101" spans="1:5" x14ac:dyDescent="0.2">
      <c r="A101" s="1"/>
      <c r="D101" s="15"/>
    </row>
    <row r="102" spans="1:5" x14ac:dyDescent="0.2">
      <c r="A102" s="1" t="s">
        <v>57</v>
      </c>
      <c r="D102" s="18">
        <v>4.210158578495145</v>
      </c>
      <c r="E102" s="2" t="s">
        <v>858</v>
      </c>
    </row>
  </sheetData>
  <sortState xmlns:xlrd2="http://schemas.microsoft.com/office/spreadsheetml/2017/richdata2" ref="A7:F35">
    <sortCondition descending="1" ref="E7:E35"/>
  </sortState>
  <mergeCells count="3">
    <mergeCell ref="A1:F1"/>
    <mergeCell ref="C95:D95"/>
    <mergeCell ref="A96:B9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DEDD4-D781-4D99-8CEE-D4986FCDA625}">
  <dimension ref="A1:F106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76" style="3" bestFit="1" customWidth="1"/>
    <col min="3" max="3" width="11.5703125" style="3" bestFit="1" customWidth="1"/>
    <col min="4" max="4" width="9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86" t="s">
        <v>795</v>
      </c>
      <c r="B1" s="86"/>
      <c r="C1" s="86"/>
      <c r="D1" s="86"/>
      <c r="E1" s="86"/>
      <c r="F1" s="86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 t="s">
        <v>62</v>
      </c>
      <c r="B7" s="9" t="s">
        <v>950</v>
      </c>
      <c r="C7" s="9" t="s">
        <v>18</v>
      </c>
      <c r="D7" s="64">
        <v>2797</v>
      </c>
      <c r="E7" s="60">
        <v>25790.71745</v>
      </c>
      <c r="F7" s="10">
        <v>6.8147535438765097</v>
      </c>
    </row>
    <row r="8" spans="1:6" x14ac:dyDescent="0.2">
      <c r="A8" s="9" t="s">
        <v>59</v>
      </c>
      <c r="B8" s="9" t="s">
        <v>947</v>
      </c>
      <c r="C8" s="9" t="s">
        <v>13</v>
      </c>
      <c r="D8" s="64">
        <v>2300</v>
      </c>
      <c r="E8" s="60">
        <v>23192.004000000001</v>
      </c>
      <c r="F8" s="10">
        <v>6.1280882067357201</v>
      </c>
    </row>
    <row r="9" spans="1:6" x14ac:dyDescent="0.2">
      <c r="A9" s="9" t="s">
        <v>64</v>
      </c>
      <c r="B9" s="9" t="s">
        <v>951</v>
      </c>
      <c r="C9" s="9" t="s">
        <v>65</v>
      </c>
      <c r="D9" s="64">
        <v>1910</v>
      </c>
      <c r="E9" s="60">
        <v>18857.831099999999</v>
      </c>
      <c r="F9" s="10">
        <v>4.9828575559285104</v>
      </c>
    </row>
    <row r="10" spans="1:6" x14ac:dyDescent="0.2">
      <c r="A10" s="9" t="s">
        <v>129</v>
      </c>
      <c r="B10" s="9" t="s">
        <v>952</v>
      </c>
      <c r="C10" s="9" t="s">
        <v>61</v>
      </c>
      <c r="D10" s="64">
        <v>1550</v>
      </c>
      <c r="E10" s="60">
        <v>14677.4305</v>
      </c>
      <c r="F10" s="10">
        <v>3.87825859085887</v>
      </c>
    </row>
    <row r="11" spans="1:6" x14ac:dyDescent="0.2">
      <c r="A11" s="9" t="s">
        <v>113</v>
      </c>
      <c r="B11" s="9" t="s">
        <v>953</v>
      </c>
      <c r="C11" s="9" t="s">
        <v>114</v>
      </c>
      <c r="D11" s="64">
        <v>1450</v>
      </c>
      <c r="E11" s="60">
        <v>14150.085999999999</v>
      </c>
      <c r="F11" s="10">
        <v>3.73891687587223</v>
      </c>
    </row>
    <row r="12" spans="1:6" x14ac:dyDescent="0.2">
      <c r="A12" s="9" t="s">
        <v>789</v>
      </c>
      <c r="B12" s="9" t="s">
        <v>954</v>
      </c>
      <c r="C12" s="9" t="s">
        <v>118</v>
      </c>
      <c r="D12" s="64">
        <v>5858</v>
      </c>
      <c r="E12" s="60">
        <v>11831.660352000001</v>
      </c>
      <c r="F12" s="10">
        <v>3.1263127700906699</v>
      </c>
    </row>
    <row r="13" spans="1:6" x14ac:dyDescent="0.2">
      <c r="A13" s="9" t="s">
        <v>182</v>
      </c>
      <c r="B13" s="9" t="s">
        <v>955</v>
      </c>
      <c r="C13" s="9" t="s">
        <v>28</v>
      </c>
      <c r="D13" s="64">
        <v>12100</v>
      </c>
      <c r="E13" s="60">
        <v>11523.5681</v>
      </c>
      <c r="F13" s="10">
        <v>3.0449046909929001</v>
      </c>
    </row>
    <row r="14" spans="1:6" x14ac:dyDescent="0.2">
      <c r="A14" s="9" t="s">
        <v>26</v>
      </c>
      <c r="B14" s="82" t="s">
        <v>1431</v>
      </c>
      <c r="C14" s="9" t="s">
        <v>9</v>
      </c>
      <c r="D14" s="64">
        <v>1000</v>
      </c>
      <c r="E14" s="60">
        <v>10012.799999999999</v>
      </c>
      <c r="F14" s="10">
        <v>2.6457102023785199</v>
      </c>
    </row>
    <row r="15" spans="1:6" x14ac:dyDescent="0.2">
      <c r="A15" s="9" t="s">
        <v>790</v>
      </c>
      <c r="B15" s="9" t="s">
        <v>956</v>
      </c>
      <c r="C15" s="9" t="s">
        <v>114</v>
      </c>
      <c r="D15" s="64">
        <v>1000</v>
      </c>
      <c r="E15" s="60">
        <v>9252.75</v>
      </c>
      <c r="F15" s="10">
        <v>2.44488006102767</v>
      </c>
    </row>
    <row r="16" spans="1:6" x14ac:dyDescent="0.2">
      <c r="A16" s="9" t="s">
        <v>80</v>
      </c>
      <c r="B16" s="9" t="s">
        <v>957</v>
      </c>
      <c r="C16" s="9" t="s">
        <v>13</v>
      </c>
      <c r="D16" s="64">
        <v>900</v>
      </c>
      <c r="E16" s="60">
        <v>9028.125</v>
      </c>
      <c r="F16" s="10">
        <v>2.38552676782205</v>
      </c>
    </row>
    <row r="17" spans="1:6" x14ac:dyDescent="0.2">
      <c r="A17" s="9" t="s">
        <v>558</v>
      </c>
      <c r="B17" s="9" t="s">
        <v>958</v>
      </c>
      <c r="C17" s="9" t="s">
        <v>28</v>
      </c>
      <c r="D17" s="64">
        <v>750</v>
      </c>
      <c r="E17" s="60">
        <v>7037.1</v>
      </c>
      <c r="F17" s="10">
        <v>1.85943265272031</v>
      </c>
    </row>
    <row r="18" spans="1:6" x14ac:dyDescent="0.2">
      <c r="A18" s="9" t="s">
        <v>121</v>
      </c>
      <c r="B18" s="9" t="s">
        <v>959</v>
      </c>
      <c r="C18" s="9" t="s">
        <v>122</v>
      </c>
      <c r="D18" s="64">
        <v>6700</v>
      </c>
      <c r="E18" s="60">
        <v>6404.8582999999999</v>
      </c>
      <c r="F18" s="10">
        <v>1.6923736566293901</v>
      </c>
    </row>
    <row r="19" spans="1:6" x14ac:dyDescent="0.2">
      <c r="A19" s="9" t="s">
        <v>158</v>
      </c>
      <c r="B19" s="9" t="s">
        <v>960</v>
      </c>
      <c r="C19" s="9" t="s">
        <v>118</v>
      </c>
      <c r="D19" s="64">
        <v>646</v>
      </c>
      <c r="E19" s="60">
        <v>6150.6629000000003</v>
      </c>
      <c r="F19" s="10">
        <v>1.6252068937680799</v>
      </c>
    </row>
    <row r="20" spans="1:6" x14ac:dyDescent="0.2">
      <c r="A20" s="9" t="s">
        <v>60</v>
      </c>
      <c r="B20" s="9" t="s">
        <v>961</v>
      </c>
      <c r="C20" s="9" t="s">
        <v>61</v>
      </c>
      <c r="D20" s="64">
        <v>620</v>
      </c>
      <c r="E20" s="60">
        <v>6002.5547999999999</v>
      </c>
      <c r="F20" s="10">
        <v>1.58607187546902</v>
      </c>
    </row>
    <row r="21" spans="1:6" x14ac:dyDescent="0.2">
      <c r="A21" s="9" t="s">
        <v>125</v>
      </c>
      <c r="B21" s="9" t="s">
        <v>962</v>
      </c>
      <c r="C21" s="9" t="s">
        <v>28</v>
      </c>
      <c r="D21" s="64">
        <v>554</v>
      </c>
      <c r="E21" s="60">
        <v>5675.4031400000003</v>
      </c>
      <c r="F21" s="10">
        <v>1.4996276755861599</v>
      </c>
    </row>
    <row r="22" spans="1:6" x14ac:dyDescent="0.2">
      <c r="A22" s="9" t="s">
        <v>231</v>
      </c>
      <c r="B22" s="9" t="s">
        <v>963</v>
      </c>
      <c r="C22" s="9" t="s">
        <v>127</v>
      </c>
      <c r="D22" s="64">
        <v>11</v>
      </c>
      <c r="E22" s="60">
        <v>5595.2655000000004</v>
      </c>
      <c r="F22" s="10">
        <v>1.4784526824031801</v>
      </c>
    </row>
    <row r="23" spans="1:6" x14ac:dyDescent="0.2">
      <c r="A23" s="9" t="s">
        <v>34</v>
      </c>
      <c r="B23" s="9" t="s">
        <v>964</v>
      </c>
      <c r="C23" s="9" t="s">
        <v>13</v>
      </c>
      <c r="D23" s="64">
        <v>550</v>
      </c>
      <c r="E23" s="60">
        <v>5480.1670000000004</v>
      </c>
      <c r="F23" s="10">
        <v>1.4480398832132999</v>
      </c>
    </row>
    <row r="24" spans="1:6" x14ac:dyDescent="0.2">
      <c r="A24" s="9" t="s">
        <v>140</v>
      </c>
      <c r="B24" s="9" t="s">
        <v>965</v>
      </c>
      <c r="C24" s="9" t="s">
        <v>118</v>
      </c>
      <c r="D24" s="64">
        <v>501</v>
      </c>
      <c r="E24" s="60">
        <v>4900.5565500000002</v>
      </c>
      <c r="F24" s="10">
        <v>1.29488778979585</v>
      </c>
    </row>
    <row r="25" spans="1:6" x14ac:dyDescent="0.2">
      <c r="A25" s="9" t="s">
        <v>134</v>
      </c>
      <c r="B25" s="9" t="s">
        <v>966</v>
      </c>
      <c r="C25" s="9" t="s">
        <v>135</v>
      </c>
      <c r="D25" s="64">
        <v>400</v>
      </c>
      <c r="E25" s="60">
        <v>4139.7039999999997</v>
      </c>
      <c r="F25" s="10">
        <v>1.0938455884095499</v>
      </c>
    </row>
    <row r="26" spans="1:6" x14ac:dyDescent="0.2">
      <c r="A26" s="9" t="s">
        <v>126</v>
      </c>
      <c r="B26" s="9" t="s">
        <v>967</v>
      </c>
      <c r="C26" s="9" t="s">
        <v>127</v>
      </c>
      <c r="D26" s="64">
        <v>8</v>
      </c>
      <c r="E26" s="60">
        <v>4069.2840000000001</v>
      </c>
      <c r="F26" s="10">
        <v>1.0752383144750399</v>
      </c>
    </row>
    <row r="27" spans="1:6" x14ac:dyDescent="0.2">
      <c r="A27" s="9" t="s">
        <v>561</v>
      </c>
      <c r="B27" s="9" t="s">
        <v>968</v>
      </c>
      <c r="C27" s="9" t="s">
        <v>135</v>
      </c>
      <c r="D27" s="64">
        <v>4000</v>
      </c>
      <c r="E27" s="60">
        <v>3872.5839999999998</v>
      </c>
      <c r="F27" s="10">
        <v>1.02326372227227</v>
      </c>
    </row>
    <row r="28" spans="1:6" x14ac:dyDescent="0.2">
      <c r="A28" s="9" t="s">
        <v>791</v>
      </c>
      <c r="B28" s="9" t="s">
        <v>969</v>
      </c>
      <c r="C28" s="9" t="s">
        <v>162</v>
      </c>
      <c r="D28" s="64">
        <v>400</v>
      </c>
      <c r="E28" s="60">
        <v>3853.268</v>
      </c>
      <c r="F28" s="10">
        <v>1.0181598014639901</v>
      </c>
    </row>
    <row r="29" spans="1:6" x14ac:dyDescent="0.2">
      <c r="A29" s="9" t="s">
        <v>136</v>
      </c>
      <c r="B29" s="9" t="s">
        <v>970</v>
      </c>
      <c r="C29" s="9" t="s">
        <v>118</v>
      </c>
      <c r="D29" s="64">
        <v>350</v>
      </c>
      <c r="E29" s="60">
        <v>3343.8755000000001</v>
      </c>
      <c r="F29" s="10">
        <v>0.88356159374336596</v>
      </c>
    </row>
    <row r="30" spans="1:6" x14ac:dyDescent="0.2">
      <c r="A30" s="9" t="s">
        <v>156</v>
      </c>
      <c r="B30" s="9" t="s">
        <v>971</v>
      </c>
      <c r="C30" s="9" t="s">
        <v>118</v>
      </c>
      <c r="D30" s="64">
        <v>240</v>
      </c>
      <c r="E30" s="60">
        <v>2366.0160000000001</v>
      </c>
      <c r="F30" s="10">
        <v>0.625179037850633</v>
      </c>
    </row>
    <row r="31" spans="1:6" x14ac:dyDescent="0.2">
      <c r="A31" s="9" t="s">
        <v>119</v>
      </c>
      <c r="B31" s="9" t="s">
        <v>972</v>
      </c>
      <c r="C31" s="9" t="s">
        <v>18</v>
      </c>
      <c r="D31" s="64">
        <v>250</v>
      </c>
      <c r="E31" s="60">
        <v>1989.4075</v>
      </c>
      <c r="F31" s="10">
        <v>0.52566671854409797</v>
      </c>
    </row>
    <row r="32" spans="1:6" x14ac:dyDescent="0.2">
      <c r="A32" s="9" t="s">
        <v>170</v>
      </c>
      <c r="B32" s="9" t="s">
        <v>973</v>
      </c>
      <c r="C32" s="9" t="s">
        <v>114</v>
      </c>
      <c r="D32" s="64">
        <v>200</v>
      </c>
      <c r="E32" s="60">
        <v>1983.538</v>
      </c>
      <c r="F32" s="10">
        <v>0.524115804111286</v>
      </c>
    </row>
    <row r="33" spans="1:6" x14ac:dyDescent="0.2">
      <c r="A33" s="9" t="s">
        <v>571</v>
      </c>
      <c r="B33" s="9" t="s">
        <v>974</v>
      </c>
      <c r="C33" s="9" t="s">
        <v>135</v>
      </c>
      <c r="D33" s="64">
        <v>2000</v>
      </c>
      <c r="E33" s="60">
        <v>1941.5319999999999</v>
      </c>
      <c r="F33" s="10">
        <v>0.51301644101993205</v>
      </c>
    </row>
    <row r="34" spans="1:6" x14ac:dyDescent="0.2">
      <c r="A34" s="9" t="s">
        <v>146</v>
      </c>
      <c r="B34" s="9" t="s">
        <v>975</v>
      </c>
      <c r="C34" s="9" t="s">
        <v>118</v>
      </c>
      <c r="D34" s="64">
        <v>150</v>
      </c>
      <c r="E34" s="60">
        <v>1456.377</v>
      </c>
      <c r="F34" s="10">
        <v>0.38482257584386198</v>
      </c>
    </row>
    <row r="35" spans="1:6" x14ac:dyDescent="0.2">
      <c r="A35" s="9" t="s">
        <v>567</v>
      </c>
      <c r="B35" s="9" t="s">
        <v>969</v>
      </c>
      <c r="C35" s="9" t="s">
        <v>162</v>
      </c>
      <c r="D35" s="64">
        <v>150</v>
      </c>
      <c r="E35" s="60">
        <v>1444.9755</v>
      </c>
      <c r="F35" s="10">
        <v>0.38180992554899801</v>
      </c>
    </row>
    <row r="36" spans="1:6" x14ac:dyDescent="0.2">
      <c r="A36" s="9" t="s">
        <v>172</v>
      </c>
      <c r="B36" s="9" t="s">
        <v>976</v>
      </c>
      <c r="C36" s="9" t="s">
        <v>114</v>
      </c>
      <c r="D36" s="64">
        <v>130</v>
      </c>
      <c r="E36" s="60">
        <v>1351.5879</v>
      </c>
      <c r="F36" s="10">
        <v>0.35713385830550498</v>
      </c>
    </row>
    <row r="37" spans="1:6" x14ac:dyDescent="0.2">
      <c r="A37" s="9" t="s">
        <v>131</v>
      </c>
      <c r="B37" s="9" t="s">
        <v>977</v>
      </c>
      <c r="C37" s="9" t="s">
        <v>114</v>
      </c>
      <c r="D37" s="64">
        <v>150</v>
      </c>
      <c r="E37" s="60">
        <v>1338.6389999999999</v>
      </c>
      <c r="F37" s="10">
        <v>0.35371233417243703</v>
      </c>
    </row>
    <row r="38" spans="1:6" x14ac:dyDescent="0.2">
      <c r="A38" s="9" t="s">
        <v>574</v>
      </c>
      <c r="B38" s="9" t="s">
        <v>978</v>
      </c>
      <c r="C38" s="9" t="s">
        <v>540</v>
      </c>
      <c r="D38" s="64">
        <v>100</v>
      </c>
      <c r="E38" s="60">
        <v>995.15499999999997</v>
      </c>
      <c r="F38" s="10">
        <v>0.26295259432406498</v>
      </c>
    </row>
    <row r="39" spans="1:6" x14ac:dyDescent="0.2">
      <c r="A39" s="9" t="s">
        <v>229</v>
      </c>
      <c r="B39" s="9" t="s">
        <v>969</v>
      </c>
      <c r="C39" s="9" t="s">
        <v>162</v>
      </c>
      <c r="D39" s="64">
        <v>40</v>
      </c>
      <c r="E39" s="60">
        <v>385.32679999999999</v>
      </c>
      <c r="F39" s="10">
        <v>0.101815980146399</v>
      </c>
    </row>
    <row r="40" spans="1:6" x14ac:dyDescent="0.2">
      <c r="A40" s="9" t="s">
        <v>179</v>
      </c>
      <c r="B40" s="9" t="s">
        <v>979</v>
      </c>
      <c r="C40" s="9" t="s">
        <v>20</v>
      </c>
      <c r="D40" s="64">
        <v>30</v>
      </c>
      <c r="E40" s="60">
        <v>308.44589999999999</v>
      </c>
      <c r="F40" s="10">
        <v>8.1501524499822703E-2</v>
      </c>
    </row>
    <row r="41" spans="1:6" x14ac:dyDescent="0.2">
      <c r="A41" s="9" t="s">
        <v>344</v>
      </c>
      <c r="B41" s="9" t="s">
        <v>948</v>
      </c>
      <c r="C41" s="9" t="s">
        <v>18</v>
      </c>
      <c r="D41" s="64">
        <v>30</v>
      </c>
      <c r="E41" s="60">
        <v>306.05369999999999</v>
      </c>
      <c r="F41" s="10">
        <v>8.0869426790277907E-2</v>
      </c>
    </row>
    <row r="42" spans="1:6" x14ac:dyDescent="0.2">
      <c r="A42" s="8" t="s">
        <v>45</v>
      </c>
      <c r="B42" s="9"/>
      <c r="C42" s="9"/>
      <c r="D42" s="64"/>
      <c r="E42" s="61">
        <f>SUM(E7:E41)</f>
        <v>230709.31049200005</v>
      </c>
      <c r="F42" s="11">
        <f>SUM(F7:F41)</f>
        <v>60.960967616690446</v>
      </c>
    </row>
    <row r="43" spans="1:6" x14ac:dyDescent="0.2">
      <c r="A43" s="9"/>
      <c r="B43" s="9"/>
      <c r="C43" s="9"/>
      <c r="D43" s="64"/>
      <c r="E43" s="60"/>
      <c r="F43" s="10"/>
    </row>
    <row r="44" spans="1:6" x14ac:dyDescent="0.2">
      <c r="A44" s="8" t="s">
        <v>98</v>
      </c>
      <c r="B44" s="9"/>
      <c r="C44" s="9"/>
      <c r="D44" s="64"/>
      <c r="E44" s="60"/>
      <c r="F44" s="10"/>
    </row>
    <row r="45" spans="1:6" x14ac:dyDescent="0.2">
      <c r="A45" s="9" t="s">
        <v>245</v>
      </c>
      <c r="B45" s="9" t="s">
        <v>980</v>
      </c>
      <c r="C45" s="9" t="s">
        <v>206</v>
      </c>
      <c r="D45" s="64">
        <v>1450</v>
      </c>
      <c r="E45" s="60">
        <v>14273.829</v>
      </c>
      <c r="F45" s="10">
        <v>3.7716138355211699</v>
      </c>
    </row>
    <row r="46" spans="1:6" x14ac:dyDescent="0.2">
      <c r="A46" s="9" t="s">
        <v>104</v>
      </c>
      <c r="B46" s="9" t="s">
        <v>981</v>
      </c>
      <c r="C46" s="9" t="s">
        <v>100</v>
      </c>
      <c r="D46" s="64">
        <v>1250</v>
      </c>
      <c r="E46" s="60">
        <v>12893.674999999999</v>
      </c>
      <c r="F46" s="10">
        <v>3.4069318765632901</v>
      </c>
    </row>
    <row r="47" spans="1:6" x14ac:dyDescent="0.2">
      <c r="A47" s="9" t="s">
        <v>242</v>
      </c>
      <c r="B47" s="9" t="s">
        <v>982</v>
      </c>
      <c r="C47" s="9" t="s">
        <v>222</v>
      </c>
      <c r="D47" s="64">
        <v>12673</v>
      </c>
      <c r="E47" s="60">
        <v>12170.084668</v>
      </c>
      <c r="F47" s="10">
        <v>3.2157355754572201</v>
      </c>
    </row>
    <row r="48" spans="1:6" x14ac:dyDescent="0.2">
      <c r="A48" s="9" t="s">
        <v>251</v>
      </c>
      <c r="B48" s="9" t="s">
        <v>983</v>
      </c>
      <c r="C48" s="9" t="s">
        <v>100</v>
      </c>
      <c r="D48" s="64">
        <v>1000</v>
      </c>
      <c r="E48" s="60">
        <v>10846.31</v>
      </c>
      <c r="F48" s="10">
        <v>2.86595088538273</v>
      </c>
    </row>
    <row r="49" spans="1:6" x14ac:dyDescent="0.2">
      <c r="A49" s="9" t="s">
        <v>214</v>
      </c>
      <c r="B49" s="9" t="s">
        <v>984</v>
      </c>
      <c r="C49" s="9" t="s">
        <v>206</v>
      </c>
      <c r="D49" s="64">
        <v>100</v>
      </c>
      <c r="E49" s="60">
        <v>10705.8</v>
      </c>
      <c r="F49" s="10">
        <v>2.82882353433844</v>
      </c>
    </row>
    <row r="50" spans="1:6" x14ac:dyDescent="0.2">
      <c r="A50" s="9" t="s">
        <v>792</v>
      </c>
      <c r="B50" s="9" t="s">
        <v>985</v>
      </c>
      <c r="C50" s="9" t="s">
        <v>39</v>
      </c>
      <c r="D50" s="64">
        <v>1000</v>
      </c>
      <c r="E50" s="60">
        <v>10125.379999999999</v>
      </c>
      <c r="F50" s="10">
        <v>2.6754575312559399</v>
      </c>
    </row>
    <row r="51" spans="1:6" x14ac:dyDescent="0.2">
      <c r="A51" s="9" t="s">
        <v>246</v>
      </c>
      <c r="B51" s="9" t="s">
        <v>986</v>
      </c>
      <c r="C51" s="9" t="s">
        <v>193</v>
      </c>
      <c r="D51" s="64">
        <v>770</v>
      </c>
      <c r="E51" s="60">
        <v>7188.2502999999997</v>
      </c>
      <c r="F51" s="10">
        <v>1.89937152005038</v>
      </c>
    </row>
    <row r="52" spans="1:6" x14ac:dyDescent="0.2">
      <c r="A52" s="9" t="s">
        <v>247</v>
      </c>
      <c r="B52" s="9" t="s">
        <v>987</v>
      </c>
      <c r="C52" s="9" t="s">
        <v>187</v>
      </c>
      <c r="D52" s="64">
        <v>688</v>
      </c>
      <c r="E52" s="60">
        <v>6953.6710400000002</v>
      </c>
      <c r="F52" s="10">
        <v>1.83738798483062</v>
      </c>
    </row>
    <row r="53" spans="1:6" x14ac:dyDescent="0.2">
      <c r="A53" s="9" t="s">
        <v>221</v>
      </c>
      <c r="B53" s="9" t="s">
        <v>988</v>
      </c>
      <c r="C53" s="9" t="s">
        <v>222</v>
      </c>
      <c r="D53" s="64">
        <v>44</v>
      </c>
      <c r="E53" s="60">
        <v>6408.1863999999996</v>
      </c>
      <c r="F53" s="10">
        <v>1.6932530498185601</v>
      </c>
    </row>
    <row r="54" spans="1:6" x14ac:dyDescent="0.2">
      <c r="A54" s="9" t="s">
        <v>244</v>
      </c>
      <c r="B54" s="9" t="s">
        <v>989</v>
      </c>
      <c r="C54" s="9" t="s">
        <v>193</v>
      </c>
      <c r="D54" s="64">
        <v>6000</v>
      </c>
      <c r="E54" s="60">
        <v>6114.9059999999999</v>
      </c>
      <c r="F54" s="10">
        <v>1.61575874788128</v>
      </c>
    </row>
    <row r="55" spans="1:6" x14ac:dyDescent="0.2">
      <c r="A55" s="9" t="s">
        <v>189</v>
      </c>
      <c r="B55" s="9" t="s">
        <v>990</v>
      </c>
      <c r="C55" s="9" t="s">
        <v>185</v>
      </c>
      <c r="D55" s="64">
        <v>680</v>
      </c>
      <c r="E55" s="60">
        <v>5270</v>
      </c>
      <c r="F55" s="10">
        <v>1.39250686786262</v>
      </c>
    </row>
    <row r="56" spans="1:6" x14ac:dyDescent="0.2">
      <c r="A56" s="9" t="s">
        <v>201</v>
      </c>
      <c r="B56" s="9" t="s">
        <v>991</v>
      </c>
      <c r="C56" s="9" t="s">
        <v>202</v>
      </c>
      <c r="D56" s="64">
        <v>470</v>
      </c>
      <c r="E56" s="60">
        <v>4515.6189999999997</v>
      </c>
      <c r="F56" s="10">
        <v>1.1931746622677299</v>
      </c>
    </row>
    <row r="57" spans="1:6" x14ac:dyDescent="0.2">
      <c r="A57" s="9" t="s">
        <v>793</v>
      </c>
      <c r="B57" s="9" t="s">
        <v>992</v>
      </c>
      <c r="C57" s="9" t="s">
        <v>187</v>
      </c>
      <c r="D57" s="64">
        <v>400</v>
      </c>
      <c r="E57" s="60">
        <v>4041.76</v>
      </c>
      <c r="F57" s="10">
        <v>1.06796557082588</v>
      </c>
    </row>
    <row r="58" spans="1:6" x14ac:dyDescent="0.2">
      <c r="A58" s="9" t="s">
        <v>211</v>
      </c>
      <c r="B58" s="9" t="s">
        <v>993</v>
      </c>
      <c r="C58" s="9" t="s">
        <v>209</v>
      </c>
      <c r="D58" s="64">
        <v>370</v>
      </c>
      <c r="E58" s="60">
        <v>3503.9998999999998</v>
      </c>
      <c r="F58" s="10">
        <v>0.92587171266412105</v>
      </c>
    </row>
    <row r="59" spans="1:6" x14ac:dyDescent="0.2">
      <c r="A59" s="9" t="s">
        <v>602</v>
      </c>
      <c r="B59" s="9" t="s">
        <v>994</v>
      </c>
      <c r="C59" s="9" t="s">
        <v>106</v>
      </c>
      <c r="D59" s="64">
        <v>350</v>
      </c>
      <c r="E59" s="60">
        <v>3436.3525</v>
      </c>
      <c r="F59" s="10">
        <v>0.90799705059712899</v>
      </c>
    </row>
    <row r="60" spans="1:6" x14ac:dyDescent="0.2">
      <c r="A60" s="9" t="s">
        <v>794</v>
      </c>
      <c r="B60" s="9" t="s">
        <v>995</v>
      </c>
      <c r="C60" s="9" t="s">
        <v>222</v>
      </c>
      <c r="D60" s="64">
        <v>3559</v>
      </c>
      <c r="E60" s="60">
        <v>3417.7646439999999</v>
      </c>
      <c r="F60" s="10">
        <v>0.90308552931841202</v>
      </c>
    </row>
    <row r="61" spans="1:6" x14ac:dyDescent="0.2">
      <c r="A61" s="9" t="s">
        <v>592</v>
      </c>
      <c r="B61" s="9" t="s">
        <v>996</v>
      </c>
      <c r="C61" s="9" t="s">
        <v>106</v>
      </c>
      <c r="D61" s="64">
        <v>300</v>
      </c>
      <c r="E61" s="60">
        <v>2953.2359999999999</v>
      </c>
      <c r="F61" s="10">
        <v>0.78034182398844798</v>
      </c>
    </row>
    <row r="62" spans="1:6" x14ac:dyDescent="0.2">
      <c r="A62" s="9" t="s">
        <v>207</v>
      </c>
      <c r="B62" s="9" t="s">
        <v>997</v>
      </c>
      <c r="C62" s="9" t="s">
        <v>193</v>
      </c>
      <c r="D62" s="64">
        <v>250</v>
      </c>
      <c r="E62" s="60">
        <v>2354.5949999999998</v>
      </c>
      <c r="F62" s="10">
        <v>0.62216123501612497</v>
      </c>
    </row>
    <row r="63" spans="1:6" x14ac:dyDescent="0.2">
      <c r="A63" s="9" t="s">
        <v>183</v>
      </c>
      <c r="B63" s="9" t="s">
        <v>998</v>
      </c>
      <c r="C63" s="9" t="s">
        <v>127</v>
      </c>
      <c r="D63" s="64">
        <v>4</v>
      </c>
      <c r="E63" s="60">
        <v>1994.0360000000001</v>
      </c>
      <c r="F63" s="10">
        <v>0.526889720069317</v>
      </c>
    </row>
    <row r="64" spans="1:6" x14ac:dyDescent="0.2">
      <c r="A64" s="9" t="s">
        <v>200</v>
      </c>
      <c r="B64" s="9" t="s">
        <v>999</v>
      </c>
      <c r="C64" s="9" t="s">
        <v>116</v>
      </c>
      <c r="D64" s="64">
        <v>150</v>
      </c>
      <c r="E64" s="60">
        <v>1484.0985000000001</v>
      </c>
      <c r="F64" s="10">
        <v>0.39214750547146199</v>
      </c>
    </row>
    <row r="65" spans="1:6" x14ac:dyDescent="0.2">
      <c r="A65" s="9" t="s">
        <v>192</v>
      </c>
      <c r="B65" s="9" t="s">
        <v>1000</v>
      </c>
      <c r="C65" s="9" t="s">
        <v>193</v>
      </c>
      <c r="D65" s="64">
        <v>110</v>
      </c>
      <c r="E65" s="60">
        <v>1049.6739</v>
      </c>
      <c r="F65" s="10">
        <v>0.27735827604670499</v>
      </c>
    </row>
    <row r="66" spans="1:6" x14ac:dyDescent="0.2">
      <c r="A66" s="9" t="s">
        <v>216</v>
      </c>
      <c r="B66" s="9" t="s">
        <v>1001</v>
      </c>
      <c r="C66" s="9" t="s">
        <v>209</v>
      </c>
      <c r="D66" s="64">
        <v>10</v>
      </c>
      <c r="E66" s="60">
        <v>1004.982</v>
      </c>
      <c r="F66" s="10">
        <v>0.265549210071785</v>
      </c>
    </row>
    <row r="67" spans="1:6" x14ac:dyDescent="0.2">
      <c r="A67" s="9" t="s">
        <v>203</v>
      </c>
      <c r="B67" s="9" t="s">
        <v>1002</v>
      </c>
      <c r="C67" s="9" t="s">
        <v>193</v>
      </c>
      <c r="D67" s="64">
        <v>100</v>
      </c>
      <c r="E67" s="60">
        <v>1000.957</v>
      </c>
      <c r="F67" s="10">
        <v>0.26448567304272502</v>
      </c>
    </row>
    <row r="68" spans="1:6" x14ac:dyDescent="0.2">
      <c r="A68" s="9" t="s">
        <v>198</v>
      </c>
      <c r="B68" s="9" t="s">
        <v>1003</v>
      </c>
      <c r="C68" s="9" t="s">
        <v>199</v>
      </c>
      <c r="D68" s="64">
        <v>100</v>
      </c>
      <c r="E68" s="60">
        <v>992.90599999999995</v>
      </c>
      <c r="F68" s="10">
        <v>0.26235833475180198</v>
      </c>
    </row>
    <row r="69" spans="1:6" x14ac:dyDescent="0.2">
      <c r="A69" s="9" t="s">
        <v>253</v>
      </c>
      <c r="B69" s="9" t="s">
        <v>1004</v>
      </c>
      <c r="C69" s="9" t="s">
        <v>127</v>
      </c>
      <c r="D69" s="64">
        <v>50</v>
      </c>
      <c r="E69" s="60">
        <v>623.85850000000005</v>
      </c>
      <c r="F69" s="10">
        <v>0.164843879663087</v>
      </c>
    </row>
    <row r="70" spans="1:6" x14ac:dyDescent="0.2">
      <c r="A70" s="9" t="s">
        <v>204</v>
      </c>
      <c r="B70" s="9" t="s">
        <v>1005</v>
      </c>
      <c r="C70" s="9" t="s">
        <v>39</v>
      </c>
      <c r="D70" s="64">
        <v>50</v>
      </c>
      <c r="E70" s="60">
        <v>484.04450000000003</v>
      </c>
      <c r="F70" s="10">
        <v>0.12790043464917</v>
      </c>
    </row>
    <row r="71" spans="1:6" x14ac:dyDescent="0.2">
      <c r="A71" s="8" t="s">
        <v>45</v>
      </c>
      <c r="B71" s="9"/>
      <c r="C71" s="9"/>
      <c r="D71" s="64"/>
      <c r="E71" s="61">
        <f>SUM(E45:E70)</f>
        <v>135807.97585199995</v>
      </c>
      <c r="F71" s="11">
        <f>SUM(F45:F70)</f>
        <v>35.884922027406155</v>
      </c>
    </row>
    <row r="72" spans="1:6" x14ac:dyDescent="0.2">
      <c r="A72" s="9"/>
      <c r="B72" s="9"/>
      <c r="C72" s="9"/>
      <c r="D72" s="64"/>
      <c r="E72" s="60"/>
      <c r="F72" s="10"/>
    </row>
    <row r="73" spans="1:6" x14ac:dyDescent="0.2">
      <c r="A73" s="8" t="s">
        <v>405</v>
      </c>
      <c r="B73" s="9"/>
      <c r="C73" s="9"/>
      <c r="D73" s="64"/>
      <c r="E73" s="60"/>
      <c r="F73" s="10"/>
    </row>
    <row r="74" spans="1:6" x14ac:dyDescent="0.2">
      <c r="A74" s="8" t="s">
        <v>225</v>
      </c>
      <c r="B74" s="9"/>
      <c r="C74" s="9"/>
      <c r="D74" s="64"/>
      <c r="E74" s="60"/>
      <c r="F74" s="10"/>
    </row>
    <row r="75" spans="1:6" x14ac:dyDescent="0.2">
      <c r="A75" s="9" t="s">
        <v>228</v>
      </c>
      <c r="B75" s="9" t="s">
        <v>1006</v>
      </c>
      <c r="C75" s="9" t="s">
        <v>227</v>
      </c>
      <c r="D75" s="64">
        <v>600</v>
      </c>
      <c r="E75" s="60">
        <v>2785.248</v>
      </c>
      <c r="F75" s="10">
        <v>0.73595388400391204</v>
      </c>
    </row>
    <row r="76" spans="1:6" x14ac:dyDescent="0.2">
      <c r="A76" s="9" t="s">
        <v>608</v>
      </c>
      <c r="B76" s="9" t="s">
        <v>1007</v>
      </c>
      <c r="C76" s="9" t="s">
        <v>227</v>
      </c>
      <c r="D76" s="64">
        <v>300</v>
      </c>
      <c r="E76" s="60">
        <v>1391.4960000000001</v>
      </c>
      <c r="F76" s="10">
        <v>0.36767888740101701</v>
      </c>
    </row>
    <row r="77" spans="1:6" x14ac:dyDescent="0.2">
      <c r="A77" s="8" t="s">
        <v>45</v>
      </c>
      <c r="B77" s="9"/>
      <c r="C77" s="9"/>
      <c r="D77" s="9"/>
      <c r="E77" s="61">
        <f>SUM(E75:E76)</f>
        <v>4176.7440000000006</v>
      </c>
      <c r="F77" s="11">
        <f>SUM(F75:F76)</f>
        <v>1.103632771404929</v>
      </c>
    </row>
    <row r="78" spans="1:6" x14ac:dyDescent="0.2">
      <c r="A78" s="9"/>
      <c r="B78" s="9"/>
      <c r="C78" s="9"/>
      <c r="D78" s="9"/>
      <c r="E78" s="60"/>
      <c r="F78" s="10"/>
    </row>
    <row r="79" spans="1:6" x14ac:dyDescent="0.2">
      <c r="A79" s="8" t="s">
        <v>45</v>
      </c>
      <c r="B79" s="9"/>
      <c r="C79" s="9"/>
      <c r="D79" s="9"/>
      <c r="E79" s="61">
        <v>370694.03034400003</v>
      </c>
      <c r="F79" s="11">
        <v>97.949522415501491</v>
      </c>
    </row>
    <row r="80" spans="1:6" x14ac:dyDescent="0.2">
      <c r="A80" s="9"/>
      <c r="B80" s="9"/>
      <c r="C80" s="9"/>
      <c r="D80" s="9"/>
      <c r="E80" s="60"/>
      <c r="F80" s="10"/>
    </row>
    <row r="81" spans="1:6" x14ac:dyDescent="0.2">
      <c r="A81" s="8" t="s">
        <v>46</v>
      </c>
      <c r="B81" s="9"/>
      <c r="C81" s="9"/>
      <c r="D81" s="9"/>
      <c r="E81" s="61">
        <v>7760.1178124999997</v>
      </c>
      <c r="F81" s="11">
        <v>2.0499999999999998</v>
      </c>
    </row>
    <row r="82" spans="1:6" x14ac:dyDescent="0.2">
      <c r="A82" s="9"/>
      <c r="B82" s="9"/>
      <c r="C82" s="9"/>
      <c r="D82" s="9"/>
      <c r="E82" s="60"/>
      <c r="F82" s="10"/>
    </row>
    <row r="83" spans="1:6" x14ac:dyDescent="0.2">
      <c r="A83" s="12" t="s">
        <v>47</v>
      </c>
      <c r="B83" s="6"/>
      <c r="C83" s="6"/>
      <c r="D83" s="6"/>
      <c r="E83" s="63">
        <v>378454.14781250001</v>
      </c>
      <c r="F83" s="13">
        <f xml:space="preserve"> ROUND(SUM(F79:F82),2)</f>
        <v>100</v>
      </c>
    </row>
    <row r="84" spans="1:6" x14ac:dyDescent="0.2">
      <c r="A84" s="39" t="s">
        <v>109</v>
      </c>
    </row>
    <row r="86" spans="1:6" x14ac:dyDescent="0.2">
      <c r="A86" s="1" t="s">
        <v>48</v>
      </c>
    </row>
    <row r="87" spans="1:6" x14ac:dyDescent="0.2">
      <c r="A87" s="1" t="s">
        <v>49</v>
      </c>
    </row>
    <row r="88" spans="1:6" x14ac:dyDescent="0.2">
      <c r="A88" s="1" t="s">
        <v>50</v>
      </c>
    </row>
    <row r="89" spans="1:6" x14ac:dyDescent="0.2">
      <c r="A89" s="3" t="s">
        <v>851</v>
      </c>
      <c r="D89" s="14">
        <v>21.304300000000001</v>
      </c>
      <c r="E89" s="3"/>
    </row>
    <row r="90" spans="1:6" x14ac:dyDescent="0.2">
      <c r="A90" s="3" t="s">
        <v>859</v>
      </c>
      <c r="D90" s="14">
        <v>10.9214</v>
      </c>
      <c r="E90" s="3"/>
    </row>
    <row r="91" spans="1:6" x14ac:dyDescent="0.2">
      <c r="A91" s="3" t="s">
        <v>853</v>
      </c>
      <c r="D91" s="14">
        <v>22.298999999999999</v>
      </c>
      <c r="E91" s="3"/>
    </row>
    <row r="92" spans="1:6" x14ac:dyDescent="0.2">
      <c r="A92" s="3" t="s">
        <v>861</v>
      </c>
      <c r="D92" s="14">
        <v>11.5092</v>
      </c>
      <c r="E92" s="3"/>
    </row>
    <row r="93" spans="1:6" x14ac:dyDescent="0.2">
      <c r="D93" s="14"/>
      <c r="E93" s="3"/>
    </row>
    <row r="94" spans="1:6" x14ac:dyDescent="0.2">
      <c r="A94" s="1" t="s">
        <v>54</v>
      </c>
      <c r="E94" s="3"/>
    </row>
    <row r="95" spans="1:6" x14ac:dyDescent="0.2">
      <c r="A95" s="3" t="s">
        <v>851</v>
      </c>
      <c r="D95" s="14">
        <v>22.162299999999998</v>
      </c>
      <c r="E95" s="3"/>
    </row>
    <row r="96" spans="1:6" x14ac:dyDescent="0.2">
      <c r="A96" s="3" t="s">
        <v>859</v>
      </c>
      <c r="D96" s="14">
        <v>10.9186</v>
      </c>
      <c r="E96" s="3"/>
    </row>
    <row r="97" spans="1:5" x14ac:dyDescent="0.2">
      <c r="A97" s="3" t="s">
        <v>853</v>
      </c>
      <c r="D97" s="14">
        <v>23.2896</v>
      </c>
      <c r="E97" s="3"/>
    </row>
    <row r="98" spans="1:5" x14ac:dyDescent="0.2">
      <c r="A98" s="3" t="s">
        <v>861</v>
      </c>
      <c r="D98" s="14">
        <v>11.5779</v>
      </c>
      <c r="E98" s="3"/>
    </row>
    <row r="100" spans="1:5" x14ac:dyDescent="0.2">
      <c r="A100" s="1" t="s">
        <v>55</v>
      </c>
      <c r="D100" s="15" t="s">
        <v>392</v>
      </c>
    </row>
    <row r="101" spans="1:5" x14ac:dyDescent="0.2">
      <c r="A101" s="32" t="s">
        <v>854</v>
      </c>
      <c r="B101" s="33"/>
      <c r="C101" s="92" t="s">
        <v>855</v>
      </c>
      <c r="D101" s="93"/>
    </row>
    <row r="102" spans="1:5" x14ac:dyDescent="0.2">
      <c r="A102" s="94"/>
      <c r="B102" s="95"/>
      <c r="C102" s="34" t="s">
        <v>856</v>
      </c>
      <c r="D102" s="34" t="s">
        <v>857</v>
      </c>
    </row>
    <row r="103" spans="1:5" x14ac:dyDescent="0.2">
      <c r="A103" s="41" t="s">
        <v>859</v>
      </c>
      <c r="B103" s="42"/>
      <c r="C103" s="44">
        <v>0.31694198800000001</v>
      </c>
      <c r="D103" s="44">
        <v>0.29348986040000002</v>
      </c>
    </row>
    <row r="104" spans="1:5" x14ac:dyDescent="0.2">
      <c r="A104" s="41" t="s">
        <v>861</v>
      </c>
      <c r="B104" s="42"/>
      <c r="C104" s="44">
        <v>0.31694198800000001</v>
      </c>
      <c r="D104" s="44">
        <v>0.29348986040000002</v>
      </c>
    </row>
    <row r="105" spans="1:5" x14ac:dyDescent="0.2">
      <c r="A105" s="1"/>
      <c r="D105" s="15"/>
    </row>
    <row r="106" spans="1:5" x14ac:dyDescent="0.2">
      <c r="A106" s="1" t="s">
        <v>57</v>
      </c>
      <c r="D106" s="18">
        <v>4.7897925985078293</v>
      </c>
      <c r="E106" s="2" t="s">
        <v>873</v>
      </c>
    </row>
  </sheetData>
  <sortState xmlns:xlrd2="http://schemas.microsoft.com/office/spreadsheetml/2017/richdata2" ref="A45:F70">
    <sortCondition descending="1" ref="E45:E70"/>
  </sortState>
  <mergeCells count="3">
    <mergeCell ref="A1:F1"/>
    <mergeCell ref="C101:D101"/>
    <mergeCell ref="A102:B10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5697E-3463-4E05-A26F-8FA71E8B1365}">
  <dimension ref="A1:F216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84.85546875" style="3" bestFit="1" customWidth="1"/>
    <col min="3" max="3" width="12.140625" style="3" bestFit="1" customWidth="1"/>
    <col min="4" max="4" width="9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6" x14ac:dyDescent="0.2">
      <c r="A1" s="86" t="s">
        <v>688</v>
      </c>
      <c r="B1" s="86"/>
      <c r="C1" s="86"/>
      <c r="D1" s="86"/>
      <c r="E1" s="86"/>
      <c r="F1" s="86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 t="s">
        <v>241</v>
      </c>
      <c r="B7" s="9" t="s">
        <v>1008</v>
      </c>
      <c r="C7" s="9" t="s">
        <v>39</v>
      </c>
      <c r="D7" s="64">
        <v>6740</v>
      </c>
      <c r="E7" s="60">
        <v>67317.030599999998</v>
      </c>
      <c r="F7" s="10">
        <f>E7/$E$173*100</f>
        <v>3.671173287847449</v>
      </c>
    </row>
    <row r="8" spans="1:6" x14ac:dyDescent="0.2">
      <c r="A8" s="9" t="s">
        <v>394</v>
      </c>
      <c r="B8" s="9" t="s">
        <v>932</v>
      </c>
      <c r="C8" s="9" t="s">
        <v>114</v>
      </c>
      <c r="D8" s="64">
        <v>4400</v>
      </c>
      <c r="E8" s="60">
        <v>44101.64</v>
      </c>
      <c r="F8" s="10">
        <f t="shared" ref="F8:F71" si="0">E8/$E$173*100</f>
        <v>2.4051085033787065</v>
      </c>
    </row>
    <row r="9" spans="1:6" x14ac:dyDescent="0.2">
      <c r="A9" s="9" t="s">
        <v>429</v>
      </c>
      <c r="B9" s="9" t="s">
        <v>1009</v>
      </c>
      <c r="C9" s="9" t="s">
        <v>116</v>
      </c>
      <c r="D9" s="64">
        <v>7500</v>
      </c>
      <c r="E9" s="60">
        <v>37511.542500000003</v>
      </c>
      <c r="F9" s="10">
        <f t="shared" si="0"/>
        <v>2.0457137158981333</v>
      </c>
    </row>
    <row r="10" spans="1:6" x14ac:dyDescent="0.2">
      <c r="A10" s="9" t="s">
        <v>141</v>
      </c>
      <c r="B10" s="9" t="s">
        <v>1010</v>
      </c>
      <c r="C10" s="9" t="s">
        <v>142</v>
      </c>
      <c r="D10" s="64">
        <v>3650</v>
      </c>
      <c r="E10" s="60">
        <v>36542.473225000002</v>
      </c>
      <c r="F10" s="10">
        <f t="shared" si="0"/>
        <v>1.9928649612108804</v>
      </c>
    </row>
    <row r="11" spans="1:6" x14ac:dyDescent="0.2">
      <c r="A11" s="9" t="s">
        <v>425</v>
      </c>
      <c r="B11" s="9" t="s">
        <v>1011</v>
      </c>
      <c r="C11" s="9" t="s">
        <v>142</v>
      </c>
      <c r="D11" s="64">
        <v>3180</v>
      </c>
      <c r="E11" s="60">
        <v>31803.498</v>
      </c>
      <c r="F11" s="10">
        <f t="shared" si="0"/>
        <v>1.7344222001038441</v>
      </c>
    </row>
    <row r="12" spans="1:6" x14ac:dyDescent="0.2">
      <c r="A12" s="9" t="s">
        <v>610</v>
      </c>
      <c r="B12" s="9" t="s">
        <v>1435</v>
      </c>
      <c r="C12" s="9" t="s">
        <v>611</v>
      </c>
      <c r="D12" s="64">
        <v>3000</v>
      </c>
      <c r="E12" s="60">
        <v>29655.119999999999</v>
      </c>
      <c r="F12" s="10">
        <f t="shared" si="0"/>
        <v>1.6172591604465492</v>
      </c>
    </row>
    <row r="13" spans="1:6" x14ac:dyDescent="0.2">
      <c r="A13" s="9" t="s">
        <v>612</v>
      </c>
      <c r="B13" s="9" t="s">
        <v>1012</v>
      </c>
      <c r="C13" s="9" t="s">
        <v>613</v>
      </c>
      <c r="D13" s="64">
        <v>200</v>
      </c>
      <c r="E13" s="60">
        <v>24405.6897058</v>
      </c>
      <c r="F13" s="10">
        <f t="shared" si="0"/>
        <v>1.3309784362269008</v>
      </c>
    </row>
    <row r="14" spans="1:6" x14ac:dyDescent="0.2">
      <c r="A14" s="9" t="s">
        <v>614</v>
      </c>
      <c r="B14" s="9" t="s">
        <v>1013</v>
      </c>
      <c r="C14" s="9" t="s">
        <v>613</v>
      </c>
      <c r="D14" s="64">
        <v>200</v>
      </c>
      <c r="E14" s="60">
        <v>24226.210894600001</v>
      </c>
      <c r="F14" s="10">
        <f t="shared" si="0"/>
        <v>1.3211904552131921</v>
      </c>
    </row>
    <row r="15" spans="1:6" x14ac:dyDescent="0.2">
      <c r="A15" s="9" t="s">
        <v>403</v>
      </c>
      <c r="B15" s="9" t="s">
        <v>1014</v>
      </c>
      <c r="C15" s="9" t="s">
        <v>127</v>
      </c>
      <c r="D15" s="64">
        <v>2400</v>
      </c>
      <c r="E15" s="60">
        <v>24030.335999999999</v>
      </c>
      <c r="F15" s="10">
        <f t="shared" si="0"/>
        <v>1.3105083042863588</v>
      </c>
    </row>
    <row r="16" spans="1:6" x14ac:dyDescent="0.2">
      <c r="A16" s="9" t="s">
        <v>437</v>
      </c>
      <c r="B16" s="9" t="s">
        <v>1015</v>
      </c>
      <c r="C16" s="9" t="s">
        <v>127</v>
      </c>
      <c r="D16" s="64">
        <v>40</v>
      </c>
      <c r="E16" s="60">
        <v>20124.560000000001</v>
      </c>
      <c r="F16" s="10">
        <f t="shared" si="0"/>
        <v>1.0975045459251627</v>
      </c>
    </row>
    <row r="17" spans="1:6" x14ac:dyDescent="0.2">
      <c r="A17" s="9" t="s">
        <v>615</v>
      </c>
      <c r="B17" s="9" t="s">
        <v>1016</v>
      </c>
      <c r="C17" s="9" t="s">
        <v>13</v>
      </c>
      <c r="D17" s="64">
        <v>1750</v>
      </c>
      <c r="E17" s="60">
        <v>17558.345000000001</v>
      </c>
      <c r="F17" s="10">
        <f t="shared" si="0"/>
        <v>0.95755452325031443</v>
      </c>
    </row>
    <row r="18" spans="1:6" x14ac:dyDescent="0.2">
      <c r="A18" s="9" t="s">
        <v>63</v>
      </c>
      <c r="B18" s="9" t="s">
        <v>1017</v>
      </c>
      <c r="C18" s="9" t="s">
        <v>13</v>
      </c>
      <c r="D18" s="64">
        <v>1140</v>
      </c>
      <c r="E18" s="60">
        <v>17385.957600000002</v>
      </c>
      <c r="F18" s="10">
        <f t="shared" si="0"/>
        <v>0.94815327645733016</v>
      </c>
    </row>
    <row r="19" spans="1:6" x14ac:dyDescent="0.2">
      <c r="A19" s="9" t="s">
        <v>574</v>
      </c>
      <c r="B19" s="9" t="s">
        <v>978</v>
      </c>
      <c r="C19" s="9" t="s">
        <v>540</v>
      </c>
      <c r="D19" s="64">
        <v>1700</v>
      </c>
      <c r="E19" s="60">
        <v>16917.634999999998</v>
      </c>
      <c r="F19" s="10">
        <f t="shared" si="0"/>
        <v>0.92261303197697908</v>
      </c>
    </row>
    <row r="20" spans="1:6" x14ac:dyDescent="0.2">
      <c r="A20" s="9" t="s">
        <v>436</v>
      </c>
      <c r="B20" s="9" t="s">
        <v>1018</v>
      </c>
      <c r="C20" s="9" t="s">
        <v>127</v>
      </c>
      <c r="D20" s="64">
        <v>1600</v>
      </c>
      <c r="E20" s="60">
        <v>15788.335999999999</v>
      </c>
      <c r="F20" s="10">
        <f t="shared" si="0"/>
        <v>0.86102605635074225</v>
      </c>
    </row>
    <row r="21" spans="1:6" x14ac:dyDescent="0.2">
      <c r="A21" s="9" t="s">
        <v>616</v>
      </c>
      <c r="B21" s="9" t="s">
        <v>1019</v>
      </c>
      <c r="C21" s="9" t="s">
        <v>142</v>
      </c>
      <c r="D21" s="64">
        <v>1550</v>
      </c>
      <c r="E21" s="60">
        <v>15419.353499999999</v>
      </c>
      <c r="F21" s="10">
        <f t="shared" si="0"/>
        <v>0.84090338181192859</v>
      </c>
    </row>
    <row r="22" spans="1:6" x14ac:dyDescent="0.2">
      <c r="A22" s="9" t="s">
        <v>617</v>
      </c>
      <c r="B22" s="9" t="s">
        <v>1020</v>
      </c>
      <c r="C22" s="9" t="s">
        <v>540</v>
      </c>
      <c r="D22" s="64">
        <v>1515</v>
      </c>
      <c r="E22" s="60">
        <v>15179.2698</v>
      </c>
      <c r="F22" s="10">
        <f t="shared" si="0"/>
        <v>0.82781027805450302</v>
      </c>
    </row>
    <row r="23" spans="1:6" x14ac:dyDescent="0.2">
      <c r="A23" s="9" t="s">
        <v>618</v>
      </c>
      <c r="B23" s="9" t="s">
        <v>1021</v>
      </c>
      <c r="C23" s="9" t="s">
        <v>13</v>
      </c>
      <c r="D23" s="64">
        <v>1500</v>
      </c>
      <c r="E23" s="60">
        <v>15075.014999999999</v>
      </c>
      <c r="F23" s="10">
        <f t="shared" si="0"/>
        <v>0.82212468209938561</v>
      </c>
    </row>
    <row r="24" spans="1:6" x14ac:dyDescent="0.2">
      <c r="A24" s="9" t="s">
        <v>430</v>
      </c>
      <c r="B24" s="9" t="s">
        <v>1022</v>
      </c>
      <c r="C24" s="9" t="s">
        <v>202</v>
      </c>
      <c r="D24" s="64">
        <v>1500</v>
      </c>
      <c r="E24" s="60">
        <v>14982.885</v>
      </c>
      <c r="F24" s="10">
        <f t="shared" si="0"/>
        <v>0.81710031914108572</v>
      </c>
    </row>
    <row r="25" spans="1:6" x14ac:dyDescent="0.2">
      <c r="A25" s="9" t="s">
        <v>619</v>
      </c>
      <c r="B25" s="9" t="s">
        <v>1023</v>
      </c>
      <c r="C25" s="9" t="s">
        <v>142</v>
      </c>
      <c r="D25" s="64">
        <v>1500</v>
      </c>
      <c r="E25" s="60">
        <v>14946.105</v>
      </c>
      <c r="F25" s="10">
        <f t="shared" si="0"/>
        <v>0.81509450051950449</v>
      </c>
    </row>
    <row r="26" spans="1:6" x14ac:dyDescent="0.2">
      <c r="A26" s="9" t="s">
        <v>426</v>
      </c>
      <c r="B26" s="9" t="s">
        <v>1024</v>
      </c>
      <c r="C26" s="9" t="s">
        <v>118</v>
      </c>
      <c r="D26" s="64">
        <v>1412</v>
      </c>
      <c r="E26" s="60">
        <v>14002.450999999999</v>
      </c>
      <c r="F26" s="10">
        <f t="shared" si="0"/>
        <v>0.76363178258776021</v>
      </c>
    </row>
    <row r="27" spans="1:6" x14ac:dyDescent="0.2">
      <c r="A27" s="9" t="s">
        <v>620</v>
      </c>
      <c r="B27" s="9" t="s">
        <v>1025</v>
      </c>
      <c r="C27" s="9" t="s">
        <v>13</v>
      </c>
      <c r="D27" s="64">
        <v>1350</v>
      </c>
      <c r="E27" s="60">
        <v>13524.003000000001</v>
      </c>
      <c r="F27" s="10">
        <f t="shared" si="0"/>
        <v>0.73753934354865569</v>
      </c>
    </row>
    <row r="28" spans="1:6" x14ac:dyDescent="0.2">
      <c r="A28" s="9" t="s">
        <v>621</v>
      </c>
      <c r="B28" s="9" t="s">
        <v>1026</v>
      </c>
      <c r="C28" s="9" t="s">
        <v>142</v>
      </c>
      <c r="D28" s="64">
        <v>1200</v>
      </c>
      <c r="E28" s="60">
        <v>11980.008</v>
      </c>
      <c r="F28" s="10">
        <f t="shared" si="0"/>
        <v>0.65333668116072163</v>
      </c>
    </row>
    <row r="29" spans="1:6" x14ac:dyDescent="0.2">
      <c r="A29" s="9" t="s">
        <v>569</v>
      </c>
      <c r="B29" s="9" t="s">
        <v>1027</v>
      </c>
      <c r="C29" s="9" t="s">
        <v>20</v>
      </c>
      <c r="D29" s="64">
        <v>1150</v>
      </c>
      <c r="E29" s="60">
        <v>11472.434499999999</v>
      </c>
      <c r="F29" s="10">
        <f t="shared" si="0"/>
        <v>0.62565586609489432</v>
      </c>
    </row>
    <row r="30" spans="1:6" x14ac:dyDescent="0.2">
      <c r="A30" s="9" t="s">
        <v>622</v>
      </c>
      <c r="B30" s="9" t="s">
        <v>1028</v>
      </c>
      <c r="C30" s="9" t="s">
        <v>151</v>
      </c>
      <c r="D30" s="64">
        <v>1050</v>
      </c>
      <c r="E30" s="60">
        <v>10617.894</v>
      </c>
      <c r="F30" s="10">
        <f t="shared" si="0"/>
        <v>0.57905300454526742</v>
      </c>
    </row>
    <row r="31" spans="1:6" x14ac:dyDescent="0.2">
      <c r="A31" s="9" t="s">
        <v>435</v>
      </c>
      <c r="B31" s="9" t="s">
        <v>1029</v>
      </c>
      <c r="C31" s="9" t="s">
        <v>138</v>
      </c>
      <c r="D31" s="64">
        <v>1070</v>
      </c>
      <c r="E31" s="60">
        <v>10613.544</v>
      </c>
      <c r="F31" s="10">
        <f t="shared" si="0"/>
        <v>0.57881577477354695</v>
      </c>
    </row>
    <row r="32" spans="1:6" x14ac:dyDescent="0.2">
      <c r="A32" s="9" t="s">
        <v>623</v>
      </c>
      <c r="B32" s="9" t="s">
        <v>1030</v>
      </c>
      <c r="C32" s="9" t="s">
        <v>114</v>
      </c>
      <c r="D32" s="64">
        <v>1000</v>
      </c>
      <c r="E32" s="60">
        <v>10261.25</v>
      </c>
      <c r="F32" s="10">
        <f t="shared" si="0"/>
        <v>0.5596032172566543</v>
      </c>
    </row>
    <row r="33" spans="1:6" x14ac:dyDescent="0.2">
      <c r="A33" s="9" t="s">
        <v>624</v>
      </c>
      <c r="B33" s="9" t="s">
        <v>1031</v>
      </c>
      <c r="C33" s="9" t="s">
        <v>114</v>
      </c>
      <c r="D33" s="64">
        <v>1000</v>
      </c>
      <c r="E33" s="60">
        <v>10260.83</v>
      </c>
      <c r="F33" s="10">
        <f t="shared" si="0"/>
        <v>0.55958031231317773</v>
      </c>
    </row>
    <row r="34" spans="1:6" x14ac:dyDescent="0.2">
      <c r="A34" s="9" t="s">
        <v>164</v>
      </c>
      <c r="B34" s="9" t="s">
        <v>1032</v>
      </c>
      <c r="C34" s="9" t="s">
        <v>20</v>
      </c>
      <c r="D34" s="64">
        <v>1048</v>
      </c>
      <c r="E34" s="60">
        <v>10114.866319999999</v>
      </c>
      <c r="F34" s="10">
        <f t="shared" si="0"/>
        <v>0.55162009840837856</v>
      </c>
    </row>
    <row r="35" spans="1:6" x14ac:dyDescent="0.2">
      <c r="A35" s="9" t="s">
        <v>625</v>
      </c>
      <c r="B35" s="9" t="s">
        <v>1033</v>
      </c>
      <c r="C35" s="9" t="s">
        <v>142</v>
      </c>
      <c r="D35" s="64">
        <v>1000</v>
      </c>
      <c r="E35" s="60">
        <v>9987.93</v>
      </c>
      <c r="F35" s="10">
        <f t="shared" si="0"/>
        <v>0.54469755261145125</v>
      </c>
    </row>
    <row r="36" spans="1:6" x14ac:dyDescent="0.2">
      <c r="A36" s="9" t="s">
        <v>34</v>
      </c>
      <c r="B36" s="9" t="s">
        <v>964</v>
      </c>
      <c r="C36" s="9" t="s">
        <v>13</v>
      </c>
      <c r="D36" s="64">
        <v>1000</v>
      </c>
      <c r="E36" s="60">
        <v>9963.94</v>
      </c>
      <c r="F36" s="10">
        <f t="shared" si="0"/>
        <v>0.543389244054308</v>
      </c>
    </row>
    <row r="37" spans="1:6" x14ac:dyDescent="0.2">
      <c r="A37" s="9" t="s">
        <v>626</v>
      </c>
      <c r="B37" s="9" t="s">
        <v>1034</v>
      </c>
      <c r="C37" s="9" t="s">
        <v>127</v>
      </c>
      <c r="D37" s="64">
        <v>1000</v>
      </c>
      <c r="E37" s="60">
        <v>9936.23</v>
      </c>
      <c r="F37" s="10">
        <f t="shared" si="0"/>
        <v>0.54187806314065878</v>
      </c>
    </row>
    <row r="38" spans="1:6" x14ac:dyDescent="0.2">
      <c r="A38" s="9" t="s">
        <v>627</v>
      </c>
      <c r="B38" s="9" t="s">
        <v>1035</v>
      </c>
      <c r="C38" s="9" t="s">
        <v>540</v>
      </c>
      <c r="D38" s="64">
        <v>1000</v>
      </c>
      <c r="E38" s="60">
        <v>9842.6299999999992</v>
      </c>
      <c r="F38" s="10">
        <f t="shared" si="0"/>
        <v>0.53677353288019125</v>
      </c>
    </row>
    <row r="39" spans="1:6" x14ac:dyDescent="0.2">
      <c r="A39" s="9" t="s">
        <v>628</v>
      </c>
      <c r="B39" s="9" t="s">
        <v>1036</v>
      </c>
      <c r="C39" s="9" t="s">
        <v>540</v>
      </c>
      <c r="D39" s="64">
        <v>1000</v>
      </c>
      <c r="E39" s="60">
        <v>9799.7800000000007</v>
      </c>
      <c r="F39" s="10">
        <f t="shared" si="0"/>
        <v>0.53443668328979566</v>
      </c>
    </row>
    <row r="40" spans="1:6" x14ac:dyDescent="0.2">
      <c r="A40" s="9" t="s">
        <v>128</v>
      </c>
      <c r="B40" s="9" t="s">
        <v>929</v>
      </c>
      <c r="C40" s="9" t="s">
        <v>65</v>
      </c>
      <c r="D40" s="64">
        <v>960</v>
      </c>
      <c r="E40" s="60">
        <v>9548.7263999999996</v>
      </c>
      <c r="F40" s="10">
        <f t="shared" si="0"/>
        <v>0.52074532967655496</v>
      </c>
    </row>
    <row r="41" spans="1:6" x14ac:dyDescent="0.2">
      <c r="A41" s="9" t="s">
        <v>629</v>
      </c>
      <c r="B41" s="9" t="s">
        <v>1436</v>
      </c>
      <c r="C41" s="9" t="s">
        <v>13</v>
      </c>
      <c r="D41" s="64">
        <v>950</v>
      </c>
      <c r="E41" s="60">
        <v>9516.9765000000007</v>
      </c>
      <c r="F41" s="10">
        <f t="shared" si="0"/>
        <v>0.51901383047445226</v>
      </c>
    </row>
    <row r="42" spans="1:6" x14ac:dyDescent="0.2">
      <c r="A42" s="9" t="s">
        <v>338</v>
      </c>
      <c r="B42" s="9" t="s">
        <v>927</v>
      </c>
      <c r="C42" s="9" t="s">
        <v>142</v>
      </c>
      <c r="D42" s="64">
        <v>950</v>
      </c>
      <c r="E42" s="60">
        <v>9462.2754999999997</v>
      </c>
      <c r="F42" s="10">
        <f t="shared" si="0"/>
        <v>0.51603067972896244</v>
      </c>
    </row>
    <row r="43" spans="1:6" x14ac:dyDescent="0.2">
      <c r="A43" s="9" t="s">
        <v>156</v>
      </c>
      <c r="B43" s="9" t="s">
        <v>971</v>
      </c>
      <c r="C43" s="9" t="s">
        <v>118</v>
      </c>
      <c r="D43" s="64">
        <v>938</v>
      </c>
      <c r="E43" s="60">
        <v>9247.1792000000005</v>
      </c>
      <c r="F43" s="10">
        <f t="shared" si="0"/>
        <v>0.50430027831587909</v>
      </c>
    </row>
    <row r="44" spans="1:6" x14ac:dyDescent="0.2">
      <c r="A44" s="9" t="s">
        <v>404</v>
      </c>
      <c r="B44" s="9" t="s">
        <v>1037</v>
      </c>
      <c r="C44" s="9" t="s">
        <v>127</v>
      </c>
      <c r="D44" s="64">
        <v>840</v>
      </c>
      <c r="E44" s="60">
        <v>8413.8683999999994</v>
      </c>
      <c r="F44" s="10">
        <f t="shared" si="0"/>
        <v>0.45885519076273334</v>
      </c>
    </row>
    <row r="45" spans="1:6" x14ac:dyDescent="0.2">
      <c r="A45" s="9" t="s">
        <v>630</v>
      </c>
      <c r="B45" s="9" t="s">
        <v>1038</v>
      </c>
      <c r="C45" s="9" t="s">
        <v>611</v>
      </c>
      <c r="D45" s="64">
        <v>840</v>
      </c>
      <c r="E45" s="60">
        <v>8339.8223999999991</v>
      </c>
      <c r="F45" s="10">
        <f t="shared" si="0"/>
        <v>0.45481704922783395</v>
      </c>
    </row>
    <row r="46" spans="1:6" x14ac:dyDescent="0.2">
      <c r="A46" s="9" t="s">
        <v>631</v>
      </c>
      <c r="B46" s="9" t="s">
        <v>1039</v>
      </c>
      <c r="C46" s="9" t="s">
        <v>13</v>
      </c>
      <c r="D46" s="64">
        <v>800</v>
      </c>
      <c r="E46" s="60">
        <v>8026.9520000000002</v>
      </c>
      <c r="F46" s="10">
        <f t="shared" si="0"/>
        <v>0.43775448059103278</v>
      </c>
    </row>
    <row r="47" spans="1:6" x14ac:dyDescent="0.2">
      <c r="A47" s="9" t="s">
        <v>632</v>
      </c>
      <c r="B47" s="9" t="s">
        <v>1040</v>
      </c>
      <c r="C47" s="9" t="s">
        <v>127</v>
      </c>
      <c r="D47" s="64">
        <v>800</v>
      </c>
      <c r="E47" s="60">
        <v>8013.2079999999996</v>
      </c>
      <c r="F47" s="10">
        <f t="shared" si="0"/>
        <v>0.43700494358355552</v>
      </c>
    </row>
    <row r="48" spans="1:6" x14ac:dyDescent="0.2">
      <c r="A48" s="9" t="s">
        <v>633</v>
      </c>
      <c r="B48" s="9" t="s">
        <v>1041</v>
      </c>
      <c r="C48" s="9" t="s">
        <v>127</v>
      </c>
      <c r="D48" s="64">
        <v>800</v>
      </c>
      <c r="E48" s="60">
        <v>8013.2079999999996</v>
      </c>
      <c r="F48" s="10">
        <f t="shared" si="0"/>
        <v>0.43700494358355552</v>
      </c>
    </row>
    <row r="49" spans="1:6" x14ac:dyDescent="0.2">
      <c r="A49" s="9" t="s">
        <v>634</v>
      </c>
      <c r="B49" s="9" t="s">
        <v>1042</v>
      </c>
      <c r="C49" s="9" t="s">
        <v>127</v>
      </c>
      <c r="D49" s="64">
        <v>800</v>
      </c>
      <c r="E49" s="60">
        <v>7997.44</v>
      </c>
      <c r="F49" s="10">
        <f t="shared" si="0"/>
        <v>0.43614502656275367</v>
      </c>
    </row>
    <row r="50" spans="1:6" x14ac:dyDescent="0.2">
      <c r="A50" s="9" t="s">
        <v>635</v>
      </c>
      <c r="B50" s="9" t="s">
        <v>1043</v>
      </c>
      <c r="C50" s="9" t="s">
        <v>127</v>
      </c>
      <c r="D50" s="64">
        <v>800</v>
      </c>
      <c r="E50" s="60">
        <v>7997.44</v>
      </c>
      <c r="F50" s="10">
        <f t="shared" si="0"/>
        <v>0.43614502656275367</v>
      </c>
    </row>
    <row r="51" spans="1:6" x14ac:dyDescent="0.2">
      <c r="A51" s="9" t="s">
        <v>431</v>
      </c>
      <c r="B51" s="9" t="s">
        <v>1044</v>
      </c>
      <c r="C51" s="9" t="s">
        <v>118</v>
      </c>
      <c r="D51" s="64">
        <v>794</v>
      </c>
      <c r="E51" s="60">
        <v>7943.9779399999998</v>
      </c>
      <c r="F51" s="10">
        <f t="shared" si="0"/>
        <v>0.43322944212838477</v>
      </c>
    </row>
    <row r="52" spans="1:6" x14ac:dyDescent="0.2">
      <c r="A52" s="9" t="s">
        <v>636</v>
      </c>
      <c r="B52" s="9" t="s">
        <v>1437</v>
      </c>
      <c r="C52" s="9" t="s">
        <v>13</v>
      </c>
      <c r="D52" s="64">
        <v>500</v>
      </c>
      <c r="E52" s="60">
        <v>7568.09</v>
      </c>
      <c r="F52" s="10">
        <f t="shared" si="0"/>
        <v>0.41273017541604701</v>
      </c>
    </row>
    <row r="53" spans="1:6" x14ac:dyDescent="0.2">
      <c r="A53" s="9" t="s">
        <v>637</v>
      </c>
      <c r="B53" s="9" t="s">
        <v>1045</v>
      </c>
      <c r="C53" s="9" t="s">
        <v>22</v>
      </c>
      <c r="D53" s="64">
        <v>750</v>
      </c>
      <c r="E53" s="60">
        <v>7460.37</v>
      </c>
      <c r="F53" s="10">
        <f t="shared" si="0"/>
        <v>0.40685560277013283</v>
      </c>
    </row>
    <row r="54" spans="1:6" x14ac:dyDescent="0.2">
      <c r="A54" s="9" t="s">
        <v>440</v>
      </c>
      <c r="B54" s="9" t="s">
        <v>1046</v>
      </c>
      <c r="C54" s="9" t="s">
        <v>118</v>
      </c>
      <c r="D54" s="64">
        <v>750</v>
      </c>
      <c r="E54" s="60">
        <v>7419.5550000000003</v>
      </c>
      <c r="F54" s="10">
        <f t="shared" si="0"/>
        <v>0.40462973308443856</v>
      </c>
    </row>
    <row r="55" spans="1:6" x14ac:dyDescent="0.2">
      <c r="A55" s="9" t="s">
        <v>638</v>
      </c>
      <c r="B55" s="9" t="s">
        <v>1047</v>
      </c>
      <c r="C55" s="9" t="s">
        <v>20</v>
      </c>
      <c r="D55" s="64">
        <v>700</v>
      </c>
      <c r="E55" s="60">
        <v>7016.9539999999997</v>
      </c>
      <c r="F55" s="10">
        <f t="shared" si="0"/>
        <v>0.38267365415928362</v>
      </c>
    </row>
    <row r="56" spans="1:6" x14ac:dyDescent="0.2">
      <c r="A56" s="9" t="s">
        <v>560</v>
      </c>
      <c r="B56" s="9" t="s">
        <v>1048</v>
      </c>
      <c r="C56" s="9" t="s">
        <v>540</v>
      </c>
      <c r="D56" s="64">
        <v>700</v>
      </c>
      <c r="E56" s="60">
        <v>6907.8310000000001</v>
      </c>
      <c r="F56" s="10">
        <f t="shared" si="0"/>
        <v>0.37672256809504212</v>
      </c>
    </row>
    <row r="57" spans="1:6" x14ac:dyDescent="0.2">
      <c r="A57" s="9" t="s">
        <v>439</v>
      </c>
      <c r="B57" s="9" t="s">
        <v>1049</v>
      </c>
      <c r="C57" s="9" t="s">
        <v>138</v>
      </c>
      <c r="D57" s="64">
        <v>570</v>
      </c>
      <c r="E57" s="60">
        <v>6267.8468346999998</v>
      </c>
      <c r="F57" s="10">
        <f t="shared" si="0"/>
        <v>0.341820660637842</v>
      </c>
    </row>
    <row r="58" spans="1:6" x14ac:dyDescent="0.2">
      <c r="A58" s="9" t="s">
        <v>336</v>
      </c>
      <c r="B58" s="9" t="s">
        <v>923</v>
      </c>
      <c r="C58" s="9" t="s">
        <v>142</v>
      </c>
      <c r="D58" s="64">
        <v>600</v>
      </c>
      <c r="E58" s="60">
        <v>5933.64</v>
      </c>
      <c r="F58" s="10">
        <f t="shared" si="0"/>
        <v>0.32359449716582034</v>
      </c>
    </row>
    <row r="59" spans="1:6" x14ac:dyDescent="0.2">
      <c r="A59" s="9" t="s">
        <v>239</v>
      </c>
      <c r="B59" s="9" t="s">
        <v>1050</v>
      </c>
      <c r="C59" s="9" t="s">
        <v>127</v>
      </c>
      <c r="D59" s="64">
        <v>520</v>
      </c>
      <c r="E59" s="60">
        <v>5198.3360000000002</v>
      </c>
      <c r="F59" s="10">
        <f t="shared" si="0"/>
        <v>0.28349426726578997</v>
      </c>
    </row>
    <row r="60" spans="1:6" x14ac:dyDescent="0.2">
      <c r="A60" s="9" t="s">
        <v>639</v>
      </c>
      <c r="B60" s="9" t="s">
        <v>1051</v>
      </c>
      <c r="C60" s="9" t="s">
        <v>114</v>
      </c>
      <c r="D60" s="64">
        <v>500</v>
      </c>
      <c r="E60" s="60">
        <v>5053.3500000000004</v>
      </c>
      <c r="F60" s="10">
        <f t="shared" si="0"/>
        <v>0.27558737170655756</v>
      </c>
    </row>
    <row r="61" spans="1:6" x14ac:dyDescent="0.2">
      <c r="A61" s="9" t="s">
        <v>539</v>
      </c>
      <c r="B61" s="9" t="s">
        <v>934</v>
      </c>
      <c r="C61" s="9" t="s">
        <v>540</v>
      </c>
      <c r="D61" s="64">
        <v>500</v>
      </c>
      <c r="E61" s="60">
        <v>5015.4617644999998</v>
      </c>
      <c r="F61" s="10">
        <f t="shared" si="0"/>
        <v>0.27352111481953328</v>
      </c>
    </row>
    <row r="62" spans="1:6" x14ac:dyDescent="0.2">
      <c r="A62" s="9" t="s">
        <v>422</v>
      </c>
      <c r="B62" s="9" t="s">
        <v>1052</v>
      </c>
      <c r="C62" s="9" t="s">
        <v>202</v>
      </c>
      <c r="D62" s="64">
        <v>500</v>
      </c>
      <c r="E62" s="60">
        <v>5010.9549999999999</v>
      </c>
      <c r="F62" s="10">
        <f t="shared" si="0"/>
        <v>0.27327533580492802</v>
      </c>
    </row>
    <row r="63" spans="1:6" x14ac:dyDescent="0.2">
      <c r="A63" s="9" t="s">
        <v>640</v>
      </c>
      <c r="B63" s="9" t="s">
        <v>1053</v>
      </c>
      <c r="C63" s="9" t="s">
        <v>162</v>
      </c>
      <c r="D63" s="64">
        <v>500</v>
      </c>
      <c r="E63" s="60">
        <v>5004.2550000000001</v>
      </c>
      <c r="F63" s="10">
        <f t="shared" si="0"/>
        <v>0.27290994742089886</v>
      </c>
    </row>
    <row r="64" spans="1:6" x14ac:dyDescent="0.2">
      <c r="A64" s="9" t="s">
        <v>641</v>
      </c>
      <c r="B64" s="9" t="s">
        <v>1053</v>
      </c>
      <c r="C64" s="9" t="s">
        <v>162</v>
      </c>
      <c r="D64" s="64">
        <v>500</v>
      </c>
      <c r="E64" s="60">
        <v>5004.2550000000001</v>
      </c>
      <c r="F64" s="10">
        <f t="shared" si="0"/>
        <v>0.27290994742089886</v>
      </c>
    </row>
    <row r="65" spans="1:6" x14ac:dyDescent="0.2">
      <c r="A65" s="9" t="s">
        <v>642</v>
      </c>
      <c r="B65" s="9" t="s">
        <v>1054</v>
      </c>
      <c r="C65" s="9" t="s">
        <v>127</v>
      </c>
      <c r="D65" s="64">
        <v>500</v>
      </c>
      <c r="E65" s="60">
        <v>4994.72</v>
      </c>
      <c r="F65" s="10">
        <f t="shared" si="0"/>
        <v>0.27238995066840355</v>
      </c>
    </row>
    <row r="66" spans="1:6" x14ac:dyDescent="0.2">
      <c r="A66" s="9" t="s">
        <v>643</v>
      </c>
      <c r="B66" s="9" t="s">
        <v>1055</v>
      </c>
      <c r="C66" s="9" t="s">
        <v>13</v>
      </c>
      <c r="D66" s="64">
        <v>50</v>
      </c>
      <c r="E66" s="60">
        <v>4979.41</v>
      </c>
      <c r="F66" s="10">
        <f t="shared" si="0"/>
        <v>0.27155501094310697</v>
      </c>
    </row>
    <row r="67" spans="1:6" x14ac:dyDescent="0.2">
      <c r="A67" s="9" t="s">
        <v>238</v>
      </c>
      <c r="B67" s="9" t="s">
        <v>1056</v>
      </c>
      <c r="C67" s="9" t="s">
        <v>127</v>
      </c>
      <c r="D67" s="64">
        <v>400</v>
      </c>
      <c r="E67" s="60">
        <v>3999.9275332000002</v>
      </c>
      <c r="F67" s="10">
        <f t="shared" si="0"/>
        <v>0.21813836680445292</v>
      </c>
    </row>
    <row r="68" spans="1:6" x14ac:dyDescent="0.2">
      <c r="A68" s="9" t="s">
        <v>644</v>
      </c>
      <c r="B68" s="9" t="s">
        <v>1438</v>
      </c>
      <c r="C68" s="9" t="s">
        <v>13</v>
      </c>
      <c r="D68" s="64">
        <v>350</v>
      </c>
      <c r="E68" s="60">
        <v>3510.7694999999999</v>
      </c>
      <c r="F68" s="10">
        <f t="shared" si="0"/>
        <v>0.19146184989611745</v>
      </c>
    </row>
    <row r="69" spans="1:6" x14ac:dyDescent="0.2">
      <c r="A69" s="9" t="s">
        <v>645</v>
      </c>
      <c r="B69" s="9" t="s">
        <v>1057</v>
      </c>
      <c r="C69" s="9" t="s">
        <v>142</v>
      </c>
      <c r="D69" s="64">
        <v>350</v>
      </c>
      <c r="E69" s="60">
        <v>3472.511</v>
      </c>
      <c r="F69" s="10">
        <f t="shared" si="0"/>
        <v>0.18937540041994119</v>
      </c>
    </row>
    <row r="70" spans="1:6" x14ac:dyDescent="0.2">
      <c r="A70" s="9" t="s">
        <v>169</v>
      </c>
      <c r="B70" s="9" t="s">
        <v>1058</v>
      </c>
      <c r="C70" s="9" t="s">
        <v>20</v>
      </c>
      <c r="D70" s="64">
        <v>340</v>
      </c>
      <c r="E70" s="60">
        <v>3416.5511999999999</v>
      </c>
      <c r="F70" s="10">
        <f t="shared" si="0"/>
        <v>0.18632360028671774</v>
      </c>
    </row>
    <row r="71" spans="1:6" x14ac:dyDescent="0.2">
      <c r="A71" s="9" t="s">
        <v>646</v>
      </c>
      <c r="B71" s="9" t="s">
        <v>1439</v>
      </c>
      <c r="C71" s="9" t="s">
        <v>13</v>
      </c>
      <c r="D71" s="64">
        <v>250</v>
      </c>
      <c r="E71" s="60">
        <v>2509.665</v>
      </c>
      <c r="F71" s="10">
        <f t="shared" si="0"/>
        <v>0.13686603564248226</v>
      </c>
    </row>
    <row r="72" spans="1:6" x14ac:dyDescent="0.2">
      <c r="A72" s="9" t="s">
        <v>647</v>
      </c>
      <c r="B72" s="9" t="s">
        <v>1440</v>
      </c>
      <c r="C72" s="9" t="s">
        <v>13</v>
      </c>
      <c r="D72" s="64">
        <v>250</v>
      </c>
      <c r="E72" s="60">
        <v>2506.4074999999998</v>
      </c>
      <c r="F72" s="10">
        <f t="shared" ref="F72:F94" si="1">E72/$E$173*100</f>
        <v>0.13668838599159044</v>
      </c>
    </row>
    <row r="73" spans="1:6" x14ac:dyDescent="0.2">
      <c r="A73" s="9" t="s">
        <v>648</v>
      </c>
      <c r="B73" s="9" t="s">
        <v>1059</v>
      </c>
      <c r="C73" s="9" t="s">
        <v>13</v>
      </c>
      <c r="D73" s="64">
        <v>250</v>
      </c>
      <c r="E73" s="60">
        <v>2505.6624999999999</v>
      </c>
      <c r="F73" s="10">
        <f t="shared" si="1"/>
        <v>0.1366477569847096</v>
      </c>
    </row>
    <row r="74" spans="1:6" x14ac:dyDescent="0.2">
      <c r="A74" s="9" t="s">
        <v>173</v>
      </c>
      <c r="B74" s="9" t="s">
        <v>1060</v>
      </c>
      <c r="C74" s="9" t="s">
        <v>127</v>
      </c>
      <c r="D74" s="64">
        <v>250</v>
      </c>
      <c r="E74" s="60">
        <v>2501.8535418000001</v>
      </c>
      <c r="F74" s="10">
        <f t="shared" si="1"/>
        <v>0.13644003324119724</v>
      </c>
    </row>
    <row r="75" spans="1:6" x14ac:dyDescent="0.2">
      <c r="A75" s="9" t="s">
        <v>649</v>
      </c>
      <c r="B75" s="9" t="s">
        <v>1061</v>
      </c>
      <c r="C75" s="9" t="s">
        <v>13</v>
      </c>
      <c r="D75" s="64">
        <v>25</v>
      </c>
      <c r="E75" s="60">
        <v>2500.4499999999998</v>
      </c>
      <c r="F75" s="10">
        <f t="shared" si="1"/>
        <v>0.13636349027549283</v>
      </c>
    </row>
    <row r="76" spans="1:6" x14ac:dyDescent="0.2">
      <c r="A76" s="9" t="s">
        <v>650</v>
      </c>
      <c r="B76" s="9" t="s">
        <v>1062</v>
      </c>
      <c r="C76" s="9" t="s">
        <v>116</v>
      </c>
      <c r="D76" s="64">
        <v>250</v>
      </c>
      <c r="E76" s="60">
        <v>2484.5574999999999</v>
      </c>
      <c r="F76" s="10">
        <f t="shared" si="1"/>
        <v>0.13549678357501763</v>
      </c>
    </row>
    <row r="77" spans="1:6" x14ac:dyDescent="0.2">
      <c r="A77" s="9" t="s">
        <v>651</v>
      </c>
      <c r="B77" s="9" t="s">
        <v>1441</v>
      </c>
      <c r="C77" s="9" t="s">
        <v>9</v>
      </c>
      <c r="D77" s="64">
        <v>250</v>
      </c>
      <c r="E77" s="60">
        <v>2477.0300000000002</v>
      </c>
      <c r="F77" s="10">
        <f t="shared" si="1"/>
        <v>0.13508626699878185</v>
      </c>
    </row>
    <row r="78" spans="1:6" x14ac:dyDescent="0.2">
      <c r="A78" s="9" t="s">
        <v>236</v>
      </c>
      <c r="B78" s="9" t="s">
        <v>1063</v>
      </c>
      <c r="C78" s="9" t="s">
        <v>127</v>
      </c>
      <c r="D78" s="64">
        <v>250</v>
      </c>
      <c r="E78" s="60">
        <v>2464.5174999999999</v>
      </c>
      <c r="F78" s="10">
        <f t="shared" si="1"/>
        <v>0.13440389055771237</v>
      </c>
    </row>
    <row r="79" spans="1:6" x14ac:dyDescent="0.2">
      <c r="A79" s="9" t="s">
        <v>652</v>
      </c>
      <c r="B79" s="9" t="s">
        <v>1064</v>
      </c>
      <c r="C79" s="9" t="s">
        <v>13</v>
      </c>
      <c r="D79" s="64">
        <v>200</v>
      </c>
      <c r="E79" s="60">
        <v>2001.5170000000001</v>
      </c>
      <c r="F79" s="10">
        <f t="shared" si="1"/>
        <v>0.10915388988611396</v>
      </c>
    </row>
    <row r="80" spans="1:6" x14ac:dyDescent="0.2">
      <c r="A80" s="9" t="s">
        <v>346</v>
      </c>
      <c r="B80" s="9" t="s">
        <v>924</v>
      </c>
      <c r="C80" s="9" t="s">
        <v>142</v>
      </c>
      <c r="D80" s="64">
        <v>200</v>
      </c>
      <c r="E80" s="60">
        <v>1959.8620000000001</v>
      </c>
      <c r="F80" s="10">
        <f t="shared" si="1"/>
        <v>0.10688221031346677</v>
      </c>
    </row>
    <row r="81" spans="1:6" x14ac:dyDescent="0.2">
      <c r="A81" s="9" t="s">
        <v>653</v>
      </c>
      <c r="B81" s="9" t="s">
        <v>1065</v>
      </c>
      <c r="C81" s="9" t="s">
        <v>106</v>
      </c>
      <c r="D81" s="64">
        <v>150</v>
      </c>
      <c r="E81" s="60">
        <v>1531.9079999999999</v>
      </c>
      <c r="F81" s="10">
        <f t="shared" si="1"/>
        <v>8.3543490836029397E-2</v>
      </c>
    </row>
    <row r="82" spans="1:6" x14ac:dyDescent="0.2">
      <c r="A82" s="9" t="s">
        <v>339</v>
      </c>
      <c r="B82" s="9" t="s">
        <v>935</v>
      </c>
      <c r="C82" s="9" t="s">
        <v>13</v>
      </c>
      <c r="D82" s="64">
        <v>110</v>
      </c>
      <c r="E82" s="60">
        <v>1102.4882</v>
      </c>
      <c r="F82" s="10">
        <f t="shared" si="1"/>
        <v>6.0124833105859199E-2</v>
      </c>
    </row>
    <row r="83" spans="1:6" x14ac:dyDescent="0.2">
      <c r="A83" s="9" t="s">
        <v>441</v>
      </c>
      <c r="B83" s="9" t="s">
        <v>1066</v>
      </c>
      <c r="C83" s="9" t="s">
        <v>13</v>
      </c>
      <c r="D83" s="64">
        <v>100</v>
      </c>
      <c r="E83" s="60">
        <v>1002.9109999999999</v>
      </c>
      <c r="F83" s="10">
        <f t="shared" si="1"/>
        <v>5.4694332778373815E-2</v>
      </c>
    </row>
    <row r="84" spans="1:6" x14ac:dyDescent="0.2">
      <c r="A84" s="9" t="s">
        <v>481</v>
      </c>
      <c r="B84" s="9" t="s">
        <v>1067</v>
      </c>
      <c r="C84" s="9" t="s">
        <v>482</v>
      </c>
      <c r="D84" s="64">
        <v>90</v>
      </c>
      <c r="E84" s="60">
        <v>900.86159999999995</v>
      </c>
      <c r="F84" s="10">
        <f t="shared" si="1"/>
        <v>4.9129009590739639E-2</v>
      </c>
    </row>
    <row r="85" spans="1:6" x14ac:dyDescent="0.2">
      <c r="A85" s="9" t="s">
        <v>575</v>
      </c>
      <c r="B85" s="9" t="s">
        <v>1068</v>
      </c>
      <c r="C85" s="9" t="s">
        <v>13</v>
      </c>
      <c r="D85" s="64">
        <v>90</v>
      </c>
      <c r="E85" s="60">
        <v>895.68989999999997</v>
      </c>
      <c r="F85" s="10">
        <f t="shared" si="1"/>
        <v>4.884696793317489E-2</v>
      </c>
    </row>
    <row r="86" spans="1:6" x14ac:dyDescent="0.2">
      <c r="A86" s="9" t="s">
        <v>27</v>
      </c>
      <c r="B86" s="9" t="s">
        <v>942</v>
      </c>
      <c r="C86" s="9" t="s">
        <v>28</v>
      </c>
      <c r="D86" s="64">
        <v>80</v>
      </c>
      <c r="E86" s="60">
        <v>793.90800000000002</v>
      </c>
      <c r="F86" s="10">
        <f t="shared" si="1"/>
        <v>4.3296233013112029E-2</v>
      </c>
    </row>
    <row r="87" spans="1:6" x14ac:dyDescent="0.2">
      <c r="A87" s="9" t="s">
        <v>155</v>
      </c>
      <c r="B87" s="9" t="s">
        <v>1069</v>
      </c>
      <c r="C87" s="9" t="s">
        <v>116</v>
      </c>
      <c r="D87" s="64">
        <v>70</v>
      </c>
      <c r="E87" s="60">
        <v>682.81640000000004</v>
      </c>
      <c r="F87" s="10">
        <f t="shared" si="1"/>
        <v>3.7237788206661619E-2</v>
      </c>
    </row>
    <row r="88" spans="1:6" x14ac:dyDescent="0.2">
      <c r="A88" s="9" t="s">
        <v>140</v>
      </c>
      <c r="B88" s="9" t="s">
        <v>965</v>
      </c>
      <c r="C88" s="9" t="s">
        <v>118</v>
      </c>
      <c r="D88" s="64">
        <v>61</v>
      </c>
      <c r="E88" s="60">
        <v>596.67454999999995</v>
      </c>
      <c r="F88" s="10">
        <f t="shared" si="1"/>
        <v>3.2539992479977235E-2</v>
      </c>
    </row>
    <row r="89" spans="1:6" x14ac:dyDescent="0.2">
      <c r="A89" s="9" t="s">
        <v>654</v>
      </c>
      <c r="B89" s="9" t="s">
        <v>1070</v>
      </c>
      <c r="C89" s="9" t="s">
        <v>9</v>
      </c>
      <c r="D89" s="64">
        <v>500</v>
      </c>
      <c r="E89" s="60">
        <v>500.56349999999998</v>
      </c>
      <c r="F89" s="10">
        <f t="shared" si="1"/>
        <v>2.7298520652089289E-2</v>
      </c>
    </row>
    <row r="90" spans="1:6" x14ac:dyDescent="0.2">
      <c r="A90" s="9" t="s">
        <v>480</v>
      </c>
      <c r="B90" s="9" t="s">
        <v>1071</v>
      </c>
      <c r="C90" s="9" t="s">
        <v>142</v>
      </c>
      <c r="D90" s="64">
        <v>50</v>
      </c>
      <c r="E90" s="60">
        <v>499.95299999999997</v>
      </c>
      <c r="F90" s="10">
        <f t="shared" si="1"/>
        <v>2.7265226680678871E-2</v>
      </c>
    </row>
    <row r="91" spans="1:6" x14ac:dyDescent="0.2">
      <c r="A91" s="9" t="s">
        <v>402</v>
      </c>
      <c r="B91" s="9" t="s">
        <v>1072</v>
      </c>
      <c r="C91" s="9" t="s">
        <v>13</v>
      </c>
      <c r="D91" s="64">
        <v>50</v>
      </c>
      <c r="E91" s="60">
        <v>493.77800000000002</v>
      </c>
      <c r="F91" s="10">
        <f t="shared" si="1"/>
        <v>2.6928469475995247E-2</v>
      </c>
    </row>
    <row r="92" spans="1:6" x14ac:dyDescent="0.2">
      <c r="A92" s="9" t="s">
        <v>433</v>
      </c>
      <c r="B92" s="9" t="s">
        <v>1073</v>
      </c>
      <c r="C92" s="9" t="s">
        <v>142</v>
      </c>
      <c r="D92" s="64">
        <v>50</v>
      </c>
      <c r="E92" s="60">
        <v>488.97500000000002</v>
      </c>
      <c r="F92" s="10">
        <f t="shared" si="1"/>
        <v>2.6666535086668046E-2</v>
      </c>
    </row>
    <row r="93" spans="1:6" x14ac:dyDescent="0.2">
      <c r="A93" s="9" t="s">
        <v>655</v>
      </c>
      <c r="B93" s="9" t="s">
        <v>1074</v>
      </c>
      <c r="C93" s="9" t="s">
        <v>13</v>
      </c>
      <c r="D93" s="64">
        <v>47</v>
      </c>
      <c r="E93" s="60">
        <v>471.62243999999998</v>
      </c>
      <c r="F93" s="10">
        <f t="shared" si="1"/>
        <v>2.57202031676875E-2</v>
      </c>
    </row>
    <row r="94" spans="1:6" x14ac:dyDescent="0.2">
      <c r="A94" s="9" t="s">
        <v>42</v>
      </c>
      <c r="B94" s="9" t="s">
        <v>1075</v>
      </c>
      <c r="C94" s="9" t="s">
        <v>13</v>
      </c>
      <c r="D94" s="64">
        <v>20</v>
      </c>
      <c r="E94" s="60">
        <v>200.92619999999999</v>
      </c>
      <c r="F94" s="10">
        <f t="shared" si="1"/>
        <v>1.0957626795093576E-2</v>
      </c>
    </row>
    <row r="95" spans="1:6" x14ac:dyDescent="0.2">
      <c r="A95" s="8" t="s">
        <v>45</v>
      </c>
      <c r="B95" s="9"/>
      <c r="C95" s="9"/>
      <c r="D95" s="64"/>
      <c r="E95" s="61">
        <f>SUM(E7:E94)</f>
        <v>875179.2551496001</v>
      </c>
      <c r="F95" s="11">
        <f>SUM(F7:F94)</f>
        <v>47.728408026117513</v>
      </c>
    </row>
    <row r="96" spans="1:6" x14ac:dyDescent="0.2">
      <c r="A96" s="9"/>
      <c r="B96" s="9"/>
      <c r="C96" s="9"/>
      <c r="D96" s="64"/>
      <c r="E96" s="60"/>
      <c r="F96" s="10"/>
    </row>
    <row r="97" spans="1:6" x14ac:dyDescent="0.2">
      <c r="A97" s="8" t="s">
        <v>98</v>
      </c>
      <c r="B97" s="9"/>
      <c r="C97" s="9"/>
      <c r="D97" s="64"/>
      <c r="E97" s="60"/>
      <c r="F97" s="10"/>
    </row>
    <row r="98" spans="1:6" x14ac:dyDescent="0.2">
      <c r="A98" s="9" t="s">
        <v>657</v>
      </c>
      <c r="B98" s="9" t="s">
        <v>1076</v>
      </c>
      <c r="C98" s="9" t="s">
        <v>193</v>
      </c>
      <c r="D98" s="64">
        <v>32000</v>
      </c>
      <c r="E98" s="60">
        <v>32443.263999999999</v>
      </c>
      <c r="F98" s="10">
        <f t="shared" ref="F98:F137" si="2">E98/$E$173*100</f>
        <v>1.7693122097899368</v>
      </c>
    </row>
    <row r="99" spans="1:6" x14ac:dyDescent="0.2">
      <c r="A99" s="9" t="s">
        <v>244</v>
      </c>
      <c r="B99" s="9" t="s">
        <v>989</v>
      </c>
      <c r="C99" s="9" t="s">
        <v>193</v>
      </c>
      <c r="D99" s="64">
        <v>27500</v>
      </c>
      <c r="E99" s="60">
        <v>28026.6525</v>
      </c>
      <c r="F99" s="10">
        <f t="shared" si="2"/>
        <v>1.5284497413019127</v>
      </c>
    </row>
    <row r="100" spans="1:6" x14ac:dyDescent="0.2">
      <c r="A100" s="9" t="s">
        <v>659</v>
      </c>
      <c r="B100" s="9" t="s">
        <v>1077</v>
      </c>
      <c r="C100" s="9" t="s">
        <v>193</v>
      </c>
      <c r="D100" s="64">
        <v>15000</v>
      </c>
      <c r="E100" s="60">
        <v>15048.45</v>
      </c>
      <c r="F100" s="10">
        <f t="shared" si="2"/>
        <v>0.82067594442449976</v>
      </c>
    </row>
    <row r="101" spans="1:6" x14ac:dyDescent="0.2">
      <c r="A101" s="9" t="s">
        <v>201</v>
      </c>
      <c r="B101" s="9" t="s">
        <v>991</v>
      </c>
      <c r="C101" s="9" t="s">
        <v>202</v>
      </c>
      <c r="D101" s="64">
        <v>7990</v>
      </c>
      <c r="E101" s="60">
        <v>76765.523000000001</v>
      </c>
      <c r="F101" s="10">
        <f t="shared" si="2"/>
        <v>4.1864522982277688</v>
      </c>
    </row>
    <row r="102" spans="1:6" x14ac:dyDescent="0.2">
      <c r="A102" s="9" t="s">
        <v>398</v>
      </c>
      <c r="B102" s="9" t="s">
        <v>943</v>
      </c>
      <c r="C102" s="9" t="s">
        <v>114</v>
      </c>
      <c r="D102" s="64">
        <v>3900</v>
      </c>
      <c r="E102" s="60">
        <v>39096.758999999998</v>
      </c>
      <c r="F102" s="10">
        <f t="shared" si="2"/>
        <v>2.1321644166849114</v>
      </c>
    </row>
    <row r="103" spans="1:6" x14ac:dyDescent="0.2">
      <c r="A103" s="9" t="s">
        <v>667</v>
      </c>
      <c r="B103" s="9" t="s">
        <v>1078</v>
      </c>
      <c r="C103" s="9" t="s">
        <v>255</v>
      </c>
      <c r="D103" s="64">
        <v>3500</v>
      </c>
      <c r="E103" s="60">
        <v>35050.794334500002</v>
      </c>
      <c r="F103" s="10">
        <f t="shared" si="2"/>
        <v>1.9115153881824836</v>
      </c>
    </row>
    <row r="104" spans="1:6" x14ac:dyDescent="0.2">
      <c r="A104" s="9" t="s">
        <v>454</v>
      </c>
      <c r="B104" s="9" t="s">
        <v>1079</v>
      </c>
      <c r="C104" s="9" t="s">
        <v>255</v>
      </c>
      <c r="D104" s="64">
        <v>3450</v>
      </c>
      <c r="E104" s="60">
        <v>34537.671698899998</v>
      </c>
      <c r="F104" s="10">
        <f t="shared" si="2"/>
        <v>1.8835319477898436</v>
      </c>
    </row>
    <row r="105" spans="1:6" x14ac:dyDescent="0.2">
      <c r="A105" s="9" t="s">
        <v>449</v>
      </c>
      <c r="B105" s="9" t="s">
        <v>1080</v>
      </c>
      <c r="C105" s="9" t="s">
        <v>20</v>
      </c>
      <c r="D105" s="64">
        <v>3037</v>
      </c>
      <c r="E105" s="60">
        <v>35184.191659999997</v>
      </c>
      <c r="F105" s="10">
        <f t="shared" si="2"/>
        <v>1.9187902886598356</v>
      </c>
    </row>
    <row r="106" spans="1:6" x14ac:dyDescent="0.2">
      <c r="A106" s="9" t="s">
        <v>250</v>
      </c>
      <c r="B106" s="9" t="s">
        <v>1081</v>
      </c>
      <c r="C106" s="9" t="s">
        <v>135</v>
      </c>
      <c r="D106" s="64">
        <v>2500</v>
      </c>
      <c r="E106" s="60">
        <v>2113.13</v>
      </c>
      <c r="F106" s="10">
        <f t="shared" si="2"/>
        <v>0.11524076954382301</v>
      </c>
    </row>
    <row r="107" spans="1:6" x14ac:dyDescent="0.2">
      <c r="A107" s="9" t="s">
        <v>254</v>
      </c>
      <c r="B107" s="9" t="s">
        <v>1082</v>
      </c>
      <c r="C107" s="9" t="s">
        <v>255</v>
      </c>
      <c r="D107" s="64">
        <v>2350</v>
      </c>
      <c r="E107" s="60">
        <v>23531.041150000001</v>
      </c>
      <c r="F107" s="10">
        <f t="shared" si="2"/>
        <v>1.2832789701974634</v>
      </c>
    </row>
    <row r="108" spans="1:6" x14ac:dyDescent="0.2">
      <c r="A108" s="9" t="s">
        <v>450</v>
      </c>
      <c r="B108" s="9" t="s">
        <v>1083</v>
      </c>
      <c r="C108" s="9" t="s">
        <v>114</v>
      </c>
      <c r="D108" s="64">
        <v>2350</v>
      </c>
      <c r="E108" s="60">
        <v>23457.470874999999</v>
      </c>
      <c r="F108" s="10">
        <f t="shared" si="2"/>
        <v>1.2792667726012195</v>
      </c>
    </row>
    <row r="109" spans="1:6" x14ac:dyDescent="0.2">
      <c r="A109" s="9" t="s">
        <v>658</v>
      </c>
      <c r="B109" s="9" t="s">
        <v>1084</v>
      </c>
      <c r="C109" s="9" t="s">
        <v>187</v>
      </c>
      <c r="D109" s="64">
        <v>2250</v>
      </c>
      <c r="E109" s="60">
        <v>22449.622500000001</v>
      </c>
      <c r="F109" s="10">
        <f t="shared" si="2"/>
        <v>1.2243031772149957</v>
      </c>
    </row>
    <row r="110" spans="1:6" x14ac:dyDescent="0.2">
      <c r="A110" s="9" t="s">
        <v>662</v>
      </c>
      <c r="B110" s="9" t="s">
        <v>1085</v>
      </c>
      <c r="C110" s="9" t="s">
        <v>13</v>
      </c>
      <c r="D110" s="64">
        <v>2000</v>
      </c>
      <c r="E110" s="60">
        <v>10001.953334</v>
      </c>
      <c r="F110" s="10">
        <f t="shared" si="2"/>
        <v>0.54546232326055</v>
      </c>
    </row>
    <row r="111" spans="1:6" x14ac:dyDescent="0.2">
      <c r="A111" s="9" t="s">
        <v>668</v>
      </c>
      <c r="B111" s="9" t="s">
        <v>1086</v>
      </c>
      <c r="C111" s="9" t="s">
        <v>114</v>
      </c>
      <c r="D111" s="64">
        <v>2000</v>
      </c>
      <c r="E111" s="60">
        <v>19983.668109999999</v>
      </c>
      <c r="F111" s="10">
        <f t="shared" si="2"/>
        <v>1.0898209250281594</v>
      </c>
    </row>
    <row r="112" spans="1:6" x14ac:dyDescent="0.2">
      <c r="A112" s="9" t="s">
        <v>669</v>
      </c>
      <c r="B112" s="9" t="s">
        <v>1087</v>
      </c>
      <c r="C112" s="9" t="s">
        <v>255</v>
      </c>
      <c r="D112" s="64">
        <v>1500</v>
      </c>
      <c r="E112" s="60">
        <v>15016.378999500001</v>
      </c>
      <c r="F112" s="10">
        <f t="shared" si="2"/>
        <v>0.81892693382048576</v>
      </c>
    </row>
    <row r="113" spans="1:6" x14ac:dyDescent="0.2">
      <c r="A113" s="9" t="s">
        <v>660</v>
      </c>
      <c r="B113" s="9" t="s">
        <v>1088</v>
      </c>
      <c r="C113" s="9" t="s">
        <v>142</v>
      </c>
      <c r="D113" s="64">
        <v>1450</v>
      </c>
      <c r="E113" s="60">
        <v>14505.597</v>
      </c>
      <c r="F113" s="10">
        <f t="shared" si="2"/>
        <v>0.7910711413744399</v>
      </c>
    </row>
    <row r="114" spans="1:6" x14ac:dyDescent="0.2">
      <c r="A114" s="9" t="s">
        <v>212</v>
      </c>
      <c r="B114" s="9" t="s">
        <v>1089</v>
      </c>
      <c r="C114" s="9" t="s">
        <v>202</v>
      </c>
      <c r="D114" s="64">
        <v>1400</v>
      </c>
      <c r="E114" s="60">
        <v>13919.808000000001</v>
      </c>
      <c r="F114" s="10">
        <f t="shared" si="2"/>
        <v>0.75912479867412974</v>
      </c>
    </row>
    <row r="115" spans="1:6" x14ac:dyDescent="0.2">
      <c r="A115" s="9" t="s">
        <v>443</v>
      </c>
      <c r="B115" s="9" t="s">
        <v>1090</v>
      </c>
      <c r="C115" s="9" t="s">
        <v>135</v>
      </c>
      <c r="D115" s="64">
        <v>1190</v>
      </c>
      <c r="E115" s="60">
        <v>11573.0594</v>
      </c>
      <c r="F115" s="10">
        <f t="shared" si="2"/>
        <v>0.63114350334923763</v>
      </c>
    </row>
    <row r="116" spans="1:6" x14ac:dyDescent="0.2">
      <c r="A116" s="9" t="s">
        <v>661</v>
      </c>
      <c r="B116" s="9" t="s">
        <v>1091</v>
      </c>
      <c r="C116" s="9" t="s">
        <v>116</v>
      </c>
      <c r="D116" s="64">
        <v>1150</v>
      </c>
      <c r="E116" s="60">
        <v>11337.482</v>
      </c>
      <c r="F116" s="10">
        <f t="shared" si="2"/>
        <v>0.61829615327464071</v>
      </c>
    </row>
    <row r="117" spans="1:6" x14ac:dyDescent="0.2">
      <c r="A117" s="9" t="s">
        <v>663</v>
      </c>
      <c r="B117" s="9" t="s">
        <v>1092</v>
      </c>
      <c r="C117" s="9" t="s">
        <v>142</v>
      </c>
      <c r="D117" s="64">
        <v>1000</v>
      </c>
      <c r="E117" s="60">
        <v>9996.61</v>
      </c>
      <c r="F117" s="10">
        <f t="shared" si="2"/>
        <v>0.54517092144329804</v>
      </c>
    </row>
    <row r="118" spans="1:6" x14ac:dyDescent="0.2">
      <c r="A118" s="9" t="s">
        <v>664</v>
      </c>
      <c r="B118" s="9" t="s">
        <v>1093</v>
      </c>
      <c r="C118" s="9" t="s">
        <v>193</v>
      </c>
      <c r="D118" s="64">
        <v>1000</v>
      </c>
      <c r="E118" s="60">
        <v>9947.94</v>
      </c>
      <c r="F118" s="10">
        <f t="shared" si="2"/>
        <v>0.54251667477901433</v>
      </c>
    </row>
    <row r="119" spans="1:6" x14ac:dyDescent="0.2">
      <c r="A119" s="9" t="s">
        <v>665</v>
      </c>
      <c r="B119" s="9" t="s">
        <v>1094</v>
      </c>
      <c r="C119" s="9" t="s">
        <v>187</v>
      </c>
      <c r="D119" s="64">
        <v>1000</v>
      </c>
      <c r="E119" s="60">
        <v>9867.8700000000008</v>
      </c>
      <c r="F119" s="10">
        <f t="shared" si="2"/>
        <v>0.53815001091196701</v>
      </c>
    </row>
    <row r="120" spans="1:6" x14ac:dyDescent="0.2">
      <c r="A120" s="9" t="s">
        <v>253</v>
      </c>
      <c r="B120" s="9" t="s">
        <v>1004</v>
      </c>
      <c r="C120" s="9" t="s">
        <v>127</v>
      </c>
      <c r="D120" s="64">
        <v>1000</v>
      </c>
      <c r="E120" s="60">
        <v>12477.17</v>
      </c>
      <c r="F120" s="10">
        <f t="shared" si="2"/>
        <v>0.68044969903844155</v>
      </c>
    </row>
    <row r="121" spans="1:6" x14ac:dyDescent="0.2">
      <c r="A121" s="9" t="s">
        <v>670</v>
      </c>
      <c r="B121" s="9" t="s">
        <v>1095</v>
      </c>
      <c r="C121" s="9" t="s">
        <v>114</v>
      </c>
      <c r="D121" s="64">
        <v>1000</v>
      </c>
      <c r="E121" s="60">
        <v>10040.31</v>
      </c>
      <c r="F121" s="10">
        <f t="shared" si="2"/>
        <v>0.54755412627644362</v>
      </c>
    </row>
    <row r="122" spans="1:6" x14ac:dyDescent="0.2">
      <c r="A122" s="9" t="s">
        <v>671</v>
      </c>
      <c r="B122" s="9" t="s">
        <v>1096</v>
      </c>
      <c r="C122" s="9" t="s">
        <v>114</v>
      </c>
      <c r="D122" s="64">
        <v>1000</v>
      </c>
      <c r="E122" s="60">
        <v>10038.9</v>
      </c>
      <c r="F122" s="10">
        <f t="shared" si="2"/>
        <v>0.54747723110905844</v>
      </c>
    </row>
    <row r="123" spans="1:6" x14ac:dyDescent="0.2">
      <c r="A123" s="9" t="s">
        <v>672</v>
      </c>
      <c r="B123" s="9" t="s">
        <v>1097</v>
      </c>
      <c r="C123" s="9" t="s">
        <v>114</v>
      </c>
      <c r="D123" s="64">
        <v>1000</v>
      </c>
      <c r="E123" s="60">
        <v>10021.65</v>
      </c>
      <c r="F123" s="10">
        <f t="shared" si="2"/>
        <v>0.54653649235913249</v>
      </c>
    </row>
    <row r="124" spans="1:6" x14ac:dyDescent="0.2">
      <c r="A124" s="9" t="s">
        <v>673</v>
      </c>
      <c r="B124" s="9" t="s">
        <v>1098</v>
      </c>
      <c r="C124" s="9" t="s">
        <v>114</v>
      </c>
      <c r="D124" s="64">
        <v>1000</v>
      </c>
      <c r="E124" s="60">
        <v>10018.941999999999</v>
      </c>
      <c r="F124" s="10">
        <f t="shared" si="2"/>
        <v>0.54638881000928907</v>
      </c>
    </row>
    <row r="125" spans="1:6" x14ac:dyDescent="0.2">
      <c r="A125" s="9" t="s">
        <v>604</v>
      </c>
      <c r="B125" s="9" t="s">
        <v>1099</v>
      </c>
      <c r="C125" s="9" t="s">
        <v>114</v>
      </c>
      <c r="D125" s="64">
        <v>900</v>
      </c>
      <c r="E125" s="60">
        <v>9028.3410000000003</v>
      </c>
      <c r="F125" s="10">
        <f t="shared" si="2"/>
        <v>0.49236581021709425</v>
      </c>
    </row>
    <row r="126" spans="1:6" x14ac:dyDescent="0.2">
      <c r="A126" s="9" t="s">
        <v>584</v>
      </c>
      <c r="B126" s="9" t="s">
        <v>1100</v>
      </c>
      <c r="C126" s="9" t="s">
        <v>39</v>
      </c>
      <c r="D126" s="64">
        <v>850</v>
      </c>
      <c r="E126" s="60">
        <v>8508.8994999999995</v>
      </c>
      <c r="F126" s="10">
        <f t="shared" si="2"/>
        <v>0.46403776689131793</v>
      </c>
    </row>
    <row r="127" spans="1:6" x14ac:dyDescent="0.2">
      <c r="A127" s="9" t="s">
        <v>213</v>
      </c>
      <c r="B127" s="9" t="s">
        <v>1101</v>
      </c>
      <c r="C127" s="9" t="s">
        <v>185</v>
      </c>
      <c r="D127" s="64">
        <v>780</v>
      </c>
      <c r="E127" s="60">
        <v>13433.651400000001</v>
      </c>
      <c r="F127" s="10">
        <f t="shared" si="2"/>
        <v>0.7326119666653047</v>
      </c>
    </row>
    <row r="128" spans="1:6" x14ac:dyDescent="0.2">
      <c r="A128" s="9" t="s">
        <v>224</v>
      </c>
      <c r="B128" s="9" t="s">
        <v>1102</v>
      </c>
      <c r="C128" s="9" t="s">
        <v>127</v>
      </c>
      <c r="D128" s="64">
        <v>740</v>
      </c>
      <c r="E128" s="60">
        <v>9804.3709999999992</v>
      </c>
      <c r="F128" s="10">
        <f t="shared" si="2"/>
        <v>0.53468705613622514</v>
      </c>
    </row>
    <row r="129" spans="1:6" x14ac:dyDescent="0.2">
      <c r="A129" s="9" t="s">
        <v>256</v>
      </c>
      <c r="B129" s="9" t="s">
        <v>1103</v>
      </c>
      <c r="C129" s="9" t="s">
        <v>127</v>
      </c>
      <c r="D129" s="64">
        <v>700</v>
      </c>
      <c r="E129" s="60">
        <v>8742.65</v>
      </c>
      <c r="F129" s="10">
        <f t="shared" si="2"/>
        <v>0.4767854859153503</v>
      </c>
    </row>
    <row r="130" spans="1:6" x14ac:dyDescent="0.2">
      <c r="A130" s="9" t="s">
        <v>666</v>
      </c>
      <c r="B130" s="82" t="s">
        <v>1104</v>
      </c>
      <c r="C130" s="9" t="s">
        <v>187</v>
      </c>
      <c r="D130" s="64">
        <v>600</v>
      </c>
      <c r="E130" s="60">
        <v>1001.3802774</v>
      </c>
      <c r="F130" s="10">
        <f t="shared" si="2"/>
        <v>5.4610853934013971E-2</v>
      </c>
    </row>
    <row r="131" spans="1:6" x14ac:dyDescent="0.2">
      <c r="A131" s="9" t="s">
        <v>656</v>
      </c>
      <c r="B131" s="9" t="s">
        <v>1442</v>
      </c>
      <c r="C131" s="9" t="s">
        <v>11</v>
      </c>
      <c r="D131" s="64">
        <v>500</v>
      </c>
      <c r="E131" s="60">
        <v>50025.4375</v>
      </c>
      <c r="F131" s="10">
        <f t="shared" si="2"/>
        <v>2.728166234101272</v>
      </c>
    </row>
    <row r="132" spans="1:6" x14ac:dyDescent="0.2">
      <c r="A132" s="9" t="s">
        <v>200</v>
      </c>
      <c r="B132" s="9" t="s">
        <v>999</v>
      </c>
      <c r="C132" s="9" t="s">
        <v>116</v>
      </c>
      <c r="D132" s="64">
        <v>500</v>
      </c>
      <c r="E132" s="60">
        <v>4946.9949999999999</v>
      </c>
      <c r="F132" s="10">
        <f t="shared" si="2"/>
        <v>0.26978724012694183</v>
      </c>
    </row>
    <row r="133" spans="1:6" x14ac:dyDescent="0.2">
      <c r="A133" s="9" t="s">
        <v>252</v>
      </c>
      <c r="B133" s="9" t="s">
        <v>1105</v>
      </c>
      <c r="C133" s="9" t="s">
        <v>187</v>
      </c>
      <c r="D133" s="64">
        <v>450</v>
      </c>
      <c r="E133" s="60">
        <v>4440.5415000000003</v>
      </c>
      <c r="F133" s="10">
        <f t="shared" si="2"/>
        <v>0.24216750491038511</v>
      </c>
    </row>
    <row r="134" spans="1:6" x14ac:dyDescent="0.2">
      <c r="A134" s="9" t="s">
        <v>674</v>
      </c>
      <c r="B134" s="9" t="s">
        <v>1106</v>
      </c>
      <c r="C134" s="9" t="s">
        <v>206</v>
      </c>
      <c r="D134" s="64">
        <v>278</v>
      </c>
      <c r="E134" s="60">
        <v>4145.5483043000004</v>
      </c>
      <c r="F134" s="10">
        <f t="shared" si="2"/>
        <v>0.22607987997360435</v>
      </c>
    </row>
    <row r="135" spans="1:6" x14ac:dyDescent="0.2">
      <c r="A135" s="9" t="s">
        <v>675</v>
      </c>
      <c r="B135" s="9" t="s">
        <v>1107</v>
      </c>
      <c r="C135" s="9" t="s">
        <v>206</v>
      </c>
      <c r="D135" s="64">
        <v>270</v>
      </c>
      <c r="E135" s="60">
        <v>4025.8566000000001</v>
      </c>
      <c r="F135" s="10">
        <f t="shared" si="2"/>
        <v>0.21955242349362261</v>
      </c>
    </row>
    <row r="136" spans="1:6" x14ac:dyDescent="0.2">
      <c r="A136" s="9" t="s">
        <v>223</v>
      </c>
      <c r="B136" s="9" t="s">
        <v>1108</v>
      </c>
      <c r="C136" s="9" t="s">
        <v>187</v>
      </c>
      <c r="D136" s="64">
        <v>100</v>
      </c>
      <c r="E136" s="60">
        <v>989.26</v>
      </c>
      <c r="F136" s="10">
        <f t="shared" si="2"/>
        <v>5.3949867579809255E-2</v>
      </c>
    </row>
    <row r="137" spans="1:6" x14ac:dyDescent="0.2">
      <c r="A137" s="9" t="s">
        <v>399</v>
      </c>
      <c r="B137" s="9" t="s">
        <v>925</v>
      </c>
      <c r="C137" s="9" t="s">
        <v>61</v>
      </c>
      <c r="D137" s="64">
        <v>7</v>
      </c>
      <c r="E137" s="60">
        <v>839.44349999999997</v>
      </c>
      <c r="F137" s="10">
        <f t="shared" si="2"/>
        <v>4.5779537902807768E-2</v>
      </c>
    </row>
    <row r="138" spans="1:6" x14ac:dyDescent="0.2">
      <c r="A138" s="8" t="s">
        <v>45</v>
      </c>
      <c r="B138" s="9"/>
      <c r="C138" s="9"/>
      <c r="D138" s="64"/>
      <c r="E138" s="61">
        <f>SUM(E98:E137)</f>
        <v>666384.28514360031</v>
      </c>
      <c r="F138" s="11">
        <f>SUM(F98:F137)</f>
        <v>36.341653297174751</v>
      </c>
    </row>
    <row r="139" spans="1:6" x14ac:dyDescent="0.2">
      <c r="A139" s="9"/>
      <c r="B139" s="9"/>
      <c r="C139" s="9"/>
      <c r="D139" s="64"/>
      <c r="E139" s="60"/>
      <c r="F139" s="10"/>
    </row>
    <row r="140" spans="1:6" x14ac:dyDescent="0.2">
      <c r="A140" s="8" t="s">
        <v>405</v>
      </c>
      <c r="B140" s="9"/>
      <c r="C140" s="9"/>
      <c r="D140" s="64"/>
      <c r="E140" s="60"/>
      <c r="F140" s="10"/>
    </row>
    <row r="141" spans="1:6" x14ac:dyDescent="0.2">
      <c r="A141" s="8" t="s">
        <v>406</v>
      </c>
      <c r="B141" s="9"/>
      <c r="C141" s="9"/>
      <c r="D141" s="64"/>
      <c r="E141" s="60"/>
      <c r="F141" s="10"/>
    </row>
    <row r="142" spans="1:6" x14ac:dyDescent="0.2">
      <c r="A142" s="9" t="s">
        <v>676</v>
      </c>
      <c r="B142" s="9" t="s">
        <v>1109</v>
      </c>
      <c r="C142" s="9" t="s">
        <v>408</v>
      </c>
      <c r="D142" s="64">
        <v>30000</v>
      </c>
      <c r="E142" s="60">
        <v>29948.19</v>
      </c>
      <c r="F142" s="10">
        <f t="shared" ref="F142:F149" si="3">E142/$E$173*100</f>
        <v>1.6332419027909426</v>
      </c>
    </row>
    <row r="143" spans="1:6" x14ac:dyDescent="0.2">
      <c r="A143" s="9" t="s">
        <v>677</v>
      </c>
      <c r="B143" s="9" t="s">
        <v>1110</v>
      </c>
      <c r="C143" s="9" t="s">
        <v>408</v>
      </c>
      <c r="D143" s="64">
        <v>25000</v>
      </c>
      <c r="E143" s="60">
        <v>24990.55</v>
      </c>
      <c r="F143" s="10">
        <f t="shared" si="3"/>
        <v>1.3628741314180319</v>
      </c>
    </row>
    <row r="144" spans="1:6" x14ac:dyDescent="0.2">
      <c r="A144" s="9" t="s">
        <v>492</v>
      </c>
      <c r="B144" s="9" t="s">
        <v>1111</v>
      </c>
      <c r="C144" s="9" t="s">
        <v>408</v>
      </c>
      <c r="D144" s="64">
        <v>2500</v>
      </c>
      <c r="E144" s="60">
        <v>2484.1624999999999</v>
      </c>
      <c r="F144" s="10">
        <f t="shared" si="3"/>
        <v>0.13547524202103381</v>
      </c>
    </row>
    <row r="145" spans="1:6" x14ac:dyDescent="0.2">
      <c r="A145" s="9" t="s">
        <v>678</v>
      </c>
      <c r="B145" s="9" t="s">
        <v>1112</v>
      </c>
      <c r="C145" s="9" t="s">
        <v>408</v>
      </c>
      <c r="D145" s="64">
        <v>2500</v>
      </c>
      <c r="E145" s="60">
        <v>2478.0524999999998</v>
      </c>
      <c r="F145" s="10">
        <f t="shared" si="3"/>
        <v>0.13514202962903105</v>
      </c>
    </row>
    <row r="146" spans="1:6" x14ac:dyDescent="0.2">
      <c r="A146" s="9" t="s">
        <v>797</v>
      </c>
      <c r="B146" s="82" t="s">
        <v>1113</v>
      </c>
      <c r="C146" s="9" t="s">
        <v>349</v>
      </c>
      <c r="D146" s="64">
        <v>400</v>
      </c>
      <c r="E146" s="60">
        <v>398.41840000000002</v>
      </c>
      <c r="F146" s="10">
        <f t="shared" si="3"/>
        <v>2.1727978409477263E-2</v>
      </c>
    </row>
    <row r="147" spans="1:6" x14ac:dyDescent="0.2">
      <c r="A147" s="9" t="s">
        <v>796</v>
      </c>
      <c r="B147" s="82" t="s">
        <v>1114</v>
      </c>
      <c r="C147" s="9" t="s">
        <v>408</v>
      </c>
      <c r="D147" s="64">
        <v>300</v>
      </c>
      <c r="E147" s="60">
        <v>298.46429999999998</v>
      </c>
      <c r="F147" s="10">
        <f t="shared" si="3"/>
        <v>1.6276923622000752E-2</v>
      </c>
    </row>
    <row r="148" spans="1:6" x14ac:dyDescent="0.2">
      <c r="A148" s="9" t="s">
        <v>407</v>
      </c>
      <c r="B148" s="9" t="s">
        <v>1115</v>
      </c>
      <c r="C148" s="9" t="s">
        <v>408</v>
      </c>
      <c r="D148" s="64">
        <v>200</v>
      </c>
      <c r="E148" s="60">
        <v>198.6772</v>
      </c>
      <c r="F148" s="10">
        <f t="shared" si="3"/>
        <v>1.0834976276335119E-2</v>
      </c>
    </row>
    <row r="149" spans="1:6" x14ac:dyDescent="0.2">
      <c r="A149" s="9" t="s">
        <v>544</v>
      </c>
      <c r="B149" s="9" t="s">
        <v>1116</v>
      </c>
      <c r="C149" s="9" t="s">
        <v>408</v>
      </c>
      <c r="D149" s="64">
        <v>100</v>
      </c>
      <c r="E149" s="60">
        <v>94.471199999999996</v>
      </c>
      <c r="F149" s="10">
        <f t="shared" si="3"/>
        <v>5.1520416575073051E-3</v>
      </c>
    </row>
    <row r="150" spans="1:6" x14ac:dyDescent="0.2">
      <c r="A150" s="8" t="s">
        <v>45</v>
      </c>
      <c r="B150" s="9"/>
      <c r="C150" s="9"/>
      <c r="D150" s="64"/>
      <c r="E150" s="61">
        <f>SUM(E142:E149)</f>
        <v>60890.986099999995</v>
      </c>
      <c r="F150" s="11">
        <f>SUM(F142:F149)</f>
        <v>3.32072522582436</v>
      </c>
    </row>
    <row r="151" spans="1:6" x14ac:dyDescent="0.2">
      <c r="A151" s="9"/>
      <c r="B151" s="9"/>
      <c r="C151" s="9"/>
      <c r="D151" s="64"/>
      <c r="E151" s="60"/>
      <c r="F151" s="10"/>
    </row>
    <row r="152" spans="1:6" x14ac:dyDescent="0.2">
      <c r="A152" s="8" t="s">
        <v>225</v>
      </c>
      <c r="B152" s="9"/>
      <c r="C152" s="9"/>
      <c r="D152" s="64"/>
      <c r="E152" s="60"/>
      <c r="F152" s="10"/>
    </row>
    <row r="153" spans="1:6" x14ac:dyDescent="0.2">
      <c r="A153" s="9" t="s">
        <v>679</v>
      </c>
      <c r="B153" s="82" t="s">
        <v>1443</v>
      </c>
      <c r="C153" s="9" t="s">
        <v>408</v>
      </c>
      <c r="D153" s="64">
        <v>6000</v>
      </c>
      <c r="E153" s="60">
        <v>29095.56</v>
      </c>
      <c r="F153" s="10">
        <f t="shared" ref="F153:F166" si="4">E153/$E$173*100</f>
        <v>1.5867432314663434</v>
      </c>
    </row>
    <row r="154" spans="1:6" x14ac:dyDescent="0.2">
      <c r="A154" s="9" t="s">
        <v>465</v>
      </c>
      <c r="B154" s="9" t="s">
        <v>1117</v>
      </c>
      <c r="C154" s="9" t="s">
        <v>349</v>
      </c>
      <c r="D154" s="64">
        <v>4500</v>
      </c>
      <c r="E154" s="60">
        <v>22420.642500000002</v>
      </c>
      <c r="F154" s="10">
        <f t="shared" si="4"/>
        <v>1.2227227361151201</v>
      </c>
    </row>
    <row r="155" spans="1:6" x14ac:dyDescent="0.2">
      <c r="A155" s="9" t="s">
        <v>468</v>
      </c>
      <c r="B155" s="9" t="s">
        <v>1118</v>
      </c>
      <c r="C155" s="9" t="s">
        <v>410</v>
      </c>
      <c r="D155" s="64">
        <v>4500</v>
      </c>
      <c r="E155" s="60">
        <v>21260.227500000001</v>
      </c>
      <c r="F155" s="10">
        <f t="shared" si="4"/>
        <v>1.159438831390756</v>
      </c>
    </row>
    <row r="156" spans="1:6" x14ac:dyDescent="0.2">
      <c r="A156" s="9" t="s">
        <v>680</v>
      </c>
      <c r="B156" s="9" t="s">
        <v>1444</v>
      </c>
      <c r="C156" s="9" t="s">
        <v>408</v>
      </c>
      <c r="D156" s="64">
        <v>4000</v>
      </c>
      <c r="E156" s="60">
        <v>19991.82</v>
      </c>
      <c r="F156" s="10">
        <f t="shared" si="4"/>
        <v>1.090265493075008</v>
      </c>
    </row>
    <row r="157" spans="1:6" x14ac:dyDescent="0.2">
      <c r="A157" s="9" t="s">
        <v>681</v>
      </c>
      <c r="B157" s="9" t="s">
        <v>1119</v>
      </c>
      <c r="C157" s="9" t="s">
        <v>408</v>
      </c>
      <c r="D157" s="64">
        <v>4000</v>
      </c>
      <c r="E157" s="60">
        <v>19802.18</v>
      </c>
      <c r="F157" s="10">
        <f t="shared" si="4"/>
        <v>1.0799233657395906</v>
      </c>
    </row>
    <row r="158" spans="1:6" x14ac:dyDescent="0.2">
      <c r="A158" s="9" t="s">
        <v>682</v>
      </c>
      <c r="B158" s="9" t="s">
        <v>1120</v>
      </c>
      <c r="C158" s="9" t="s">
        <v>408</v>
      </c>
      <c r="D158" s="64">
        <v>4000</v>
      </c>
      <c r="E158" s="60">
        <v>19800.64</v>
      </c>
      <c r="F158" s="10">
        <f t="shared" si="4"/>
        <v>1.0798393809468434</v>
      </c>
    </row>
    <row r="159" spans="1:6" x14ac:dyDescent="0.2">
      <c r="A159" s="9" t="s">
        <v>467</v>
      </c>
      <c r="B159" s="9" t="s">
        <v>1121</v>
      </c>
      <c r="C159" s="9" t="s">
        <v>349</v>
      </c>
      <c r="D159" s="64">
        <v>1500</v>
      </c>
      <c r="E159" s="60">
        <v>7194.5924999999997</v>
      </c>
      <c r="F159" s="10">
        <f t="shared" si="4"/>
        <v>0.39236127273486127</v>
      </c>
    </row>
    <row r="160" spans="1:6" x14ac:dyDescent="0.2">
      <c r="A160" s="9" t="s">
        <v>683</v>
      </c>
      <c r="B160" s="9" t="s">
        <v>1122</v>
      </c>
      <c r="C160" s="9" t="s">
        <v>408</v>
      </c>
      <c r="D160" s="64">
        <v>1400</v>
      </c>
      <c r="E160" s="60">
        <v>6981.9260000000004</v>
      </c>
      <c r="F160" s="10">
        <f t="shared" si="4"/>
        <v>0.38076338187334713</v>
      </c>
    </row>
    <row r="161" spans="1:6" x14ac:dyDescent="0.2">
      <c r="A161" s="9" t="s">
        <v>684</v>
      </c>
      <c r="B161" s="9" t="s">
        <v>1123</v>
      </c>
      <c r="C161" s="9" t="s">
        <v>227</v>
      </c>
      <c r="D161" s="64">
        <v>1000</v>
      </c>
      <c r="E161" s="60">
        <v>4968.2550000000001</v>
      </c>
      <c r="F161" s="10">
        <f t="shared" si="4"/>
        <v>0.27094666655148819</v>
      </c>
    </row>
    <row r="162" spans="1:6" x14ac:dyDescent="0.2">
      <c r="A162" s="9" t="s">
        <v>685</v>
      </c>
      <c r="B162" s="9" t="s">
        <v>1124</v>
      </c>
      <c r="C162" s="9" t="s">
        <v>686</v>
      </c>
      <c r="D162" s="64">
        <v>1000</v>
      </c>
      <c r="E162" s="60">
        <v>4947.0200000000004</v>
      </c>
      <c r="F162" s="10">
        <f t="shared" si="4"/>
        <v>0.26978860351643452</v>
      </c>
    </row>
    <row r="163" spans="1:6" x14ac:dyDescent="0.2">
      <c r="A163" s="9" t="s">
        <v>687</v>
      </c>
      <c r="B163" s="9" t="s">
        <v>1125</v>
      </c>
      <c r="C163" s="9" t="s">
        <v>686</v>
      </c>
      <c r="D163" s="64">
        <v>1000</v>
      </c>
      <c r="E163" s="60">
        <v>4944.03</v>
      </c>
      <c r="F163" s="10">
        <f t="shared" si="4"/>
        <v>0.26962554213311402</v>
      </c>
    </row>
    <row r="164" spans="1:6" x14ac:dyDescent="0.2">
      <c r="A164" s="9" t="s">
        <v>477</v>
      </c>
      <c r="B164" s="9" t="s">
        <v>1126</v>
      </c>
      <c r="C164" s="9" t="s">
        <v>227</v>
      </c>
      <c r="D164" s="64">
        <v>700</v>
      </c>
      <c r="E164" s="60">
        <v>3486.5529999999999</v>
      </c>
      <c r="F164" s="10">
        <f t="shared" si="4"/>
        <v>0.19014118903017074</v>
      </c>
    </row>
    <row r="165" spans="1:6" x14ac:dyDescent="0.2">
      <c r="A165" s="9" t="s">
        <v>473</v>
      </c>
      <c r="B165" s="9" t="s">
        <v>1127</v>
      </c>
      <c r="C165" s="9" t="s">
        <v>227</v>
      </c>
      <c r="D165" s="64">
        <v>500</v>
      </c>
      <c r="E165" s="60">
        <v>2477.6675</v>
      </c>
      <c r="F165" s="10">
        <f t="shared" si="4"/>
        <v>0.13512103343084431</v>
      </c>
    </row>
    <row r="166" spans="1:6" x14ac:dyDescent="0.2">
      <c r="A166" s="9" t="s">
        <v>547</v>
      </c>
      <c r="B166" s="9" t="s">
        <v>1128</v>
      </c>
      <c r="C166" s="9" t="s">
        <v>349</v>
      </c>
      <c r="D166" s="64">
        <v>500</v>
      </c>
      <c r="E166" s="60">
        <v>2341.9475000000002</v>
      </c>
      <c r="F166" s="10">
        <f t="shared" si="4"/>
        <v>0.12771946455316638</v>
      </c>
    </row>
    <row r="167" spans="1:6" x14ac:dyDescent="0.2">
      <c r="A167" s="8" t="s">
        <v>45</v>
      </c>
      <c r="B167" s="9"/>
      <c r="C167" s="9"/>
      <c r="D167" s="64"/>
      <c r="E167" s="61">
        <f>SUM(E153:E166)</f>
        <v>169713.06150000004</v>
      </c>
      <c r="F167" s="11">
        <f>SUM(F153:F166)</f>
        <v>9.2554001925570883</v>
      </c>
    </row>
    <row r="168" spans="1:6" x14ac:dyDescent="0.2">
      <c r="A168" s="9"/>
      <c r="B168" s="9"/>
      <c r="C168" s="9"/>
      <c r="D168" s="64"/>
      <c r="E168" s="60"/>
      <c r="F168" s="10"/>
    </row>
    <row r="169" spans="1:6" x14ac:dyDescent="0.2">
      <c r="A169" s="8" t="s">
        <v>45</v>
      </c>
      <c r="B169" s="9"/>
      <c r="C169" s="9"/>
      <c r="D169" s="64"/>
      <c r="E169" s="61">
        <f>E95+E138+E150+E167</f>
        <v>1772167.5878932006</v>
      </c>
      <c r="F169" s="11">
        <f>F95+F138+F150+F167</f>
        <v>96.646186741673716</v>
      </c>
    </row>
    <row r="170" spans="1:6" x14ac:dyDescent="0.2">
      <c r="A170" s="9"/>
      <c r="B170" s="9"/>
      <c r="C170" s="9"/>
      <c r="D170" s="64"/>
      <c r="E170" s="60"/>
      <c r="F170" s="10"/>
    </row>
    <row r="171" spans="1:6" x14ac:dyDescent="0.2">
      <c r="A171" s="8" t="s">
        <v>46</v>
      </c>
      <c r="B171" s="9"/>
      <c r="C171" s="9"/>
      <c r="D171" s="64"/>
      <c r="E171" s="61">
        <v>61497.709869699996</v>
      </c>
      <c r="F171" s="11">
        <f t="shared" ref="F171" si="5">E171/$E$173*100</f>
        <v>3.3538132583262681</v>
      </c>
    </row>
    <row r="172" spans="1:6" x14ac:dyDescent="0.2">
      <c r="A172" s="9"/>
      <c r="B172" s="9"/>
      <c r="C172" s="9"/>
      <c r="D172" s="64"/>
      <c r="E172" s="60"/>
      <c r="F172" s="10"/>
    </row>
    <row r="173" spans="1:6" x14ac:dyDescent="0.2">
      <c r="A173" s="12" t="s">
        <v>47</v>
      </c>
      <c r="B173" s="6"/>
      <c r="C173" s="6"/>
      <c r="D173" s="70"/>
      <c r="E173" s="63">
        <f>E169+E171</f>
        <v>1833665.2977629006</v>
      </c>
      <c r="F173" s="13">
        <f xml:space="preserve"> ROUND(SUM(F169:F172),2)</f>
        <v>100</v>
      </c>
    </row>
    <row r="174" spans="1:6" x14ac:dyDescent="0.2">
      <c r="A174" s="1" t="s">
        <v>109</v>
      </c>
      <c r="F174" s="17"/>
    </row>
    <row r="176" spans="1:6" x14ac:dyDescent="0.2">
      <c r="A176" s="1" t="s">
        <v>48</v>
      </c>
    </row>
    <row r="177" spans="1:4" x14ac:dyDescent="0.2">
      <c r="A177" s="1" t="s">
        <v>49</v>
      </c>
    </row>
    <row r="178" spans="1:4" x14ac:dyDescent="0.2">
      <c r="A178" s="1" t="s">
        <v>50</v>
      </c>
    </row>
    <row r="179" spans="1:4" x14ac:dyDescent="0.2">
      <c r="A179" s="3" t="s">
        <v>886</v>
      </c>
      <c r="D179" s="14">
        <v>25.138300000000001</v>
      </c>
    </row>
    <row r="180" spans="1:4" x14ac:dyDescent="0.2">
      <c r="A180" s="3" t="s">
        <v>914</v>
      </c>
      <c r="D180" s="14">
        <v>10.053800000000001</v>
      </c>
    </row>
    <row r="181" spans="1:4" x14ac:dyDescent="0.2">
      <c r="A181" s="3" t="s">
        <v>888</v>
      </c>
      <c r="D181" s="14">
        <v>10.105499999999999</v>
      </c>
    </row>
    <row r="182" spans="1:4" x14ac:dyDescent="0.2">
      <c r="A182" s="3" t="s">
        <v>915</v>
      </c>
      <c r="D182" s="14">
        <v>25.240600000000001</v>
      </c>
    </row>
    <row r="183" spans="1:4" x14ac:dyDescent="0.2">
      <c r="A183" s="3" t="s">
        <v>916</v>
      </c>
      <c r="D183" s="14">
        <v>10.0366</v>
      </c>
    </row>
    <row r="184" spans="1:4" x14ac:dyDescent="0.2">
      <c r="A184" s="3" t="s">
        <v>901</v>
      </c>
      <c r="D184" s="14">
        <v>10.098000000000001</v>
      </c>
    </row>
    <row r="185" spans="1:4" x14ac:dyDescent="0.2">
      <c r="A185" s="3" t="s">
        <v>903</v>
      </c>
      <c r="D185" s="14">
        <v>23.869499999999999</v>
      </c>
    </row>
    <row r="186" spans="1:4" x14ac:dyDescent="0.2">
      <c r="A186" s="3" t="s">
        <v>904</v>
      </c>
      <c r="D186" s="14">
        <v>10.0237</v>
      </c>
    </row>
    <row r="187" spans="1:4" x14ac:dyDescent="0.2">
      <c r="A187" s="3" t="s">
        <v>912</v>
      </c>
      <c r="D187" s="14">
        <v>10.1326</v>
      </c>
    </row>
    <row r="188" spans="1:4" x14ac:dyDescent="0.2">
      <c r="A188" s="3" t="s">
        <v>892</v>
      </c>
      <c r="D188" s="14">
        <v>24.3934</v>
      </c>
    </row>
    <row r="189" spans="1:4" x14ac:dyDescent="0.2">
      <c r="A189" s="3" t="s">
        <v>917</v>
      </c>
      <c r="D189" s="14">
        <v>10</v>
      </c>
    </row>
    <row r="191" spans="1:4" x14ac:dyDescent="0.2">
      <c r="A191" s="1" t="s">
        <v>54</v>
      </c>
    </row>
    <row r="192" spans="1:4" x14ac:dyDescent="0.2">
      <c r="A192" s="3" t="s">
        <v>886</v>
      </c>
      <c r="D192" s="14">
        <v>26.438099999999999</v>
      </c>
    </row>
    <row r="193" spans="1:4" x14ac:dyDescent="0.2">
      <c r="A193" s="3" t="s">
        <v>914</v>
      </c>
      <c r="D193" s="14">
        <v>10.096399999999999</v>
      </c>
    </row>
    <row r="194" spans="1:4" x14ac:dyDescent="0.2">
      <c r="A194" s="3" t="s">
        <v>888</v>
      </c>
      <c r="D194" s="14">
        <v>10.1021</v>
      </c>
    </row>
    <row r="195" spans="1:4" x14ac:dyDescent="0.2">
      <c r="A195" s="3" t="s">
        <v>915</v>
      </c>
      <c r="D195" s="14">
        <v>26.555800000000001</v>
      </c>
    </row>
    <row r="196" spans="1:4" x14ac:dyDescent="0.2">
      <c r="A196" s="3" t="s">
        <v>916</v>
      </c>
      <c r="D196" s="14">
        <v>10.077500000000001</v>
      </c>
    </row>
    <row r="197" spans="1:4" x14ac:dyDescent="0.2">
      <c r="A197" s="3" t="s">
        <v>901</v>
      </c>
      <c r="D197" s="14">
        <v>10.0946</v>
      </c>
    </row>
    <row r="198" spans="1:4" x14ac:dyDescent="0.2">
      <c r="A198" s="3" t="s">
        <v>903</v>
      </c>
      <c r="D198" s="14">
        <v>25.050699999999999</v>
      </c>
    </row>
    <row r="199" spans="1:4" x14ac:dyDescent="0.2">
      <c r="A199" s="3" t="s">
        <v>904</v>
      </c>
      <c r="D199" s="14">
        <v>10.0678</v>
      </c>
    </row>
    <row r="200" spans="1:4" x14ac:dyDescent="0.2">
      <c r="A200" s="3" t="s">
        <v>912</v>
      </c>
      <c r="D200" s="14">
        <v>10.1295</v>
      </c>
    </row>
    <row r="201" spans="1:4" x14ac:dyDescent="0.2">
      <c r="A201" s="3" t="s">
        <v>892</v>
      </c>
      <c r="D201" s="14">
        <v>25.625900000000001</v>
      </c>
    </row>
    <row r="202" spans="1:4" x14ac:dyDescent="0.2">
      <c r="A202" s="3" t="s">
        <v>917</v>
      </c>
      <c r="D202" s="14">
        <v>10</v>
      </c>
    </row>
    <row r="205" spans="1:4" x14ac:dyDescent="0.2">
      <c r="A205" s="1" t="s">
        <v>55</v>
      </c>
      <c r="D205" s="15" t="s">
        <v>392</v>
      </c>
    </row>
    <row r="206" spans="1:4" x14ac:dyDescent="0.2">
      <c r="A206" s="53" t="s">
        <v>854</v>
      </c>
      <c r="B206" s="54"/>
      <c r="C206" s="87" t="s">
        <v>855</v>
      </c>
      <c r="D206" s="87"/>
    </row>
    <row r="207" spans="1:4" x14ac:dyDescent="0.2">
      <c r="A207" s="88"/>
      <c r="B207" s="88"/>
      <c r="C207" s="34" t="s">
        <v>856</v>
      </c>
      <c r="D207" s="34" t="s">
        <v>857</v>
      </c>
    </row>
    <row r="208" spans="1:4" x14ac:dyDescent="0.2">
      <c r="A208" s="41" t="s">
        <v>887</v>
      </c>
      <c r="B208" s="42"/>
      <c r="C208" s="55">
        <v>0.33550942810000012</v>
      </c>
      <c r="D208" s="55">
        <v>0.31068340279999995</v>
      </c>
    </row>
    <row r="209" spans="1:5" x14ac:dyDescent="0.2">
      <c r="A209" s="41" t="s">
        <v>888</v>
      </c>
      <c r="B209" s="42"/>
      <c r="C209" s="55">
        <v>0.36974164199999998</v>
      </c>
      <c r="D209" s="55">
        <v>0.34238260340000004</v>
      </c>
    </row>
    <row r="210" spans="1:5" x14ac:dyDescent="0.2">
      <c r="A210" s="41" t="s">
        <v>918</v>
      </c>
      <c r="B210" s="42"/>
      <c r="C210" s="55">
        <v>0.33859143259999996</v>
      </c>
      <c r="D210" s="55">
        <v>0.31353735370000008</v>
      </c>
    </row>
    <row r="211" spans="1:5" x14ac:dyDescent="0.2">
      <c r="A211" s="41" t="s">
        <v>901</v>
      </c>
      <c r="B211" s="42"/>
      <c r="C211" s="55">
        <v>0.37204667439999994</v>
      </c>
      <c r="D211" s="55">
        <v>0.34451707479999993</v>
      </c>
    </row>
    <row r="212" spans="1:5" x14ac:dyDescent="0.2">
      <c r="A212" s="41" t="s">
        <v>904</v>
      </c>
      <c r="B212" s="42"/>
      <c r="C212" s="55">
        <v>0.31805458000000014</v>
      </c>
      <c r="D212" s="55">
        <v>0.29452012599999994</v>
      </c>
    </row>
    <row r="213" spans="1:5" x14ac:dyDescent="0.2">
      <c r="A213" s="41" t="s">
        <v>912</v>
      </c>
      <c r="B213" s="42"/>
      <c r="C213" s="55">
        <v>0.35504705910000006</v>
      </c>
      <c r="D213" s="55">
        <v>0.32877534580000006</v>
      </c>
    </row>
    <row r="214" spans="1:5" x14ac:dyDescent="0.2">
      <c r="A214" s="41" t="s">
        <v>893</v>
      </c>
      <c r="B214" s="42"/>
      <c r="C214" s="55">
        <v>0.35538159200000019</v>
      </c>
      <c r="D214" s="55">
        <v>0.32908512559999997</v>
      </c>
    </row>
    <row r="216" spans="1:5" x14ac:dyDescent="0.2">
      <c r="A216" s="1" t="s">
        <v>57</v>
      </c>
      <c r="D216" s="18">
        <v>0.55020726453784652</v>
      </c>
      <c r="E216" s="2" t="s">
        <v>858</v>
      </c>
    </row>
  </sheetData>
  <sortState xmlns:xlrd2="http://schemas.microsoft.com/office/spreadsheetml/2017/richdata2" ref="A142:F149">
    <sortCondition descending="1" ref="E142:E149"/>
  </sortState>
  <mergeCells count="3">
    <mergeCell ref="A1:F1"/>
    <mergeCell ref="C206:D206"/>
    <mergeCell ref="A207:B20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136F4-501A-44CA-A98B-97622542F143}">
  <dimension ref="A1:J77"/>
  <sheetViews>
    <sheetView showGridLines="0" workbookViewId="0">
      <selection sqref="A1:F1"/>
    </sheetView>
  </sheetViews>
  <sheetFormatPr defaultColWidth="9.140625" defaultRowHeight="11.25" x14ac:dyDescent="0.2"/>
  <cols>
    <col min="1" max="1" width="59.140625" style="2" bestFit="1" customWidth="1"/>
    <col min="2" max="2" width="37.7109375" style="2" bestFit="1" customWidth="1"/>
    <col min="3" max="3" width="28.85546875" style="2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89" t="s">
        <v>1603</v>
      </c>
      <c r="B1" s="89"/>
      <c r="C1" s="89"/>
      <c r="D1" s="89"/>
      <c r="E1" s="89"/>
      <c r="F1" s="89"/>
    </row>
    <row r="3" spans="1:6" s="1" customFormat="1" x14ac:dyDescent="0.2">
      <c r="A3" s="5" t="s">
        <v>0</v>
      </c>
      <c r="B3" s="5" t="s">
        <v>1</v>
      </c>
      <c r="C3" s="5" t="s">
        <v>839</v>
      </c>
      <c r="D3" s="5" t="s">
        <v>3</v>
      </c>
      <c r="E3" s="5" t="s">
        <v>4</v>
      </c>
      <c r="F3" s="5" t="s">
        <v>5</v>
      </c>
    </row>
    <row r="4" spans="1:6" ht="11.25" customHeight="1" x14ac:dyDescent="0.2">
      <c r="A4" s="7"/>
      <c r="B4" s="7"/>
      <c r="C4" s="7"/>
      <c r="D4" s="7"/>
      <c r="E4" s="7"/>
      <c r="F4" s="7"/>
    </row>
    <row r="5" spans="1:6" x14ac:dyDescent="0.2">
      <c r="A5" s="11" t="s">
        <v>261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ht="11.25" customHeight="1" x14ac:dyDescent="0.2">
      <c r="A8" s="10" t="s">
        <v>267</v>
      </c>
      <c r="B8" s="10" t="s">
        <v>268</v>
      </c>
      <c r="C8" s="10" t="s">
        <v>269</v>
      </c>
      <c r="D8" s="108">
        <v>755196</v>
      </c>
      <c r="E8" s="107">
        <v>5674.1651460000003</v>
      </c>
      <c r="F8" s="10">
        <v>21.82638922408109</v>
      </c>
    </row>
    <row r="9" spans="1:6" ht="11.25" customHeight="1" x14ac:dyDescent="0.2">
      <c r="A9" s="10" t="s">
        <v>1530</v>
      </c>
      <c r="B9" s="10" t="s">
        <v>1529</v>
      </c>
      <c r="C9" s="10" t="s">
        <v>269</v>
      </c>
      <c r="D9" s="108">
        <v>213636</v>
      </c>
      <c r="E9" s="107">
        <v>2528.0616060000002</v>
      </c>
      <c r="F9" s="10">
        <v>9.7245066322945437</v>
      </c>
    </row>
    <row r="10" spans="1:6" ht="11.25" customHeight="1" x14ac:dyDescent="0.2">
      <c r="A10" s="10" t="s">
        <v>358</v>
      </c>
      <c r="B10" s="10" t="s">
        <v>359</v>
      </c>
      <c r="C10" s="10" t="s">
        <v>269</v>
      </c>
      <c r="D10" s="108">
        <v>293797</v>
      </c>
      <c r="E10" s="107">
        <v>2456.436717</v>
      </c>
      <c r="F10" s="10">
        <v>9.4489924966956416</v>
      </c>
    </row>
    <row r="11" spans="1:6" ht="11.25" customHeight="1" x14ac:dyDescent="0.2">
      <c r="A11" s="10" t="s">
        <v>1602</v>
      </c>
      <c r="B11" s="10" t="s">
        <v>1601</v>
      </c>
      <c r="C11" s="10" t="s">
        <v>269</v>
      </c>
      <c r="D11" s="108">
        <v>73819</v>
      </c>
      <c r="E11" s="107">
        <v>1668.567767</v>
      </c>
      <c r="F11" s="10">
        <v>6.4183555804630172</v>
      </c>
    </row>
    <row r="12" spans="1:6" ht="11.25" customHeight="1" x14ac:dyDescent="0.2">
      <c r="A12" s="10" t="s">
        <v>1600</v>
      </c>
      <c r="B12" s="10" t="s">
        <v>1599</v>
      </c>
      <c r="C12" s="10" t="s">
        <v>269</v>
      </c>
      <c r="D12" s="108">
        <v>55000</v>
      </c>
      <c r="E12" s="107">
        <v>1063.2874999999999</v>
      </c>
      <c r="F12" s="10">
        <v>4.0900689766600102</v>
      </c>
    </row>
    <row r="13" spans="1:6" ht="11.25" customHeight="1" x14ac:dyDescent="0.2">
      <c r="A13" s="10" t="s">
        <v>275</v>
      </c>
      <c r="B13" s="10" t="s">
        <v>276</v>
      </c>
      <c r="C13" s="10" t="s">
        <v>277</v>
      </c>
      <c r="D13" s="108">
        <v>324366</v>
      </c>
      <c r="E13" s="107">
        <v>1038.9442979999999</v>
      </c>
      <c r="F13" s="10">
        <v>3.996429791310077</v>
      </c>
    </row>
    <row r="14" spans="1:6" ht="11.25" customHeight="1" x14ac:dyDescent="0.2">
      <c r="A14" s="10" t="s">
        <v>1598</v>
      </c>
      <c r="B14" s="10" t="s">
        <v>1597</v>
      </c>
      <c r="C14" s="10" t="s">
        <v>269</v>
      </c>
      <c r="D14" s="108">
        <v>65000</v>
      </c>
      <c r="E14" s="107">
        <v>744.70500000000004</v>
      </c>
      <c r="F14" s="10">
        <v>2.8646013587704116</v>
      </c>
    </row>
    <row r="15" spans="1:6" ht="11.25" customHeight="1" x14ac:dyDescent="0.2">
      <c r="A15" s="10" t="s">
        <v>1555</v>
      </c>
      <c r="B15" s="10" t="s">
        <v>1554</v>
      </c>
      <c r="C15" s="10" t="s">
        <v>269</v>
      </c>
      <c r="D15" s="108">
        <v>106143</v>
      </c>
      <c r="E15" s="107">
        <v>625.81912799999998</v>
      </c>
      <c r="F15" s="10">
        <v>2.4072919134601136</v>
      </c>
    </row>
    <row r="16" spans="1:6" ht="11.25" customHeight="1" x14ac:dyDescent="0.2">
      <c r="A16" s="10" t="s">
        <v>320</v>
      </c>
      <c r="B16" s="10" t="s">
        <v>321</v>
      </c>
      <c r="C16" s="10" t="s">
        <v>322</v>
      </c>
      <c r="D16" s="108">
        <v>517861</v>
      </c>
      <c r="E16" s="107">
        <v>586.73651299999995</v>
      </c>
      <c r="F16" s="10">
        <v>2.2569557239175415</v>
      </c>
    </row>
    <row r="17" spans="1:6" ht="11.25" customHeight="1" x14ac:dyDescent="0.2">
      <c r="A17" s="10" t="s">
        <v>1596</v>
      </c>
      <c r="B17" s="10" t="s">
        <v>1595</v>
      </c>
      <c r="C17" s="10" t="s">
        <v>269</v>
      </c>
      <c r="D17" s="108">
        <v>57000</v>
      </c>
      <c r="E17" s="107">
        <v>559.3125</v>
      </c>
      <c r="F17" s="10">
        <v>2.1514658119352976</v>
      </c>
    </row>
    <row r="18" spans="1:6" ht="11.25" customHeight="1" x14ac:dyDescent="0.2">
      <c r="A18" s="10" t="s">
        <v>1594</v>
      </c>
      <c r="B18" s="10" t="s">
        <v>1593</v>
      </c>
      <c r="C18" s="10" t="s">
        <v>269</v>
      </c>
      <c r="D18" s="108">
        <v>15000</v>
      </c>
      <c r="E18" s="107">
        <v>527.97</v>
      </c>
      <c r="F18" s="10">
        <v>2.0309029473281557</v>
      </c>
    </row>
    <row r="19" spans="1:6" ht="11.25" customHeight="1" x14ac:dyDescent="0.2">
      <c r="A19" s="10" t="s">
        <v>392</v>
      </c>
      <c r="B19" s="10" t="s">
        <v>1498</v>
      </c>
      <c r="C19" s="10" t="s">
        <v>277</v>
      </c>
      <c r="D19" s="108">
        <v>3326321</v>
      </c>
      <c r="E19" s="107">
        <v>513.91659449999997</v>
      </c>
      <c r="F19" s="10">
        <v>1.9768447571848751</v>
      </c>
    </row>
    <row r="20" spans="1:6" ht="11.25" customHeight="1" x14ac:dyDescent="0.2">
      <c r="A20" s="10" t="s">
        <v>1487</v>
      </c>
      <c r="B20" s="10" t="s">
        <v>1486</v>
      </c>
      <c r="C20" s="10" t="s">
        <v>277</v>
      </c>
      <c r="D20" s="108">
        <v>1452876</v>
      </c>
      <c r="E20" s="107">
        <v>224.46934200000001</v>
      </c>
      <c r="F20" s="10">
        <v>0.86344952980777645</v>
      </c>
    </row>
    <row r="21" spans="1:6" ht="11.25" customHeight="1" x14ac:dyDescent="0.2">
      <c r="A21" s="10" t="s">
        <v>1592</v>
      </c>
      <c r="B21" s="10" t="s">
        <v>1591</v>
      </c>
      <c r="C21" s="10" t="s">
        <v>322</v>
      </c>
      <c r="D21" s="108">
        <v>353415</v>
      </c>
      <c r="E21" s="107">
        <v>209.39838750000001</v>
      </c>
      <c r="F21" s="10">
        <v>0.80547720957537972</v>
      </c>
    </row>
    <row r="22" spans="1:6" ht="11.25" customHeight="1" x14ac:dyDescent="0.2">
      <c r="A22" s="10" t="s">
        <v>1590</v>
      </c>
      <c r="B22" s="10" t="s">
        <v>1589</v>
      </c>
      <c r="C22" s="10" t="s">
        <v>269</v>
      </c>
      <c r="D22" s="108">
        <v>8136</v>
      </c>
      <c r="E22" s="107">
        <v>139.68291600000001</v>
      </c>
      <c r="F22" s="10">
        <v>0.53730788831901655</v>
      </c>
    </row>
    <row r="23" spans="1:6" ht="11.25" customHeight="1" x14ac:dyDescent="0.2">
      <c r="A23" s="10" t="s">
        <v>392</v>
      </c>
      <c r="B23" s="10" t="s">
        <v>1545</v>
      </c>
      <c r="C23" s="10" t="s">
        <v>277</v>
      </c>
      <c r="D23" s="108">
        <v>91984</v>
      </c>
      <c r="E23" s="107">
        <v>92.259951999999998</v>
      </c>
      <c r="F23" s="10">
        <v>0.3548894983373187</v>
      </c>
    </row>
    <row r="24" spans="1:6" ht="11.25" customHeight="1" x14ac:dyDescent="0.2">
      <c r="A24" s="10" t="s">
        <v>1547</v>
      </c>
      <c r="B24" s="10" t="s">
        <v>1546</v>
      </c>
      <c r="C24" s="10" t="s">
        <v>322</v>
      </c>
      <c r="D24" s="108">
        <v>254904</v>
      </c>
      <c r="E24" s="107">
        <v>91.765439999999998</v>
      </c>
      <c r="F24" s="10">
        <v>0.35298729579117183</v>
      </c>
    </row>
    <row r="25" spans="1:6" ht="11.25" customHeight="1" x14ac:dyDescent="0.2">
      <c r="A25" s="10" t="s">
        <v>1588</v>
      </c>
      <c r="B25" s="10" t="s">
        <v>1587</v>
      </c>
      <c r="C25" s="10" t="s">
        <v>269</v>
      </c>
      <c r="D25" s="108">
        <v>41262</v>
      </c>
      <c r="E25" s="107">
        <v>90.590721000000002</v>
      </c>
      <c r="F25" s="10">
        <v>0.34846859154778231</v>
      </c>
    </row>
    <row r="26" spans="1:6" x14ac:dyDescent="0.2">
      <c r="A26" s="11" t="s">
        <v>45</v>
      </c>
      <c r="B26" s="10"/>
      <c r="C26" s="10"/>
      <c r="D26" s="108"/>
      <c r="E26" s="28">
        <v>18836.089528000004</v>
      </c>
      <c r="F26" s="11">
        <v>72.455385227479226</v>
      </c>
    </row>
    <row r="27" spans="1:6" ht="11.25" customHeight="1" x14ac:dyDescent="0.2">
      <c r="A27" s="10"/>
      <c r="B27" s="10"/>
      <c r="C27" s="10"/>
      <c r="D27" s="108"/>
      <c r="E27" s="107"/>
      <c r="F27" s="10"/>
    </row>
    <row r="28" spans="1:6" x14ac:dyDescent="0.2">
      <c r="A28" s="11" t="s">
        <v>1544</v>
      </c>
      <c r="B28" s="10"/>
      <c r="C28" s="10"/>
      <c r="D28" s="108"/>
      <c r="E28" s="10"/>
      <c r="F28" s="10"/>
    </row>
    <row r="29" spans="1:6" ht="11.25" customHeight="1" x14ac:dyDescent="0.2">
      <c r="A29" s="10" t="s">
        <v>392</v>
      </c>
      <c r="B29" s="10" t="s">
        <v>1586</v>
      </c>
      <c r="C29" s="10" t="s">
        <v>269</v>
      </c>
      <c r="D29" s="108">
        <v>970000</v>
      </c>
      <c r="E29" s="10">
        <v>9.7000000000000003E-2</v>
      </c>
      <c r="F29" s="19" t="s">
        <v>1538</v>
      </c>
    </row>
    <row r="30" spans="1:6" x14ac:dyDescent="0.2">
      <c r="A30" s="11" t="s">
        <v>45</v>
      </c>
      <c r="B30" s="10"/>
      <c r="C30" s="10"/>
      <c r="D30" s="108"/>
      <c r="E30" s="11">
        <v>9.7000000000000003E-2</v>
      </c>
      <c r="F30" s="11">
        <v>0</v>
      </c>
    </row>
    <row r="31" spans="1:6" ht="11.25" customHeight="1" x14ac:dyDescent="0.2">
      <c r="A31" s="10"/>
      <c r="B31" s="10"/>
      <c r="C31" s="10"/>
      <c r="D31" s="108"/>
      <c r="E31" s="10"/>
      <c r="F31" s="10"/>
    </row>
    <row r="32" spans="1:6" x14ac:dyDescent="0.2">
      <c r="A32" s="11" t="s">
        <v>1585</v>
      </c>
      <c r="B32" s="10"/>
      <c r="C32" s="10"/>
      <c r="D32" s="108"/>
      <c r="E32" s="10"/>
      <c r="F32" s="10"/>
    </row>
    <row r="33" spans="1:10" ht="11.25" customHeight="1" x14ac:dyDescent="0.2">
      <c r="A33" s="10"/>
      <c r="B33" s="10"/>
      <c r="C33" s="10"/>
      <c r="D33" s="108"/>
      <c r="E33" s="10"/>
      <c r="F33" s="10"/>
    </row>
    <row r="34" spans="1:10" x14ac:dyDescent="0.2">
      <c r="A34" s="9" t="s">
        <v>1584</v>
      </c>
      <c r="B34" s="10" t="s">
        <v>1583</v>
      </c>
      <c r="C34" s="10" t="s">
        <v>269</v>
      </c>
      <c r="D34" s="108">
        <v>35000</v>
      </c>
      <c r="E34" s="117">
        <v>1780.0455889999998</v>
      </c>
      <c r="F34" s="10">
        <v>6.8471690305861737</v>
      </c>
    </row>
    <row r="35" spans="1:10" x14ac:dyDescent="0.2">
      <c r="A35" s="9" t="s">
        <v>1582</v>
      </c>
      <c r="B35" s="10" t="s">
        <v>1581</v>
      </c>
      <c r="C35" s="10" t="s">
        <v>269</v>
      </c>
      <c r="D35" s="108">
        <v>19000</v>
      </c>
      <c r="E35" s="117">
        <v>528.58347800000001</v>
      </c>
      <c r="F35" s="10">
        <v>2.0332627675420332</v>
      </c>
    </row>
    <row r="36" spans="1:10" x14ac:dyDescent="0.2">
      <c r="A36" s="9" t="s">
        <v>1580</v>
      </c>
      <c r="B36" s="10" t="s">
        <v>1579</v>
      </c>
      <c r="C36" s="10" t="s">
        <v>1571</v>
      </c>
      <c r="D36" s="108">
        <v>17000</v>
      </c>
      <c r="E36" s="117">
        <v>465.8821939</v>
      </c>
      <c r="F36" s="10">
        <v>1.7920743994909127</v>
      </c>
    </row>
    <row r="37" spans="1:10" x14ac:dyDescent="0.2">
      <c r="A37" s="9" t="s">
        <v>1578</v>
      </c>
      <c r="B37" s="10" t="s">
        <v>1577</v>
      </c>
      <c r="C37" s="10" t="s">
        <v>1576</v>
      </c>
      <c r="D37" s="108">
        <v>6000</v>
      </c>
      <c r="E37" s="117">
        <v>360.23337999999995</v>
      </c>
      <c r="F37" s="10">
        <v>1.385682961471264</v>
      </c>
    </row>
    <row r="38" spans="1:10" x14ac:dyDescent="0.2">
      <c r="A38" s="9" t="s">
        <v>1575</v>
      </c>
      <c r="B38" s="10" t="s">
        <v>1574</v>
      </c>
      <c r="C38" s="10" t="s">
        <v>1571</v>
      </c>
      <c r="D38" s="108">
        <v>44000</v>
      </c>
      <c r="E38" s="117">
        <v>257.07474389999999</v>
      </c>
      <c r="F38" s="10">
        <v>0.98887030526382325</v>
      </c>
    </row>
    <row r="39" spans="1:10" x14ac:dyDescent="0.2">
      <c r="A39" s="9" t="s">
        <v>1573</v>
      </c>
      <c r="B39" s="9" t="s">
        <v>1572</v>
      </c>
      <c r="C39" s="10" t="s">
        <v>1571</v>
      </c>
      <c r="D39" s="108">
        <v>2000</v>
      </c>
      <c r="E39" s="117">
        <v>252.34042259999998</v>
      </c>
      <c r="F39" s="10">
        <v>0.97065914348991844</v>
      </c>
    </row>
    <row r="40" spans="1:10" x14ac:dyDescent="0.2">
      <c r="A40" s="9" t="s">
        <v>1570</v>
      </c>
      <c r="B40" s="10" t="s">
        <v>1569</v>
      </c>
      <c r="C40" s="10" t="s">
        <v>309</v>
      </c>
      <c r="D40" s="108">
        <v>30000</v>
      </c>
      <c r="E40" s="117">
        <v>212.67696940000002</v>
      </c>
      <c r="F40" s="10">
        <v>0.81808868682553926</v>
      </c>
    </row>
    <row r="41" spans="1:10" x14ac:dyDescent="0.2">
      <c r="A41" s="9" t="s">
        <v>1568</v>
      </c>
      <c r="B41" s="10" t="s">
        <v>1567</v>
      </c>
      <c r="C41" s="10" t="s">
        <v>1566</v>
      </c>
      <c r="D41" s="108">
        <v>161</v>
      </c>
      <c r="E41" s="117">
        <v>8.3127835999999995</v>
      </c>
      <c r="F41" s="10">
        <v>3.1976166664282352E-2</v>
      </c>
    </row>
    <row r="42" spans="1:10" x14ac:dyDescent="0.2">
      <c r="A42" s="11" t="s">
        <v>45</v>
      </c>
      <c r="B42" s="10"/>
      <c r="C42" s="10"/>
      <c r="D42" s="108"/>
      <c r="E42" s="11">
        <v>3865.1495603999997</v>
      </c>
      <c r="F42" s="11">
        <v>14.867783461333948</v>
      </c>
    </row>
    <row r="43" spans="1:10" ht="11.25" customHeight="1" x14ac:dyDescent="0.2">
      <c r="A43" s="10"/>
      <c r="B43" s="10"/>
      <c r="C43" s="10"/>
      <c r="D43" s="108"/>
      <c r="E43" s="10"/>
      <c r="F43" s="10"/>
    </row>
    <row r="44" spans="1:10" x14ac:dyDescent="0.2">
      <c r="A44" s="11" t="s">
        <v>1565</v>
      </c>
      <c r="B44" s="10"/>
      <c r="C44" s="10"/>
      <c r="D44" s="108"/>
      <c r="E44" s="28"/>
      <c r="F44" s="28"/>
    </row>
    <row r="45" spans="1:10" x14ac:dyDescent="0.2">
      <c r="A45" s="10" t="s">
        <v>1564</v>
      </c>
      <c r="B45" s="10" t="s">
        <v>1563</v>
      </c>
      <c r="C45" s="10" t="s">
        <v>1562</v>
      </c>
      <c r="D45" s="108">
        <v>102868.481</v>
      </c>
      <c r="E45" s="116">
        <v>2286.0140489999999</v>
      </c>
      <c r="F45" s="10">
        <v>8.7934402896900767</v>
      </c>
      <c r="I45" s="18"/>
      <c r="J45" s="18"/>
    </row>
    <row r="46" spans="1:10" x14ac:dyDescent="0.2">
      <c r="A46" s="11" t="s">
        <v>45</v>
      </c>
      <c r="B46" s="10"/>
      <c r="C46" s="10"/>
      <c r="D46" s="108"/>
      <c r="E46" s="28">
        <v>2286.0140489999999</v>
      </c>
      <c r="F46" s="28">
        <v>8.7934402896900767</v>
      </c>
    </row>
    <row r="47" spans="1:10" ht="11.25" customHeight="1" x14ac:dyDescent="0.2">
      <c r="A47" s="10"/>
      <c r="B47" s="10"/>
      <c r="C47" s="10"/>
      <c r="D47" s="10"/>
      <c r="E47" s="107"/>
      <c r="F47" s="10"/>
    </row>
    <row r="48" spans="1:10" x14ac:dyDescent="0.2">
      <c r="A48" s="11" t="s">
        <v>45</v>
      </c>
      <c r="B48" s="10"/>
      <c r="C48" s="10"/>
      <c r="D48" s="10"/>
      <c r="E48" s="28">
        <v>24987.350137400008</v>
      </c>
      <c r="F48" s="11">
        <v>96.116608978503251</v>
      </c>
      <c r="I48" s="18"/>
      <c r="J48" s="18"/>
    </row>
    <row r="49" spans="1:10" ht="11.25" customHeight="1" x14ac:dyDescent="0.2">
      <c r="A49" s="10"/>
      <c r="B49" s="10"/>
      <c r="C49" s="10"/>
      <c r="D49" s="10"/>
      <c r="E49" s="107"/>
      <c r="F49" s="10"/>
    </row>
    <row r="50" spans="1:10" x14ac:dyDescent="0.2">
      <c r="A50" s="11" t="s">
        <v>46</v>
      </c>
      <c r="B50" s="10"/>
      <c r="C50" s="10"/>
      <c r="D50" s="10"/>
      <c r="E50" s="28">
        <v>1009.4608227</v>
      </c>
      <c r="F50" s="11">
        <v>3.8830178988081414</v>
      </c>
      <c r="I50" s="18"/>
      <c r="J50" s="18"/>
    </row>
    <row r="51" spans="1:10" ht="11.25" customHeight="1" x14ac:dyDescent="0.2">
      <c r="A51" s="10"/>
      <c r="B51" s="10"/>
      <c r="C51" s="10"/>
      <c r="D51" s="10"/>
      <c r="E51" s="107"/>
      <c r="F51" s="10"/>
    </row>
    <row r="52" spans="1:10" x14ac:dyDescent="0.2">
      <c r="A52" s="13" t="s">
        <v>47</v>
      </c>
      <c r="B52" s="7"/>
      <c r="C52" s="7"/>
      <c r="D52" s="7"/>
      <c r="E52" s="106">
        <v>25996.810960100007</v>
      </c>
      <c r="F52" s="13">
        <v>100</v>
      </c>
      <c r="I52" s="18"/>
      <c r="J52" s="18"/>
    </row>
    <row r="53" spans="1:10" x14ac:dyDescent="0.2">
      <c r="A53" s="2" t="s">
        <v>800</v>
      </c>
      <c r="F53" s="2" t="s">
        <v>1537</v>
      </c>
    </row>
    <row r="55" spans="1:10" x14ac:dyDescent="0.2">
      <c r="A55" s="1" t="s">
        <v>48</v>
      </c>
      <c r="B55" s="3"/>
      <c r="C55" s="3"/>
      <c r="D55" s="3"/>
    </row>
    <row r="56" spans="1:10" x14ac:dyDescent="0.2">
      <c r="A56" s="1" t="s">
        <v>49</v>
      </c>
      <c r="B56" s="3"/>
      <c r="C56" s="3"/>
      <c r="D56" s="3"/>
    </row>
    <row r="57" spans="1:10" x14ac:dyDescent="0.2">
      <c r="A57" s="1" t="s">
        <v>50</v>
      </c>
      <c r="B57" s="3"/>
      <c r="C57" s="3"/>
      <c r="D57" s="3"/>
    </row>
    <row r="58" spans="1:10" x14ac:dyDescent="0.2">
      <c r="A58" s="3" t="s">
        <v>851</v>
      </c>
      <c r="B58" s="3"/>
      <c r="C58" s="3"/>
      <c r="D58" s="14">
        <v>155.40440000000001</v>
      </c>
      <c r="E58" s="3"/>
      <c r="F58" s="14"/>
    </row>
    <row r="59" spans="1:10" x14ac:dyDescent="0.2">
      <c r="A59" s="3" t="s">
        <v>859</v>
      </c>
      <c r="B59" s="3"/>
      <c r="C59" s="3"/>
      <c r="D59" s="14">
        <v>26.917899999999999</v>
      </c>
      <c r="E59" s="3"/>
      <c r="F59" s="14"/>
    </row>
    <row r="60" spans="1:10" x14ac:dyDescent="0.2">
      <c r="A60" s="3" t="s">
        <v>853</v>
      </c>
      <c r="B60" s="3"/>
      <c r="C60" s="3"/>
      <c r="D60" s="14">
        <v>160.66679999999999</v>
      </c>
      <c r="E60" s="3"/>
      <c r="F60" s="14"/>
    </row>
    <row r="61" spans="1:10" x14ac:dyDescent="0.2">
      <c r="A61" s="3" t="s">
        <v>861</v>
      </c>
      <c r="B61" s="3"/>
      <c r="C61" s="3"/>
      <c r="D61" s="14">
        <v>27.885000000000002</v>
      </c>
      <c r="E61" s="3"/>
      <c r="F61" s="14"/>
    </row>
    <row r="62" spans="1:10" x14ac:dyDescent="0.2">
      <c r="A62" s="3"/>
      <c r="B62" s="3"/>
      <c r="C62" s="3"/>
      <c r="D62" s="14"/>
      <c r="E62" s="3"/>
    </row>
    <row r="63" spans="1:10" x14ac:dyDescent="0.2">
      <c r="A63" s="1" t="s">
        <v>54</v>
      </c>
      <c r="B63" s="3"/>
      <c r="C63" s="3"/>
      <c r="D63" s="3"/>
      <c r="E63" s="3"/>
    </row>
    <row r="64" spans="1:10" x14ac:dyDescent="0.2">
      <c r="A64" s="3" t="s">
        <v>851</v>
      </c>
      <c r="B64" s="3"/>
      <c r="C64" s="3"/>
      <c r="D64" s="14">
        <v>169.9444</v>
      </c>
      <c r="E64" s="3"/>
      <c r="F64" s="14"/>
    </row>
    <row r="65" spans="1:6" x14ac:dyDescent="0.2">
      <c r="A65" s="3" t="s">
        <v>859</v>
      </c>
      <c r="B65" s="3"/>
      <c r="C65" s="3"/>
      <c r="D65" s="14">
        <v>26.9194</v>
      </c>
      <c r="E65" s="3"/>
      <c r="F65" s="14"/>
    </row>
    <row r="66" spans="1:6" x14ac:dyDescent="0.2">
      <c r="A66" s="3" t="s">
        <v>853</v>
      </c>
      <c r="B66" s="3"/>
      <c r="C66" s="3"/>
      <c r="D66" s="14">
        <v>176.18279999999999</v>
      </c>
      <c r="E66" s="3"/>
      <c r="F66" s="14"/>
    </row>
    <row r="67" spans="1:6" x14ac:dyDescent="0.2">
      <c r="A67" s="3" t="s">
        <v>861</v>
      </c>
      <c r="B67" s="3"/>
      <c r="C67" s="3"/>
      <c r="D67" s="14">
        <v>28.046500000000002</v>
      </c>
      <c r="E67" s="3"/>
      <c r="F67" s="14"/>
    </row>
    <row r="68" spans="1:6" x14ac:dyDescent="0.2">
      <c r="A68" s="3"/>
      <c r="B68" s="3"/>
      <c r="C68" s="3"/>
      <c r="D68" s="3"/>
    </row>
    <row r="69" spans="1:6" x14ac:dyDescent="0.2">
      <c r="A69" s="1" t="s">
        <v>55</v>
      </c>
      <c r="B69" s="3"/>
      <c r="C69" s="3"/>
      <c r="D69" s="3" t="s">
        <v>392</v>
      </c>
    </row>
    <row r="70" spans="1:6" x14ac:dyDescent="0.2">
      <c r="A70" s="32" t="s">
        <v>854</v>
      </c>
      <c r="B70" s="33"/>
      <c r="C70" s="115" t="s">
        <v>855</v>
      </c>
      <c r="D70" s="114"/>
    </row>
    <row r="71" spans="1:6" x14ac:dyDescent="0.2">
      <c r="A71" s="105"/>
      <c r="B71" s="104"/>
      <c r="C71" s="113" t="s">
        <v>856</v>
      </c>
      <c r="D71" s="113" t="s">
        <v>857</v>
      </c>
      <c r="F71" s="3"/>
    </row>
    <row r="72" spans="1:6" x14ac:dyDescent="0.2">
      <c r="A72" s="103" t="s">
        <v>859</v>
      </c>
      <c r="B72" s="102"/>
      <c r="C72" s="112">
        <v>1.9921690575000002</v>
      </c>
      <c r="D72" s="112">
        <v>1.9921690575000002</v>
      </c>
      <c r="F72" s="3"/>
    </row>
    <row r="73" spans="1:6" x14ac:dyDescent="0.2">
      <c r="A73" s="103" t="s">
        <v>861</v>
      </c>
      <c r="B73" s="102"/>
      <c r="C73" s="112">
        <v>1.9921690575000002</v>
      </c>
      <c r="D73" s="112">
        <v>1.9921690575000002</v>
      </c>
      <c r="F73" s="3"/>
    </row>
    <row r="74" spans="1:6" x14ac:dyDescent="0.2">
      <c r="A74" s="3"/>
      <c r="B74" s="3"/>
      <c r="C74" s="3"/>
      <c r="D74" s="3"/>
    </row>
    <row r="75" spans="1:6" x14ac:dyDescent="0.2">
      <c r="A75" s="17" t="s">
        <v>1481</v>
      </c>
      <c r="B75" s="3"/>
      <c r="C75" s="3"/>
      <c r="D75" s="100">
        <v>9.5963687148572535E-2</v>
      </c>
      <c r="F75" s="3"/>
    </row>
    <row r="76" spans="1:6" x14ac:dyDescent="0.2">
      <c r="A76" s="3"/>
      <c r="B76" s="3"/>
      <c r="C76" s="3"/>
      <c r="D76" s="3"/>
    </row>
    <row r="77" spans="1:6" x14ac:dyDescent="0.2">
      <c r="A77" s="3"/>
      <c r="B77" s="3"/>
      <c r="C77" s="3"/>
      <c r="D77" s="3"/>
    </row>
  </sheetData>
  <mergeCells count="3">
    <mergeCell ref="A1:F1"/>
    <mergeCell ref="C70:D70"/>
    <mergeCell ref="A71:B7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533B-B150-498D-AEE7-B90349B277A0}">
  <dimension ref="A1:G213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81.5703125" style="3" bestFit="1" customWidth="1"/>
    <col min="3" max="3" width="11.5703125" style="3" bestFit="1" customWidth="1"/>
    <col min="4" max="4" width="9.85546875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6" x14ac:dyDescent="0.2">
      <c r="A1" s="86" t="s">
        <v>609</v>
      </c>
      <c r="B1" s="86"/>
      <c r="C1" s="86"/>
      <c r="D1" s="86"/>
      <c r="E1" s="86"/>
      <c r="F1" s="86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 t="s">
        <v>60</v>
      </c>
      <c r="B7" s="9" t="s">
        <v>961</v>
      </c>
      <c r="C7" s="9" t="s">
        <v>61</v>
      </c>
      <c r="D7" s="64">
        <v>7200</v>
      </c>
      <c r="E7" s="60">
        <v>69707.088000000003</v>
      </c>
      <c r="F7" s="10">
        <f>E7/$E$175*100</f>
        <v>5.2571379412960422</v>
      </c>
    </row>
    <row r="8" spans="1:6" x14ac:dyDescent="0.2">
      <c r="A8" s="9" t="s">
        <v>113</v>
      </c>
      <c r="B8" s="9" t="s">
        <v>953</v>
      </c>
      <c r="C8" s="9" t="s">
        <v>114</v>
      </c>
      <c r="D8" s="64">
        <v>5230</v>
      </c>
      <c r="E8" s="60">
        <v>51037.896399999998</v>
      </c>
      <c r="F8" s="10">
        <f t="shared" ref="F8:F71" si="0">E8/$E$175*100</f>
        <v>3.8491532110533244</v>
      </c>
    </row>
    <row r="9" spans="1:6" x14ac:dyDescent="0.2">
      <c r="A9" s="9" t="s">
        <v>59</v>
      </c>
      <c r="B9" s="9" t="s">
        <v>947</v>
      </c>
      <c r="C9" s="9" t="s">
        <v>13</v>
      </c>
      <c r="D9" s="64">
        <v>4445</v>
      </c>
      <c r="E9" s="60">
        <v>44821.068599999999</v>
      </c>
      <c r="F9" s="10">
        <f t="shared" si="0"/>
        <v>3.3802952765218461</v>
      </c>
    </row>
    <row r="10" spans="1:6" x14ac:dyDescent="0.2">
      <c r="A10" s="9" t="s">
        <v>34</v>
      </c>
      <c r="B10" s="9" t="s">
        <v>964</v>
      </c>
      <c r="C10" s="9" t="s">
        <v>13</v>
      </c>
      <c r="D10" s="64">
        <v>4250</v>
      </c>
      <c r="E10" s="60">
        <v>42346.745000000003</v>
      </c>
      <c r="F10" s="10">
        <f t="shared" si="0"/>
        <v>3.1936878474953434</v>
      </c>
    </row>
    <row r="11" spans="1:6" x14ac:dyDescent="0.2">
      <c r="A11" s="9" t="s">
        <v>119</v>
      </c>
      <c r="B11" s="9" t="s">
        <v>972</v>
      </c>
      <c r="C11" s="9" t="s">
        <v>18</v>
      </c>
      <c r="D11" s="64">
        <v>4813</v>
      </c>
      <c r="E11" s="60">
        <v>38300.073190000003</v>
      </c>
      <c r="F11" s="10">
        <f t="shared" si="0"/>
        <v>2.888497765414678</v>
      </c>
    </row>
    <row r="12" spans="1:6" x14ac:dyDescent="0.2">
      <c r="A12" s="9" t="s">
        <v>120</v>
      </c>
      <c r="B12" s="9" t="s">
        <v>1129</v>
      </c>
      <c r="C12" s="9" t="s">
        <v>20</v>
      </c>
      <c r="D12" s="64">
        <v>3523</v>
      </c>
      <c r="E12" s="60">
        <v>33521.168850000002</v>
      </c>
      <c r="F12" s="10">
        <f t="shared" si="0"/>
        <v>2.5280844983500961</v>
      </c>
    </row>
    <row r="13" spans="1:6" x14ac:dyDescent="0.2">
      <c r="A13" s="9" t="s">
        <v>155</v>
      </c>
      <c r="B13" s="9" t="s">
        <v>1069</v>
      </c>
      <c r="C13" s="9" t="s">
        <v>116</v>
      </c>
      <c r="D13" s="64">
        <v>3100</v>
      </c>
      <c r="E13" s="60">
        <v>30239.011999999999</v>
      </c>
      <c r="F13" s="10">
        <f t="shared" si="0"/>
        <v>2.2805522630999344</v>
      </c>
    </row>
    <row r="14" spans="1:6" x14ac:dyDescent="0.2">
      <c r="A14" s="9" t="s">
        <v>141</v>
      </c>
      <c r="B14" s="9" t="s">
        <v>1010</v>
      </c>
      <c r="C14" s="9" t="s">
        <v>142</v>
      </c>
      <c r="D14" s="64">
        <v>2800</v>
      </c>
      <c r="E14" s="60">
        <v>28032.582200000001</v>
      </c>
      <c r="F14" s="10">
        <f t="shared" si="0"/>
        <v>2.114148728693416</v>
      </c>
    </row>
    <row r="15" spans="1:6" x14ac:dyDescent="0.2">
      <c r="A15" s="9" t="s">
        <v>425</v>
      </c>
      <c r="B15" s="9" t="s">
        <v>1011</v>
      </c>
      <c r="C15" s="9" t="s">
        <v>142</v>
      </c>
      <c r="D15" s="64">
        <v>2770</v>
      </c>
      <c r="E15" s="60">
        <v>27703.046999999999</v>
      </c>
      <c r="F15" s="10">
        <f t="shared" si="0"/>
        <v>2.0892959905771344</v>
      </c>
    </row>
    <row r="16" spans="1:6" x14ac:dyDescent="0.2">
      <c r="A16" s="9" t="s">
        <v>115</v>
      </c>
      <c r="B16" s="9" t="s">
        <v>1130</v>
      </c>
      <c r="C16" s="9" t="s">
        <v>116</v>
      </c>
      <c r="D16" s="64">
        <v>2700</v>
      </c>
      <c r="E16" s="60">
        <v>27012.916799999999</v>
      </c>
      <c r="F16" s="10">
        <f t="shared" si="0"/>
        <v>2.0372480602597149</v>
      </c>
    </row>
    <row r="17" spans="1:6" x14ac:dyDescent="0.2">
      <c r="A17" s="9" t="s">
        <v>123</v>
      </c>
      <c r="B17" s="9" t="s">
        <v>1131</v>
      </c>
      <c r="C17" s="9" t="s">
        <v>116</v>
      </c>
      <c r="D17" s="64">
        <v>2500</v>
      </c>
      <c r="E17" s="60">
        <v>25011.96</v>
      </c>
      <c r="F17" s="10">
        <f t="shared" si="0"/>
        <v>1.8863407965367733</v>
      </c>
    </row>
    <row r="18" spans="1:6" x14ac:dyDescent="0.2">
      <c r="A18" s="9" t="s">
        <v>556</v>
      </c>
      <c r="B18" s="9" t="s">
        <v>1132</v>
      </c>
      <c r="C18" s="9" t="s">
        <v>118</v>
      </c>
      <c r="D18" s="64">
        <v>11165</v>
      </c>
      <c r="E18" s="60">
        <v>22551.468939999999</v>
      </c>
      <c r="F18" s="10">
        <f t="shared" si="0"/>
        <v>1.7007765838164581</v>
      </c>
    </row>
    <row r="19" spans="1:6" x14ac:dyDescent="0.2">
      <c r="A19" s="9" t="s">
        <v>557</v>
      </c>
      <c r="B19" s="9" t="s">
        <v>1133</v>
      </c>
      <c r="C19" s="9" t="s">
        <v>118</v>
      </c>
      <c r="D19" s="64">
        <v>10680</v>
      </c>
      <c r="E19" s="60">
        <v>21427.79664</v>
      </c>
      <c r="F19" s="10">
        <f t="shared" si="0"/>
        <v>1.6160319695827752</v>
      </c>
    </row>
    <row r="20" spans="1:6" x14ac:dyDescent="0.2">
      <c r="A20" s="9" t="s">
        <v>558</v>
      </c>
      <c r="B20" s="9" t="s">
        <v>958</v>
      </c>
      <c r="C20" s="9" t="s">
        <v>28</v>
      </c>
      <c r="D20" s="64">
        <v>2250</v>
      </c>
      <c r="E20" s="60">
        <v>21111.3</v>
      </c>
      <c r="F20" s="10">
        <f t="shared" si="0"/>
        <v>1.592162567744662</v>
      </c>
    </row>
    <row r="21" spans="1:6" x14ac:dyDescent="0.2">
      <c r="A21" s="9" t="s">
        <v>26</v>
      </c>
      <c r="B21" s="9" t="s">
        <v>1431</v>
      </c>
      <c r="C21" s="9" t="s">
        <v>9</v>
      </c>
      <c r="D21" s="64">
        <v>2100</v>
      </c>
      <c r="E21" s="60">
        <v>21026.880000000001</v>
      </c>
      <c r="F21" s="10">
        <f t="shared" si="0"/>
        <v>1.5857958179959966</v>
      </c>
    </row>
    <row r="22" spans="1:6" x14ac:dyDescent="0.2">
      <c r="A22" s="9" t="s">
        <v>38</v>
      </c>
      <c r="B22" s="9" t="s">
        <v>1134</v>
      </c>
      <c r="C22" s="9" t="s">
        <v>39</v>
      </c>
      <c r="D22" s="64">
        <v>1615</v>
      </c>
      <c r="E22" s="60">
        <v>15665.7261</v>
      </c>
      <c r="F22" s="10">
        <f t="shared" si="0"/>
        <v>1.1814707144022667</v>
      </c>
    </row>
    <row r="23" spans="1:6" x14ac:dyDescent="0.2">
      <c r="A23" s="9" t="s">
        <v>149</v>
      </c>
      <c r="B23" s="9" t="s">
        <v>1135</v>
      </c>
      <c r="C23" s="9" t="s">
        <v>116</v>
      </c>
      <c r="D23" s="64">
        <v>1330</v>
      </c>
      <c r="E23" s="60">
        <v>13820.6019</v>
      </c>
      <c r="F23" s="10">
        <f t="shared" si="0"/>
        <v>1.0423159639094115</v>
      </c>
    </row>
    <row r="24" spans="1:6" x14ac:dyDescent="0.2">
      <c r="A24" s="9" t="s">
        <v>154</v>
      </c>
      <c r="B24" s="9" t="s">
        <v>1136</v>
      </c>
      <c r="C24" s="9" t="s">
        <v>106</v>
      </c>
      <c r="D24" s="64">
        <v>1390</v>
      </c>
      <c r="E24" s="60">
        <v>13653.983899999999</v>
      </c>
      <c r="F24" s="10">
        <f t="shared" si="0"/>
        <v>1.0297500422128565</v>
      </c>
    </row>
    <row r="25" spans="1:6" x14ac:dyDescent="0.2">
      <c r="A25" s="9" t="s">
        <v>156</v>
      </c>
      <c r="B25" s="9" t="s">
        <v>971</v>
      </c>
      <c r="C25" s="9" t="s">
        <v>118</v>
      </c>
      <c r="D25" s="64">
        <v>1349</v>
      </c>
      <c r="E25" s="60">
        <v>13298.981599999999</v>
      </c>
      <c r="F25" s="10">
        <f t="shared" si="0"/>
        <v>1.0029766377553733</v>
      </c>
    </row>
    <row r="26" spans="1:6" x14ac:dyDescent="0.2">
      <c r="A26" s="9" t="s">
        <v>129</v>
      </c>
      <c r="B26" s="9" t="s">
        <v>952</v>
      </c>
      <c r="C26" s="9" t="s">
        <v>61</v>
      </c>
      <c r="D26" s="64">
        <v>1300</v>
      </c>
      <c r="E26" s="60">
        <v>12310.102999999999</v>
      </c>
      <c r="F26" s="10">
        <f t="shared" si="0"/>
        <v>0.92839783441480472</v>
      </c>
    </row>
    <row r="27" spans="1:6" x14ac:dyDescent="0.2">
      <c r="A27" s="9" t="s">
        <v>559</v>
      </c>
      <c r="B27" s="9" t="s">
        <v>1137</v>
      </c>
      <c r="C27" s="9" t="s">
        <v>135</v>
      </c>
      <c r="D27" s="64">
        <v>12500</v>
      </c>
      <c r="E27" s="60">
        <v>12095.612499999999</v>
      </c>
      <c r="F27" s="10">
        <f t="shared" si="0"/>
        <v>0.91222148595512498</v>
      </c>
    </row>
    <row r="28" spans="1:6" x14ac:dyDescent="0.2">
      <c r="A28" s="9" t="s">
        <v>174</v>
      </c>
      <c r="B28" s="9" t="s">
        <v>1138</v>
      </c>
      <c r="C28" s="9" t="s">
        <v>135</v>
      </c>
      <c r="D28" s="64">
        <v>1150</v>
      </c>
      <c r="E28" s="60">
        <v>11468.007</v>
      </c>
      <c r="F28" s="10">
        <f t="shared" si="0"/>
        <v>0.86488901545777663</v>
      </c>
    </row>
    <row r="29" spans="1:6" x14ac:dyDescent="0.2">
      <c r="A29" s="9" t="s">
        <v>143</v>
      </c>
      <c r="B29" s="9" t="s">
        <v>1139</v>
      </c>
      <c r="C29" s="9" t="s">
        <v>13</v>
      </c>
      <c r="D29" s="64">
        <v>1000</v>
      </c>
      <c r="E29" s="60">
        <v>10007.08</v>
      </c>
      <c r="F29" s="10">
        <f t="shared" si="0"/>
        <v>0.75470947731434124</v>
      </c>
    </row>
    <row r="30" spans="1:6" x14ac:dyDescent="0.2">
      <c r="A30" s="9" t="s">
        <v>560</v>
      </c>
      <c r="B30" s="9" t="s">
        <v>1048</v>
      </c>
      <c r="C30" s="9" t="s">
        <v>540</v>
      </c>
      <c r="D30" s="64">
        <v>1000</v>
      </c>
      <c r="E30" s="60">
        <v>9868.33</v>
      </c>
      <c r="F30" s="10">
        <f t="shared" si="0"/>
        <v>0.7442452919598358</v>
      </c>
    </row>
    <row r="31" spans="1:6" x14ac:dyDescent="0.2">
      <c r="A31" s="9" t="s">
        <v>144</v>
      </c>
      <c r="B31" s="9" t="s">
        <v>1069</v>
      </c>
      <c r="C31" s="9" t="s">
        <v>116</v>
      </c>
      <c r="D31" s="64">
        <v>1000</v>
      </c>
      <c r="E31" s="60">
        <v>9767.26</v>
      </c>
      <c r="F31" s="10">
        <f t="shared" si="0"/>
        <v>0.73662283996862954</v>
      </c>
    </row>
    <row r="32" spans="1:6" x14ac:dyDescent="0.2">
      <c r="A32" s="9" t="s">
        <v>128</v>
      </c>
      <c r="B32" s="9" t="s">
        <v>929</v>
      </c>
      <c r="C32" s="9" t="s">
        <v>65</v>
      </c>
      <c r="D32" s="64">
        <v>970</v>
      </c>
      <c r="E32" s="60">
        <v>9648.1923000000006</v>
      </c>
      <c r="F32" s="10">
        <f t="shared" si="0"/>
        <v>0.72764304549991132</v>
      </c>
    </row>
    <row r="33" spans="1:6" x14ac:dyDescent="0.2">
      <c r="A33" s="9" t="s">
        <v>140</v>
      </c>
      <c r="B33" s="9" t="s">
        <v>965</v>
      </c>
      <c r="C33" s="9" t="s">
        <v>118</v>
      </c>
      <c r="D33" s="64">
        <v>879</v>
      </c>
      <c r="E33" s="60">
        <v>8597.9824499999995</v>
      </c>
      <c r="F33" s="10">
        <f t="shared" si="0"/>
        <v>0.64843878941683086</v>
      </c>
    </row>
    <row r="34" spans="1:6" x14ac:dyDescent="0.2">
      <c r="A34" s="9" t="s">
        <v>561</v>
      </c>
      <c r="B34" s="9" t="s">
        <v>968</v>
      </c>
      <c r="C34" s="9" t="s">
        <v>135</v>
      </c>
      <c r="D34" s="64">
        <v>8500</v>
      </c>
      <c r="E34" s="60">
        <v>8229.241</v>
      </c>
      <c r="F34" s="10">
        <f t="shared" si="0"/>
        <v>0.62062921189835063</v>
      </c>
    </row>
    <row r="35" spans="1:6" x14ac:dyDescent="0.2">
      <c r="A35" s="9" t="s">
        <v>125</v>
      </c>
      <c r="B35" s="9" t="s">
        <v>962</v>
      </c>
      <c r="C35" s="9" t="s">
        <v>28</v>
      </c>
      <c r="D35" s="64">
        <v>780</v>
      </c>
      <c r="E35" s="60">
        <v>7990.6397999999999</v>
      </c>
      <c r="F35" s="10">
        <f t="shared" si="0"/>
        <v>0.60263449346514386</v>
      </c>
    </row>
    <row r="36" spans="1:6" x14ac:dyDescent="0.2">
      <c r="A36" s="9" t="s">
        <v>167</v>
      </c>
      <c r="B36" s="9" t="s">
        <v>1140</v>
      </c>
      <c r="C36" s="9" t="s">
        <v>118</v>
      </c>
      <c r="D36" s="64">
        <v>822</v>
      </c>
      <c r="E36" s="60">
        <v>7977.7648200000003</v>
      </c>
      <c r="F36" s="10">
        <f t="shared" si="0"/>
        <v>0.60166349399014896</v>
      </c>
    </row>
    <row r="37" spans="1:6" x14ac:dyDescent="0.2">
      <c r="A37" s="9" t="s">
        <v>168</v>
      </c>
      <c r="B37" s="9" t="s">
        <v>1141</v>
      </c>
      <c r="C37" s="9" t="s">
        <v>118</v>
      </c>
      <c r="D37" s="64">
        <v>822</v>
      </c>
      <c r="E37" s="60">
        <v>7946.7014399999998</v>
      </c>
      <c r="F37" s="10">
        <f t="shared" si="0"/>
        <v>0.59932076991045569</v>
      </c>
    </row>
    <row r="38" spans="1:6" x14ac:dyDescent="0.2">
      <c r="A38" s="9" t="s">
        <v>159</v>
      </c>
      <c r="B38" s="9" t="s">
        <v>1142</v>
      </c>
      <c r="C38" s="9" t="s">
        <v>118</v>
      </c>
      <c r="D38" s="64">
        <v>754</v>
      </c>
      <c r="E38" s="60">
        <v>7242.97678</v>
      </c>
      <c r="F38" s="10">
        <f t="shared" si="0"/>
        <v>0.54624757869765317</v>
      </c>
    </row>
    <row r="39" spans="1:6" x14ac:dyDescent="0.2">
      <c r="A39" s="9" t="s">
        <v>562</v>
      </c>
      <c r="B39" s="9" t="s">
        <v>1143</v>
      </c>
      <c r="C39" s="9" t="s">
        <v>106</v>
      </c>
      <c r="D39" s="64">
        <v>690</v>
      </c>
      <c r="E39" s="60">
        <v>6605.3424000000005</v>
      </c>
      <c r="F39" s="10">
        <f t="shared" si="0"/>
        <v>0.49815875462035453</v>
      </c>
    </row>
    <row r="40" spans="1:6" x14ac:dyDescent="0.2">
      <c r="A40" s="9" t="s">
        <v>426</v>
      </c>
      <c r="B40" s="9" t="s">
        <v>1024</v>
      </c>
      <c r="C40" s="9" t="s">
        <v>118</v>
      </c>
      <c r="D40" s="64">
        <v>650</v>
      </c>
      <c r="E40" s="60">
        <v>6445.8874999999998</v>
      </c>
      <c r="F40" s="10">
        <f t="shared" si="0"/>
        <v>0.48613305639127957</v>
      </c>
    </row>
    <row r="41" spans="1:6" x14ac:dyDescent="0.2">
      <c r="A41" s="9" t="s">
        <v>172</v>
      </c>
      <c r="B41" s="9" t="s">
        <v>976</v>
      </c>
      <c r="C41" s="9" t="s">
        <v>114</v>
      </c>
      <c r="D41" s="64">
        <v>600</v>
      </c>
      <c r="E41" s="60">
        <v>6238.098</v>
      </c>
      <c r="F41" s="10">
        <f t="shared" si="0"/>
        <v>0.47046208094825243</v>
      </c>
    </row>
    <row r="42" spans="1:6" x14ac:dyDescent="0.2">
      <c r="A42" s="9" t="s">
        <v>166</v>
      </c>
      <c r="B42" s="9" t="s">
        <v>1144</v>
      </c>
      <c r="C42" s="9" t="s">
        <v>135</v>
      </c>
      <c r="D42" s="64">
        <v>6000</v>
      </c>
      <c r="E42" s="60">
        <v>5827.866</v>
      </c>
      <c r="F42" s="10">
        <f t="shared" si="0"/>
        <v>0.43952338771330102</v>
      </c>
    </row>
    <row r="43" spans="1:6" x14ac:dyDescent="0.2">
      <c r="A43" s="9" t="s">
        <v>163</v>
      </c>
      <c r="B43" s="9" t="s">
        <v>1145</v>
      </c>
      <c r="C43" s="9" t="s">
        <v>114</v>
      </c>
      <c r="D43" s="64">
        <v>550</v>
      </c>
      <c r="E43" s="60">
        <v>5415.9105</v>
      </c>
      <c r="F43" s="10">
        <f t="shared" si="0"/>
        <v>0.40845471232729752</v>
      </c>
    </row>
    <row r="44" spans="1:6" x14ac:dyDescent="0.2">
      <c r="A44" s="9" t="s">
        <v>152</v>
      </c>
      <c r="B44" s="9" t="s">
        <v>1146</v>
      </c>
      <c r="C44" s="9" t="s">
        <v>127</v>
      </c>
      <c r="D44" s="64">
        <v>10</v>
      </c>
      <c r="E44" s="60">
        <v>5031.1400000000003</v>
      </c>
      <c r="F44" s="10">
        <f t="shared" si="0"/>
        <v>0.37943626309525608</v>
      </c>
    </row>
    <row r="45" spans="1:6" x14ac:dyDescent="0.2">
      <c r="A45" s="9" t="s">
        <v>563</v>
      </c>
      <c r="B45" s="9" t="s">
        <v>1147</v>
      </c>
      <c r="C45" s="9" t="s">
        <v>135</v>
      </c>
      <c r="D45" s="64">
        <v>500</v>
      </c>
      <c r="E45" s="60">
        <v>4985.4650000000001</v>
      </c>
      <c r="F45" s="10">
        <f t="shared" si="0"/>
        <v>0.37599156640288101</v>
      </c>
    </row>
    <row r="46" spans="1:6" x14ac:dyDescent="0.2">
      <c r="A46" s="9" t="s">
        <v>235</v>
      </c>
      <c r="B46" s="9" t="s">
        <v>1148</v>
      </c>
      <c r="C46" s="9" t="s">
        <v>162</v>
      </c>
      <c r="D46" s="64">
        <v>500</v>
      </c>
      <c r="E46" s="60">
        <v>4964.4449999999997</v>
      </c>
      <c r="F46" s="10">
        <f t="shared" si="0"/>
        <v>0.37440628945764348</v>
      </c>
    </row>
    <row r="47" spans="1:6" x14ac:dyDescent="0.2">
      <c r="A47" s="9" t="s">
        <v>161</v>
      </c>
      <c r="B47" s="9" t="s">
        <v>1148</v>
      </c>
      <c r="C47" s="9" t="s">
        <v>162</v>
      </c>
      <c r="D47" s="64">
        <v>500</v>
      </c>
      <c r="E47" s="60">
        <v>4941.5200000000004</v>
      </c>
      <c r="F47" s="10">
        <f t="shared" si="0"/>
        <v>0.37267734207564684</v>
      </c>
    </row>
    <row r="48" spans="1:6" x14ac:dyDescent="0.2">
      <c r="A48" s="9" t="s">
        <v>236</v>
      </c>
      <c r="B48" s="9" t="s">
        <v>1063</v>
      </c>
      <c r="C48" s="9" t="s">
        <v>127</v>
      </c>
      <c r="D48" s="64">
        <v>500</v>
      </c>
      <c r="E48" s="60">
        <v>4929.0349999999999</v>
      </c>
      <c r="F48" s="10">
        <f t="shared" si="0"/>
        <v>0.37173575393762159</v>
      </c>
    </row>
    <row r="49" spans="1:6" x14ac:dyDescent="0.2">
      <c r="A49" s="9" t="s">
        <v>564</v>
      </c>
      <c r="B49" s="9" t="s">
        <v>1149</v>
      </c>
      <c r="C49" s="9" t="s">
        <v>162</v>
      </c>
      <c r="D49" s="64">
        <v>500</v>
      </c>
      <c r="E49" s="60">
        <v>4869.6400000000003</v>
      </c>
      <c r="F49" s="10">
        <f t="shared" si="0"/>
        <v>0.3672563284303722</v>
      </c>
    </row>
    <row r="50" spans="1:6" x14ac:dyDescent="0.2">
      <c r="A50" s="9" t="s">
        <v>565</v>
      </c>
      <c r="B50" s="9" t="s">
        <v>1150</v>
      </c>
      <c r="C50" s="9" t="s">
        <v>162</v>
      </c>
      <c r="D50" s="64">
        <v>500</v>
      </c>
      <c r="E50" s="60">
        <v>4835.79</v>
      </c>
      <c r="F50" s="10">
        <f t="shared" si="0"/>
        <v>0.36470344429163337</v>
      </c>
    </row>
    <row r="51" spans="1:6" x14ac:dyDescent="0.2">
      <c r="A51" s="9" t="s">
        <v>566</v>
      </c>
      <c r="B51" s="9" t="s">
        <v>969</v>
      </c>
      <c r="C51" s="9" t="s">
        <v>162</v>
      </c>
      <c r="D51" s="64">
        <v>500</v>
      </c>
      <c r="E51" s="60">
        <v>4816.585</v>
      </c>
      <c r="F51" s="10">
        <f t="shared" si="0"/>
        <v>0.3632550502034656</v>
      </c>
    </row>
    <row r="52" spans="1:6" x14ac:dyDescent="0.2">
      <c r="A52" s="9" t="s">
        <v>64</v>
      </c>
      <c r="B52" s="9" t="s">
        <v>951</v>
      </c>
      <c r="C52" s="9" t="s">
        <v>65</v>
      </c>
      <c r="D52" s="64">
        <v>460</v>
      </c>
      <c r="E52" s="60">
        <v>4541.6765999999998</v>
      </c>
      <c r="F52" s="10">
        <f t="shared" si="0"/>
        <v>0.34252213162248873</v>
      </c>
    </row>
    <row r="53" spans="1:6" x14ac:dyDescent="0.2">
      <c r="A53" s="9" t="s">
        <v>81</v>
      </c>
      <c r="B53" s="9" t="s">
        <v>1151</v>
      </c>
      <c r="C53" s="9" t="s">
        <v>13</v>
      </c>
      <c r="D53" s="64">
        <v>450</v>
      </c>
      <c r="E53" s="60">
        <v>4340.9655000000002</v>
      </c>
      <c r="F53" s="10">
        <f t="shared" si="0"/>
        <v>0.32738499178027841</v>
      </c>
    </row>
    <row r="54" spans="1:6" x14ac:dyDescent="0.2">
      <c r="A54" s="9" t="s">
        <v>117</v>
      </c>
      <c r="B54" s="9" t="s">
        <v>1152</v>
      </c>
      <c r="C54" s="9" t="s">
        <v>118</v>
      </c>
      <c r="D54" s="64">
        <v>2125</v>
      </c>
      <c r="E54" s="60">
        <v>4288.4709999999995</v>
      </c>
      <c r="F54" s="10">
        <f t="shared" si="0"/>
        <v>0.32342598509132636</v>
      </c>
    </row>
    <row r="55" spans="1:6" x14ac:dyDescent="0.2">
      <c r="A55" s="9" t="s">
        <v>12</v>
      </c>
      <c r="B55" s="9" t="s">
        <v>1153</v>
      </c>
      <c r="C55" s="9" t="s">
        <v>13</v>
      </c>
      <c r="D55" s="64">
        <v>370</v>
      </c>
      <c r="E55" s="60">
        <v>3767.8616999999999</v>
      </c>
      <c r="F55" s="10">
        <f t="shared" si="0"/>
        <v>0.28416290608246614</v>
      </c>
    </row>
    <row r="56" spans="1:6" x14ac:dyDescent="0.2">
      <c r="A56" s="9" t="s">
        <v>179</v>
      </c>
      <c r="B56" s="9" t="s">
        <v>979</v>
      </c>
      <c r="C56" s="9" t="s">
        <v>20</v>
      </c>
      <c r="D56" s="64">
        <v>360</v>
      </c>
      <c r="E56" s="60">
        <v>3701.3508000000002</v>
      </c>
      <c r="F56" s="10">
        <f t="shared" si="0"/>
        <v>0.27914681681619608</v>
      </c>
    </row>
    <row r="57" spans="1:6" x14ac:dyDescent="0.2">
      <c r="A57" s="9" t="s">
        <v>175</v>
      </c>
      <c r="B57" s="9" t="s">
        <v>1154</v>
      </c>
      <c r="C57" s="9" t="s">
        <v>22</v>
      </c>
      <c r="D57" s="64">
        <v>370</v>
      </c>
      <c r="E57" s="60">
        <v>3699.3229000000001</v>
      </c>
      <c r="F57" s="10">
        <f t="shared" si="0"/>
        <v>0.27899387756228328</v>
      </c>
    </row>
    <row r="58" spans="1:6" x14ac:dyDescent="0.2">
      <c r="A58" s="9" t="s">
        <v>157</v>
      </c>
      <c r="B58" s="9" t="s">
        <v>1155</v>
      </c>
      <c r="C58" s="9" t="s">
        <v>118</v>
      </c>
      <c r="D58" s="64">
        <v>350</v>
      </c>
      <c r="E58" s="60">
        <v>3430.4409999999998</v>
      </c>
      <c r="F58" s="10">
        <f t="shared" si="0"/>
        <v>0.25871546285906438</v>
      </c>
    </row>
    <row r="59" spans="1:6" x14ac:dyDescent="0.2">
      <c r="A59" s="9" t="s">
        <v>567</v>
      </c>
      <c r="B59" s="9" t="s">
        <v>969</v>
      </c>
      <c r="C59" s="9" t="s">
        <v>162</v>
      </c>
      <c r="D59" s="64">
        <v>350</v>
      </c>
      <c r="E59" s="60">
        <v>3371.6095</v>
      </c>
      <c r="F59" s="10">
        <f t="shared" si="0"/>
        <v>0.25427853514242593</v>
      </c>
    </row>
    <row r="60" spans="1:6" x14ac:dyDescent="0.2">
      <c r="A60" s="9" t="s">
        <v>336</v>
      </c>
      <c r="B60" s="9" t="s">
        <v>923</v>
      </c>
      <c r="C60" s="9" t="s">
        <v>142</v>
      </c>
      <c r="D60" s="64">
        <v>300</v>
      </c>
      <c r="E60" s="60">
        <v>2966.82</v>
      </c>
      <c r="F60" s="10">
        <f t="shared" si="0"/>
        <v>0.22375030193480358</v>
      </c>
    </row>
    <row r="61" spans="1:6" x14ac:dyDescent="0.2">
      <c r="A61" s="9" t="s">
        <v>180</v>
      </c>
      <c r="B61" s="9" t="s">
        <v>1156</v>
      </c>
      <c r="C61" s="9" t="s">
        <v>181</v>
      </c>
      <c r="D61" s="64">
        <v>300</v>
      </c>
      <c r="E61" s="60">
        <v>2879.0039999999999</v>
      </c>
      <c r="F61" s="10">
        <f t="shared" si="0"/>
        <v>0.21712743417919089</v>
      </c>
    </row>
    <row r="62" spans="1:6" x14ac:dyDescent="0.2">
      <c r="A62" s="9" t="s">
        <v>568</v>
      </c>
      <c r="B62" s="9" t="s">
        <v>1157</v>
      </c>
      <c r="C62" s="9" t="s">
        <v>39</v>
      </c>
      <c r="D62" s="64">
        <v>272</v>
      </c>
      <c r="E62" s="60">
        <v>2714.3995199999999</v>
      </c>
      <c r="F62" s="10">
        <f t="shared" si="0"/>
        <v>0.20471336723214953</v>
      </c>
    </row>
    <row r="63" spans="1:6" x14ac:dyDescent="0.2">
      <c r="A63" s="9" t="s">
        <v>27</v>
      </c>
      <c r="B63" s="9" t="s">
        <v>942</v>
      </c>
      <c r="C63" s="9" t="s">
        <v>28</v>
      </c>
      <c r="D63" s="64">
        <v>272</v>
      </c>
      <c r="E63" s="60">
        <v>2699.2872000000002</v>
      </c>
      <c r="F63" s="10">
        <f t="shared" si="0"/>
        <v>0.20357363305112899</v>
      </c>
    </row>
    <row r="64" spans="1:6" x14ac:dyDescent="0.2">
      <c r="A64" s="9" t="s">
        <v>126</v>
      </c>
      <c r="B64" s="9" t="s">
        <v>967</v>
      </c>
      <c r="C64" s="9" t="s">
        <v>127</v>
      </c>
      <c r="D64" s="64">
        <v>5</v>
      </c>
      <c r="E64" s="60">
        <v>2543.3024999999998</v>
      </c>
      <c r="F64" s="10">
        <f t="shared" si="0"/>
        <v>0.19180964881136728</v>
      </c>
    </row>
    <row r="65" spans="1:6" x14ac:dyDescent="0.2">
      <c r="A65" s="9" t="s">
        <v>569</v>
      </c>
      <c r="B65" s="9" t="s">
        <v>1027</v>
      </c>
      <c r="C65" s="9" t="s">
        <v>20</v>
      </c>
      <c r="D65" s="64">
        <v>250</v>
      </c>
      <c r="E65" s="60">
        <v>2494.0075000000002</v>
      </c>
      <c r="F65" s="10">
        <f t="shared" si="0"/>
        <v>0.18809194058037382</v>
      </c>
    </row>
    <row r="66" spans="1:6" x14ac:dyDescent="0.2">
      <c r="A66" s="9" t="s">
        <v>145</v>
      </c>
      <c r="B66" s="9" t="s">
        <v>1158</v>
      </c>
      <c r="C66" s="9" t="s">
        <v>135</v>
      </c>
      <c r="D66" s="64">
        <v>2500</v>
      </c>
      <c r="E66" s="60">
        <v>2433.61</v>
      </c>
      <c r="F66" s="10">
        <f t="shared" si="0"/>
        <v>0.18353690897713962</v>
      </c>
    </row>
    <row r="67" spans="1:6" x14ac:dyDescent="0.2">
      <c r="A67" s="9" t="s">
        <v>570</v>
      </c>
      <c r="B67" s="9" t="s">
        <v>1159</v>
      </c>
      <c r="C67" s="9" t="s">
        <v>116</v>
      </c>
      <c r="D67" s="64">
        <v>250</v>
      </c>
      <c r="E67" s="60">
        <v>2428.85</v>
      </c>
      <c r="F67" s="10">
        <f t="shared" si="0"/>
        <v>0.18317792142912195</v>
      </c>
    </row>
    <row r="68" spans="1:6" x14ac:dyDescent="0.2">
      <c r="A68" s="9" t="s">
        <v>165</v>
      </c>
      <c r="B68" s="9" t="s">
        <v>1160</v>
      </c>
      <c r="C68" s="9" t="s">
        <v>138</v>
      </c>
      <c r="D68" s="64">
        <v>240</v>
      </c>
      <c r="E68" s="60">
        <v>2205.1608000000001</v>
      </c>
      <c r="F68" s="10">
        <f t="shared" si="0"/>
        <v>0.16630782953289819</v>
      </c>
    </row>
    <row r="69" spans="1:6" x14ac:dyDescent="0.2">
      <c r="A69" s="9" t="s">
        <v>424</v>
      </c>
      <c r="B69" s="9" t="s">
        <v>1445</v>
      </c>
      <c r="C69" s="9" t="s">
        <v>22</v>
      </c>
      <c r="D69" s="64">
        <v>200</v>
      </c>
      <c r="E69" s="60">
        <v>1992.8320000000001</v>
      </c>
      <c r="F69" s="10">
        <f t="shared" si="0"/>
        <v>0.15029451119560286</v>
      </c>
    </row>
    <row r="70" spans="1:6" x14ac:dyDescent="0.2">
      <c r="A70" s="9" t="s">
        <v>571</v>
      </c>
      <c r="B70" s="9" t="s">
        <v>974</v>
      </c>
      <c r="C70" s="9" t="s">
        <v>135</v>
      </c>
      <c r="D70" s="64">
        <v>2000</v>
      </c>
      <c r="E70" s="60">
        <v>1941.5319999999999</v>
      </c>
      <c r="F70" s="10">
        <f t="shared" si="0"/>
        <v>0.14642559077263972</v>
      </c>
    </row>
    <row r="71" spans="1:6" x14ac:dyDescent="0.2">
      <c r="A71" s="9" t="s">
        <v>147</v>
      </c>
      <c r="B71" s="9" t="s">
        <v>1161</v>
      </c>
      <c r="C71" s="9" t="s">
        <v>114</v>
      </c>
      <c r="D71" s="64">
        <v>200</v>
      </c>
      <c r="E71" s="60">
        <v>1805.89</v>
      </c>
      <c r="F71" s="10">
        <f t="shared" si="0"/>
        <v>0.13619580317007518</v>
      </c>
    </row>
    <row r="72" spans="1:6" x14ac:dyDescent="0.2">
      <c r="A72" s="9" t="s">
        <v>437</v>
      </c>
      <c r="B72" s="9" t="s">
        <v>1015</v>
      </c>
      <c r="C72" s="9" t="s">
        <v>127</v>
      </c>
      <c r="D72" s="64">
        <v>3</v>
      </c>
      <c r="E72" s="60">
        <v>1509.3420000000001</v>
      </c>
      <c r="F72" s="10">
        <f t="shared" ref="F72:F96" si="1">E72/$E$175*100</f>
        <v>0.11383087892857682</v>
      </c>
    </row>
    <row r="73" spans="1:6" x14ac:dyDescent="0.2">
      <c r="A73" s="9" t="s">
        <v>170</v>
      </c>
      <c r="B73" s="9" t="s">
        <v>973</v>
      </c>
      <c r="C73" s="9" t="s">
        <v>114</v>
      </c>
      <c r="D73" s="64">
        <v>150</v>
      </c>
      <c r="E73" s="60">
        <v>1487.6534999999999</v>
      </c>
      <c r="F73" s="10">
        <f t="shared" si="1"/>
        <v>0.11219518534975739</v>
      </c>
    </row>
    <row r="74" spans="1:6" x14ac:dyDescent="0.2">
      <c r="A74" s="9" t="s">
        <v>171</v>
      </c>
      <c r="B74" s="9" t="s">
        <v>1162</v>
      </c>
      <c r="C74" s="9" t="s">
        <v>39</v>
      </c>
      <c r="D74" s="64">
        <v>140</v>
      </c>
      <c r="E74" s="60">
        <v>1409.0286000000001</v>
      </c>
      <c r="F74" s="10">
        <f t="shared" si="1"/>
        <v>0.10626548785729285</v>
      </c>
    </row>
    <row r="75" spans="1:6" x14ac:dyDescent="0.2">
      <c r="A75" s="9" t="s">
        <v>572</v>
      </c>
      <c r="B75" s="9" t="s">
        <v>1163</v>
      </c>
      <c r="C75" s="9" t="s">
        <v>127</v>
      </c>
      <c r="D75" s="64">
        <v>1400</v>
      </c>
      <c r="E75" s="60">
        <v>1345.2431999999999</v>
      </c>
      <c r="F75" s="10">
        <f t="shared" si="1"/>
        <v>0.10145494912928366</v>
      </c>
    </row>
    <row r="76" spans="1:6" x14ac:dyDescent="0.2">
      <c r="A76" s="9" t="s">
        <v>573</v>
      </c>
      <c r="B76" s="9" t="s">
        <v>1164</v>
      </c>
      <c r="C76" s="9" t="s">
        <v>151</v>
      </c>
      <c r="D76" s="64">
        <v>100</v>
      </c>
      <c r="E76" s="60">
        <v>1007.828</v>
      </c>
      <c r="F76" s="10">
        <f t="shared" si="1"/>
        <v>7.6007920702418477E-2</v>
      </c>
    </row>
    <row r="77" spans="1:6" x14ac:dyDescent="0.2">
      <c r="A77" s="9" t="s">
        <v>178</v>
      </c>
      <c r="B77" s="9" t="s">
        <v>1165</v>
      </c>
      <c r="C77" s="9" t="s">
        <v>20</v>
      </c>
      <c r="D77" s="64">
        <v>100</v>
      </c>
      <c r="E77" s="60">
        <v>1005.6559999999999</v>
      </c>
      <c r="F77" s="10">
        <f t="shared" si="1"/>
        <v>7.5844113779247407E-2</v>
      </c>
    </row>
    <row r="78" spans="1:6" x14ac:dyDescent="0.2">
      <c r="A78" s="9" t="s">
        <v>574</v>
      </c>
      <c r="B78" s="9" t="s">
        <v>978</v>
      </c>
      <c r="C78" s="9" t="s">
        <v>540</v>
      </c>
      <c r="D78" s="64">
        <v>100</v>
      </c>
      <c r="E78" s="60">
        <v>995.15499999999997</v>
      </c>
      <c r="F78" s="10">
        <f t="shared" si="1"/>
        <v>7.5052154064597587E-2</v>
      </c>
    </row>
    <row r="79" spans="1:6" x14ac:dyDescent="0.2">
      <c r="A79" s="9" t="s">
        <v>71</v>
      </c>
      <c r="B79" s="9" t="s">
        <v>1166</v>
      </c>
      <c r="C79" s="9" t="s">
        <v>13</v>
      </c>
      <c r="D79" s="64">
        <v>90</v>
      </c>
      <c r="E79" s="60">
        <v>894.26790000000005</v>
      </c>
      <c r="F79" s="10">
        <f t="shared" si="1"/>
        <v>6.7443495943671244E-2</v>
      </c>
    </row>
    <row r="80" spans="1:6" x14ac:dyDescent="0.2">
      <c r="A80" s="9" t="s">
        <v>440</v>
      </c>
      <c r="B80" s="9" t="s">
        <v>1046</v>
      </c>
      <c r="C80" s="9" t="s">
        <v>118</v>
      </c>
      <c r="D80" s="64">
        <v>76</v>
      </c>
      <c r="E80" s="60">
        <v>751.84824000000003</v>
      </c>
      <c r="F80" s="10">
        <f t="shared" si="1"/>
        <v>5.6702553814909781E-2</v>
      </c>
    </row>
    <row r="81" spans="1:7" x14ac:dyDescent="0.2">
      <c r="A81" s="9" t="s">
        <v>136</v>
      </c>
      <c r="B81" s="9" t="s">
        <v>970</v>
      </c>
      <c r="C81" s="9" t="s">
        <v>118</v>
      </c>
      <c r="D81" s="64">
        <v>62</v>
      </c>
      <c r="E81" s="60">
        <v>592.34366</v>
      </c>
      <c r="F81" s="10">
        <f t="shared" si="1"/>
        <v>4.467310884184636E-2</v>
      </c>
    </row>
    <row r="82" spans="1:7" x14ac:dyDescent="0.2">
      <c r="A82" s="9" t="s">
        <v>158</v>
      </c>
      <c r="B82" s="9" t="s">
        <v>960</v>
      </c>
      <c r="C82" s="9" t="s">
        <v>118</v>
      </c>
      <c r="D82" s="64">
        <v>62</v>
      </c>
      <c r="E82" s="60">
        <v>590.31129999999996</v>
      </c>
      <c r="F82" s="10">
        <f t="shared" si="1"/>
        <v>4.4519833225651166E-2</v>
      </c>
    </row>
    <row r="83" spans="1:7" x14ac:dyDescent="0.2">
      <c r="A83" s="9" t="s">
        <v>19</v>
      </c>
      <c r="B83" s="9" t="s">
        <v>1167</v>
      </c>
      <c r="C83" s="9" t="s">
        <v>20</v>
      </c>
      <c r="D83" s="64">
        <v>55</v>
      </c>
      <c r="E83" s="60">
        <v>533.20354999999995</v>
      </c>
      <c r="F83" s="10">
        <f t="shared" si="1"/>
        <v>4.021290651445289E-2</v>
      </c>
    </row>
    <row r="84" spans="1:7" x14ac:dyDescent="0.2">
      <c r="A84" s="9" t="s">
        <v>575</v>
      </c>
      <c r="B84" s="9" t="s">
        <v>1068</v>
      </c>
      <c r="C84" s="9" t="s">
        <v>13</v>
      </c>
      <c r="D84" s="64">
        <v>51</v>
      </c>
      <c r="E84" s="60">
        <v>507.55761000000001</v>
      </c>
      <c r="F84" s="10">
        <f t="shared" si="1"/>
        <v>3.8278752498232885E-2</v>
      </c>
    </row>
    <row r="85" spans="1:7" x14ac:dyDescent="0.2">
      <c r="A85" s="9" t="s">
        <v>160</v>
      </c>
      <c r="B85" s="9" t="s">
        <v>1168</v>
      </c>
      <c r="C85" s="9" t="s">
        <v>22</v>
      </c>
      <c r="D85" s="64">
        <v>50</v>
      </c>
      <c r="E85" s="60">
        <v>498.19450000000001</v>
      </c>
      <c r="F85" s="10">
        <f t="shared" si="1"/>
        <v>3.7572609661947302E-2</v>
      </c>
    </row>
    <row r="86" spans="1:7" x14ac:dyDescent="0.2">
      <c r="A86" s="9" t="s">
        <v>576</v>
      </c>
      <c r="B86" s="9" t="s">
        <v>1160</v>
      </c>
      <c r="C86" s="9" t="s">
        <v>138</v>
      </c>
      <c r="D86" s="64">
        <v>50</v>
      </c>
      <c r="E86" s="60">
        <v>459.411</v>
      </c>
      <c r="F86" s="10">
        <f t="shared" si="1"/>
        <v>3.4647653029900714E-2</v>
      </c>
    </row>
    <row r="87" spans="1:7" x14ac:dyDescent="0.2">
      <c r="A87" s="9" t="s">
        <v>29</v>
      </c>
      <c r="B87" s="9" t="s">
        <v>1169</v>
      </c>
      <c r="C87" s="9" t="s">
        <v>22</v>
      </c>
      <c r="D87" s="64">
        <v>40</v>
      </c>
      <c r="E87" s="60">
        <v>402.06319999999999</v>
      </c>
      <c r="F87" s="10">
        <f t="shared" si="1"/>
        <v>3.0322622335319741E-2</v>
      </c>
    </row>
    <row r="88" spans="1:7" x14ac:dyDescent="0.2">
      <c r="A88" s="9" t="s">
        <v>577</v>
      </c>
      <c r="B88" s="9" t="s">
        <v>1170</v>
      </c>
      <c r="C88" s="9" t="s">
        <v>13</v>
      </c>
      <c r="D88" s="64">
        <v>37</v>
      </c>
      <c r="E88" s="60">
        <v>371.09926999999999</v>
      </c>
      <c r="F88" s="10">
        <f t="shared" si="1"/>
        <v>2.7987398531183282E-2</v>
      </c>
    </row>
    <row r="89" spans="1:7" x14ac:dyDescent="0.2">
      <c r="A89" s="9" t="s">
        <v>578</v>
      </c>
      <c r="B89" s="9" t="s">
        <v>1446</v>
      </c>
      <c r="C89" s="9" t="s">
        <v>70</v>
      </c>
      <c r="D89" s="64">
        <v>36</v>
      </c>
      <c r="E89" s="60">
        <v>362.31623999999999</v>
      </c>
      <c r="F89" s="10">
        <f t="shared" si="1"/>
        <v>2.7325003908522508E-2</v>
      </c>
    </row>
    <row r="90" spans="1:7" x14ac:dyDescent="0.2">
      <c r="A90" s="9" t="s">
        <v>579</v>
      </c>
      <c r="B90" s="9" t="s">
        <v>1171</v>
      </c>
      <c r="C90" s="9" t="s">
        <v>13</v>
      </c>
      <c r="D90" s="64">
        <v>35</v>
      </c>
      <c r="E90" s="60">
        <v>349.7004</v>
      </c>
      <c r="F90" s="10">
        <f t="shared" si="1"/>
        <v>2.6373548137979916E-2</v>
      </c>
    </row>
    <row r="91" spans="1:7" x14ac:dyDescent="0.2">
      <c r="A91" s="9" t="s">
        <v>41</v>
      </c>
      <c r="B91" s="9" t="s">
        <v>945</v>
      </c>
      <c r="C91" s="9" t="s">
        <v>13</v>
      </c>
      <c r="D91" s="64">
        <v>30</v>
      </c>
      <c r="E91" s="60">
        <v>297.4443</v>
      </c>
      <c r="F91" s="10">
        <f t="shared" si="1"/>
        <v>2.243252099344965E-2</v>
      </c>
    </row>
    <row r="92" spans="1:7" x14ac:dyDescent="0.2">
      <c r="A92" s="9" t="s">
        <v>580</v>
      </c>
      <c r="B92" s="9" t="s">
        <v>1172</v>
      </c>
      <c r="C92" s="9" t="s">
        <v>482</v>
      </c>
      <c r="D92" s="64">
        <v>21</v>
      </c>
      <c r="E92" s="60">
        <v>227.36153999999999</v>
      </c>
      <c r="F92" s="10">
        <f t="shared" si="1"/>
        <v>1.7147050789519391E-2</v>
      </c>
    </row>
    <row r="93" spans="1:7" x14ac:dyDescent="0.2">
      <c r="A93" s="9" t="s">
        <v>581</v>
      </c>
      <c r="B93" s="9" t="s">
        <v>1173</v>
      </c>
      <c r="C93" s="9" t="s">
        <v>138</v>
      </c>
      <c r="D93" s="64">
        <v>24000</v>
      </c>
      <c r="E93" s="60">
        <v>214.19255999999999</v>
      </c>
      <c r="F93" s="10">
        <f t="shared" si="1"/>
        <v>1.6153878554205692E-2</v>
      </c>
    </row>
    <row r="94" spans="1:7" x14ac:dyDescent="0.2">
      <c r="A94" s="9" t="s">
        <v>25</v>
      </c>
      <c r="B94" s="9" t="s">
        <v>1174</v>
      </c>
      <c r="C94" s="9" t="s">
        <v>13</v>
      </c>
      <c r="D94" s="64">
        <v>20</v>
      </c>
      <c r="E94" s="60">
        <v>201.71600000000001</v>
      </c>
      <c r="F94" s="10">
        <f t="shared" si="1"/>
        <v>1.5212926940320219E-2</v>
      </c>
    </row>
    <row r="95" spans="1:7" x14ac:dyDescent="0.2">
      <c r="A95" s="9" t="s">
        <v>582</v>
      </c>
      <c r="B95" s="9" t="s">
        <v>1175</v>
      </c>
      <c r="C95" s="9" t="s">
        <v>13</v>
      </c>
      <c r="D95" s="64">
        <v>1</v>
      </c>
      <c r="E95" s="60">
        <v>99.631799999999998</v>
      </c>
      <c r="F95" s="10">
        <f t="shared" si="1"/>
        <v>7.5139864677695178E-3</v>
      </c>
      <c r="G95" s="18"/>
    </row>
    <row r="96" spans="1:7" x14ac:dyDescent="0.2">
      <c r="A96" s="9" t="s">
        <v>21</v>
      </c>
      <c r="B96" s="9" t="s">
        <v>1176</v>
      </c>
      <c r="C96" s="9" t="s">
        <v>22</v>
      </c>
      <c r="D96" s="64">
        <v>9</v>
      </c>
      <c r="E96" s="60">
        <v>91.020690000000002</v>
      </c>
      <c r="F96" s="10">
        <f t="shared" si="1"/>
        <v>6.8645576306665575E-3</v>
      </c>
      <c r="G96" s="18"/>
    </row>
    <row r="97" spans="1:6" x14ac:dyDescent="0.2">
      <c r="A97" s="9" t="s">
        <v>583</v>
      </c>
      <c r="B97" s="9" t="s">
        <v>1177</v>
      </c>
      <c r="C97" s="9" t="s">
        <v>61</v>
      </c>
      <c r="D97" s="64">
        <v>4000</v>
      </c>
      <c r="E97" s="60">
        <v>38.718440000000001</v>
      </c>
      <c r="F97" s="16" t="s">
        <v>107</v>
      </c>
    </row>
    <row r="98" spans="1:6" x14ac:dyDescent="0.2">
      <c r="A98" s="8" t="s">
        <v>45</v>
      </c>
      <c r="B98" s="9"/>
      <c r="C98" s="9"/>
      <c r="D98" s="64"/>
      <c r="E98" s="61">
        <f>SUM(E7:E97)</f>
        <v>829835.61562999955</v>
      </c>
      <c r="F98" s="11">
        <f>SUM(F7:F97)</f>
        <v>62.58125073001586</v>
      </c>
    </row>
    <row r="99" spans="1:6" x14ac:dyDescent="0.2">
      <c r="A99" s="9"/>
      <c r="B99" s="9"/>
      <c r="C99" s="9"/>
      <c r="D99" s="64"/>
      <c r="E99" s="60"/>
      <c r="F99" s="10"/>
    </row>
    <row r="100" spans="1:6" x14ac:dyDescent="0.2">
      <c r="A100" s="8" t="s">
        <v>98</v>
      </c>
      <c r="B100" s="9"/>
      <c r="C100" s="9"/>
      <c r="D100" s="64"/>
      <c r="E100" s="60"/>
      <c r="F100" s="10"/>
    </row>
    <row r="101" spans="1:6" x14ac:dyDescent="0.2">
      <c r="A101" s="9" t="s">
        <v>214</v>
      </c>
      <c r="B101" s="9" t="s">
        <v>984</v>
      </c>
      <c r="C101" s="9" t="s">
        <v>206</v>
      </c>
      <c r="D101" s="64">
        <v>500</v>
      </c>
      <c r="E101" s="60">
        <v>53529</v>
      </c>
      <c r="F101" s="10">
        <f t="shared" ref="F101:F159" si="2">E101/$E$175*100</f>
        <v>4.0370261466041422</v>
      </c>
    </row>
    <row r="102" spans="1:6" x14ac:dyDescent="0.2">
      <c r="A102" s="9" t="s">
        <v>213</v>
      </c>
      <c r="B102" s="9" t="s">
        <v>1101</v>
      </c>
      <c r="C102" s="9" t="s">
        <v>185</v>
      </c>
      <c r="D102" s="64">
        <v>2380</v>
      </c>
      <c r="E102" s="60">
        <v>40989.859400000001</v>
      </c>
      <c r="F102" s="10">
        <f t="shared" si="2"/>
        <v>3.0913548570574374</v>
      </c>
    </row>
    <row r="103" spans="1:6" x14ac:dyDescent="0.2">
      <c r="A103" s="9" t="s">
        <v>216</v>
      </c>
      <c r="B103" s="9" t="s">
        <v>1001</v>
      </c>
      <c r="C103" s="9" t="s">
        <v>209</v>
      </c>
      <c r="D103" s="64">
        <v>350</v>
      </c>
      <c r="E103" s="60">
        <v>35174.370000000003</v>
      </c>
      <c r="F103" s="10">
        <f t="shared" si="2"/>
        <v>2.6527648822195138</v>
      </c>
    </row>
    <row r="104" spans="1:6" x14ac:dyDescent="0.2">
      <c r="A104" s="9" t="s">
        <v>204</v>
      </c>
      <c r="B104" s="9" t="s">
        <v>1005</v>
      </c>
      <c r="C104" s="9" t="s">
        <v>39</v>
      </c>
      <c r="D104" s="64">
        <v>2560</v>
      </c>
      <c r="E104" s="60">
        <v>24783.078399999999</v>
      </c>
      <c r="F104" s="10">
        <f t="shared" si="2"/>
        <v>1.8690791065430017</v>
      </c>
    </row>
    <row r="105" spans="1:6" x14ac:dyDescent="0.2">
      <c r="A105" s="9" t="s">
        <v>447</v>
      </c>
      <c r="B105" s="9" t="s">
        <v>1178</v>
      </c>
      <c r="C105" s="9" t="s">
        <v>193</v>
      </c>
      <c r="D105" s="64">
        <v>1660</v>
      </c>
      <c r="E105" s="60">
        <v>15180.949000000001</v>
      </c>
      <c r="F105" s="10">
        <f t="shared" si="2"/>
        <v>1.1449100122039269</v>
      </c>
    </row>
    <row r="106" spans="1:6" x14ac:dyDescent="0.2">
      <c r="A106" s="9" t="s">
        <v>184</v>
      </c>
      <c r="B106" s="9" t="s">
        <v>1179</v>
      </c>
      <c r="C106" s="9" t="s">
        <v>185</v>
      </c>
      <c r="D106" s="64">
        <v>1883</v>
      </c>
      <c r="E106" s="60">
        <v>14593.25</v>
      </c>
      <c r="F106" s="10">
        <f t="shared" si="2"/>
        <v>1.1005871922496384</v>
      </c>
    </row>
    <row r="107" spans="1:6" x14ac:dyDescent="0.2">
      <c r="A107" s="9" t="s">
        <v>220</v>
      </c>
      <c r="B107" s="9" t="s">
        <v>1180</v>
      </c>
      <c r="C107" s="9" t="s">
        <v>185</v>
      </c>
      <c r="D107" s="64">
        <v>98</v>
      </c>
      <c r="E107" s="60">
        <v>14584.624599999999</v>
      </c>
      <c r="F107" s="10">
        <f t="shared" si="2"/>
        <v>1.0999366856957158</v>
      </c>
    </row>
    <row r="108" spans="1:6" x14ac:dyDescent="0.2">
      <c r="A108" s="9" t="s">
        <v>211</v>
      </c>
      <c r="B108" s="9" t="s">
        <v>993</v>
      </c>
      <c r="C108" s="9" t="s">
        <v>209</v>
      </c>
      <c r="D108" s="64">
        <v>1480</v>
      </c>
      <c r="E108" s="60">
        <v>14015.999599999999</v>
      </c>
      <c r="F108" s="10">
        <f t="shared" si="2"/>
        <v>1.0570523801302694</v>
      </c>
    </row>
    <row r="109" spans="1:6" x14ac:dyDescent="0.2">
      <c r="A109" s="9" t="s">
        <v>602</v>
      </c>
      <c r="B109" s="9" t="s">
        <v>994</v>
      </c>
      <c r="C109" s="9" t="s">
        <v>106</v>
      </c>
      <c r="D109" s="64">
        <v>1300</v>
      </c>
      <c r="E109" s="60">
        <v>12763.594999999999</v>
      </c>
      <c r="F109" s="10">
        <f t="shared" si="2"/>
        <v>0.96259909095379859</v>
      </c>
    </row>
    <row r="110" spans="1:6" x14ac:dyDescent="0.2">
      <c r="A110" s="9" t="s">
        <v>246</v>
      </c>
      <c r="B110" s="9" t="s">
        <v>986</v>
      </c>
      <c r="C110" s="9" t="s">
        <v>193</v>
      </c>
      <c r="D110" s="64">
        <v>1280</v>
      </c>
      <c r="E110" s="60">
        <v>11949.299199999999</v>
      </c>
      <c r="F110" s="10">
        <f t="shared" si="2"/>
        <v>0.90118689502878724</v>
      </c>
    </row>
    <row r="111" spans="1:6" x14ac:dyDescent="0.2">
      <c r="A111" s="9" t="s">
        <v>584</v>
      </c>
      <c r="B111" s="9" t="s">
        <v>1100</v>
      </c>
      <c r="C111" s="9" t="s">
        <v>39</v>
      </c>
      <c r="D111" s="64">
        <v>1150</v>
      </c>
      <c r="E111" s="60">
        <v>11512.040499999999</v>
      </c>
      <c r="F111" s="10">
        <f t="shared" si="2"/>
        <v>0.86820991423837202</v>
      </c>
    </row>
    <row r="112" spans="1:6" x14ac:dyDescent="0.2">
      <c r="A112" s="9" t="s">
        <v>603</v>
      </c>
      <c r="B112" s="9" t="s">
        <v>1181</v>
      </c>
      <c r="C112" s="9" t="s">
        <v>222</v>
      </c>
      <c r="D112" s="64">
        <v>75</v>
      </c>
      <c r="E112" s="60">
        <v>11452.4925</v>
      </c>
      <c r="F112" s="10">
        <f t="shared" si="2"/>
        <v>0.86371894984565067</v>
      </c>
    </row>
    <row r="113" spans="1:6" x14ac:dyDescent="0.2">
      <c r="A113" s="9" t="s">
        <v>242</v>
      </c>
      <c r="B113" s="9" t="s">
        <v>982</v>
      </c>
      <c r="C113" s="9" t="s">
        <v>222</v>
      </c>
      <c r="D113" s="64">
        <v>10977</v>
      </c>
      <c r="E113" s="60">
        <v>10541.388731999999</v>
      </c>
      <c r="F113" s="10">
        <f t="shared" si="2"/>
        <v>0.79500573394986407</v>
      </c>
    </row>
    <row r="114" spans="1:6" x14ac:dyDescent="0.2">
      <c r="A114" s="9" t="s">
        <v>105</v>
      </c>
      <c r="B114" s="9" t="s">
        <v>1182</v>
      </c>
      <c r="C114" s="9" t="s">
        <v>106</v>
      </c>
      <c r="D114" s="64">
        <v>1112</v>
      </c>
      <c r="E114" s="60">
        <v>10531.640799999999</v>
      </c>
      <c r="F114" s="10">
        <f t="shared" si="2"/>
        <v>0.79427056878034252</v>
      </c>
    </row>
    <row r="115" spans="1:6" x14ac:dyDescent="0.2">
      <c r="A115" s="9" t="s">
        <v>248</v>
      </c>
      <c r="B115" s="9" t="s">
        <v>1183</v>
      </c>
      <c r="C115" s="9" t="s">
        <v>206</v>
      </c>
      <c r="D115" s="64">
        <v>1000</v>
      </c>
      <c r="E115" s="60">
        <v>10083.07</v>
      </c>
      <c r="F115" s="10">
        <f t="shared" si="2"/>
        <v>0.76044045709876562</v>
      </c>
    </row>
    <row r="116" spans="1:6" x14ac:dyDescent="0.2">
      <c r="A116" s="9" t="s">
        <v>104</v>
      </c>
      <c r="B116" s="9" t="s">
        <v>981</v>
      </c>
      <c r="C116" s="9" t="s">
        <v>100</v>
      </c>
      <c r="D116" s="64">
        <v>940</v>
      </c>
      <c r="E116" s="60">
        <v>9696.0436000000009</v>
      </c>
      <c r="F116" s="10">
        <f t="shared" si="2"/>
        <v>0.73125187341093156</v>
      </c>
    </row>
    <row r="117" spans="1:6" x14ac:dyDescent="0.2">
      <c r="A117" s="9" t="s">
        <v>201</v>
      </c>
      <c r="B117" s="9" t="s">
        <v>991</v>
      </c>
      <c r="C117" s="9" t="s">
        <v>202</v>
      </c>
      <c r="D117" s="64">
        <v>850</v>
      </c>
      <c r="E117" s="60">
        <v>8166.5450000000001</v>
      </c>
      <c r="F117" s="10">
        <f t="shared" si="2"/>
        <v>0.61590083305160426</v>
      </c>
    </row>
    <row r="118" spans="1:6" x14ac:dyDescent="0.2">
      <c r="A118" s="9" t="s">
        <v>585</v>
      </c>
      <c r="B118" s="9" t="s">
        <v>1184</v>
      </c>
      <c r="C118" s="9" t="s">
        <v>206</v>
      </c>
      <c r="D118" s="64">
        <v>800</v>
      </c>
      <c r="E118" s="60">
        <v>7917.2719999999999</v>
      </c>
      <c r="F118" s="10">
        <f t="shared" si="2"/>
        <v>0.59710127358584808</v>
      </c>
    </row>
    <row r="119" spans="1:6" x14ac:dyDescent="0.2">
      <c r="A119" s="9" t="s">
        <v>210</v>
      </c>
      <c r="B119" s="9" t="s">
        <v>1185</v>
      </c>
      <c r="C119" s="9" t="s">
        <v>39</v>
      </c>
      <c r="D119" s="64">
        <v>750</v>
      </c>
      <c r="E119" s="60">
        <v>7613.8125</v>
      </c>
      <c r="F119" s="10">
        <f t="shared" si="2"/>
        <v>0.57421510093297934</v>
      </c>
    </row>
    <row r="120" spans="1:6" x14ac:dyDescent="0.2">
      <c r="A120" s="9" t="s">
        <v>183</v>
      </c>
      <c r="B120" s="9" t="s">
        <v>998</v>
      </c>
      <c r="C120" s="9" t="s">
        <v>127</v>
      </c>
      <c r="D120" s="64">
        <v>15</v>
      </c>
      <c r="E120" s="60">
        <v>7477.6350000000002</v>
      </c>
      <c r="F120" s="10">
        <f t="shared" si="2"/>
        <v>0.56394492723126277</v>
      </c>
    </row>
    <row r="121" spans="1:6" x14ac:dyDescent="0.2">
      <c r="A121" s="9" t="s">
        <v>586</v>
      </c>
      <c r="B121" s="9" t="s">
        <v>1186</v>
      </c>
      <c r="C121" s="9" t="s">
        <v>100</v>
      </c>
      <c r="D121" s="64">
        <v>666</v>
      </c>
      <c r="E121" s="60">
        <v>6944.6883600000001</v>
      </c>
      <c r="F121" s="10">
        <f t="shared" si="2"/>
        <v>0.52375139624012101</v>
      </c>
    </row>
    <row r="122" spans="1:6" x14ac:dyDescent="0.2">
      <c r="A122" s="9" t="s">
        <v>218</v>
      </c>
      <c r="B122" s="9" t="s">
        <v>1447</v>
      </c>
      <c r="C122" s="9" t="s">
        <v>185</v>
      </c>
      <c r="D122" s="64">
        <v>700</v>
      </c>
      <c r="E122" s="60">
        <v>6859.4470000000001</v>
      </c>
      <c r="F122" s="10">
        <f t="shared" si="2"/>
        <v>0.5173227015308588</v>
      </c>
    </row>
    <row r="123" spans="1:6" x14ac:dyDescent="0.2">
      <c r="A123" s="9" t="s">
        <v>191</v>
      </c>
      <c r="B123" s="9" t="s">
        <v>1187</v>
      </c>
      <c r="C123" s="9" t="s">
        <v>185</v>
      </c>
      <c r="D123" s="64">
        <v>881</v>
      </c>
      <c r="E123" s="60">
        <v>6827.75</v>
      </c>
      <c r="F123" s="10">
        <f t="shared" si="2"/>
        <v>0.51493219138180113</v>
      </c>
    </row>
    <row r="124" spans="1:6" x14ac:dyDescent="0.2">
      <c r="A124" s="9" t="s">
        <v>221</v>
      </c>
      <c r="B124" s="9" t="s">
        <v>988</v>
      </c>
      <c r="C124" s="9" t="s">
        <v>222</v>
      </c>
      <c r="D124" s="64">
        <v>44</v>
      </c>
      <c r="E124" s="60">
        <v>6408.1863999999996</v>
      </c>
      <c r="F124" s="10">
        <f t="shared" si="2"/>
        <v>0.48328973171763095</v>
      </c>
    </row>
    <row r="125" spans="1:6" x14ac:dyDescent="0.2">
      <c r="A125" s="9" t="s">
        <v>587</v>
      </c>
      <c r="B125" s="9" t="s">
        <v>1188</v>
      </c>
      <c r="C125" s="9" t="s">
        <v>206</v>
      </c>
      <c r="D125" s="64">
        <v>600</v>
      </c>
      <c r="E125" s="60">
        <v>5958.402</v>
      </c>
      <c r="F125" s="10">
        <f t="shared" si="2"/>
        <v>0.44936809329481986</v>
      </c>
    </row>
    <row r="126" spans="1:6" x14ac:dyDescent="0.2">
      <c r="A126" s="9" t="s">
        <v>219</v>
      </c>
      <c r="B126" s="9" t="s">
        <v>1189</v>
      </c>
      <c r="C126" s="9" t="s">
        <v>185</v>
      </c>
      <c r="D126" s="64">
        <v>38</v>
      </c>
      <c r="E126" s="60">
        <v>5599.6458000000002</v>
      </c>
      <c r="F126" s="10">
        <f t="shared" si="2"/>
        <v>0.42231157888849163</v>
      </c>
    </row>
    <row r="127" spans="1:6" x14ac:dyDescent="0.2">
      <c r="A127" s="9" t="s">
        <v>588</v>
      </c>
      <c r="B127" s="9" t="s">
        <v>1190</v>
      </c>
      <c r="C127" s="9" t="s">
        <v>187</v>
      </c>
      <c r="D127" s="64">
        <v>500</v>
      </c>
      <c r="E127" s="60">
        <v>5040.375</v>
      </c>
      <c r="F127" s="10">
        <f t="shared" si="2"/>
        <v>0.38013274418894155</v>
      </c>
    </row>
    <row r="128" spans="1:6" x14ac:dyDescent="0.2">
      <c r="A128" s="9" t="s">
        <v>453</v>
      </c>
      <c r="B128" s="9" t="s">
        <v>1191</v>
      </c>
      <c r="C128" s="9" t="s">
        <v>222</v>
      </c>
      <c r="D128" s="64">
        <v>34</v>
      </c>
      <c r="E128" s="60">
        <v>4951.7803999999996</v>
      </c>
      <c r="F128" s="10">
        <f t="shared" si="2"/>
        <v>0.37345115632726023</v>
      </c>
    </row>
    <row r="129" spans="1:6" x14ac:dyDescent="0.2">
      <c r="A129" s="9" t="s">
        <v>243</v>
      </c>
      <c r="B129" s="9" t="s">
        <v>1192</v>
      </c>
      <c r="C129" s="9" t="s">
        <v>187</v>
      </c>
      <c r="D129" s="64">
        <v>500</v>
      </c>
      <c r="E129" s="60">
        <v>4872.28</v>
      </c>
      <c r="F129" s="10">
        <f t="shared" si="2"/>
        <v>0.36745543076792819</v>
      </c>
    </row>
    <row r="130" spans="1:6" x14ac:dyDescent="0.2">
      <c r="A130" s="9" t="s">
        <v>99</v>
      </c>
      <c r="B130" s="9" t="s">
        <v>1193</v>
      </c>
      <c r="C130" s="9" t="s">
        <v>100</v>
      </c>
      <c r="D130" s="64">
        <v>468</v>
      </c>
      <c r="E130" s="60">
        <v>4642.9624800000001</v>
      </c>
      <c r="F130" s="10">
        <f t="shared" si="2"/>
        <v>0.35016086475484337</v>
      </c>
    </row>
    <row r="131" spans="1:6" x14ac:dyDescent="0.2">
      <c r="A131" s="9" t="s">
        <v>251</v>
      </c>
      <c r="B131" s="9" t="s">
        <v>983</v>
      </c>
      <c r="C131" s="9" t="s">
        <v>100</v>
      </c>
      <c r="D131" s="64">
        <v>400</v>
      </c>
      <c r="E131" s="60">
        <v>4338.5240000000003</v>
      </c>
      <c r="F131" s="10">
        <f t="shared" si="2"/>
        <v>0.32720085982681513</v>
      </c>
    </row>
    <row r="132" spans="1:6" x14ac:dyDescent="0.2">
      <c r="A132" s="9" t="s">
        <v>212</v>
      </c>
      <c r="B132" s="9" t="s">
        <v>1089</v>
      </c>
      <c r="C132" s="9" t="s">
        <v>202</v>
      </c>
      <c r="D132" s="64">
        <v>410</v>
      </c>
      <c r="E132" s="60">
        <v>4076.5151999999998</v>
      </c>
      <c r="F132" s="10">
        <f t="shared" si="2"/>
        <v>0.30744079750096603</v>
      </c>
    </row>
    <row r="133" spans="1:6" x14ac:dyDescent="0.2">
      <c r="A133" s="9" t="s">
        <v>589</v>
      </c>
      <c r="B133" s="9" t="s">
        <v>1194</v>
      </c>
      <c r="C133" s="9" t="s">
        <v>206</v>
      </c>
      <c r="D133" s="64">
        <v>400</v>
      </c>
      <c r="E133" s="60">
        <v>3992.7759999999998</v>
      </c>
      <c r="F133" s="10">
        <f t="shared" si="2"/>
        <v>0.30112539202177319</v>
      </c>
    </row>
    <row r="134" spans="1:6" x14ac:dyDescent="0.2">
      <c r="A134" s="9" t="s">
        <v>249</v>
      </c>
      <c r="B134" s="9" t="s">
        <v>1195</v>
      </c>
      <c r="C134" s="9" t="s">
        <v>187</v>
      </c>
      <c r="D134" s="64">
        <v>394</v>
      </c>
      <c r="E134" s="60">
        <v>3942.9747000000002</v>
      </c>
      <c r="F134" s="10">
        <f t="shared" si="2"/>
        <v>0.29736949988414918</v>
      </c>
    </row>
    <row r="135" spans="1:6" x14ac:dyDescent="0.2">
      <c r="A135" s="9" t="s">
        <v>590</v>
      </c>
      <c r="B135" s="9" t="s">
        <v>1196</v>
      </c>
      <c r="C135" s="9" t="s">
        <v>206</v>
      </c>
      <c r="D135" s="64">
        <v>375</v>
      </c>
      <c r="E135" s="60">
        <v>3776.0887499999999</v>
      </c>
      <c r="F135" s="10">
        <f t="shared" si="2"/>
        <v>0.28478337005450782</v>
      </c>
    </row>
    <row r="136" spans="1:6" x14ac:dyDescent="0.2">
      <c r="A136" s="9" t="s">
        <v>192</v>
      </c>
      <c r="B136" s="9" t="s">
        <v>1000</v>
      </c>
      <c r="C136" s="9" t="s">
        <v>193</v>
      </c>
      <c r="D136" s="64">
        <v>385</v>
      </c>
      <c r="E136" s="60">
        <v>3673.8586500000001</v>
      </c>
      <c r="F136" s="10">
        <f t="shared" si="2"/>
        <v>0.27707342616110509</v>
      </c>
    </row>
    <row r="137" spans="1:6" x14ac:dyDescent="0.2">
      <c r="A137" s="9" t="s">
        <v>205</v>
      </c>
      <c r="B137" s="9" t="s">
        <v>1197</v>
      </c>
      <c r="C137" s="9" t="s">
        <v>206</v>
      </c>
      <c r="D137" s="64">
        <v>350</v>
      </c>
      <c r="E137" s="60">
        <v>3530.674</v>
      </c>
      <c r="F137" s="10">
        <f t="shared" si="2"/>
        <v>0.26627479035915919</v>
      </c>
    </row>
    <row r="138" spans="1:6" x14ac:dyDescent="0.2">
      <c r="A138" s="9" t="s">
        <v>591</v>
      </c>
      <c r="B138" s="9" t="s">
        <v>1198</v>
      </c>
      <c r="C138" s="9" t="s">
        <v>187</v>
      </c>
      <c r="D138" s="64">
        <v>300</v>
      </c>
      <c r="E138" s="60">
        <v>3030.3690000000001</v>
      </c>
      <c r="F138" s="10">
        <f t="shared" si="2"/>
        <v>0.22854301195349525</v>
      </c>
    </row>
    <row r="139" spans="1:6" x14ac:dyDescent="0.2">
      <c r="A139" s="9" t="s">
        <v>443</v>
      </c>
      <c r="B139" s="9" t="s">
        <v>1090</v>
      </c>
      <c r="C139" s="9" t="s">
        <v>135</v>
      </c>
      <c r="D139" s="64">
        <v>310</v>
      </c>
      <c r="E139" s="60">
        <v>3014.8305999999998</v>
      </c>
      <c r="F139" s="10">
        <f t="shared" si="2"/>
        <v>0.22737114386187396</v>
      </c>
    </row>
    <row r="140" spans="1:6" x14ac:dyDescent="0.2">
      <c r="A140" s="9" t="s">
        <v>592</v>
      </c>
      <c r="B140" s="9" t="s">
        <v>996</v>
      </c>
      <c r="C140" s="9" t="s">
        <v>106</v>
      </c>
      <c r="D140" s="64">
        <v>300</v>
      </c>
      <c r="E140" s="60">
        <v>2953.2359999999999</v>
      </c>
      <c r="F140" s="10">
        <f t="shared" si="2"/>
        <v>0.22272582990701542</v>
      </c>
    </row>
    <row r="141" spans="1:6" x14ac:dyDescent="0.2">
      <c r="A141" s="9" t="s">
        <v>244</v>
      </c>
      <c r="B141" s="9" t="s">
        <v>989</v>
      </c>
      <c r="C141" s="9" t="s">
        <v>193</v>
      </c>
      <c r="D141" s="64">
        <v>2500</v>
      </c>
      <c r="E141" s="60">
        <v>2547.8775000000001</v>
      </c>
      <c r="F141" s="10">
        <f t="shared" si="2"/>
        <v>0.19215468411224559</v>
      </c>
    </row>
    <row r="142" spans="1:6" x14ac:dyDescent="0.2">
      <c r="A142" s="9" t="s">
        <v>593</v>
      </c>
      <c r="B142" s="9" t="s">
        <v>1199</v>
      </c>
      <c r="C142" s="9" t="s">
        <v>206</v>
      </c>
      <c r="D142" s="64">
        <v>250</v>
      </c>
      <c r="E142" s="60">
        <v>2512.9949999999999</v>
      </c>
      <c r="F142" s="10">
        <f t="shared" si="2"/>
        <v>0.18952393135095882</v>
      </c>
    </row>
    <row r="143" spans="1:6" x14ac:dyDescent="0.2">
      <c r="A143" s="9" t="s">
        <v>594</v>
      </c>
      <c r="B143" s="9" t="s">
        <v>1200</v>
      </c>
      <c r="C143" s="9" t="s">
        <v>187</v>
      </c>
      <c r="D143" s="64">
        <v>250</v>
      </c>
      <c r="E143" s="60">
        <v>2511.7199999999998</v>
      </c>
      <c r="F143" s="10">
        <f t="shared" si="2"/>
        <v>0.18942777397202554</v>
      </c>
    </row>
    <row r="144" spans="1:6" x14ac:dyDescent="0.2">
      <c r="A144" s="9" t="s">
        <v>595</v>
      </c>
      <c r="B144" s="9" t="s">
        <v>1201</v>
      </c>
      <c r="C144" s="9" t="s">
        <v>187</v>
      </c>
      <c r="D144" s="64">
        <v>200</v>
      </c>
      <c r="E144" s="60">
        <v>2016.2380000000001</v>
      </c>
      <c r="F144" s="10">
        <f t="shared" si="2"/>
        <v>0.15205973442016182</v>
      </c>
    </row>
    <row r="145" spans="1:7" x14ac:dyDescent="0.2">
      <c r="A145" s="9" t="s">
        <v>197</v>
      </c>
      <c r="B145" s="9" t="s">
        <v>1202</v>
      </c>
      <c r="C145" s="9" t="s">
        <v>187</v>
      </c>
      <c r="D145" s="64">
        <v>200</v>
      </c>
      <c r="E145" s="60">
        <v>1997.896</v>
      </c>
      <c r="F145" s="10">
        <f t="shared" si="2"/>
        <v>0.15067642567946027</v>
      </c>
    </row>
    <row r="146" spans="1:7" x14ac:dyDescent="0.2">
      <c r="A146" s="9" t="s">
        <v>445</v>
      </c>
      <c r="B146" s="9" t="s">
        <v>1203</v>
      </c>
      <c r="C146" s="9" t="s">
        <v>187</v>
      </c>
      <c r="D146" s="64">
        <v>280</v>
      </c>
      <c r="E146" s="60">
        <v>1868.8543999999999</v>
      </c>
      <c r="F146" s="10">
        <f t="shared" si="2"/>
        <v>0.14094442408780652</v>
      </c>
    </row>
    <row r="147" spans="1:7" x14ac:dyDescent="0.2">
      <c r="A147" s="9" t="s">
        <v>399</v>
      </c>
      <c r="B147" s="9" t="s">
        <v>925</v>
      </c>
      <c r="C147" s="9" t="s">
        <v>61</v>
      </c>
      <c r="D147" s="64">
        <v>15</v>
      </c>
      <c r="E147" s="60">
        <v>1798.8074999999999</v>
      </c>
      <c r="F147" s="10">
        <f t="shared" si="2"/>
        <v>0.13566165835729474</v>
      </c>
    </row>
    <row r="148" spans="1:7" x14ac:dyDescent="0.2">
      <c r="A148" s="9" t="s">
        <v>207</v>
      </c>
      <c r="B148" s="9" t="s">
        <v>997</v>
      </c>
      <c r="C148" s="9" t="s">
        <v>193</v>
      </c>
      <c r="D148" s="64">
        <v>150</v>
      </c>
      <c r="E148" s="60">
        <v>1412.7570000000001</v>
      </c>
      <c r="F148" s="10">
        <f t="shared" si="2"/>
        <v>0.10654667465855942</v>
      </c>
    </row>
    <row r="149" spans="1:7" x14ac:dyDescent="0.2">
      <c r="A149" s="9" t="s">
        <v>596</v>
      </c>
      <c r="B149" s="9" t="s">
        <v>1204</v>
      </c>
      <c r="C149" s="9" t="s">
        <v>206</v>
      </c>
      <c r="D149" s="64">
        <v>125</v>
      </c>
      <c r="E149" s="60">
        <v>1255.3924999999999</v>
      </c>
      <c r="F149" s="10">
        <f t="shared" si="2"/>
        <v>9.4678629280403881E-2</v>
      </c>
    </row>
    <row r="150" spans="1:7" x14ac:dyDescent="0.2">
      <c r="A150" s="9" t="s">
        <v>597</v>
      </c>
      <c r="B150" s="9" t="s">
        <v>1205</v>
      </c>
      <c r="C150" s="9" t="s">
        <v>187</v>
      </c>
      <c r="D150" s="64">
        <v>600</v>
      </c>
      <c r="E150" s="60">
        <v>1126.134</v>
      </c>
      <c r="F150" s="10">
        <f t="shared" si="2"/>
        <v>8.4930269621698681E-2</v>
      </c>
    </row>
    <row r="151" spans="1:7" x14ac:dyDescent="0.2">
      <c r="A151" s="9" t="s">
        <v>203</v>
      </c>
      <c r="B151" s="9" t="s">
        <v>1002</v>
      </c>
      <c r="C151" s="9" t="s">
        <v>193</v>
      </c>
      <c r="D151" s="64">
        <v>102</v>
      </c>
      <c r="E151" s="60">
        <v>1020.97614</v>
      </c>
      <c r="F151" s="10">
        <f t="shared" si="2"/>
        <v>7.6999521235946319E-2</v>
      </c>
    </row>
    <row r="152" spans="1:7" x14ac:dyDescent="0.2">
      <c r="A152" s="9" t="s">
        <v>598</v>
      </c>
      <c r="B152" s="9" t="s">
        <v>1206</v>
      </c>
      <c r="C152" s="9" t="s">
        <v>187</v>
      </c>
      <c r="D152" s="64">
        <v>100</v>
      </c>
      <c r="E152" s="60">
        <v>1004.74</v>
      </c>
      <c r="F152" s="10">
        <f t="shared" si="2"/>
        <v>7.5775031301519649E-2</v>
      </c>
    </row>
    <row r="153" spans="1:7" x14ac:dyDescent="0.2">
      <c r="A153" s="9" t="s">
        <v>604</v>
      </c>
      <c r="B153" s="9" t="s">
        <v>1099</v>
      </c>
      <c r="C153" s="9" t="s">
        <v>114</v>
      </c>
      <c r="D153" s="64">
        <v>100</v>
      </c>
      <c r="E153" s="60">
        <v>1003.149</v>
      </c>
      <c r="F153" s="10">
        <f t="shared" si="2"/>
        <v>7.5655041976121329E-2</v>
      </c>
    </row>
    <row r="154" spans="1:7" x14ac:dyDescent="0.2">
      <c r="A154" s="9" t="s">
        <v>198</v>
      </c>
      <c r="B154" s="9" t="s">
        <v>1003</v>
      </c>
      <c r="C154" s="9" t="s">
        <v>199</v>
      </c>
      <c r="D154" s="64">
        <v>100</v>
      </c>
      <c r="E154" s="60">
        <v>992.90599999999995</v>
      </c>
      <c r="F154" s="10">
        <f t="shared" si="2"/>
        <v>7.4882539989914468E-2</v>
      </c>
    </row>
    <row r="155" spans="1:7" x14ac:dyDescent="0.2">
      <c r="A155" s="9" t="s">
        <v>605</v>
      </c>
      <c r="B155" s="9" t="s">
        <v>1207</v>
      </c>
      <c r="C155" s="9" t="s">
        <v>61</v>
      </c>
      <c r="D155" s="64">
        <v>5</v>
      </c>
      <c r="E155" s="60">
        <v>689.77499999999998</v>
      </c>
      <c r="F155" s="10">
        <f t="shared" si="2"/>
        <v>5.2021142002911913E-2</v>
      </c>
    </row>
    <row r="156" spans="1:7" x14ac:dyDescent="0.2">
      <c r="A156" s="9" t="s">
        <v>256</v>
      </c>
      <c r="B156" s="9" t="s">
        <v>1103</v>
      </c>
      <c r="C156" s="9" t="s">
        <v>127</v>
      </c>
      <c r="D156" s="64">
        <v>50</v>
      </c>
      <c r="E156" s="60">
        <v>624.47500000000002</v>
      </c>
      <c r="F156" s="10">
        <f t="shared" si="2"/>
        <v>4.7096375850485185E-2</v>
      </c>
    </row>
    <row r="157" spans="1:7" x14ac:dyDescent="0.2">
      <c r="A157" s="9" t="s">
        <v>599</v>
      </c>
      <c r="B157" s="9" t="s">
        <v>1208</v>
      </c>
      <c r="C157" s="9" t="s">
        <v>187</v>
      </c>
      <c r="D157" s="64">
        <v>62</v>
      </c>
      <c r="E157" s="60">
        <v>518.05463999999995</v>
      </c>
      <c r="F157" s="10">
        <f t="shared" si="2"/>
        <v>3.9070412805200835E-2</v>
      </c>
    </row>
    <row r="158" spans="1:7" x14ac:dyDescent="0.2">
      <c r="A158" s="9" t="s">
        <v>444</v>
      </c>
      <c r="B158" s="9" t="s">
        <v>1209</v>
      </c>
      <c r="C158" s="9" t="s">
        <v>185</v>
      </c>
      <c r="D158" s="64">
        <v>32</v>
      </c>
      <c r="E158" s="60">
        <v>248</v>
      </c>
      <c r="F158" s="10">
        <f t="shared" si="2"/>
        <v>1.8703552921926939E-2</v>
      </c>
    </row>
    <row r="159" spans="1:7" x14ac:dyDescent="0.2">
      <c r="A159" s="9" t="s">
        <v>600</v>
      </c>
      <c r="B159" s="9" t="s">
        <v>1210</v>
      </c>
      <c r="C159" s="9" t="s">
        <v>13</v>
      </c>
      <c r="D159" s="64">
        <v>15</v>
      </c>
      <c r="E159" s="60">
        <v>147.5712</v>
      </c>
      <c r="F159" s="10">
        <f t="shared" si="2"/>
        <v>1.11294586651301E-2</v>
      </c>
      <c r="G159" s="18"/>
    </row>
    <row r="160" spans="1:7" x14ac:dyDescent="0.2">
      <c r="A160" s="9" t="s">
        <v>601</v>
      </c>
      <c r="B160" s="9" t="s">
        <v>1211</v>
      </c>
      <c r="C160" s="9" t="s">
        <v>13</v>
      </c>
      <c r="D160" s="64">
        <v>6</v>
      </c>
      <c r="E160" s="60">
        <v>59.661659999999998</v>
      </c>
      <c r="F160" s="16" t="s">
        <v>107</v>
      </c>
    </row>
    <row r="161" spans="1:6" x14ac:dyDescent="0.2">
      <c r="A161" s="8" t="s">
        <v>45</v>
      </c>
      <c r="B161" s="9"/>
      <c r="C161" s="9"/>
      <c r="D161" s="64"/>
      <c r="E161" s="61">
        <f>SUM(E101:E160)</f>
        <v>452349.31071200001</v>
      </c>
      <c r="F161" s="11">
        <f>SUM(F101:F160)</f>
        <v>34.110578173725187</v>
      </c>
    </row>
    <row r="162" spans="1:6" x14ac:dyDescent="0.2">
      <c r="A162" s="9"/>
      <c r="B162" s="9"/>
      <c r="C162" s="9"/>
      <c r="D162" s="64"/>
      <c r="E162" s="60"/>
      <c r="F162" s="10"/>
    </row>
    <row r="163" spans="1:6" x14ac:dyDescent="0.2">
      <c r="A163" s="8" t="s">
        <v>405</v>
      </c>
      <c r="B163" s="9"/>
      <c r="C163" s="9"/>
      <c r="D163" s="64"/>
      <c r="E163" s="60"/>
      <c r="F163" s="10"/>
    </row>
    <row r="164" spans="1:6" x14ac:dyDescent="0.2">
      <c r="A164" s="8" t="s">
        <v>225</v>
      </c>
      <c r="B164" s="9"/>
      <c r="C164" s="9"/>
      <c r="D164" s="64"/>
      <c r="E164" s="60"/>
      <c r="F164" s="10"/>
    </row>
    <row r="165" spans="1:6" x14ac:dyDescent="0.2">
      <c r="A165" s="9" t="s">
        <v>606</v>
      </c>
      <c r="B165" s="9" t="s">
        <v>1212</v>
      </c>
      <c r="C165" s="9" t="s">
        <v>227</v>
      </c>
      <c r="D165" s="64">
        <v>1000</v>
      </c>
      <c r="E165" s="60">
        <v>4633.3149999999996</v>
      </c>
      <c r="F165" s="10">
        <v>0.349433275429266</v>
      </c>
    </row>
    <row r="166" spans="1:6" x14ac:dyDescent="0.2">
      <c r="A166" s="9" t="s">
        <v>607</v>
      </c>
      <c r="B166" s="9" t="s">
        <v>1213</v>
      </c>
      <c r="C166" s="9" t="s">
        <v>227</v>
      </c>
      <c r="D166" s="64">
        <v>1000</v>
      </c>
      <c r="E166" s="60">
        <v>4629.5749999999998</v>
      </c>
      <c r="F166" s="10">
        <v>0.34915121378439501</v>
      </c>
    </row>
    <row r="167" spans="1:6" x14ac:dyDescent="0.2">
      <c r="A167" s="9" t="s">
        <v>608</v>
      </c>
      <c r="B167" s="9" t="s">
        <v>1007</v>
      </c>
      <c r="C167" s="9" t="s">
        <v>227</v>
      </c>
      <c r="D167" s="64">
        <v>700</v>
      </c>
      <c r="E167" s="60">
        <v>3246.8240000000001</v>
      </c>
      <c r="F167" s="10">
        <v>0.24486751819428401</v>
      </c>
    </row>
    <row r="168" spans="1:6" x14ac:dyDescent="0.2">
      <c r="A168" s="9" t="s">
        <v>257</v>
      </c>
      <c r="B168" s="9" t="s">
        <v>1214</v>
      </c>
      <c r="C168" s="9" t="s">
        <v>227</v>
      </c>
      <c r="D168" s="64">
        <v>300</v>
      </c>
      <c r="E168" s="60">
        <v>1395.2625</v>
      </c>
      <c r="F168" s="10">
        <v>0.105227282293266</v>
      </c>
    </row>
    <row r="169" spans="1:6" x14ac:dyDescent="0.2">
      <c r="A169" s="8" t="s">
        <v>45</v>
      </c>
      <c r="B169" s="9"/>
      <c r="C169" s="9"/>
      <c r="D169" s="9"/>
      <c r="E169" s="61">
        <f>SUM(E165:E168)</f>
        <v>13904.976500000001</v>
      </c>
      <c r="F169" s="11">
        <f>SUM(F165:F168)</f>
        <v>1.0486792897012109</v>
      </c>
    </row>
    <row r="170" spans="1:6" x14ac:dyDescent="0.2">
      <c r="A170" s="9"/>
      <c r="B170" s="9"/>
      <c r="C170" s="9"/>
      <c r="D170" s="9"/>
      <c r="E170" s="60"/>
      <c r="F170" s="10"/>
    </row>
    <row r="171" spans="1:6" x14ac:dyDescent="0.2">
      <c r="A171" s="8" t="s">
        <v>45</v>
      </c>
      <c r="B171" s="9"/>
      <c r="C171" s="9"/>
      <c r="D171" s="9"/>
      <c r="E171" s="61">
        <v>1296089.9028419997</v>
      </c>
      <c r="F171" s="11">
        <v>97.747927779760076</v>
      </c>
    </row>
    <row r="172" spans="1:6" x14ac:dyDescent="0.2">
      <c r="A172" s="9"/>
      <c r="B172" s="9"/>
      <c r="C172" s="9"/>
      <c r="D172" s="9"/>
      <c r="E172" s="60"/>
      <c r="F172" s="10"/>
    </row>
    <row r="173" spans="1:6" x14ac:dyDescent="0.2">
      <c r="A173" s="8" t="s">
        <v>46</v>
      </c>
      <c r="B173" s="9"/>
      <c r="C173" s="9"/>
      <c r="D173" s="9"/>
      <c r="E173" s="61">
        <v>29861.383348200001</v>
      </c>
      <c r="F173" s="11">
        <v>2.25</v>
      </c>
    </row>
    <row r="174" spans="1:6" x14ac:dyDescent="0.2">
      <c r="A174" s="9"/>
      <c r="B174" s="9"/>
      <c r="C174" s="9"/>
      <c r="D174" s="9"/>
      <c r="E174" s="60"/>
      <c r="F174" s="10"/>
    </row>
    <row r="175" spans="1:6" x14ac:dyDescent="0.2">
      <c r="A175" s="12" t="s">
        <v>47</v>
      </c>
      <c r="B175" s="6"/>
      <c r="C175" s="6"/>
      <c r="D175" s="6"/>
      <c r="E175" s="63">
        <v>1325951.2833481999</v>
      </c>
      <c r="F175" s="13">
        <f xml:space="preserve"> ROUND(SUM(F171:F174),2)</f>
        <v>100</v>
      </c>
    </row>
    <row r="176" spans="1:6" x14ac:dyDescent="0.2">
      <c r="A176" s="1" t="s">
        <v>109</v>
      </c>
      <c r="F176" s="17" t="s">
        <v>108</v>
      </c>
    </row>
    <row r="178" spans="1:4" x14ac:dyDescent="0.2">
      <c r="A178" s="1" t="s">
        <v>48</v>
      </c>
    </row>
    <row r="179" spans="1:4" x14ac:dyDescent="0.2">
      <c r="A179" s="1" t="s">
        <v>49</v>
      </c>
    </row>
    <row r="180" spans="1:4" x14ac:dyDescent="0.2">
      <c r="A180" s="1" t="s">
        <v>50</v>
      </c>
    </row>
    <row r="181" spans="1:4" x14ac:dyDescent="0.2">
      <c r="A181" s="3" t="s">
        <v>903</v>
      </c>
      <c r="D181" s="77">
        <v>3794.817</v>
      </c>
    </row>
    <row r="182" spans="1:4" x14ac:dyDescent="0.2">
      <c r="A182" s="3" t="s">
        <v>912</v>
      </c>
      <c r="D182" s="77">
        <v>1082.3895</v>
      </c>
    </row>
    <row r="183" spans="1:4" x14ac:dyDescent="0.2">
      <c r="A183" s="3" t="s">
        <v>905</v>
      </c>
      <c r="D183" s="77">
        <v>1196.153</v>
      </c>
    </row>
    <row r="184" spans="1:4" x14ac:dyDescent="0.2">
      <c r="A184" s="3" t="s">
        <v>906</v>
      </c>
      <c r="D184" s="77">
        <v>1242.3642</v>
      </c>
    </row>
    <row r="185" spans="1:4" x14ac:dyDescent="0.2">
      <c r="A185" s="3" t="s">
        <v>907</v>
      </c>
      <c r="D185" s="77">
        <v>3970.4164999999998</v>
      </c>
    </row>
    <row r="186" spans="1:4" x14ac:dyDescent="0.2">
      <c r="A186" s="3" t="s">
        <v>913</v>
      </c>
      <c r="D186" s="77">
        <v>1086.8675000000001</v>
      </c>
    </row>
    <row r="187" spans="1:4" x14ac:dyDescent="0.2">
      <c r="A187" s="3" t="s">
        <v>909</v>
      </c>
      <c r="D187" s="77">
        <v>1262.1862000000001</v>
      </c>
    </row>
    <row r="188" spans="1:4" x14ac:dyDescent="0.2">
      <c r="A188" s="3" t="s">
        <v>910</v>
      </c>
      <c r="D188" s="77">
        <v>1312.5622000000001</v>
      </c>
    </row>
    <row r="189" spans="1:4" x14ac:dyDescent="0.2">
      <c r="A189" s="3" t="s">
        <v>892</v>
      </c>
      <c r="D189" s="77">
        <v>3128.1673000000001</v>
      </c>
    </row>
    <row r="190" spans="1:4" x14ac:dyDescent="0.2">
      <c r="D190" s="77"/>
    </row>
    <row r="191" spans="1:4" x14ac:dyDescent="0.2">
      <c r="A191" s="1" t="s">
        <v>54</v>
      </c>
      <c r="D191" s="77"/>
    </row>
    <row r="192" spans="1:4" x14ac:dyDescent="0.2">
      <c r="A192" s="3" t="s">
        <v>903</v>
      </c>
      <c r="D192" s="77">
        <v>3987.3389999999999</v>
      </c>
    </row>
    <row r="193" spans="1:4" x14ac:dyDescent="0.2">
      <c r="A193" s="3" t="s">
        <v>912</v>
      </c>
      <c r="D193" s="77">
        <v>1078.2727</v>
      </c>
    </row>
    <row r="194" spans="1:4" x14ac:dyDescent="0.2">
      <c r="A194" s="3" t="s">
        <v>905</v>
      </c>
      <c r="D194" s="77">
        <v>1206.6238000000001</v>
      </c>
    </row>
    <row r="195" spans="1:4" x14ac:dyDescent="0.2">
      <c r="A195" s="3" t="s">
        <v>906</v>
      </c>
      <c r="D195" s="77">
        <v>1254.8779</v>
      </c>
    </row>
    <row r="196" spans="1:4" x14ac:dyDescent="0.2">
      <c r="A196" s="3" t="s">
        <v>907</v>
      </c>
      <c r="D196" s="77">
        <v>4188.3406000000004</v>
      </c>
    </row>
    <row r="197" spans="1:4" x14ac:dyDescent="0.2">
      <c r="A197" s="3" t="s">
        <v>913</v>
      </c>
      <c r="D197" s="77">
        <v>1080.0984000000001</v>
      </c>
    </row>
    <row r="198" spans="1:4" x14ac:dyDescent="0.2">
      <c r="A198" s="3" t="s">
        <v>909</v>
      </c>
      <c r="D198" s="77">
        <v>1281.1873000000001</v>
      </c>
    </row>
    <row r="199" spans="1:4" x14ac:dyDescent="0.2">
      <c r="A199" s="3" t="s">
        <v>910</v>
      </c>
      <c r="D199" s="77">
        <v>1334.0835999999999</v>
      </c>
    </row>
    <row r="200" spans="1:4" x14ac:dyDescent="0.2">
      <c r="A200" s="3" t="s">
        <v>892</v>
      </c>
      <c r="D200" s="77">
        <v>3293.0297</v>
      </c>
    </row>
    <row r="203" spans="1:4" x14ac:dyDescent="0.2">
      <c r="A203" s="1" t="s">
        <v>55</v>
      </c>
      <c r="D203" s="15" t="s">
        <v>392</v>
      </c>
    </row>
    <row r="204" spans="1:4" x14ac:dyDescent="0.2">
      <c r="A204" s="56" t="s">
        <v>854</v>
      </c>
      <c r="B204" s="57"/>
      <c r="C204" s="87" t="s">
        <v>855</v>
      </c>
      <c r="D204" s="87"/>
    </row>
    <row r="205" spans="1:4" x14ac:dyDescent="0.2">
      <c r="A205" s="96"/>
      <c r="B205" s="97"/>
      <c r="C205" s="34" t="s">
        <v>856</v>
      </c>
      <c r="D205" s="34" t="s">
        <v>857</v>
      </c>
    </row>
    <row r="206" spans="1:4" x14ac:dyDescent="0.2">
      <c r="A206" s="41" t="s">
        <v>912</v>
      </c>
      <c r="B206" s="42"/>
      <c r="C206" s="55">
        <v>41.662168388999994</v>
      </c>
      <c r="D206" s="55">
        <v>38.579375552999998</v>
      </c>
    </row>
    <row r="207" spans="1:4" x14ac:dyDescent="0.2">
      <c r="A207" s="41" t="s">
        <v>905</v>
      </c>
      <c r="B207" s="42"/>
      <c r="C207" s="55">
        <v>35.65597365</v>
      </c>
      <c r="D207" s="55">
        <v>33.017609298000004</v>
      </c>
    </row>
    <row r="208" spans="1:4" x14ac:dyDescent="0.2">
      <c r="A208" s="41" t="s">
        <v>906</v>
      </c>
      <c r="B208" s="42"/>
      <c r="C208" s="55">
        <v>36.016134999999998</v>
      </c>
      <c r="D208" s="55">
        <v>33.3511205</v>
      </c>
    </row>
    <row r="209" spans="1:5" x14ac:dyDescent="0.2">
      <c r="A209" s="41" t="s">
        <v>913</v>
      </c>
      <c r="B209" s="42"/>
      <c r="C209" s="55">
        <v>46.882707156999999</v>
      </c>
      <c r="D209" s="55">
        <v>43.413620471000002</v>
      </c>
    </row>
    <row r="210" spans="1:5" x14ac:dyDescent="0.2">
      <c r="A210" s="41" t="s">
        <v>909</v>
      </c>
      <c r="B210" s="42"/>
      <c r="C210" s="55">
        <v>35.65597365</v>
      </c>
      <c r="D210" s="55">
        <v>33.017609298000004</v>
      </c>
    </row>
    <row r="211" spans="1:5" x14ac:dyDescent="0.2">
      <c r="A211" s="41" t="s">
        <v>910</v>
      </c>
      <c r="B211" s="42"/>
      <c r="C211" s="55">
        <v>36.016134999999998</v>
      </c>
      <c r="D211" s="55">
        <v>33.3511205</v>
      </c>
    </row>
    <row r="212" spans="1:5" x14ac:dyDescent="0.2">
      <c r="A212" s="45"/>
      <c r="B212" s="45"/>
      <c r="C212" s="46"/>
      <c r="D212" s="46"/>
    </row>
    <row r="213" spans="1:5" x14ac:dyDescent="0.2">
      <c r="A213" s="1" t="s">
        <v>57</v>
      </c>
      <c r="D213" s="18">
        <v>3.0058173176929985</v>
      </c>
      <c r="E213" s="2" t="s">
        <v>858</v>
      </c>
    </row>
  </sheetData>
  <sortState xmlns:xlrd2="http://schemas.microsoft.com/office/spreadsheetml/2017/richdata2" ref="A101:F160">
    <sortCondition descending="1" ref="E101:E160"/>
  </sortState>
  <mergeCells count="3">
    <mergeCell ref="A1:F1"/>
    <mergeCell ref="C204:D204"/>
    <mergeCell ref="A205:B20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A2833-30CC-430A-8229-3F73086931CD}">
  <dimension ref="A1:F78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6" style="3" bestFit="1" customWidth="1"/>
    <col min="3" max="3" width="11.5703125" style="3" bestFit="1" customWidth="1"/>
    <col min="4" max="4" width="9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86" t="s">
        <v>541</v>
      </c>
      <c r="B1" s="86"/>
      <c r="C1" s="86"/>
      <c r="D1" s="86"/>
      <c r="E1" s="86"/>
      <c r="F1" s="86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405</v>
      </c>
      <c r="B5" s="9"/>
      <c r="C5" s="9"/>
      <c r="D5" s="9"/>
      <c r="E5" s="10"/>
      <c r="F5" s="10"/>
    </row>
    <row r="6" spans="1:6" x14ac:dyDescent="0.2">
      <c r="A6" s="8" t="s">
        <v>406</v>
      </c>
      <c r="B6" s="9"/>
      <c r="C6" s="9"/>
      <c r="D6" s="64"/>
      <c r="E6" s="10"/>
      <c r="F6" s="10"/>
    </row>
    <row r="7" spans="1:6" x14ac:dyDescent="0.2">
      <c r="A7" s="9" t="s">
        <v>542</v>
      </c>
      <c r="B7" s="9" t="s">
        <v>1215</v>
      </c>
      <c r="C7" s="9" t="s">
        <v>408</v>
      </c>
      <c r="D7" s="64">
        <v>10000</v>
      </c>
      <c r="E7" s="60">
        <v>9532.42</v>
      </c>
      <c r="F7" s="10">
        <v>7.6167780155115299</v>
      </c>
    </row>
    <row r="8" spans="1:6" x14ac:dyDescent="0.2">
      <c r="A8" s="9" t="s">
        <v>460</v>
      </c>
      <c r="B8" s="9" t="s">
        <v>1449</v>
      </c>
      <c r="C8" s="9" t="s">
        <v>408</v>
      </c>
      <c r="D8" s="64">
        <v>8000</v>
      </c>
      <c r="E8" s="60">
        <v>7520.9279999999999</v>
      </c>
      <c r="F8" s="10">
        <v>6.0095168956723599</v>
      </c>
    </row>
    <row r="9" spans="1:6" x14ac:dyDescent="0.2">
      <c r="A9" s="9" t="s">
        <v>461</v>
      </c>
      <c r="B9" s="9" t="s">
        <v>1216</v>
      </c>
      <c r="C9" s="9" t="s">
        <v>462</v>
      </c>
      <c r="D9" s="64">
        <v>8000</v>
      </c>
      <c r="E9" s="60">
        <v>7508.48</v>
      </c>
      <c r="F9" s="10">
        <v>5.9995704547122397</v>
      </c>
    </row>
    <row r="10" spans="1:6" x14ac:dyDescent="0.2">
      <c r="A10" s="9" t="s">
        <v>543</v>
      </c>
      <c r="B10" s="9" t="s">
        <v>1217</v>
      </c>
      <c r="C10" s="9" t="s">
        <v>408</v>
      </c>
      <c r="D10" s="64">
        <v>7500</v>
      </c>
      <c r="E10" s="60">
        <v>7011.3225000000002</v>
      </c>
      <c r="F10" s="10">
        <v>5.6023220837585201</v>
      </c>
    </row>
    <row r="11" spans="1:6" x14ac:dyDescent="0.2">
      <c r="A11" s="9" t="s">
        <v>544</v>
      </c>
      <c r="B11" s="9" t="s">
        <v>1116</v>
      </c>
      <c r="C11" s="9" t="s">
        <v>408</v>
      </c>
      <c r="D11" s="64">
        <v>7400</v>
      </c>
      <c r="E11" s="60">
        <v>6990.8688000000002</v>
      </c>
      <c r="F11" s="10">
        <v>5.5859787740327702</v>
      </c>
    </row>
    <row r="12" spans="1:6" x14ac:dyDescent="0.2">
      <c r="A12" s="9" t="s">
        <v>545</v>
      </c>
      <c r="B12" s="9" t="s">
        <v>1218</v>
      </c>
      <c r="C12" s="9" t="s">
        <v>462</v>
      </c>
      <c r="D12" s="64">
        <v>5000</v>
      </c>
      <c r="E12" s="60">
        <v>4690.6099999999997</v>
      </c>
      <c r="F12" s="10">
        <v>3.7479816381714799</v>
      </c>
    </row>
    <row r="13" spans="1:6" x14ac:dyDescent="0.2">
      <c r="A13" s="8" t="s">
        <v>45</v>
      </c>
      <c r="B13" s="9"/>
      <c r="C13" s="9"/>
      <c r="D13" s="64"/>
      <c r="E13" s="61">
        <f>SUM(E7:E12)</f>
        <v>43254.629300000001</v>
      </c>
      <c r="F13" s="11">
        <f>SUM(F7:F12)</f>
        <v>34.562147861858904</v>
      </c>
    </row>
    <row r="14" spans="1:6" x14ac:dyDescent="0.2">
      <c r="A14" s="9"/>
      <c r="B14" s="9"/>
      <c r="C14" s="9"/>
      <c r="D14" s="64"/>
      <c r="E14" s="60"/>
      <c r="F14" s="10"/>
    </row>
    <row r="15" spans="1:6" x14ac:dyDescent="0.2">
      <c r="A15" s="8" t="s">
        <v>225</v>
      </c>
      <c r="B15" s="9"/>
      <c r="C15" s="9"/>
      <c r="D15" s="64"/>
      <c r="E15" s="60"/>
      <c r="F15" s="10"/>
    </row>
    <row r="16" spans="1:6" x14ac:dyDescent="0.2">
      <c r="A16" s="9" t="s">
        <v>546</v>
      </c>
      <c r="B16" s="9" t="s">
        <v>1219</v>
      </c>
      <c r="C16" s="9" t="s">
        <v>349</v>
      </c>
      <c r="D16" s="64">
        <v>2000</v>
      </c>
      <c r="E16" s="60">
        <v>9813.67</v>
      </c>
      <c r="F16" s="10">
        <v>7.8415078130721296</v>
      </c>
    </row>
    <row r="17" spans="1:6" x14ac:dyDescent="0.2">
      <c r="A17" s="9" t="s">
        <v>547</v>
      </c>
      <c r="B17" s="9" t="s">
        <v>1128</v>
      </c>
      <c r="C17" s="9" t="s">
        <v>349</v>
      </c>
      <c r="D17" s="64">
        <v>2095</v>
      </c>
      <c r="E17" s="60">
        <v>9812.7600249999996</v>
      </c>
      <c r="F17" s="10">
        <v>7.8407807073031197</v>
      </c>
    </row>
    <row r="18" spans="1:6" x14ac:dyDescent="0.2">
      <c r="A18" s="9" t="s">
        <v>476</v>
      </c>
      <c r="B18" s="9" t="s">
        <v>1220</v>
      </c>
      <c r="C18" s="9" t="s">
        <v>410</v>
      </c>
      <c r="D18" s="64">
        <v>2090</v>
      </c>
      <c r="E18" s="60">
        <v>9800.7310500000003</v>
      </c>
      <c r="F18" s="10">
        <v>7.8311690837773904</v>
      </c>
    </row>
    <row r="19" spans="1:6" x14ac:dyDescent="0.2">
      <c r="A19" s="9" t="s">
        <v>475</v>
      </c>
      <c r="B19" s="82" t="s">
        <v>1448</v>
      </c>
      <c r="C19" s="9" t="s">
        <v>408</v>
      </c>
      <c r="D19" s="64">
        <v>1600</v>
      </c>
      <c r="E19" s="60">
        <v>7507.4480000000003</v>
      </c>
      <c r="F19" s="10">
        <v>5.9987458461750602</v>
      </c>
    </row>
    <row r="20" spans="1:6" x14ac:dyDescent="0.2">
      <c r="A20" s="9" t="s">
        <v>548</v>
      </c>
      <c r="B20" s="9" t="s">
        <v>1221</v>
      </c>
      <c r="C20" s="9" t="s">
        <v>408</v>
      </c>
      <c r="D20" s="64">
        <v>1000</v>
      </c>
      <c r="E20" s="60">
        <v>4763.1750000000002</v>
      </c>
      <c r="F20" s="10">
        <v>3.8059639235403102</v>
      </c>
    </row>
    <row r="21" spans="1:6" x14ac:dyDescent="0.2">
      <c r="A21" s="9" t="s">
        <v>463</v>
      </c>
      <c r="B21" s="9" t="s">
        <v>1222</v>
      </c>
      <c r="C21" s="9" t="s">
        <v>349</v>
      </c>
      <c r="D21" s="64">
        <v>1000</v>
      </c>
      <c r="E21" s="60">
        <v>4753.6350000000002</v>
      </c>
      <c r="F21" s="10">
        <v>3.7983410888070601</v>
      </c>
    </row>
    <row r="22" spans="1:6" x14ac:dyDescent="0.2">
      <c r="A22" s="9" t="s">
        <v>549</v>
      </c>
      <c r="B22" s="9" t="s">
        <v>1223</v>
      </c>
      <c r="C22" s="9" t="s">
        <v>410</v>
      </c>
      <c r="D22" s="64">
        <v>1000</v>
      </c>
      <c r="E22" s="60">
        <v>4687.4549999999999</v>
      </c>
      <c r="F22" s="10">
        <v>3.7454606692424002</v>
      </c>
    </row>
    <row r="23" spans="1:6" x14ac:dyDescent="0.2">
      <c r="A23" s="9" t="s">
        <v>550</v>
      </c>
      <c r="B23" s="9" t="s">
        <v>1224</v>
      </c>
      <c r="C23" s="9" t="s">
        <v>408</v>
      </c>
      <c r="D23" s="64">
        <v>1000</v>
      </c>
      <c r="E23" s="60">
        <v>4667.2150000000001</v>
      </c>
      <c r="F23" s="10">
        <v>3.7292881142108398</v>
      </c>
    </row>
    <row r="24" spans="1:6" x14ac:dyDescent="0.2">
      <c r="A24" s="9" t="s">
        <v>414</v>
      </c>
      <c r="B24" s="9" t="s">
        <v>1225</v>
      </c>
      <c r="C24" s="9" t="s">
        <v>349</v>
      </c>
      <c r="D24" s="64">
        <v>940</v>
      </c>
      <c r="E24" s="60">
        <v>4568.4564</v>
      </c>
      <c r="F24" s="10">
        <v>3.6503761135517498</v>
      </c>
    </row>
    <row r="25" spans="1:6" x14ac:dyDescent="0.2">
      <c r="A25" s="9" t="s">
        <v>530</v>
      </c>
      <c r="B25" s="9" t="s">
        <v>1226</v>
      </c>
      <c r="C25" s="9" t="s">
        <v>408</v>
      </c>
      <c r="D25" s="64">
        <v>500</v>
      </c>
      <c r="E25" s="60">
        <v>2470.1675</v>
      </c>
      <c r="F25" s="10">
        <v>1.97376086121164</v>
      </c>
    </row>
    <row r="26" spans="1:6" x14ac:dyDescent="0.2">
      <c r="A26" s="9" t="s">
        <v>474</v>
      </c>
      <c r="B26" s="9" t="s">
        <v>1227</v>
      </c>
      <c r="C26" s="9" t="s">
        <v>227</v>
      </c>
      <c r="D26" s="64">
        <v>500</v>
      </c>
      <c r="E26" s="60">
        <v>2466.9625000000001</v>
      </c>
      <c r="F26" s="10">
        <v>1.9711999403185501</v>
      </c>
    </row>
    <row r="27" spans="1:6" x14ac:dyDescent="0.2">
      <c r="A27" s="9" t="s">
        <v>551</v>
      </c>
      <c r="B27" s="9" t="s">
        <v>1228</v>
      </c>
      <c r="C27" s="9" t="s">
        <v>349</v>
      </c>
      <c r="D27" s="64">
        <v>500</v>
      </c>
      <c r="E27" s="60">
        <v>2439.8249999999998</v>
      </c>
      <c r="F27" s="10">
        <v>1.9495160118517001</v>
      </c>
    </row>
    <row r="28" spans="1:6" x14ac:dyDescent="0.2">
      <c r="A28" s="9" t="s">
        <v>552</v>
      </c>
      <c r="B28" s="9" t="s">
        <v>1229</v>
      </c>
      <c r="C28" s="9" t="s">
        <v>408</v>
      </c>
      <c r="D28" s="64">
        <v>500</v>
      </c>
      <c r="E28" s="60">
        <v>2436.14</v>
      </c>
      <c r="F28" s="10">
        <v>1.94657155210411</v>
      </c>
    </row>
    <row r="29" spans="1:6" x14ac:dyDescent="0.2">
      <c r="A29" s="9" t="s">
        <v>553</v>
      </c>
      <c r="B29" s="9" t="s">
        <v>1230</v>
      </c>
      <c r="C29" s="9" t="s">
        <v>408</v>
      </c>
      <c r="D29" s="64">
        <v>500</v>
      </c>
      <c r="E29" s="60">
        <v>2392.0650000000001</v>
      </c>
      <c r="F29" s="10">
        <v>1.91135389582861</v>
      </c>
    </row>
    <row r="30" spans="1:6" x14ac:dyDescent="0.2">
      <c r="A30" s="9" t="s">
        <v>400</v>
      </c>
      <c r="B30" s="9" t="s">
        <v>1434</v>
      </c>
      <c r="C30" s="9" t="s">
        <v>349</v>
      </c>
      <c r="D30" s="64">
        <v>480</v>
      </c>
      <c r="E30" s="60">
        <v>2244.2808</v>
      </c>
      <c r="F30" s="10">
        <v>1.7932685150334</v>
      </c>
    </row>
    <row r="31" spans="1:6" x14ac:dyDescent="0.2">
      <c r="A31" s="9" t="s">
        <v>554</v>
      </c>
      <c r="B31" s="9" t="s">
        <v>1231</v>
      </c>
      <c r="C31" s="9" t="s">
        <v>410</v>
      </c>
      <c r="D31" s="64">
        <v>400</v>
      </c>
      <c r="E31" s="60">
        <v>1989.41</v>
      </c>
      <c r="F31" s="10">
        <v>1.58961673445345</v>
      </c>
    </row>
    <row r="32" spans="1:6" x14ac:dyDescent="0.2">
      <c r="A32" s="9" t="s">
        <v>555</v>
      </c>
      <c r="B32" s="9" t="s">
        <v>1232</v>
      </c>
      <c r="C32" s="9" t="s">
        <v>408</v>
      </c>
      <c r="D32" s="64">
        <v>400</v>
      </c>
      <c r="E32" s="60">
        <v>1871.7380000000001</v>
      </c>
      <c r="F32" s="10">
        <v>1.49559218427194</v>
      </c>
    </row>
    <row r="33" spans="1:6" x14ac:dyDescent="0.2">
      <c r="A33" s="9" t="s">
        <v>413</v>
      </c>
      <c r="B33" s="9" t="s">
        <v>1450</v>
      </c>
      <c r="C33" s="9" t="s">
        <v>349</v>
      </c>
      <c r="D33" s="64">
        <v>400</v>
      </c>
      <c r="E33" s="60">
        <v>1838.86</v>
      </c>
      <c r="F33" s="10">
        <v>1.4693213708170201</v>
      </c>
    </row>
    <row r="34" spans="1:6" x14ac:dyDescent="0.2">
      <c r="A34" s="8" t="s">
        <v>45</v>
      </c>
      <c r="B34" s="9"/>
      <c r="C34" s="9"/>
      <c r="D34" s="64"/>
      <c r="E34" s="61">
        <f>SUM(E16:E33)</f>
        <v>80523.994275000019</v>
      </c>
      <c r="F34" s="11">
        <f>SUM(F16:F33)</f>
        <v>64.341834425570468</v>
      </c>
    </row>
    <row r="35" spans="1:6" x14ac:dyDescent="0.2">
      <c r="A35" s="9"/>
      <c r="B35" s="9"/>
      <c r="C35" s="9"/>
      <c r="D35" s="64"/>
      <c r="E35" s="60"/>
      <c r="F35" s="10"/>
    </row>
    <row r="36" spans="1:6" x14ac:dyDescent="0.2">
      <c r="A36" s="8" t="s">
        <v>45</v>
      </c>
      <c r="B36" s="9"/>
      <c r="C36" s="9"/>
      <c r="D36" s="9"/>
      <c r="E36" s="61">
        <v>123778.62357500002</v>
      </c>
      <c r="F36" s="11">
        <v>98.903982287429372</v>
      </c>
    </row>
    <row r="37" spans="1:6" x14ac:dyDescent="0.2">
      <c r="A37" s="9"/>
      <c r="B37" s="9"/>
      <c r="C37" s="9"/>
      <c r="D37" s="9"/>
      <c r="E37" s="60"/>
      <c r="F37" s="10"/>
    </row>
    <row r="38" spans="1:6" x14ac:dyDescent="0.2">
      <c r="A38" s="8" t="s">
        <v>46</v>
      </c>
      <c r="B38" s="9"/>
      <c r="C38" s="9"/>
      <c r="D38" s="9"/>
      <c r="E38" s="61">
        <v>1371.6729531000001</v>
      </c>
      <c r="F38" s="11">
        <v>1.1000000000000001</v>
      </c>
    </row>
    <row r="39" spans="1:6" x14ac:dyDescent="0.2">
      <c r="A39" s="9"/>
      <c r="B39" s="9"/>
      <c r="C39" s="9"/>
      <c r="D39" s="9"/>
      <c r="E39" s="60"/>
      <c r="F39" s="10"/>
    </row>
    <row r="40" spans="1:6" x14ac:dyDescent="0.2">
      <c r="A40" s="12" t="s">
        <v>47</v>
      </c>
      <c r="B40" s="6"/>
      <c r="C40" s="6"/>
      <c r="D40" s="6"/>
      <c r="E40" s="63">
        <v>125150.2929531</v>
      </c>
      <c r="F40" s="13">
        <f xml:space="preserve"> ROUND(SUM(F36:F39),2)</f>
        <v>100</v>
      </c>
    </row>
    <row r="41" spans="1:6" x14ac:dyDescent="0.2">
      <c r="A41" s="1" t="s">
        <v>109</v>
      </c>
    </row>
    <row r="43" spans="1:6" x14ac:dyDescent="0.2">
      <c r="A43" s="1" t="s">
        <v>48</v>
      </c>
    </row>
    <row r="44" spans="1:6" x14ac:dyDescent="0.2">
      <c r="A44" s="1" t="s">
        <v>49</v>
      </c>
    </row>
    <row r="45" spans="1:6" x14ac:dyDescent="0.2">
      <c r="A45" s="1" t="s">
        <v>50</v>
      </c>
    </row>
    <row r="46" spans="1:6" x14ac:dyDescent="0.2">
      <c r="A46" s="3" t="s">
        <v>903</v>
      </c>
      <c r="D46" s="14">
        <v>33.0762</v>
      </c>
    </row>
    <row r="47" spans="1:6" x14ac:dyDescent="0.2">
      <c r="A47" s="3" t="s">
        <v>904</v>
      </c>
      <c r="D47" s="14">
        <v>10</v>
      </c>
    </row>
    <row r="48" spans="1:6" x14ac:dyDescent="0.2">
      <c r="A48" s="3" t="s">
        <v>905</v>
      </c>
      <c r="D48" s="14">
        <v>10.135</v>
      </c>
    </row>
    <row r="49" spans="1:4" x14ac:dyDescent="0.2">
      <c r="A49" s="3" t="s">
        <v>906</v>
      </c>
      <c r="D49" s="14">
        <v>10.900700000000001</v>
      </c>
    </row>
    <row r="50" spans="1:4" x14ac:dyDescent="0.2">
      <c r="A50" s="3" t="s">
        <v>907</v>
      </c>
      <c r="D50" s="14">
        <v>33.8187</v>
      </c>
    </row>
    <row r="51" spans="1:4" x14ac:dyDescent="0.2">
      <c r="A51" s="3" t="s">
        <v>908</v>
      </c>
      <c r="D51" s="14">
        <v>10.001200000000001</v>
      </c>
    </row>
    <row r="52" spans="1:4" x14ac:dyDescent="0.2">
      <c r="A52" s="3" t="s">
        <v>909</v>
      </c>
      <c r="D52" s="14">
        <v>10.3948</v>
      </c>
    </row>
    <row r="53" spans="1:4" x14ac:dyDescent="0.2">
      <c r="A53" s="3" t="s">
        <v>910</v>
      </c>
      <c r="D53" s="14">
        <v>11.200100000000001</v>
      </c>
    </row>
    <row r="54" spans="1:4" x14ac:dyDescent="0.2">
      <c r="A54" s="3" t="s">
        <v>911</v>
      </c>
      <c r="D54" s="14">
        <v>10.362399999999999</v>
      </c>
    </row>
    <row r="56" spans="1:4" x14ac:dyDescent="0.2">
      <c r="A56" s="1" t="s">
        <v>54</v>
      </c>
    </row>
    <row r="57" spans="1:4" x14ac:dyDescent="0.2">
      <c r="A57" s="3" t="s">
        <v>903</v>
      </c>
      <c r="D57" s="14">
        <v>34.495199999999997</v>
      </c>
    </row>
    <row r="58" spans="1:4" x14ac:dyDescent="0.2">
      <c r="A58" s="3" t="s">
        <v>904</v>
      </c>
      <c r="D58" s="14">
        <v>10.0259</v>
      </c>
    </row>
    <row r="59" spans="1:4" x14ac:dyDescent="0.2">
      <c r="A59" s="3" t="s">
        <v>905</v>
      </c>
      <c r="D59" s="14">
        <v>10.1829</v>
      </c>
    </row>
    <row r="60" spans="1:4" x14ac:dyDescent="0.2">
      <c r="A60" s="3" t="s">
        <v>906</v>
      </c>
      <c r="D60" s="14">
        <v>10.920299999999999</v>
      </c>
    </row>
    <row r="61" spans="1:4" x14ac:dyDescent="0.2">
      <c r="A61" s="3" t="s">
        <v>907</v>
      </c>
      <c r="D61" s="14">
        <v>35.2986</v>
      </c>
    </row>
    <row r="62" spans="1:4" x14ac:dyDescent="0.2">
      <c r="A62" s="3" t="s">
        <v>908</v>
      </c>
      <c r="D62" s="14">
        <v>10.0319</v>
      </c>
    </row>
    <row r="63" spans="1:4" x14ac:dyDescent="0.2">
      <c r="A63" s="3" t="s">
        <v>909</v>
      </c>
      <c r="D63" s="14">
        <v>10.462400000000001</v>
      </c>
    </row>
    <row r="64" spans="1:4" x14ac:dyDescent="0.2">
      <c r="A64" s="3" t="s">
        <v>910</v>
      </c>
      <c r="D64" s="14">
        <v>11.2418</v>
      </c>
    </row>
    <row r="65" spans="1:5" x14ac:dyDescent="0.2">
      <c r="A65" s="3" t="s">
        <v>911</v>
      </c>
      <c r="D65" s="14">
        <v>10.3588</v>
      </c>
    </row>
    <row r="67" spans="1:5" x14ac:dyDescent="0.2">
      <c r="A67" s="1" t="s">
        <v>55</v>
      </c>
      <c r="D67" s="15" t="s">
        <v>392</v>
      </c>
    </row>
    <row r="68" spans="1:5" x14ac:dyDescent="0.2">
      <c r="A68" s="53" t="s">
        <v>854</v>
      </c>
      <c r="B68" s="54"/>
      <c r="C68" s="87" t="s">
        <v>855</v>
      </c>
      <c r="D68" s="87"/>
    </row>
    <row r="69" spans="1:5" x14ac:dyDescent="0.2">
      <c r="A69" s="88"/>
      <c r="B69" s="88"/>
      <c r="C69" s="34" t="s">
        <v>856</v>
      </c>
      <c r="D69" s="34" t="s">
        <v>857</v>
      </c>
    </row>
    <row r="70" spans="1:5" x14ac:dyDescent="0.2">
      <c r="A70" s="41" t="s">
        <v>904</v>
      </c>
      <c r="B70" s="42"/>
      <c r="C70" s="55">
        <v>0.28416536969999995</v>
      </c>
      <c r="D70" s="55">
        <v>0.26313854840000001</v>
      </c>
    </row>
    <row r="71" spans="1:5" x14ac:dyDescent="0.2">
      <c r="A71" s="41" t="s">
        <v>905</v>
      </c>
      <c r="B71" s="42"/>
      <c r="C71" s="55">
        <v>0.27372262599999997</v>
      </c>
      <c r="D71" s="55">
        <v>0.25346851599999998</v>
      </c>
    </row>
    <row r="72" spans="1:5" x14ac:dyDescent="0.2">
      <c r="A72" s="41" t="s">
        <v>906</v>
      </c>
      <c r="B72" s="42"/>
      <c r="C72" s="55">
        <v>0.31694198800000001</v>
      </c>
      <c r="D72" s="55">
        <v>0.29348986040000002</v>
      </c>
    </row>
    <row r="73" spans="1:5" x14ac:dyDescent="0.2">
      <c r="A73" s="41" t="s">
        <v>908</v>
      </c>
      <c r="B73" s="42"/>
      <c r="C73" s="55">
        <v>0.28658905340000007</v>
      </c>
      <c r="D73" s="55">
        <v>0.26538289210000005</v>
      </c>
    </row>
    <row r="74" spans="1:5" x14ac:dyDescent="0.2">
      <c r="A74" s="41" t="s">
        <v>909</v>
      </c>
      <c r="B74" s="42"/>
      <c r="C74" s="55">
        <v>0.27372262599999997</v>
      </c>
      <c r="D74" s="55">
        <v>0.25346851599999998</v>
      </c>
    </row>
    <row r="75" spans="1:5" x14ac:dyDescent="0.2">
      <c r="A75" s="41" t="s">
        <v>910</v>
      </c>
      <c r="B75" s="42"/>
      <c r="C75" s="55">
        <v>0.31694198800000001</v>
      </c>
      <c r="D75" s="55">
        <v>0.29348986040000002</v>
      </c>
    </row>
    <row r="76" spans="1:5" x14ac:dyDescent="0.2">
      <c r="A76" s="41" t="s">
        <v>911</v>
      </c>
      <c r="B76" s="42"/>
      <c r="C76" s="55">
        <v>0.29691701700000001</v>
      </c>
      <c r="D76" s="55">
        <v>0.27494663719999995</v>
      </c>
    </row>
    <row r="78" spans="1:5" x14ac:dyDescent="0.2">
      <c r="A78" s="1" t="s">
        <v>57</v>
      </c>
      <c r="D78" s="18">
        <v>0.6728764307056091</v>
      </c>
      <c r="E78" s="2" t="s">
        <v>858</v>
      </c>
    </row>
  </sheetData>
  <mergeCells count="3">
    <mergeCell ref="A1:F1"/>
    <mergeCell ref="C68:D68"/>
    <mergeCell ref="A69:B6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BCB69-2FAC-4A50-A919-03A5FF1A7678}">
  <dimension ref="A1:F132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7.85546875" style="3" bestFit="1" customWidth="1"/>
    <col min="3" max="3" width="11.7109375" style="3" bestFit="1" customWidth="1"/>
    <col min="4" max="4" width="9.8554687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86" t="s">
        <v>478</v>
      </c>
      <c r="B1" s="86"/>
      <c r="C1" s="86"/>
      <c r="D1" s="86"/>
      <c r="E1" s="86"/>
      <c r="F1" s="86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 t="s">
        <v>479</v>
      </c>
      <c r="B7" s="9" t="s">
        <v>1233</v>
      </c>
      <c r="C7" s="9" t="s">
        <v>13</v>
      </c>
      <c r="D7" s="64">
        <v>250</v>
      </c>
      <c r="E7" s="60">
        <v>25010.008750000001</v>
      </c>
      <c r="F7" s="10">
        <v>2.5936617507366502</v>
      </c>
    </row>
    <row r="8" spans="1:6" x14ac:dyDescent="0.2">
      <c r="A8" s="9" t="s">
        <v>480</v>
      </c>
      <c r="B8" s="9" t="s">
        <v>1071</v>
      </c>
      <c r="C8" s="9" t="s">
        <v>142</v>
      </c>
      <c r="D8" s="64">
        <v>2200</v>
      </c>
      <c r="E8" s="60">
        <v>21997.932000000001</v>
      </c>
      <c r="F8" s="10">
        <v>2.2812944767044798</v>
      </c>
    </row>
    <row r="9" spans="1:6" x14ac:dyDescent="0.2">
      <c r="A9" s="9" t="s">
        <v>481</v>
      </c>
      <c r="B9" s="9" t="s">
        <v>1067</v>
      </c>
      <c r="C9" s="9" t="s">
        <v>482</v>
      </c>
      <c r="D9" s="64">
        <v>1310</v>
      </c>
      <c r="E9" s="60">
        <v>13112.541066199999</v>
      </c>
      <c r="F9" s="10">
        <v>1.3598354386168101</v>
      </c>
    </row>
    <row r="10" spans="1:6" x14ac:dyDescent="0.2">
      <c r="A10" s="9" t="s">
        <v>483</v>
      </c>
      <c r="B10" s="9" t="s">
        <v>1234</v>
      </c>
      <c r="C10" s="9" t="s">
        <v>116</v>
      </c>
      <c r="D10" s="64">
        <v>650</v>
      </c>
      <c r="E10" s="60">
        <v>6505.4695251000003</v>
      </c>
      <c r="F10" s="10">
        <v>0.67464940322481004</v>
      </c>
    </row>
    <row r="11" spans="1:6" x14ac:dyDescent="0.2">
      <c r="A11" s="9" t="s">
        <v>484</v>
      </c>
      <c r="B11" s="9" t="s">
        <v>1235</v>
      </c>
      <c r="C11" s="9" t="s">
        <v>13</v>
      </c>
      <c r="D11" s="64">
        <v>250</v>
      </c>
      <c r="E11" s="60">
        <v>2501.2712499999998</v>
      </c>
      <c r="F11" s="10">
        <v>0.25939421429999499</v>
      </c>
    </row>
    <row r="12" spans="1:6" x14ac:dyDescent="0.2">
      <c r="A12" s="8" t="s">
        <v>45</v>
      </c>
      <c r="B12" s="9"/>
      <c r="C12" s="9"/>
      <c r="D12" s="64"/>
      <c r="E12" s="61">
        <f>SUM(E7:E11)</f>
        <v>69127.2225913</v>
      </c>
      <c r="F12" s="11">
        <f>SUM(F7:F11)</f>
        <v>7.1688352835827445</v>
      </c>
    </row>
    <row r="13" spans="1:6" x14ac:dyDescent="0.2">
      <c r="A13" s="9"/>
      <c r="B13" s="9"/>
      <c r="C13" s="9"/>
      <c r="D13" s="64"/>
      <c r="E13" s="60"/>
      <c r="F13" s="10"/>
    </row>
    <row r="14" spans="1:6" x14ac:dyDescent="0.2">
      <c r="A14" s="8" t="s">
        <v>405</v>
      </c>
      <c r="B14" s="9"/>
      <c r="C14" s="9"/>
      <c r="D14" s="64"/>
      <c r="E14" s="60"/>
      <c r="F14" s="10"/>
    </row>
    <row r="15" spans="1:6" x14ac:dyDescent="0.2">
      <c r="A15" s="8" t="s">
        <v>406</v>
      </c>
      <c r="B15" s="9"/>
      <c r="C15" s="9"/>
      <c r="D15" s="64"/>
      <c r="E15" s="60"/>
      <c r="F15" s="10"/>
    </row>
    <row r="16" spans="1:6" x14ac:dyDescent="0.2">
      <c r="A16" s="9" t="s">
        <v>485</v>
      </c>
      <c r="B16" s="9" t="s">
        <v>1236</v>
      </c>
      <c r="C16" s="9" t="s">
        <v>462</v>
      </c>
      <c r="D16" s="64">
        <v>25000</v>
      </c>
      <c r="E16" s="60">
        <v>24935.625</v>
      </c>
      <c r="F16" s="10">
        <v>2.5859477875317598</v>
      </c>
    </row>
    <row r="17" spans="1:6" x14ac:dyDescent="0.2">
      <c r="A17" s="9" t="s">
        <v>486</v>
      </c>
      <c r="B17" s="9" t="s">
        <v>1451</v>
      </c>
      <c r="C17" s="9" t="s">
        <v>349</v>
      </c>
      <c r="D17" s="64">
        <v>25000</v>
      </c>
      <c r="E17" s="60">
        <v>24869.7</v>
      </c>
      <c r="F17" s="10">
        <v>2.5791110385875098</v>
      </c>
    </row>
    <row r="18" spans="1:6" x14ac:dyDescent="0.2">
      <c r="A18" s="9" t="s">
        <v>487</v>
      </c>
      <c r="B18" s="9" t="s">
        <v>1237</v>
      </c>
      <c r="C18" s="9" t="s">
        <v>408</v>
      </c>
      <c r="D18" s="64">
        <v>25000</v>
      </c>
      <c r="E18" s="60">
        <v>24836.575000000001</v>
      </c>
      <c r="F18" s="10">
        <v>2.5756758120607199</v>
      </c>
    </row>
    <row r="19" spans="1:6" x14ac:dyDescent="0.2">
      <c r="A19" s="9" t="s">
        <v>488</v>
      </c>
      <c r="B19" s="9" t="s">
        <v>1452</v>
      </c>
      <c r="C19" s="9" t="s">
        <v>349</v>
      </c>
      <c r="D19" s="64">
        <v>20000</v>
      </c>
      <c r="E19" s="60">
        <v>19935.52</v>
      </c>
      <c r="F19" s="10">
        <v>2.0674121397516698</v>
      </c>
    </row>
    <row r="20" spans="1:6" x14ac:dyDescent="0.2">
      <c r="A20" s="9" t="s">
        <v>409</v>
      </c>
      <c r="B20" s="9" t="s">
        <v>1238</v>
      </c>
      <c r="C20" s="9" t="s">
        <v>410</v>
      </c>
      <c r="D20" s="64">
        <v>14500</v>
      </c>
      <c r="E20" s="60">
        <v>14392.728999999999</v>
      </c>
      <c r="F20" s="10">
        <v>1.49259726652507</v>
      </c>
    </row>
    <row r="21" spans="1:6" x14ac:dyDescent="0.2">
      <c r="A21" s="9" t="s">
        <v>459</v>
      </c>
      <c r="B21" s="9" t="s">
        <v>1239</v>
      </c>
      <c r="C21" s="9" t="s">
        <v>408</v>
      </c>
      <c r="D21" s="64">
        <v>12000</v>
      </c>
      <c r="E21" s="60">
        <v>11997.732</v>
      </c>
      <c r="F21" s="10">
        <v>1.2442242181938099</v>
      </c>
    </row>
    <row r="22" spans="1:6" x14ac:dyDescent="0.2">
      <c r="A22" s="9" t="s">
        <v>489</v>
      </c>
      <c r="B22" s="9" t="s">
        <v>1240</v>
      </c>
      <c r="C22" s="9" t="s">
        <v>408</v>
      </c>
      <c r="D22" s="64">
        <v>10000</v>
      </c>
      <c r="E22" s="60">
        <v>9953.2800000000007</v>
      </c>
      <c r="F22" s="10">
        <v>1.0322044221744699</v>
      </c>
    </row>
    <row r="23" spans="1:6" x14ac:dyDescent="0.2">
      <c r="A23" s="9" t="s">
        <v>490</v>
      </c>
      <c r="B23" s="9" t="s">
        <v>1241</v>
      </c>
      <c r="C23" s="9" t="s">
        <v>408</v>
      </c>
      <c r="D23" s="64">
        <v>7500</v>
      </c>
      <c r="E23" s="60">
        <v>7490.9849999999997</v>
      </c>
      <c r="F23" s="10">
        <v>0.77685223800019498</v>
      </c>
    </row>
    <row r="24" spans="1:6" x14ac:dyDescent="0.2">
      <c r="A24" s="9" t="s">
        <v>491</v>
      </c>
      <c r="B24" s="9" t="s">
        <v>1242</v>
      </c>
      <c r="C24" s="9" t="s">
        <v>408</v>
      </c>
      <c r="D24" s="64">
        <v>5000</v>
      </c>
      <c r="E24" s="60">
        <v>4972.7250000000004</v>
      </c>
      <c r="F24" s="10">
        <v>0.515696206201123</v>
      </c>
    </row>
    <row r="25" spans="1:6" x14ac:dyDescent="0.2">
      <c r="A25" s="9" t="s">
        <v>492</v>
      </c>
      <c r="B25" s="82" t="s">
        <v>1111</v>
      </c>
      <c r="C25" s="9" t="s">
        <v>408</v>
      </c>
      <c r="D25" s="64">
        <v>2500</v>
      </c>
      <c r="E25" s="60">
        <v>2484.1624999999999</v>
      </c>
      <c r="F25" s="10">
        <v>0.25761995220670703</v>
      </c>
    </row>
    <row r="26" spans="1:6" x14ac:dyDescent="0.2">
      <c r="A26" s="8" t="s">
        <v>45</v>
      </c>
      <c r="B26" s="9"/>
      <c r="C26" s="9"/>
      <c r="D26" s="64"/>
      <c r="E26" s="61">
        <f>SUM(E16:E25)</f>
        <v>145869.03350000002</v>
      </c>
      <c r="F26" s="11">
        <f>SUM(F16:F25)</f>
        <v>15.127341081233034</v>
      </c>
    </row>
    <row r="27" spans="1:6" x14ac:dyDescent="0.2">
      <c r="A27" s="9"/>
      <c r="B27" s="9"/>
      <c r="C27" s="9"/>
      <c r="D27" s="64"/>
      <c r="E27" s="60"/>
      <c r="F27" s="10"/>
    </row>
    <row r="28" spans="1:6" x14ac:dyDescent="0.2">
      <c r="A28" s="8" t="s">
        <v>225</v>
      </c>
      <c r="B28" s="9"/>
      <c r="C28" s="9"/>
      <c r="D28" s="64"/>
      <c r="E28" s="60"/>
      <c r="F28" s="10"/>
    </row>
    <row r="29" spans="1:6" x14ac:dyDescent="0.2">
      <c r="A29" s="9" t="s">
        <v>493</v>
      </c>
      <c r="B29" s="9" t="s">
        <v>1458</v>
      </c>
      <c r="C29" s="9" t="s">
        <v>410</v>
      </c>
      <c r="D29" s="64">
        <v>10000</v>
      </c>
      <c r="E29" s="60">
        <v>49572.7</v>
      </c>
      <c r="F29" s="10">
        <v>5.1409344617179604</v>
      </c>
    </row>
    <row r="30" spans="1:6" x14ac:dyDescent="0.2">
      <c r="A30" s="9" t="s">
        <v>465</v>
      </c>
      <c r="B30" s="9" t="s">
        <v>1117</v>
      </c>
      <c r="C30" s="9" t="s">
        <v>349</v>
      </c>
      <c r="D30" s="64">
        <v>8000</v>
      </c>
      <c r="E30" s="60">
        <v>39858.92</v>
      </c>
      <c r="F30" s="10">
        <v>4.1335673754881004</v>
      </c>
    </row>
    <row r="31" spans="1:6" x14ac:dyDescent="0.2">
      <c r="A31" s="9" t="s">
        <v>494</v>
      </c>
      <c r="B31" s="9" t="s">
        <v>1243</v>
      </c>
      <c r="C31" s="9" t="s">
        <v>408</v>
      </c>
      <c r="D31" s="64">
        <v>6000</v>
      </c>
      <c r="E31" s="60">
        <v>29686.32</v>
      </c>
      <c r="F31" s="10">
        <v>3.07861838329538</v>
      </c>
    </row>
    <row r="32" spans="1:6" x14ac:dyDescent="0.2">
      <c r="A32" s="9" t="s">
        <v>495</v>
      </c>
      <c r="B32" s="9" t="s">
        <v>1244</v>
      </c>
      <c r="C32" s="9" t="s">
        <v>349</v>
      </c>
      <c r="D32" s="64">
        <v>6000</v>
      </c>
      <c r="E32" s="60">
        <v>29673.33</v>
      </c>
      <c r="F32" s="10">
        <v>3.07727125597212</v>
      </c>
    </row>
    <row r="33" spans="1:6" x14ac:dyDescent="0.2">
      <c r="A33" s="9" t="s">
        <v>496</v>
      </c>
      <c r="B33" s="9" t="s">
        <v>1245</v>
      </c>
      <c r="C33" s="9" t="s">
        <v>410</v>
      </c>
      <c r="D33" s="64">
        <v>5000</v>
      </c>
      <c r="E33" s="60">
        <v>24929.474999999999</v>
      </c>
      <c r="F33" s="10">
        <v>2.58531000207849</v>
      </c>
    </row>
    <row r="34" spans="1:6" x14ac:dyDescent="0.2">
      <c r="A34" s="9" t="s">
        <v>497</v>
      </c>
      <c r="B34" s="9" t="s">
        <v>1246</v>
      </c>
      <c r="C34" s="9" t="s">
        <v>410</v>
      </c>
      <c r="D34" s="64">
        <v>5000</v>
      </c>
      <c r="E34" s="60">
        <v>24927.424999999999</v>
      </c>
      <c r="F34" s="10">
        <v>2.5850974069274</v>
      </c>
    </row>
    <row r="35" spans="1:6" x14ac:dyDescent="0.2">
      <c r="A35" s="9" t="s">
        <v>498</v>
      </c>
      <c r="B35" s="9" t="s">
        <v>1247</v>
      </c>
      <c r="C35" s="9" t="s">
        <v>349</v>
      </c>
      <c r="D35" s="64">
        <v>5000</v>
      </c>
      <c r="E35" s="60">
        <v>24902.924999999999</v>
      </c>
      <c r="F35" s="10">
        <v>2.5825566356094698</v>
      </c>
    </row>
    <row r="36" spans="1:6" x14ac:dyDescent="0.2">
      <c r="A36" s="9" t="s">
        <v>499</v>
      </c>
      <c r="B36" s="9" t="s">
        <v>1248</v>
      </c>
      <c r="C36" s="9" t="s">
        <v>408</v>
      </c>
      <c r="D36" s="64">
        <v>5000</v>
      </c>
      <c r="E36" s="60">
        <v>24888.974999999999</v>
      </c>
      <c r="F36" s="10">
        <v>2.5811099515325302</v>
      </c>
    </row>
    <row r="37" spans="1:6" x14ac:dyDescent="0.2">
      <c r="A37" s="9" t="s">
        <v>500</v>
      </c>
      <c r="B37" s="9" t="s">
        <v>1249</v>
      </c>
      <c r="C37" s="9" t="s">
        <v>410</v>
      </c>
      <c r="D37" s="64">
        <v>5000</v>
      </c>
      <c r="E37" s="60">
        <v>24816.7</v>
      </c>
      <c r="F37" s="10">
        <v>2.5736146761446501</v>
      </c>
    </row>
    <row r="38" spans="1:6" x14ac:dyDescent="0.2">
      <c r="A38" s="9" t="s">
        <v>464</v>
      </c>
      <c r="B38" s="9" t="s">
        <v>1250</v>
      </c>
      <c r="C38" s="9" t="s">
        <v>349</v>
      </c>
      <c r="D38" s="64">
        <v>4500</v>
      </c>
      <c r="E38" s="60">
        <v>22407.517575000002</v>
      </c>
      <c r="F38" s="10">
        <v>2.32377052899818</v>
      </c>
    </row>
    <row r="39" spans="1:6" x14ac:dyDescent="0.2">
      <c r="A39" s="9" t="s">
        <v>501</v>
      </c>
      <c r="B39" s="9" t="s">
        <v>1457</v>
      </c>
      <c r="C39" s="9" t="s">
        <v>408</v>
      </c>
      <c r="D39" s="64">
        <v>4500</v>
      </c>
      <c r="E39" s="60">
        <v>22375.845000000001</v>
      </c>
      <c r="F39" s="10">
        <v>2.3204859261359498</v>
      </c>
    </row>
    <row r="40" spans="1:6" x14ac:dyDescent="0.2">
      <c r="A40" s="9" t="s">
        <v>502</v>
      </c>
      <c r="B40" s="9" t="s">
        <v>1251</v>
      </c>
      <c r="C40" s="9" t="s">
        <v>408</v>
      </c>
      <c r="D40" s="64">
        <v>4000</v>
      </c>
      <c r="E40" s="60">
        <v>19965.02</v>
      </c>
      <c r="F40" s="10">
        <v>2.0704714358283498</v>
      </c>
    </row>
    <row r="41" spans="1:6" x14ac:dyDescent="0.2">
      <c r="A41" s="9" t="s">
        <v>503</v>
      </c>
      <c r="B41" s="9" t="s">
        <v>1252</v>
      </c>
      <c r="C41" s="9" t="s">
        <v>408</v>
      </c>
      <c r="D41" s="64">
        <v>4000</v>
      </c>
      <c r="E41" s="60">
        <v>19920.939999999999</v>
      </c>
      <c r="F41" s="10">
        <v>2.0659001215551198</v>
      </c>
    </row>
    <row r="42" spans="1:6" x14ac:dyDescent="0.2">
      <c r="A42" s="9" t="s">
        <v>504</v>
      </c>
      <c r="B42" s="9" t="s">
        <v>1253</v>
      </c>
      <c r="C42" s="9" t="s">
        <v>349</v>
      </c>
      <c r="D42" s="64">
        <v>4000</v>
      </c>
      <c r="E42" s="60">
        <v>19897.5</v>
      </c>
      <c r="F42" s="10">
        <v>2.0634692774860599</v>
      </c>
    </row>
    <row r="43" spans="1:6" x14ac:dyDescent="0.2">
      <c r="A43" s="9" t="s">
        <v>505</v>
      </c>
      <c r="B43" s="9" t="s">
        <v>1254</v>
      </c>
      <c r="C43" s="9" t="s">
        <v>410</v>
      </c>
      <c r="D43" s="64">
        <v>4000</v>
      </c>
      <c r="E43" s="60">
        <v>19879.580000000002</v>
      </c>
      <c r="F43" s="10">
        <v>2.0616108847506598</v>
      </c>
    </row>
    <row r="44" spans="1:6" x14ac:dyDescent="0.2">
      <c r="A44" s="9" t="s">
        <v>506</v>
      </c>
      <c r="B44" s="9" t="s">
        <v>1255</v>
      </c>
      <c r="C44" s="9" t="s">
        <v>410</v>
      </c>
      <c r="D44" s="64">
        <v>4000</v>
      </c>
      <c r="E44" s="60">
        <v>19879.3</v>
      </c>
      <c r="F44" s="10">
        <v>2.0615818473641698</v>
      </c>
    </row>
    <row r="45" spans="1:6" x14ac:dyDescent="0.2">
      <c r="A45" s="9" t="s">
        <v>507</v>
      </c>
      <c r="B45" s="9" t="s">
        <v>1256</v>
      </c>
      <c r="C45" s="9" t="s">
        <v>349</v>
      </c>
      <c r="D45" s="64">
        <v>4000</v>
      </c>
      <c r="E45" s="60">
        <v>19859.080000000002</v>
      </c>
      <c r="F45" s="10">
        <v>2.05948493323974</v>
      </c>
    </row>
    <row r="46" spans="1:6" x14ac:dyDescent="0.2">
      <c r="A46" s="9" t="s">
        <v>508</v>
      </c>
      <c r="B46" s="9" t="s">
        <v>1257</v>
      </c>
      <c r="C46" s="9" t="s">
        <v>349</v>
      </c>
      <c r="D46" s="64">
        <v>4000</v>
      </c>
      <c r="E46" s="60">
        <v>19824.939999999999</v>
      </c>
      <c r="F46" s="10">
        <v>2.0559444461869298</v>
      </c>
    </row>
    <row r="47" spans="1:6" x14ac:dyDescent="0.2">
      <c r="A47" s="9" t="s">
        <v>509</v>
      </c>
      <c r="B47" s="9" t="s">
        <v>1258</v>
      </c>
      <c r="C47" s="9" t="s">
        <v>408</v>
      </c>
      <c r="D47" s="64">
        <v>4000</v>
      </c>
      <c r="E47" s="60">
        <v>19822.34</v>
      </c>
      <c r="F47" s="10">
        <v>2.0556748133123701</v>
      </c>
    </row>
    <row r="48" spans="1:6" x14ac:dyDescent="0.2">
      <c r="A48" s="9" t="s">
        <v>348</v>
      </c>
      <c r="B48" s="9" t="s">
        <v>936</v>
      </c>
      <c r="C48" s="9" t="s">
        <v>349</v>
      </c>
      <c r="D48" s="64">
        <v>4000</v>
      </c>
      <c r="E48" s="60">
        <v>19775.62</v>
      </c>
      <c r="F48" s="10">
        <v>2.0508297179665198</v>
      </c>
    </row>
    <row r="49" spans="1:6" x14ac:dyDescent="0.2">
      <c r="A49" s="9" t="s">
        <v>510</v>
      </c>
      <c r="B49" s="9" t="s">
        <v>1259</v>
      </c>
      <c r="C49" s="9" t="s">
        <v>410</v>
      </c>
      <c r="D49" s="64">
        <v>3000</v>
      </c>
      <c r="E49" s="60">
        <v>14963.594999999999</v>
      </c>
      <c r="F49" s="10">
        <v>1.5517988975119501</v>
      </c>
    </row>
    <row r="50" spans="1:6" x14ac:dyDescent="0.2">
      <c r="A50" s="9" t="s">
        <v>511</v>
      </c>
      <c r="B50" s="9" t="s">
        <v>1459</v>
      </c>
      <c r="C50" s="9" t="s">
        <v>349</v>
      </c>
      <c r="D50" s="64">
        <v>3000</v>
      </c>
      <c r="E50" s="60">
        <v>14917.334999999999</v>
      </c>
      <c r="F50" s="10">
        <v>1.5470015064439</v>
      </c>
    </row>
    <row r="51" spans="1:6" x14ac:dyDescent="0.2">
      <c r="A51" s="9" t="s">
        <v>512</v>
      </c>
      <c r="B51" s="9" t="s">
        <v>1260</v>
      </c>
      <c r="C51" s="9" t="s">
        <v>410</v>
      </c>
      <c r="D51" s="64">
        <v>3000</v>
      </c>
      <c r="E51" s="60">
        <v>14866.004999999999</v>
      </c>
      <c r="F51" s="10">
        <v>1.54167833127047</v>
      </c>
    </row>
    <row r="52" spans="1:6" x14ac:dyDescent="0.2">
      <c r="A52" s="9" t="s">
        <v>513</v>
      </c>
      <c r="B52" s="9" t="s">
        <v>1261</v>
      </c>
      <c r="C52" s="9" t="s">
        <v>410</v>
      </c>
      <c r="D52" s="64">
        <v>3000</v>
      </c>
      <c r="E52" s="60">
        <v>14851.365</v>
      </c>
      <c r="F52" s="10">
        <v>1.54016009077682</v>
      </c>
    </row>
    <row r="53" spans="1:6" x14ac:dyDescent="0.2">
      <c r="A53" s="9" t="s">
        <v>411</v>
      </c>
      <c r="B53" s="9" t="s">
        <v>1262</v>
      </c>
      <c r="C53" s="9" t="s">
        <v>410</v>
      </c>
      <c r="D53" s="64">
        <v>2540</v>
      </c>
      <c r="E53" s="60">
        <v>12629.3626</v>
      </c>
      <c r="F53" s="10">
        <v>1.30972743909192</v>
      </c>
    </row>
    <row r="54" spans="1:6" x14ac:dyDescent="0.2">
      <c r="A54" s="9" t="s">
        <v>514</v>
      </c>
      <c r="B54" s="9" t="s">
        <v>1263</v>
      </c>
      <c r="C54" s="9" t="s">
        <v>408</v>
      </c>
      <c r="D54" s="64">
        <v>2200</v>
      </c>
      <c r="E54" s="60">
        <v>10933.769</v>
      </c>
      <c r="F54" s="10">
        <v>1.1338859866128601</v>
      </c>
    </row>
    <row r="55" spans="1:6" x14ac:dyDescent="0.2">
      <c r="A55" s="9" t="s">
        <v>515</v>
      </c>
      <c r="B55" s="9" t="s">
        <v>1455</v>
      </c>
      <c r="C55" s="9" t="s">
        <v>349</v>
      </c>
      <c r="D55" s="64">
        <v>2200</v>
      </c>
      <c r="E55" s="60">
        <v>10927.630999999999</v>
      </c>
      <c r="F55" s="10">
        <v>1.1332494456190101</v>
      </c>
    </row>
    <row r="56" spans="1:6" x14ac:dyDescent="0.2">
      <c r="A56" s="9" t="s">
        <v>516</v>
      </c>
      <c r="B56" s="9" t="s">
        <v>1264</v>
      </c>
      <c r="C56" s="9" t="s">
        <v>349</v>
      </c>
      <c r="D56" s="64">
        <v>2000</v>
      </c>
      <c r="E56" s="60">
        <v>9974.26</v>
      </c>
      <c r="F56" s="10">
        <v>1.03438015206222</v>
      </c>
    </row>
    <row r="57" spans="1:6" x14ac:dyDescent="0.2">
      <c r="A57" s="9" t="s">
        <v>517</v>
      </c>
      <c r="B57" s="9" t="s">
        <v>1265</v>
      </c>
      <c r="C57" s="9" t="s">
        <v>410</v>
      </c>
      <c r="D57" s="64">
        <v>2000</v>
      </c>
      <c r="E57" s="60">
        <v>9969.85</v>
      </c>
      <c r="F57" s="10">
        <v>1.033922813225</v>
      </c>
    </row>
    <row r="58" spans="1:6" x14ac:dyDescent="0.2">
      <c r="A58" s="9" t="s">
        <v>518</v>
      </c>
      <c r="B58" s="9" t="s">
        <v>1266</v>
      </c>
      <c r="C58" s="9" t="s">
        <v>410</v>
      </c>
      <c r="D58" s="64">
        <v>2000</v>
      </c>
      <c r="E58" s="60">
        <v>9958.86</v>
      </c>
      <c r="F58" s="10">
        <v>1.03278309580524</v>
      </c>
    </row>
    <row r="59" spans="1:6" x14ac:dyDescent="0.2">
      <c r="A59" s="9" t="s">
        <v>519</v>
      </c>
      <c r="B59" s="9" t="s">
        <v>1267</v>
      </c>
      <c r="C59" s="9" t="s">
        <v>410</v>
      </c>
      <c r="D59" s="64">
        <v>2000</v>
      </c>
      <c r="E59" s="60">
        <v>9946.51</v>
      </c>
      <c r="F59" s="10">
        <v>1.0315023396511001</v>
      </c>
    </row>
    <row r="60" spans="1:6" x14ac:dyDescent="0.2">
      <c r="A60" s="9" t="s">
        <v>520</v>
      </c>
      <c r="B60" s="9" t="s">
        <v>1268</v>
      </c>
      <c r="C60" s="9" t="s">
        <v>408</v>
      </c>
      <c r="D60" s="64">
        <v>2000</v>
      </c>
      <c r="E60" s="60">
        <v>9942.73</v>
      </c>
      <c r="F60" s="10">
        <v>1.03111033493348</v>
      </c>
    </row>
    <row r="61" spans="1:6" x14ac:dyDescent="0.2">
      <c r="A61" s="9" t="s">
        <v>521</v>
      </c>
      <c r="B61" s="9" t="s">
        <v>1456</v>
      </c>
      <c r="C61" s="9" t="s">
        <v>349</v>
      </c>
      <c r="D61" s="64">
        <v>2000</v>
      </c>
      <c r="E61" s="60">
        <v>9937.44</v>
      </c>
      <c r="F61" s="10">
        <v>1.03056173573871</v>
      </c>
    </row>
    <row r="62" spans="1:6" x14ac:dyDescent="0.2">
      <c r="A62" s="9" t="s">
        <v>522</v>
      </c>
      <c r="B62" s="9" t="s">
        <v>1269</v>
      </c>
      <c r="C62" s="9" t="s">
        <v>410</v>
      </c>
      <c r="D62" s="64">
        <v>2000</v>
      </c>
      <c r="E62" s="60">
        <v>9928.57</v>
      </c>
      <c r="F62" s="10">
        <v>1.0296418728166701</v>
      </c>
    </row>
    <row r="63" spans="1:6" x14ac:dyDescent="0.2">
      <c r="A63" s="9" t="s">
        <v>523</v>
      </c>
      <c r="B63" s="9" t="s">
        <v>1270</v>
      </c>
      <c r="C63" s="9" t="s">
        <v>349</v>
      </c>
      <c r="D63" s="64">
        <v>2000</v>
      </c>
      <c r="E63" s="60">
        <v>9919.24</v>
      </c>
      <c r="F63" s="10">
        <v>1.0286743056168299</v>
      </c>
    </row>
    <row r="64" spans="1:6" x14ac:dyDescent="0.2">
      <c r="A64" s="9" t="s">
        <v>524</v>
      </c>
      <c r="B64" s="9" t="s">
        <v>1460</v>
      </c>
      <c r="C64" s="9" t="s">
        <v>349</v>
      </c>
      <c r="D64" s="64">
        <v>2000</v>
      </c>
      <c r="E64" s="60">
        <v>9916.32</v>
      </c>
      <c r="F64" s="10">
        <v>1.0283714871577101</v>
      </c>
    </row>
    <row r="65" spans="1:6" x14ac:dyDescent="0.2">
      <c r="A65" s="9" t="s">
        <v>525</v>
      </c>
      <c r="B65" s="9" t="s">
        <v>1271</v>
      </c>
      <c r="C65" s="9" t="s">
        <v>410</v>
      </c>
      <c r="D65" s="64">
        <v>2000</v>
      </c>
      <c r="E65" s="60">
        <v>9900.6200000000008</v>
      </c>
      <c r="F65" s="10">
        <v>1.0267433194152</v>
      </c>
    </row>
    <row r="66" spans="1:6" x14ac:dyDescent="0.2">
      <c r="A66" s="9" t="s">
        <v>526</v>
      </c>
      <c r="B66" s="9" t="s">
        <v>1272</v>
      </c>
      <c r="C66" s="9" t="s">
        <v>408</v>
      </c>
      <c r="D66" s="64">
        <v>2000</v>
      </c>
      <c r="E66" s="60">
        <v>9900.4</v>
      </c>
      <c r="F66" s="10">
        <v>1.0267205043258201</v>
      </c>
    </row>
    <row r="67" spans="1:6" x14ac:dyDescent="0.2">
      <c r="A67" s="9" t="s">
        <v>527</v>
      </c>
      <c r="B67" s="9" t="s">
        <v>1273</v>
      </c>
      <c r="C67" s="9" t="s">
        <v>410</v>
      </c>
      <c r="D67" s="64">
        <v>2000</v>
      </c>
      <c r="E67" s="60">
        <v>9896.91</v>
      </c>
      <c r="F67" s="10">
        <v>1.0263585740442001</v>
      </c>
    </row>
    <row r="68" spans="1:6" x14ac:dyDescent="0.2">
      <c r="A68" s="9" t="s">
        <v>528</v>
      </c>
      <c r="B68" s="82" t="s">
        <v>1480</v>
      </c>
      <c r="C68" s="9" t="s">
        <v>408</v>
      </c>
      <c r="D68" s="64">
        <v>2000</v>
      </c>
      <c r="E68" s="60">
        <v>9782.9</v>
      </c>
      <c r="F68" s="10">
        <v>1.0145351724949501</v>
      </c>
    </row>
    <row r="69" spans="1:6" x14ac:dyDescent="0.2">
      <c r="A69" s="9" t="s">
        <v>529</v>
      </c>
      <c r="B69" s="9" t="s">
        <v>1274</v>
      </c>
      <c r="C69" s="9" t="s">
        <v>349</v>
      </c>
      <c r="D69" s="64">
        <v>1500</v>
      </c>
      <c r="E69" s="60">
        <v>7412.7674999999999</v>
      </c>
      <c r="F69" s="10">
        <v>0.76874069593653105</v>
      </c>
    </row>
    <row r="70" spans="1:6" x14ac:dyDescent="0.2">
      <c r="A70" s="9" t="s">
        <v>530</v>
      </c>
      <c r="B70" s="9" t="s">
        <v>1226</v>
      </c>
      <c r="C70" s="9" t="s">
        <v>408</v>
      </c>
      <c r="D70" s="64">
        <v>1500</v>
      </c>
      <c r="E70" s="60">
        <v>7410.5024999999996</v>
      </c>
      <c r="F70" s="10">
        <v>0.76850580422081205</v>
      </c>
    </row>
    <row r="71" spans="1:6" x14ac:dyDescent="0.2">
      <c r="A71" s="9" t="s">
        <v>531</v>
      </c>
      <c r="B71" s="9" t="s">
        <v>1470</v>
      </c>
      <c r="C71" s="9" t="s">
        <v>408</v>
      </c>
      <c r="D71" s="64">
        <v>1500</v>
      </c>
      <c r="E71" s="60">
        <v>7342.2674999999999</v>
      </c>
      <c r="F71" s="10">
        <v>0.76142949683801298</v>
      </c>
    </row>
    <row r="72" spans="1:6" x14ac:dyDescent="0.2">
      <c r="A72" s="9" t="s">
        <v>532</v>
      </c>
      <c r="B72" s="9" t="s">
        <v>1453</v>
      </c>
      <c r="C72" s="9" t="s">
        <v>349</v>
      </c>
      <c r="D72" s="64">
        <v>1200</v>
      </c>
      <c r="E72" s="60">
        <v>5933.49</v>
      </c>
      <c r="F72" s="10">
        <v>0.61533229417116397</v>
      </c>
    </row>
    <row r="73" spans="1:6" x14ac:dyDescent="0.2">
      <c r="A73" s="9" t="s">
        <v>533</v>
      </c>
      <c r="B73" s="9" t="s">
        <v>1471</v>
      </c>
      <c r="C73" s="9" t="s">
        <v>462</v>
      </c>
      <c r="D73" s="64">
        <v>1000</v>
      </c>
      <c r="E73" s="60">
        <v>4984.5600000000004</v>
      </c>
      <c r="F73" s="10">
        <v>0.51692355430510895</v>
      </c>
    </row>
    <row r="74" spans="1:6" x14ac:dyDescent="0.2">
      <c r="A74" s="9" t="s">
        <v>534</v>
      </c>
      <c r="B74" s="9" t="s">
        <v>1275</v>
      </c>
      <c r="C74" s="9" t="s">
        <v>349</v>
      </c>
      <c r="D74" s="64">
        <v>1000</v>
      </c>
      <c r="E74" s="60">
        <v>4962.18</v>
      </c>
      <c r="F74" s="10">
        <v>0.51460263748489798</v>
      </c>
    </row>
    <row r="75" spans="1:6" x14ac:dyDescent="0.2">
      <c r="A75" s="9" t="s">
        <v>535</v>
      </c>
      <c r="B75" s="9" t="s">
        <v>1454</v>
      </c>
      <c r="C75" s="9" t="s">
        <v>349</v>
      </c>
      <c r="D75" s="64">
        <v>1000</v>
      </c>
      <c r="E75" s="60">
        <v>4946.8100000000004</v>
      </c>
      <c r="F75" s="10">
        <v>0.51300869237646995</v>
      </c>
    </row>
    <row r="76" spans="1:6" x14ac:dyDescent="0.2">
      <c r="A76" s="9" t="s">
        <v>412</v>
      </c>
      <c r="B76" s="9" t="s">
        <v>1276</v>
      </c>
      <c r="C76" s="9" t="s">
        <v>408</v>
      </c>
      <c r="D76" s="64">
        <v>360</v>
      </c>
      <c r="E76" s="60">
        <v>1786.7826</v>
      </c>
      <c r="F76" s="10">
        <v>0.18529820332437</v>
      </c>
    </row>
    <row r="77" spans="1:6" x14ac:dyDescent="0.2">
      <c r="A77" s="8" t="s">
        <v>45</v>
      </c>
      <c r="B77" s="9"/>
      <c r="C77" s="9"/>
      <c r="D77" s="9"/>
      <c r="E77" s="61">
        <f>SUM(E29:E76)</f>
        <v>764707.48527499998</v>
      </c>
      <c r="F77" s="11">
        <f>SUM(F29:F76)</f>
        <v>79.303952864861571</v>
      </c>
    </row>
    <row r="78" spans="1:6" x14ac:dyDescent="0.2">
      <c r="A78" s="9"/>
      <c r="B78" s="9"/>
      <c r="C78" s="9"/>
      <c r="D78" s="9"/>
      <c r="E78" s="60"/>
      <c r="F78" s="10"/>
    </row>
    <row r="79" spans="1:6" x14ac:dyDescent="0.2">
      <c r="A79" s="8" t="s">
        <v>45</v>
      </c>
      <c r="B79" s="9"/>
      <c r="C79" s="9"/>
      <c r="D79" s="9"/>
      <c r="E79" s="61">
        <v>979703.74136630003</v>
      </c>
      <c r="F79" s="11">
        <v>101.60012922967738</v>
      </c>
    </row>
    <row r="80" spans="1:6" x14ac:dyDescent="0.2">
      <c r="A80" s="9"/>
      <c r="B80" s="9"/>
      <c r="C80" s="9"/>
      <c r="D80" s="9"/>
      <c r="E80" s="60"/>
      <c r="F80" s="10"/>
    </row>
    <row r="81" spans="1:6" x14ac:dyDescent="0.2">
      <c r="A81" s="8" t="s">
        <v>46</v>
      </c>
      <c r="B81" s="9"/>
      <c r="C81" s="9"/>
      <c r="D81" s="9"/>
      <c r="E81" s="78">
        <v>-15429.630513800001</v>
      </c>
      <c r="F81" s="11">
        <v>-1.6</v>
      </c>
    </row>
    <row r="82" spans="1:6" x14ac:dyDescent="0.2">
      <c r="A82" s="9"/>
      <c r="B82" s="9"/>
      <c r="C82" s="9"/>
      <c r="D82" s="9"/>
      <c r="E82" s="60"/>
      <c r="F82" s="10"/>
    </row>
    <row r="83" spans="1:6" x14ac:dyDescent="0.2">
      <c r="A83" s="12" t="s">
        <v>47</v>
      </c>
      <c r="B83" s="6"/>
      <c r="C83" s="6"/>
      <c r="D83" s="6"/>
      <c r="E83" s="63">
        <v>964274.10948620003</v>
      </c>
      <c r="F83" s="13">
        <f xml:space="preserve"> ROUND(SUM(F79:F82),2)</f>
        <v>100</v>
      </c>
    </row>
    <row r="84" spans="1:6" x14ac:dyDescent="0.2">
      <c r="A84" s="1" t="s">
        <v>109</v>
      </c>
      <c r="E84" s="68"/>
    </row>
    <row r="85" spans="1:6" x14ac:dyDescent="0.2">
      <c r="E85" s="68"/>
    </row>
    <row r="86" spans="1:6" x14ac:dyDescent="0.2">
      <c r="A86" s="1" t="s">
        <v>48</v>
      </c>
      <c r="E86" s="68"/>
    </row>
    <row r="87" spans="1:6" x14ac:dyDescent="0.2">
      <c r="A87" s="1" t="s">
        <v>49</v>
      </c>
      <c r="E87" s="68"/>
    </row>
    <row r="88" spans="1:6" x14ac:dyDescent="0.2">
      <c r="A88" s="1" t="s">
        <v>50</v>
      </c>
      <c r="D88" s="77"/>
      <c r="E88" s="68"/>
    </row>
    <row r="89" spans="1:6" x14ac:dyDescent="0.2">
      <c r="A89" s="3" t="s">
        <v>886</v>
      </c>
      <c r="D89" s="77">
        <v>2701.8155999999999</v>
      </c>
      <c r="E89" s="68"/>
    </row>
    <row r="90" spans="1:6" x14ac:dyDescent="0.2">
      <c r="A90" s="3" t="s">
        <v>887</v>
      </c>
      <c r="D90" s="77">
        <v>1000.7051</v>
      </c>
      <c r="E90" s="68"/>
    </row>
    <row r="91" spans="1:6" x14ac:dyDescent="0.2">
      <c r="A91" s="3" t="s">
        <v>888</v>
      </c>
      <c r="D91" s="77">
        <v>1021.7491</v>
      </c>
      <c r="E91" s="68"/>
    </row>
    <row r="92" spans="1:6" x14ac:dyDescent="0.2">
      <c r="A92" s="3" t="s">
        <v>889</v>
      </c>
      <c r="D92" s="77">
        <v>2711.2319000000002</v>
      </c>
      <c r="E92" s="68"/>
    </row>
    <row r="93" spans="1:6" x14ac:dyDescent="0.2">
      <c r="A93" s="3" t="s">
        <v>890</v>
      </c>
      <c r="D93" s="77">
        <v>1001.8422</v>
      </c>
      <c r="E93" s="68"/>
    </row>
    <row r="94" spans="1:6" x14ac:dyDescent="0.2">
      <c r="A94" s="3" t="s">
        <v>891</v>
      </c>
      <c r="D94" s="77">
        <v>1022.0183</v>
      </c>
      <c r="E94" s="68"/>
    </row>
    <row r="95" spans="1:6" x14ac:dyDescent="0.2">
      <c r="A95" s="3" t="s">
        <v>892</v>
      </c>
      <c r="D95" s="77">
        <v>2751.9731000000002</v>
      </c>
      <c r="E95" s="68"/>
    </row>
    <row r="96" spans="1:6" x14ac:dyDescent="0.2">
      <c r="A96" s="3" t="s">
        <v>893</v>
      </c>
      <c r="D96" s="77">
        <v>1000.6505</v>
      </c>
      <c r="E96" s="68"/>
    </row>
    <row r="97" spans="1:5" x14ac:dyDescent="0.2">
      <c r="A97" s="3" t="s">
        <v>894</v>
      </c>
      <c r="D97" s="77">
        <v>1055.3262999999999</v>
      </c>
      <c r="E97" s="68"/>
    </row>
    <row r="98" spans="1:5" x14ac:dyDescent="0.2">
      <c r="A98" s="3" t="s">
        <v>895</v>
      </c>
      <c r="D98" s="77">
        <v>4248.7696999999998</v>
      </c>
      <c r="E98" s="68"/>
    </row>
    <row r="99" spans="1:5" x14ac:dyDescent="0.2">
      <c r="A99" s="3" t="s">
        <v>896</v>
      </c>
      <c r="D99" s="77">
        <v>1512.2955999999999</v>
      </c>
      <c r="E99" s="68"/>
    </row>
    <row r="100" spans="1:5" x14ac:dyDescent="0.2">
      <c r="A100" s="3" t="s">
        <v>897</v>
      </c>
      <c r="D100" s="77">
        <v>1245.0145</v>
      </c>
      <c r="E100" s="68"/>
    </row>
    <row r="101" spans="1:5" x14ac:dyDescent="0.2">
      <c r="A101" s="3" t="s">
        <v>898</v>
      </c>
      <c r="D101" s="77">
        <v>11.483599999999999</v>
      </c>
      <c r="E101" s="68"/>
    </row>
    <row r="102" spans="1:5" x14ac:dyDescent="0.2">
      <c r="A102" s="3" t="s">
        <v>899</v>
      </c>
      <c r="D102" s="77">
        <v>11.483599999999999</v>
      </c>
      <c r="E102" s="68"/>
    </row>
    <row r="103" spans="1:5" x14ac:dyDescent="0.2">
      <c r="D103" s="77"/>
      <c r="E103" s="68"/>
    </row>
    <row r="104" spans="1:5" x14ac:dyDescent="0.2">
      <c r="A104" s="1" t="s">
        <v>54</v>
      </c>
      <c r="D104" s="77"/>
      <c r="E104" s="68"/>
    </row>
    <row r="105" spans="1:5" x14ac:dyDescent="0.2">
      <c r="A105" s="3" t="s">
        <v>886</v>
      </c>
      <c r="D105" s="77">
        <v>2804.5893999999998</v>
      </c>
      <c r="E105" s="68"/>
    </row>
    <row r="106" spans="1:5" x14ac:dyDescent="0.2">
      <c r="A106" s="3" t="s">
        <v>887</v>
      </c>
      <c r="D106" s="77">
        <v>1000.7051</v>
      </c>
      <c r="E106" s="68"/>
    </row>
    <row r="107" spans="1:5" x14ac:dyDescent="0.2">
      <c r="A107" s="3" t="s">
        <v>888</v>
      </c>
      <c r="D107" s="77">
        <v>1021.2997</v>
      </c>
      <c r="E107" s="68"/>
    </row>
    <row r="108" spans="1:5" x14ac:dyDescent="0.2">
      <c r="A108" s="3" t="s">
        <v>889</v>
      </c>
      <c r="D108" s="77">
        <v>2815.1421</v>
      </c>
      <c r="E108" s="68"/>
    </row>
    <row r="109" spans="1:5" x14ac:dyDescent="0.2">
      <c r="A109" s="3" t="s">
        <v>890</v>
      </c>
      <c r="D109" s="77">
        <v>1001.8422</v>
      </c>
      <c r="E109" s="68"/>
    </row>
    <row r="110" spans="1:5" x14ac:dyDescent="0.2">
      <c r="A110" s="3" t="s">
        <v>891</v>
      </c>
      <c r="D110" s="77">
        <v>1021.5659000000001</v>
      </c>
      <c r="E110" s="68"/>
    </row>
    <row r="111" spans="1:5" x14ac:dyDescent="0.2">
      <c r="A111" s="3" t="s">
        <v>892</v>
      </c>
      <c r="D111" s="77">
        <v>2850.4553999999998</v>
      </c>
      <c r="E111" s="68"/>
    </row>
    <row r="112" spans="1:5" x14ac:dyDescent="0.2">
      <c r="A112" s="3" t="s">
        <v>893</v>
      </c>
      <c r="D112" s="77">
        <v>1000.6505</v>
      </c>
      <c r="E112" s="68"/>
    </row>
    <row r="113" spans="1:5" x14ac:dyDescent="0.2">
      <c r="A113" s="3" t="s">
        <v>894</v>
      </c>
      <c r="D113" s="77">
        <v>1054.8849</v>
      </c>
      <c r="E113" s="68"/>
    </row>
    <row r="114" spans="1:5" x14ac:dyDescent="0.2">
      <c r="A114" s="3" t="s">
        <v>895</v>
      </c>
      <c r="D114" s="77">
        <v>4395.3675000000003</v>
      </c>
      <c r="E114" s="68"/>
    </row>
    <row r="115" spans="1:5" x14ac:dyDescent="0.2">
      <c r="A115" s="3" t="s">
        <v>896</v>
      </c>
      <c r="D115" s="77">
        <v>1512.2955999999999</v>
      </c>
      <c r="E115" s="68"/>
    </row>
    <row r="116" spans="1:5" x14ac:dyDescent="0.2">
      <c r="A116" s="3" t="s">
        <v>897</v>
      </c>
      <c r="D116" s="77">
        <v>1244.5141000000001</v>
      </c>
      <c r="E116" s="68"/>
    </row>
    <row r="117" spans="1:5" x14ac:dyDescent="0.2">
      <c r="A117" s="3" t="s">
        <v>898</v>
      </c>
      <c r="D117" s="77">
        <v>11.9011</v>
      </c>
      <c r="E117" s="68"/>
    </row>
    <row r="118" spans="1:5" x14ac:dyDescent="0.2">
      <c r="A118" s="3" t="s">
        <v>899</v>
      </c>
      <c r="D118" s="77">
        <v>11.9011</v>
      </c>
      <c r="E118" s="68"/>
    </row>
    <row r="119" spans="1:5" x14ac:dyDescent="0.2">
      <c r="E119" s="68"/>
    </row>
    <row r="120" spans="1:5" x14ac:dyDescent="0.2">
      <c r="A120" s="1" t="s">
        <v>55</v>
      </c>
      <c r="D120" s="15" t="s">
        <v>392</v>
      </c>
      <c r="E120" s="68"/>
    </row>
    <row r="121" spans="1:5" x14ac:dyDescent="0.2">
      <c r="A121" s="53" t="s">
        <v>854</v>
      </c>
      <c r="B121" s="54"/>
      <c r="C121" s="87" t="s">
        <v>855</v>
      </c>
      <c r="D121" s="87"/>
      <c r="E121" s="68"/>
    </row>
    <row r="122" spans="1:5" x14ac:dyDescent="0.2">
      <c r="A122" s="88"/>
      <c r="B122" s="88"/>
      <c r="C122" s="34" t="s">
        <v>856</v>
      </c>
      <c r="D122" s="34" t="s">
        <v>857</v>
      </c>
      <c r="E122" s="68"/>
    </row>
    <row r="123" spans="1:5" x14ac:dyDescent="0.2">
      <c r="A123" s="41" t="s">
        <v>887</v>
      </c>
      <c r="B123" s="42"/>
      <c r="C123" s="55">
        <v>26.914738987000007</v>
      </c>
      <c r="D123" s="55">
        <v>24.923182428999993</v>
      </c>
      <c r="E123" s="68"/>
    </row>
    <row r="124" spans="1:5" x14ac:dyDescent="0.2">
      <c r="A124" s="41" t="s">
        <v>888</v>
      </c>
      <c r="B124" s="42"/>
      <c r="C124" s="55">
        <v>27.804029168000007</v>
      </c>
      <c r="D124" s="55">
        <v>25.746669572000002</v>
      </c>
      <c r="E124" s="68"/>
    </row>
    <row r="125" spans="1:5" x14ac:dyDescent="0.2">
      <c r="A125" s="41" t="s">
        <v>900</v>
      </c>
      <c r="B125" s="42"/>
      <c r="C125" s="55">
        <v>27.130662999000002</v>
      </c>
      <c r="D125" s="55">
        <v>25.123129143999993</v>
      </c>
      <c r="E125" s="68"/>
    </row>
    <row r="126" spans="1:5" x14ac:dyDescent="0.2">
      <c r="A126" s="41" t="s">
        <v>901</v>
      </c>
      <c r="B126" s="42"/>
      <c r="C126" s="55">
        <v>28.002756276000003</v>
      </c>
      <c r="D126" s="55">
        <v>25.930691869</v>
      </c>
      <c r="E126" s="68"/>
    </row>
    <row r="127" spans="1:5" x14ac:dyDescent="0.2">
      <c r="A127" s="41" t="s">
        <v>893</v>
      </c>
      <c r="B127" s="42"/>
      <c r="C127" s="55">
        <v>25.346956316000004</v>
      </c>
      <c r="D127" s="55">
        <v>23.471407869000021</v>
      </c>
      <c r="E127" s="68"/>
    </row>
    <row r="128" spans="1:5" x14ac:dyDescent="0.2">
      <c r="A128" s="41" t="s">
        <v>894</v>
      </c>
      <c r="B128" s="42"/>
      <c r="C128" s="55">
        <v>26.982355996999999</v>
      </c>
      <c r="D128" s="55">
        <v>24.985796125000004</v>
      </c>
      <c r="E128" s="68"/>
    </row>
    <row r="129" spans="1:5" x14ac:dyDescent="0.2">
      <c r="A129" s="41" t="s">
        <v>902</v>
      </c>
      <c r="B129" s="42"/>
      <c r="C129" s="55">
        <v>36.957047524999993</v>
      </c>
      <c r="D129" s="55">
        <v>34.222410185999998</v>
      </c>
    </row>
    <row r="130" spans="1:5" x14ac:dyDescent="0.2">
      <c r="A130" s="41" t="s">
        <v>897</v>
      </c>
      <c r="B130" s="42"/>
      <c r="C130" s="55">
        <v>30.785531424999999</v>
      </c>
      <c r="D130" s="55">
        <v>28.507555524000001</v>
      </c>
    </row>
    <row r="132" spans="1:5" x14ac:dyDescent="0.2">
      <c r="A132" s="1" t="s">
        <v>57</v>
      </c>
      <c r="D132" s="18">
        <v>9.3396381271365347E-2</v>
      </c>
      <c r="E132" s="2" t="s">
        <v>858</v>
      </c>
    </row>
  </sheetData>
  <mergeCells count="3">
    <mergeCell ref="A1:F1"/>
    <mergeCell ref="C121:D121"/>
    <mergeCell ref="A122:B12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4915B-0B8C-4C8B-9525-FD57AAAD2485}">
  <dimension ref="A1:F148"/>
  <sheetViews>
    <sheetView showGridLines="0" zoomScaleNormal="100" workbookViewId="0">
      <selection sqref="A1:F1"/>
    </sheetView>
  </sheetViews>
  <sheetFormatPr defaultRowHeight="11.25" x14ac:dyDescent="0.2"/>
  <cols>
    <col min="1" max="1" width="38" style="3" customWidth="1"/>
    <col min="2" max="2" width="76.85546875" style="3" bestFit="1" customWidth="1"/>
    <col min="3" max="3" width="11.5703125" style="3" bestFit="1" customWidth="1"/>
    <col min="4" max="4" width="9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86" t="s">
        <v>420</v>
      </c>
      <c r="B1" s="86"/>
      <c r="C1" s="86"/>
      <c r="D1" s="86"/>
      <c r="E1" s="86"/>
      <c r="F1" s="86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 t="s">
        <v>336</v>
      </c>
      <c r="B7" s="9" t="s">
        <v>923</v>
      </c>
      <c r="C7" s="9" t="s">
        <v>142</v>
      </c>
      <c r="D7" s="64">
        <v>2200</v>
      </c>
      <c r="E7" s="60">
        <v>21756.68</v>
      </c>
      <c r="F7" s="10">
        <v>3.06145606286697</v>
      </c>
    </row>
    <row r="8" spans="1:6" x14ac:dyDescent="0.2">
      <c r="A8" s="9" t="s">
        <v>241</v>
      </c>
      <c r="B8" s="9" t="s">
        <v>1008</v>
      </c>
      <c r="C8" s="9" t="s">
        <v>39</v>
      </c>
      <c r="D8" s="64">
        <v>2170</v>
      </c>
      <c r="E8" s="60">
        <v>21673.2873</v>
      </c>
      <c r="F8" s="10">
        <v>3.0497215938664701</v>
      </c>
    </row>
    <row r="9" spans="1:6" x14ac:dyDescent="0.2">
      <c r="A9" s="9" t="s">
        <v>421</v>
      </c>
      <c r="B9" s="9" t="s">
        <v>1277</v>
      </c>
      <c r="C9" s="9" t="s">
        <v>18</v>
      </c>
      <c r="D9" s="64">
        <v>2500</v>
      </c>
      <c r="E9" s="60">
        <v>20012.3</v>
      </c>
      <c r="F9" s="10">
        <v>2.8159984504489102</v>
      </c>
    </row>
    <row r="10" spans="1:6" x14ac:dyDescent="0.2">
      <c r="A10" s="9" t="s">
        <v>422</v>
      </c>
      <c r="B10" s="9" t="s">
        <v>1052</v>
      </c>
      <c r="C10" s="9" t="s">
        <v>202</v>
      </c>
      <c r="D10" s="64">
        <v>1500</v>
      </c>
      <c r="E10" s="60">
        <v>15032.865</v>
      </c>
      <c r="F10" s="10">
        <v>2.1153253022295102</v>
      </c>
    </row>
    <row r="11" spans="1:6" x14ac:dyDescent="0.2">
      <c r="A11" s="9" t="s">
        <v>423</v>
      </c>
      <c r="B11" s="9" t="s">
        <v>1461</v>
      </c>
      <c r="C11" s="9" t="s">
        <v>22</v>
      </c>
      <c r="D11" s="64">
        <v>1500</v>
      </c>
      <c r="E11" s="60">
        <v>14942.985000000001</v>
      </c>
      <c r="F11" s="10">
        <v>2.1026779832943401</v>
      </c>
    </row>
    <row r="12" spans="1:6" x14ac:dyDescent="0.2">
      <c r="A12" s="9" t="s">
        <v>113</v>
      </c>
      <c r="B12" s="9" t="s">
        <v>953</v>
      </c>
      <c r="C12" s="9" t="s">
        <v>114</v>
      </c>
      <c r="D12" s="64">
        <v>1510</v>
      </c>
      <c r="E12" s="60">
        <v>14735.6068</v>
      </c>
      <c r="F12" s="10">
        <v>2.0734970950477698</v>
      </c>
    </row>
    <row r="13" spans="1:6" x14ac:dyDescent="0.2">
      <c r="A13" s="9" t="s">
        <v>424</v>
      </c>
      <c r="B13" s="9" t="s">
        <v>1445</v>
      </c>
      <c r="C13" s="9" t="s">
        <v>22</v>
      </c>
      <c r="D13" s="64">
        <v>1300</v>
      </c>
      <c r="E13" s="60">
        <v>12953.407999999999</v>
      </c>
      <c r="F13" s="10">
        <v>1.8227178713107699</v>
      </c>
    </row>
    <row r="14" spans="1:6" x14ac:dyDescent="0.2">
      <c r="A14" s="9" t="s">
        <v>34</v>
      </c>
      <c r="B14" s="9" t="s">
        <v>964</v>
      </c>
      <c r="C14" s="9" t="s">
        <v>13</v>
      </c>
      <c r="D14" s="64">
        <v>1250</v>
      </c>
      <c r="E14" s="60">
        <v>12454.924999999999</v>
      </c>
      <c r="F14" s="10">
        <v>1.7525746416182699</v>
      </c>
    </row>
    <row r="15" spans="1:6" x14ac:dyDescent="0.2">
      <c r="A15" s="9" t="s">
        <v>425</v>
      </c>
      <c r="B15" s="9" t="s">
        <v>1011</v>
      </c>
      <c r="C15" s="9" t="s">
        <v>142</v>
      </c>
      <c r="D15" s="64">
        <v>1150</v>
      </c>
      <c r="E15" s="60">
        <v>11501.264999999999</v>
      </c>
      <c r="F15" s="10">
        <v>1.6183819160317501</v>
      </c>
    </row>
    <row r="16" spans="1:6" x14ac:dyDescent="0.2">
      <c r="A16" s="9" t="s">
        <v>426</v>
      </c>
      <c r="B16" s="9" t="s">
        <v>1024</v>
      </c>
      <c r="C16" s="9" t="s">
        <v>118</v>
      </c>
      <c r="D16" s="64">
        <v>1102</v>
      </c>
      <c r="E16" s="60">
        <v>10928.2585</v>
      </c>
      <c r="F16" s="10">
        <v>1.5377522324822801</v>
      </c>
    </row>
    <row r="17" spans="1:6" x14ac:dyDescent="0.2">
      <c r="A17" s="9" t="s">
        <v>427</v>
      </c>
      <c r="B17" s="9" t="s">
        <v>1278</v>
      </c>
      <c r="C17" s="9" t="s">
        <v>20</v>
      </c>
      <c r="D17" s="64">
        <v>1100</v>
      </c>
      <c r="E17" s="60">
        <v>10798.216</v>
      </c>
      <c r="F17" s="10">
        <v>1.5194535122705799</v>
      </c>
    </row>
    <row r="18" spans="1:6" x14ac:dyDescent="0.2">
      <c r="A18" s="9" t="s">
        <v>26</v>
      </c>
      <c r="B18" s="82" t="s">
        <v>1431</v>
      </c>
      <c r="C18" s="9" t="s">
        <v>9</v>
      </c>
      <c r="D18" s="64">
        <v>1000</v>
      </c>
      <c r="E18" s="60">
        <v>10012.799999999999</v>
      </c>
      <c r="F18" s="10">
        <v>1.4089349692266699</v>
      </c>
    </row>
    <row r="19" spans="1:6" x14ac:dyDescent="0.2">
      <c r="A19" s="9" t="s">
        <v>428</v>
      </c>
      <c r="B19" s="9" t="s">
        <v>1279</v>
      </c>
      <c r="C19" s="9" t="s">
        <v>18</v>
      </c>
      <c r="D19" s="64">
        <v>1250</v>
      </c>
      <c r="E19" s="60">
        <v>10006</v>
      </c>
      <c r="F19" s="10">
        <v>1.40797811821689</v>
      </c>
    </row>
    <row r="20" spans="1:6" x14ac:dyDescent="0.2">
      <c r="A20" s="9" t="s">
        <v>429</v>
      </c>
      <c r="B20" s="9" t="s">
        <v>1009</v>
      </c>
      <c r="C20" s="9" t="s">
        <v>116</v>
      </c>
      <c r="D20" s="64">
        <v>2000</v>
      </c>
      <c r="E20" s="60">
        <v>10003.078</v>
      </c>
      <c r="F20" s="10">
        <v>1.40756695370945</v>
      </c>
    </row>
    <row r="21" spans="1:6" x14ac:dyDescent="0.2">
      <c r="A21" s="9" t="s">
        <v>430</v>
      </c>
      <c r="B21" s="9" t="s">
        <v>1022</v>
      </c>
      <c r="C21" s="9" t="s">
        <v>202</v>
      </c>
      <c r="D21" s="64">
        <v>1000</v>
      </c>
      <c r="E21" s="60">
        <v>9988.59</v>
      </c>
      <c r="F21" s="10">
        <v>1.4055282982050801</v>
      </c>
    </row>
    <row r="22" spans="1:6" x14ac:dyDescent="0.2">
      <c r="A22" s="9" t="s">
        <v>431</v>
      </c>
      <c r="B22" s="9" t="s">
        <v>1044</v>
      </c>
      <c r="C22" s="9" t="s">
        <v>118</v>
      </c>
      <c r="D22" s="64">
        <v>788</v>
      </c>
      <c r="E22" s="60">
        <v>7883.9478799999997</v>
      </c>
      <c r="F22" s="10">
        <v>1.1093769838299401</v>
      </c>
    </row>
    <row r="23" spans="1:6" x14ac:dyDescent="0.2">
      <c r="A23" s="9" t="s">
        <v>432</v>
      </c>
      <c r="B23" s="9" t="s">
        <v>1280</v>
      </c>
      <c r="C23" s="9" t="s">
        <v>162</v>
      </c>
      <c r="D23" s="64">
        <v>750</v>
      </c>
      <c r="E23" s="60">
        <v>7496.415</v>
      </c>
      <c r="F23" s="10">
        <v>1.0548459209547101</v>
      </c>
    </row>
    <row r="24" spans="1:6" x14ac:dyDescent="0.2">
      <c r="A24" s="9" t="s">
        <v>129</v>
      </c>
      <c r="B24" s="9" t="s">
        <v>952</v>
      </c>
      <c r="C24" s="9" t="s">
        <v>61</v>
      </c>
      <c r="D24" s="64">
        <v>750</v>
      </c>
      <c r="E24" s="60">
        <v>7101.9825000000001</v>
      </c>
      <c r="F24" s="10">
        <v>0.99934398920240397</v>
      </c>
    </row>
    <row r="25" spans="1:6" x14ac:dyDescent="0.2">
      <c r="A25" s="9" t="s">
        <v>433</v>
      </c>
      <c r="B25" s="9" t="s">
        <v>1073</v>
      </c>
      <c r="C25" s="9" t="s">
        <v>142</v>
      </c>
      <c r="D25" s="64">
        <v>700</v>
      </c>
      <c r="E25" s="60">
        <v>6845.65</v>
      </c>
      <c r="F25" s="10">
        <v>0.96327457575169095</v>
      </c>
    </row>
    <row r="26" spans="1:6" x14ac:dyDescent="0.2">
      <c r="A26" s="9" t="s">
        <v>434</v>
      </c>
      <c r="B26" s="9" t="s">
        <v>1281</v>
      </c>
      <c r="C26" s="9" t="s">
        <v>138</v>
      </c>
      <c r="D26" s="64">
        <v>500</v>
      </c>
      <c r="E26" s="60">
        <v>5592.88</v>
      </c>
      <c r="F26" s="10">
        <v>0.78699306993932205</v>
      </c>
    </row>
    <row r="27" spans="1:6" x14ac:dyDescent="0.2">
      <c r="A27" s="9" t="s">
        <v>68</v>
      </c>
      <c r="B27" s="9" t="s">
        <v>1282</v>
      </c>
      <c r="C27" s="9" t="s">
        <v>13</v>
      </c>
      <c r="D27" s="64">
        <v>450</v>
      </c>
      <c r="E27" s="60">
        <v>4340.5874999999996</v>
      </c>
      <c r="F27" s="10">
        <v>0.61077875476771304</v>
      </c>
    </row>
    <row r="28" spans="1:6" x14ac:dyDescent="0.2">
      <c r="A28" s="9" t="s">
        <v>435</v>
      </c>
      <c r="B28" s="9" t="s">
        <v>1029</v>
      </c>
      <c r="C28" s="9" t="s">
        <v>138</v>
      </c>
      <c r="D28" s="64">
        <v>430</v>
      </c>
      <c r="E28" s="60">
        <v>4265.2560000000003</v>
      </c>
      <c r="F28" s="10">
        <v>0.60017860449662996</v>
      </c>
    </row>
    <row r="29" spans="1:6" x14ac:dyDescent="0.2">
      <c r="A29" s="9" t="s">
        <v>436</v>
      </c>
      <c r="B29" s="9" t="s">
        <v>1018</v>
      </c>
      <c r="C29" s="9" t="s">
        <v>127</v>
      </c>
      <c r="D29" s="64">
        <v>400</v>
      </c>
      <c r="E29" s="60">
        <v>3947.0839999999998</v>
      </c>
      <c r="F29" s="10">
        <v>0.55540754574894802</v>
      </c>
    </row>
    <row r="30" spans="1:6" x14ac:dyDescent="0.2">
      <c r="A30" s="9" t="s">
        <v>126</v>
      </c>
      <c r="B30" s="9" t="s">
        <v>967</v>
      </c>
      <c r="C30" s="9" t="s">
        <v>127</v>
      </c>
      <c r="D30" s="64">
        <v>7</v>
      </c>
      <c r="E30" s="60">
        <v>3560.6235000000001</v>
      </c>
      <c r="F30" s="10">
        <v>0.501027381092227</v>
      </c>
    </row>
    <row r="31" spans="1:6" x14ac:dyDescent="0.2">
      <c r="A31" s="9" t="s">
        <v>437</v>
      </c>
      <c r="B31" s="9" t="s">
        <v>1015</v>
      </c>
      <c r="C31" s="9" t="s">
        <v>127</v>
      </c>
      <c r="D31" s="64">
        <v>7</v>
      </c>
      <c r="E31" s="60">
        <v>3521.7979999999998</v>
      </c>
      <c r="F31" s="10">
        <v>0.49556411360983299</v>
      </c>
    </row>
    <row r="32" spans="1:6" x14ac:dyDescent="0.2">
      <c r="A32" s="9" t="s">
        <v>123</v>
      </c>
      <c r="B32" s="9" t="s">
        <v>1131</v>
      </c>
      <c r="C32" s="9" t="s">
        <v>116</v>
      </c>
      <c r="D32" s="64">
        <v>350</v>
      </c>
      <c r="E32" s="60">
        <v>3501.6743999999999</v>
      </c>
      <c r="F32" s="10">
        <v>0.49273245375976799</v>
      </c>
    </row>
    <row r="33" spans="1:6" x14ac:dyDescent="0.2">
      <c r="A33" s="9" t="s">
        <v>438</v>
      </c>
      <c r="B33" s="9" t="s">
        <v>1283</v>
      </c>
      <c r="C33" s="9" t="s">
        <v>114</v>
      </c>
      <c r="D33" s="64">
        <v>300</v>
      </c>
      <c r="E33" s="60">
        <v>2998.989</v>
      </c>
      <c r="F33" s="10">
        <v>0.42199789014322803</v>
      </c>
    </row>
    <row r="34" spans="1:6" x14ac:dyDescent="0.2">
      <c r="A34" s="9" t="s">
        <v>157</v>
      </c>
      <c r="B34" s="9" t="s">
        <v>1155</v>
      </c>
      <c r="C34" s="9" t="s">
        <v>118</v>
      </c>
      <c r="D34" s="64">
        <v>300</v>
      </c>
      <c r="E34" s="60">
        <v>2940.3780000000002</v>
      </c>
      <c r="F34" s="10">
        <v>0.413750538005829</v>
      </c>
    </row>
    <row r="35" spans="1:6" x14ac:dyDescent="0.2">
      <c r="A35" s="9" t="s">
        <v>346</v>
      </c>
      <c r="B35" s="9" t="s">
        <v>924</v>
      </c>
      <c r="C35" s="9" t="s">
        <v>142</v>
      </c>
      <c r="D35" s="64">
        <v>300</v>
      </c>
      <c r="E35" s="60">
        <v>2939.7930000000001</v>
      </c>
      <c r="F35" s="10">
        <v>0.41366822067631098</v>
      </c>
    </row>
    <row r="36" spans="1:6" x14ac:dyDescent="0.2">
      <c r="A36" s="9" t="s">
        <v>153</v>
      </c>
      <c r="B36" s="9" t="s">
        <v>1284</v>
      </c>
      <c r="C36" s="9" t="s">
        <v>138</v>
      </c>
      <c r="D36" s="64">
        <v>300</v>
      </c>
      <c r="E36" s="60">
        <v>2927.9639999999999</v>
      </c>
      <c r="F36" s="10">
        <v>0.41200372205944302</v>
      </c>
    </row>
    <row r="37" spans="1:6" x14ac:dyDescent="0.2">
      <c r="A37" s="9" t="s">
        <v>239</v>
      </c>
      <c r="B37" s="9" t="s">
        <v>1050</v>
      </c>
      <c r="C37" s="9" t="s">
        <v>127</v>
      </c>
      <c r="D37" s="64">
        <v>280</v>
      </c>
      <c r="E37" s="60">
        <v>2799.1039999999998</v>
      </c>
      <c r="F37" s="10">
        <v>0.39387139542408101</v>
      </c>
    </row>
    <row r="38" spans="1:6" x14ac:dyDescent="0.2">
      <c r="A38" s="9" t="s">
        <v>160</v>
      </c>
      <c r="B38" s="9" t="s">
        <v>1168</v>
      </c>
      <c r="C38" s="9" t="s">
        <v>22</v>
      </c>
      <c r="D38" s="64">
        <v>250</v>
      </c>
      <c r="E38" s="60">
        <v>2490.9724999999999</v>
      </c>
      <c r="F38" s="10">
        <v>0.35051316940635702</v>
      </c>
    </row>
    <row r="39" spans="1:6" x14ac:dyDescent="0.2">
      <c r="A39" s="9" t="s">
        <v>439</v>
      </c>
      <c r="B39" s="9" t="s">
        <v>1049</v>
      </c>
      <c r="C39" s="9" t="s">
        <v>138</v>
      </c>
      <c r="D39" s="64">
        <v>180</v>
      </c>
      <c r="E39" s="60">
        <v>1979.3200531</v>
      </c>
      <c r="F39" s="10">
        <v>0.27851682227790198</v>
      </c>
    </row>
    <row r="40" spans="1:6" x14ac:dyDescent="0.2">
      <c r="A40" s="9" t="s">
        <v>155</v>
      </c>
      <c r="B40" s="9" t="s">
        <v>1069</v>
      </c>
      <c r="C40" s="9" t="s">
        <v>116</v>
      </c>
      <c r="D40" s="64">
        <v>200</v>
      </c>
      <c r="E40" s="60">
        <v>1950.904</v>
      </c>
      <c r="F40" s="10">
        <v>0.274518303292204</v>
      </c>
    </row>
    <row r="41" spans="1:6" x14ac:dyDescent="0.2">
      <c r="A41" s="9" t="s">
        <v>156</v>
      </c>
      <c r="B41" s="9" t="s">
        <v>971</v>
      </c>
      <c r="C41" s="9" t="s">
        <v>118</v>
      </c>
      <c r="D41" s="64">
        <v>176</v>
      </c>
      <c r="E41" s="60">
        <v>1735.0784000000001</v>
      </c>
      <c r="F41" s="10">
        <v>0.24414875280739201</v>
      </c>
    </row>
    <row r="42" spans="1:6" x14ac:dyDescent="0.2">
      <c r="A42" s="9" t="s">
        <v>440</v>
      </c>
      <c r="B42" s="9" t="s">
        <v>1046</v>
      </c>
      <c r="C42" s="9" t="s">
        <v>118</v>
      </c>
      <c r="D42" s="64">
        <v>174</v>
      </c>
      <c r="E42" s="60">
        <v>1721.3367599999999</v>
      </c>
      <c r="F42" s="10">
        <v>0.242215120144149</v>
      </c>
    </row>
    <row r="43" spans="1:6" x14ac:dyDescent="0.2">
      <c r="A43" s="9" t="s">
        <v>165</v>
      </c>
      <c r="B43" s="9" t="s">
        <v>1160</v>
      </c>
      <c r="C43" s="9" t="s">
        <v>138</v>
      </c>
      <c r="D43" s="64">
        <v>150</v>
      </c>
      <c r="E43" s="60">
        <v>1378.2255</v>
      </c>
      <c r="F43" s="10">
        <v>0.193934773732613</v>
      </c>
    </row>
    <row r="44" spans="1:6" x14ac:dyDescent="0.2">
      <c r="A44" s="9" t="s">
        <v>232</v>
      </c>
      <c r="B44" s="9" t="s">
        <v>1285</v>
      </c>
      <c r="C44" s="9" t="s">
        <v>18</v>
      </c>
      <c r="D44" s="64">
        <v>150</v>
      </c>
      <c r="E44" s="60">
        <v>1193.6144999999999</v>
      </c>
      <c r="F44" s="10">
        <v>0.16795753523749599</v>
      </c>
    </row>
    <row r="45" spans="1:6" x14ac:dyDescent="0.2">
      <c r="A45" s="9" t="s">
        <v>441</v>
      </c>
      <c r="B45" s="9" t="s">
        <v>1066</v>
      </c>
      <c r="C45" s="9" t="s">
        <v>13</v>
      </c>
      <c r="D45" s="64">
        <v>100</v>
      </c>
      <c r="E45" s="60">
        <v>1002.9109999999999</v>
      </c>
      <c r="F45" s="10">
        <v>0.14112300045163001</v>
      </c>
    </row>
    <row r="46" spans="1:6" x14ac:dyDescent="0.2">
      <c r="A46" s="9" t="s">
        <v>81</v>
      </c>
      <c r="B46" s="9" t="s">
        <v>1151</v>
      </c>
      <c r="C46" s="9" t="s">
        <v>13</v>
      </c>
      <c r="D46" s="64">
        <v>100</v>
      </c>
      <c r="E46" s="60">
        <v>964.65899999999999</v>
      </c>
      <c r="F46" s="10">
        <v>0.13574043209484099</v>
      </c>
    </row>
    <row r="47" spans="1:6" x14ac:dyDescent="0.2">
      <c r="A47" s="9" t="s">
        <v>442</v>
      </c>
      <c r="B47" s="9" t="s">
        <v>1286</v>
      </c>
      <c r="C47" s="9" t="s">
        <v>13</v>
      </c>
      <c r="D47" s="64">
        <v>73</v>
      </c>
      <c r="E47" s="60">
        <v>719.21789999999999</v>
      </c>
      <c r="F47" s="10">
        <v>0.10120358439235499</v>
      </c>
    </row>
    <row r="48" spans="1:6" x14ac:dyDescent="0.2">
      <c r="A48" s="9" t="s">
        <v>167</v>
      </c>
      <c r="B48" s="9" t="s">
        <v>1140</v>
      </c>
      <c r="C48" s="9" t="s">
        <v>118</v>
      </c>
      <c r="D48" s="64">
        <v>62</v>
      </c>
      <c r="E48" s="60">
        <v>601.72922000000005</v>
      </c>
      <c r="F48" s="10">
        <v>8.4671354672367999E-2</v>
      </c>
    </row>
    <row r="49" spans="1:6" x14ac:dyDescent="0.2">
      <c r="A49" s="9" t="s">
        <v>168</v>
      </c>
      <c r="B49" s="9" t="s">
        <v>1141</v>
      </c>
      <c r="C49" s="9" t="s">
        <v>118</v>
      </c>
      <c r="D49" s="64">
        <v>62</v>
      </c>
      <c r="E49" s="60">
        <v>599.38624000000004</v>
      </c>
      <c r="F49" s="10">
        <v>8.4341666028412393E-2</v>
      </c>
    </row>
    <row r="50" spans="1:6" x14ac:dyDescent="0.2">
      <c r="A50" s="9" t="s">
        <v>140</v>
      </c>
      <c r="B50" s="9" t="s">
        <v>965</v>
      </c>
      <c r="C50" s="9" t="s">
        <v>118</v>
      </c>
      <c r="D50" s="64">
        <v>55</v>
      </c>
      <c r="E50" s="60">
        <v>537.98524999999995</v>
      </c>
      <c r="F50" s="10">
        <v>7.5701724957369598E-2</v>
      </c>
    </row>
    <row r="51" spans="1:6" x14ac:dyDescent="0.2">
      <c r="A51" s="8" t="s">
        <v>45</v>
      </c>
      <c r="B51" s="9"/>
      <c r="C51" s="9"/>
      <c r="D51" s="64"/>
      <c r="E51" s="61">
        <f>SUM(E7:E50)</f>
        <v>296339.73170309997</v>
      </c>
      <c r="F51" s="11">
        <f>SUM(F7:F50)</f>
        <v>41.69896639978289</v>
      </c>
    </row>
    <row r="52" spans="1:6" x14ac:dyDescent="0.2">
      <c r="A52" s="9"/>
      <c r="B52" s="9"/>
      <c r="C52" s="9"/>
      <c r="D52" s="64"/>
      <c r="E52" s="60"/>
      <c r="F52" s="10"/>
    </row>
    <row r="53" spans="1:6" x14ac:dyDescent="0.2">
      <c r="A53" s="8" t="s">
        <v>98</v>
      </c>
      <c r="B53" s="9"/>
      <c r="C53" s="9"/>
      <c r="D53" s="64"/>
      <c r="E53" s="60"/>
      <c r="F53" s="10"/>
    </row>
    <row r="54" spans="1:6" x14ac:dyDescent="0.2">
      <c r="A54" s="9" t="s">
        <v>448</v>
      </c>
      <c r="B54" s="9" t="s">
        <v>1287</v>
      </c>
      <c r="C54" s="9" t="s">
        <v>193</v>
      </c>
      <c r="D54" s="64">
        <v>30000</v>
      </c>
      <c r="E54" s="60">
        <v>30129.42</v>
      </c>
      <c r="F54" s="10">
        <v>4.2396126398726901</v>
      </c>
    </row>
    <row r="55" spans="1:6" x14ac:dyDescent="0.2">
      <c r="A55" s="9" t="s">
        <v>443</v>
      </c>
      <c r="B55" s="9" t="s">
        <v>1090</v>
      </c>
      <c r="C55" s="9" t="s">
        <v>135</v>
      </c>
      <c r="D55" s="64">
        <v>2500</v>
      </c>
      <c r="E55" s="60">
        <v>24313.15</v>
      </c>
      <c r="F55" s="10">
        <v>3.4211856071282098</v>
      </c>
    </row>
    <row r="56" spans="1:6" x14ac:dyDescent="0.2">
      <c r="A56" s="9" t="s">
        <v>103</v>
      </c>
      <c r="B56" s="9" t="s">
        <v>1288</v>
      </c>
      <c r="C56" s="9" t="s">
        <v>100</v>
      </c>
      <c r="D56" s="64">
        <v>1766</v>
      </c>
      <c r="E56" s="60">
        <v>20204.929619999999</v>
      </c>
      <c r="F56" s="10">
        <v>2.84310401609756</v>
      </c>
    </row>
    <row r="57" spans="1:6" x14ac:dyDescent="0.2">
      <c r="A57" s="9" t="s">
        <v>219</v>
      </c>
      <c r="B57" s="9" t="s">
        <v>1189</v>
      </c>
      <c r="C57" s="9" t="s">
        <v>185</v>
      </c>
      <c r="D57" s="64">
        <v>133</v>
      </c>
      <c r="E57" s="60">
        <v>19598.760300000002</v>
      </c>
      <c r="F57" s="10">
        <v>2.7578078799298198</v>
      </c>
    </row>
    <row r="58" spans="1:6" x14ac:dyDescent="0.2">
      <c r="A58" s="9" t="s">
        <v>201</v>
      </c>
      <c r="B58" s="9" t="s">
        <v>991</v>
      </c>
      <c r="C58" s="9" t="s">
        <v>202</v>
      </c>
      <c r="D58" s="64">
        <v>1970</v>
      </c>
      <c r="E58" s="60">
        <v>18927.169000000002</v>
      </c>
      <c r="F58" s="10">
        <v>2.66330599558195</v>
      </c>
    </row>
    <row r="59" spans="1:6" x14ac:dyDescent="0.2">
      <c r="A59" s="9" t="s">
        <v>213</v>
      </c>
      <c r="B59" s="9" t="s">
        <v>1101</v>
      </c>
      <c r="C59" s="9" t="s">
        <v>185</v>
      </c>
      <c r="D59" s="64">
        <v>1090</v>
      </c>
      <c r="E59" s="60">
        <v>18772.666700000002</v>
      </c>
      <c r="F59" s="10">
        <v>2.6415654541453901</v>
      </c>
    </row>
    <row r="60" spans="1:6" x14ac:dyDescent="0.2">
      <c r="A60" s="9" t="s">
        <v>449</v>
      </c>
      <c r="B60" s="9" t="s">
        <v>1080</v>
      </c>
      <c r="C60" s="9" t="s">
        <v>20</v>
      </c>
      <c r="D60" s="64">
        <v>1463</v>
      </c>
      <c r="E60" s="60">
        <v>16949.118340000001</v>
      </c>
      <c r="F60" s="10">
        <v>2.38496779390251</v>
      </c>
    </row>
    <row r="61" spans="1:6" x14ac:dyDescent="0.2">
      <c r="A61" s="9" t="s">
        <v>203</v>
      </c>
      <c r="B61" s="9" t="s">
        <v>1002</v>
      </c>
      <c r="C61" s="9" t="s">
        <v>193</v>
      </c>
      <c r="D61" s="64">
        <v>1498</v>
      </c>
      <c r="E61" s="60">
        <v>14994.335859999999</v>
      </c>
      <c r="F61" s="10">
        <v>2.1099037365655402</v>
      </c>
    </row>
    <row r="62" spans="1:6" x14ac:dyDescent="0.2">
      <c r="A62" s="9" t="s">
        <v>220</v>
      </c>
      <c r="B62" s="9" t="s">
        <v>1180</v>
      </c>
      <c r="C62" s="9" t="s">
        <v>185</v>
      </c>
      <c r="D62" s="64">
        <v>68</v>
      </c>
      <c r="E62" s="60">
        <v>10119.943600000001</v>
      </c>
      <c r="F62" s="10">
        <v>1.4240115077342601</v>
      </c>
    </row>
    <row r="63" spans="1:6" x14ac:dyDescent="0.2">
      <c r="A63" s="9" t="s">
        <v>184</v>
      </c>
      <c r="B63" s="9" t="s">
        <v>1179</v>
      </c>
      <c r="C63" s="9" t="s">
        <v>185</v>
      </c>
      <c r="D63" s="64">
        <v>1220</v>
      </c>
      <c r="E63" s="60">
        <v>9455</v>
      </c>
      <c r="F63" s="10">
        <v>1.3304450437478199</v>
      </c>
    </row>
    <row r="64" spans="1:6" x14ac:dyDescent="0.2">
      <c r="A64" s="9" t="s">
        <v>398</v>
      </c>
      <c r="B64" s="9" t="s">
        <v>943</v>
      </c>
      <c r="C64" s="9" t="s">
        <v>114</v>
      </c>
      <c r="D64" s="64">
        <v>850</v>
      </c>
      <c r="E64" s="60">
        <v>8521.0884999999998</v>
      </c>
      <c r="F64" s="10">
        <v>1.1990311964211</v>
      </c>
    </row>
    <row r="65" spans="1:6" x14ac:dyDescent="0.2">
      <c r="A65" s="9" t="s">
        <v>450</v>
      </c>
      <c r="B65" s="9" t="s">
        <v>1083</v>
      </c>
      <c r="C65" s="9" t="s">
        <v>114</v>
      </c>
      <c r="D65" s="64">
        <v>650</v>
      </c>
      <c r="E65" s="60">
        <v>6488.2366249999995</v>
      </c>
      <c r="F65" s="10">
        <v>0.91298173034313101</v>
      </c>
    </row>
    <row r="66" spans="1:6" x14ac:dyDescent="0.2">
      <c r="A66" s="9" t="s">
        <v>183</v>
      </c>
      <c r="B66" s="9" t="s">
        <v>998</v>
      </c>
      <c r="C66" s="9" t="s">
        <v>127</v>
      </c>
      <c r="D66" s="64">
        <v>12</v>
      </c>
      <c r="E66" s="60">
        <v>5982.1080000000002</v>
      </c>
      <c r="F66" s="10">
        <v>0.84176265888568602</v>
      </c>
    </row>
    <row r="67" spans="1:6" x14ac:dyDescent="0.2">
      <c r="A67" s="9" t="s">
        <v>256</v>
      </c>
      <c r="B67" s="9" t="s">
        <v>1103</v>
      </c>
      <c r="C67" s="9" t="s">
        <v>127</v>
      </c>
      <c r="D67" s="64">
        <v>450</v>
      </c>
      <c r="E67" s="60">
        <v>5620.2749999999996</v>
      </c>
      <c r="F67" s="10">
        <v>0.79084791308828795</v>
      </c>
    </row>
    <row r="68" spans="1:6" x14ac:dyDescent="0.2">
      <c r="A68" s="9" t="s">
        <v>253</v>
      </c>
      <c r="B68" s="9" t="s">
        <v>1004</v>
      </c>
      <c r="C68" s="9" t="s">
        <v>127</v>
      </c>
      <c r="D68" s="64">
        <v>400</v>
      </c>
      <c r="E68" s="60">
        <v>4990.8680000000004</v>
      </c>
      <c r="F68" s="10">
        <v>0.702281924336285</v>
      </c>
    </row>
    <row r="69" spans="1:6" x14ac:dyDescent="0.2">
      <c r="A69" s="9" t="s">
        <v>198</v>
      </c>
      <c r="B69" s="9" t="s">
        <v>1003</v>
      </c>
      <c r="C69" s="9" t="s">
        <v>199</v>
      </c>
      <c r="D69" s="64">
        <v>450</v>
      </c>
      <c r="E69" s="60">
        <v>4468.0770000000002</v>
      </c>
      <c r="F69" s="10">
        <v>0.62871823371058799</v>
      </c>
    </row>
    <row r="70" spans="1:6" x14ac:dyDescent="0.2">
      <c r="A70" s="9" t="s">
        <v>451</v>
      </c>
      <c r="B70" s="9" t="s">
        <v>1289</v>
      </c>
      <c r="C70" s="9" t="s">
        <v>206</v>
      </c>
      <c r="D70" s="64">
        <v>260</v>
      </c>
      <c r="E70" s="60">
        <v>3876.6831999999999</v>
      </c>
      <c r="F70" s="10">
        <v>0.54550121095932602</v>
      </c>
    </row>
    <row r="71" spans="1:6" x14ac:dyDescent="0.2">
      <c r="A71" s="9" t="s">
        <v>452</v>
      </c>
      <c r="B71" s="9" t="s">
        <v>1290</v>
      </c>
      <c r="C71" s="9" t="s">
        <v>206</v>
      </c>
      <c r="D71" s="64">
        <v>257</v>
      </c>
      <c r="E71" s="60">
        <v>3827.84024</v>
      </c>
      <c r="F71" s="10">
        <v>0.53862835278333698</v>
      </c>
    </row>
    <row r="72" spans="1:6" x14ac:dyDescent="0.2">
      <c r="A72" s="9" t="s">
        <v>196</v>
      </c>
      <c r="B72" s="9" t="s">
        <v>1291</v>
      </c>
      <c r="C72" s="9" t="s">
        <v>193</v>
      </c>
      <c r="D72" s="64">
        <v>320</v>
      </c>
      <c r="E72" s="60">
        <v>3207.4976000000001</v>
      </c>
      <c r="F72" s="10">
        <v>0.45133784079883799</v>
      </c>
    </row>
    <row r="73" spans="1:6" x14ac:dyDescent="0.2">
      <c r="A73" s="9" t="s">
        <v>444</v>
      </c>
      <c r="B73" s="9" t="s">
        <v>1209</v>
      </c>
      <c r="C73" s="9" t="s">
        <v>185</v>
      </c>
      <c r="D73" s="64">
        <v>368</v>
      </c>
      <c r="E73" s="60">
        <v>2852</v>
      </c>
      <c r="F73" s="10">
        <v>0.40131457057311198</v>
      </c>
    </row>
    <row r="74" spans="1:6" x14ac:dyDescent="0.2">
      <c r="A74" s="9" t="s">
        <v>224</v>
      </c>
      <c r="B74" s="9" t="s">
        <v>1102</v>
      </c>
      <c r="C74" s="9" t="s">
        <v>127</v>
      </c>
      <c r="D74" s="64">
        <v>210</v>
      </c>
      <c r="E74" s="60">
        <v>2782.3215</v>
      </c>
      <c r="F74" s="10">
        <v>0.39150987306060198</v>
      </c>
    </row>
    <row r="75" spans="1:6" x14ac:dyDescent="0.2">
      <c r="A75" s="9" t="s">
        <v>453</v>
      </c>
      <c r="B75" s="9" t="s">
        <v>1191</v>
      </c>
      <c r="C75" s="9" t="s">
        <v>222</v>
      </c>
      <c r="D75" s="64">
        <v>16</v>
      </c>
      <c r="E75" s="60">
        <v>2330.2496000000001</v>
      </c>
      <c r="F75" s="10">
        <v>0.32789730629458802</v>
      </c>
    </row>
    <row r="76" spans="1:6" x14ac:dyDescent="0.2">
      <c r="A76" s="9" t="s">
        <v>445</v>
      </c>
      <c r="B76" s="9" t="s">
        <v>1203</v>
      </c>
      <c r="C76" s="9" t="s">
        <v>187</v>
      </c>
      <c r="D76" s="64">
        <v>307</v>
      </c>
      <c r="E76" s="60">
        <v>2049.0653600000001</v>
      </c>
      <c r="F76" s="10">
        <v>0.28833092041537101</v>
      </c>
    </row>
    <row r="77" spans="1:6" x14ac:dyDescent="0.2">
      <c r="A77" s="9" t="s">
        <v>246</v>
      </c>
      <c r="B77" s="9" t="s">
        <v>986</v>
      </c>
      <c r="C77" s="9" t="s">
        <v>193</v>
      </c>
      <c r="D77" s="64">
        <v>180</v>
      </c>
      <c r="E77" s="60">
        <v>1680.3702000000001</v>
      </c>
      <c r="F77" s="10">
        <v>0.236450576864255</v>
      </c>
    </row>
    <row r="78" spans="1:6" x14ac:dyDescent="0.2">
      <c r="A78" s="9" t="s">
        <v>212</v>
      </c>
      <c r="B78" s="9" t="s">
        <v>1089</v>
      </c>
      <c r="C78" s="9" t="s">
        <v>202</v>
      </c>
      <c r="D78" s="64">
        <v>150</v>
      </c>
      <c r="E78" s="60">
        <v>1491.4079999999999</v>
      </c>
      <c r="F78" s="10">
        <v>0.209861066293585</v>
      </c>
    </row>
    <row r="79" spans="1:6" x14ac:dyDescent="0.2">
      <c r="A79" s="9" t="s">
        <v>207</v>
      </c>
      <c r="B79" s="9" t="s">
        <v>997</v>
      </c>
      <c r="C79" s="9" t="s">
        <v>193</v>
      </c>
      <c r="D79" s="64">
        <v>120</v>
      </c>
      <c r="E79" s="60">
        <v>1130.2056</v>
      </c>
      <c r="F79" s="10">
        <v>0.15903505435600501</v>
      </c>
    </row>
    <row r="80" spans="1:6" x14ac:dyDescent="0.2">
      <c r="A80" s="9" t="s">
        <v>446</v>
      </c>
      <c r="B80" s="82" t="s">
        <v>1292</v>
      </c>
      <c r="C80" s="9" t="s">
        <v>193</v>
      </c>
      <c r="D80" s="64">
        <v>597</v>
      </c>
      <c r="E80" s="60">
        <v>1075.5263153000001</v>
      </c>
      <c r="F80" s="10">
        <v>0.15134094718257399</v>
      </c>
    </row>
    <row r="81" spans="1:6" x14ac:dyDescent="0.2">
      <c r="A81" s="9" t="s">
        <v>454</v>
      </c>
      <c r="B81" s="9" t="s">
        <v>1079</v>
      </c>
      <c r="C81" s="9" t="s">
        <v>255</v>
      </c>
      <c r="D81" s="64">
        <v>50</v>
      </c>
      <c r="E81" s="60">
        <v>500.54596670000001</v>
      </c>
      <c r="F81" s="10">
        <v>7.0433516717501296E-2</v>
      </c>
    </row>
    <row r="82" spans="1:6" x14ac:dyDescent="0.2">
      <c r="A82" s="9" t="s">
        <v>447</v>
      </c>
      <c r="B82" s="9" t="s">
        <v>1178</v>
      </c>
      <c r="C82" s="9" t="s">
        <v>193</v>
      </c>
      <c r="D82" s="64">
        <v>40</v>
      </c>
      <c r="E82" s="60">
        <v>365.80599999999998</v>
      </c>
      <c r="F82" s="10">
        <v>5.1473800071201899E-2</v>
      </c>
    </row>
    <row r="83" spans="1:6" x14ac:dyDescent="0.2">
      <c r="A83" s="8" t="s">
        <v>45</v>
      </c>
      <c r="B83" s="9"/>
      <c r="C83" s="9"/>
      <c r="D83" s="64"/>
      <c r="E83" s="61">
        <f>SUM(E54:E82)</f>
        <v>246704.666127</v>
      </c>
      <c r="F83" s="11">
        <f>SUM(F54:F82)</f>
        <v>34.714648367861123</v>
      </c>
    </row>
    <row r="84" spans="1:6" x14ac:dyDescent="0.2">
      <c r="A84" s="9"/>
      <c r="B84" s="9"/>
      <c r="C84" s="9"/>
      <c r="D84" s="64"/>
      <c r="E84" s="60"/>
      <c r="F84" s="10"/>
    </row>
    <row r="85" spans="1:6" x14ac:dyDescent="0.2">
      <c r="A85" s="8" t="s">
        <v>405</v>
      </c>
      <c r="B85" s="9"/>
      <c r="C85" s="9"/>
      <c r="D85" s="64"/>
      <c r="E85" s="60"/>
      <c r="F85" s="10"/>
    </row>
    <row r="86" spans="1:6" x14ac:dyDescent="0.2">
      <c r="A86" s="8" t="s">
        <v>406</v>
      </c>
      <c r="B86" s="9"/>
      <c r="C86" s="9"/>
      <c r="D86" s="64"/>
      <c r="E86" s="60"/>
      <c r="F86" s="10"/>
    </row>
    <row r="87" spans="1:6" x14ac:dyDescent="0.2">
      <c r="A87" s="9" t="s">
        <v>455</v>
      </c>
      <c r="B87" s="9" t="s">
        <v>1293</v>
      </c>
      <c r="C87" s="9" t="s">
        <v>408</v>
      </c>
      <c r="D87" s="64">
        <v>10000</v>
      </c>
      <c r="E87" s="60">
        <v>9516.31</v>
      </c>
      <c r="F87" s="10">
        <v>1.3390721813080699</v>
      </c>
    </row>
    <row r="88" spans="1:6" x14ac:dyDescent="0.2">
      <c r="A88" s="9" t="s">
        <v>456</v>
      </c>
      <c r="B88" s="9" t="s">
        <v>1294</v>
      </c>
      <c r="C88" s="9" t="s">
        <v>349</v>
      </c>
      <c r="D88" s="64">
        <v>5000</v>
      </c>
      <c r="E88" s="60">
        <v>4901.4250000000002</v>
      </c>
      <c r="F88" s="10">
        <v>0.68969609714983005</v>
      </c>
    </row>
    <row r="89" spans="1:6" x14ac:dyDescent="0.2">
      <c r="A89" s="9" t="s">
        <v>457</v>
      </c>
      <c r="B89" s="9" t="s">
        <v>1295</v>
      </c>
      <c r="C89" s="9" t="s">
        <v>408</v>
      </c>
      <c r="D89" s="64">
        <v>5000</v>
      </c>
      <c r="E89" s="60">
        <v>4805.8500000000004</v>
      </c>
      <c r="F89" s="10">
        <v>0.67624741549396605</v>
      </c>
    </row>
    <row r="90" spans="1:6" x14ac:dyDescent="0.2">
      <c r="A90" s="9" t="s">
        <v>458</v>
      </c>
      <c r="B90" s="82" t="s">
        <v>1296</v>
      </c>
      <c r="C90" s="9" t="s">
        <v>408</v>
      </c>
      <c r="D90" s="64">
        <v>5000</v>
      </c>
      <c r="E90" s="60">
        <v>4794.3649999999998</v>
      </c>
      <c r="F90" s="10">
        <v>0.67463132228112099</v>
      </c>
    </row>
    <row r="91" spans="1:6" x14ac:dyDescent="0.2">
      <c r="A91" s="9" t="s">
        <v>459</v>
      </c>
      <c r="B91" s="9" t="s">
        <v>1239</v>
      </c>
      <c r="C91" s="9" t="s">
        <v>408</v>
      </c>
      <c r="D91" s="64">
        <v>3000</v>
      </c>
      <c r="E91" s="60">
        <v>2999.433</v>
      </c>
      <c r="F91" s="10">
        <v>0.42206036688563098</v>
      </c>
    </row>
    <row r="92" spans="1:6" x14ac:dyDescent="0.2">
      <c r="A92" s="9" t="s">
        <v>460</v>
      </c>
      <c r="B92" s="9" t="s">
        <v>1449</v>
      </c>
      <c r="C92" s="9" t="s">
        <v>408</v>
      </c>
      <c r="D92" s="64">
        <v>2000</v>
      </c>
      <c r="E92" s="60">
        <v>1880.232</v>
      </c>
      <c r="F92" s="10">
        <v>0.26457380703289701</v>
      </c>
    </row>
    <row r="93" spans="1:6" x14ac:dyDescent="0.2">
      <c r="A93" s="9" t="s">
        <v>461</v>
      </c>
      <c r="B93" s="82" t="s">
        <v>1216</v>
      </c>
      <c r="C93" s="9" t="s">
        <v>462</v>
      </c>
      <c r="D93" s="64">
        <v>2000</v>
      </c>
      <c r="E93" s="60">
        <v>1877.12</v>
      </c>
      <c r="F93" s="10">
        <v>0.26413590698253803</v>
      </c>
    </row>
    <row r="94" spans="1:6" x14ac:dyDescent="0.2">
      <c r="A94" s="9" t="s">
        <v>407</v>
      </c>
      <c r="B94" s="9" t="s">
        <v>1115</v>
      </c>
      <c r="C94" s="9" t="s">
        <v>408</v>
      </c>
      <c r="D94" s="64">
        <v>1500</v>
      </c>
      <c r="E94" s="60">
        <v>1490.079</v>
      </c>
      <c r="F94" s="10">
        <v>0.20967405820652599</v>
      </c>
    </row>
    <row r="95" spans="1:6" x14ac:dyDescent="0.2">
      <c r="A95" s="8" t="s">
        <v>45</v>
      </c>
      <c r="B95" s="9"/>
      <c r="C95" s="9"/>
      <c r="D95" s="64"/>
      <c r="E95" s="61">
        <f>SUM(E87:E94)</f>
        <v>32264.813999999998</v>
      </c>
      <c r="F95" s="11">
        <f>SUM(F87:F94)</f>
        <v>4.5400911553405798</v>
      </c>
    </row>
    <row r="96" spans="1:6" x14ac:dyDescent="0.2">
      <c r="A96" s="9"/>
      <c r="B96" s="9"/>
      <c r="C96" s="9"/>
      <c r="D96" s="64"/>
      <c r="E96" s="60"/>
      <c r="F96" s="10"/>
    </row>
    <row r="97" spans="1:6" x14ac:dyDescent="0.2">
      <c r="A97" s="8" t="s">
        <v>225</v>
      </c>
      <c r="B97" s="9"/>
      <c r="C97" s="9"/>
      <c r="D97" s="64"/>
      <c r="E97" s="60"/>
      <c r="F97" s="10"/>
    </row>
    <row r="98" spans="1:6" x14ac:dyDescent="0.2">
      <c r="A98" s="9" t="s">
        <v>463</v>
      </c>
      <c r="B98" s="9" t="s">
        <v>1222</v>
      </c>
      <c r="C98" s="9" t="s">
        <v>349</v>
      </c>
      <c r="D98" s="64">
        <v>5000</v>
      </c>
      <c r="E98" s="60">
        <v>23768.174999999999</v>
      </c>
      <c r="F98" s="10">
        <v>3.34450033079648</v>
      </c>
    </row>
    <row r="99" spans="1:6" x14ac:dyDescent="0.2">
      <c r="A99" s="9" t="s">
        <v>464</v>
      </c>
      <c r="B99" s="82" t="s">
        <v>1250</v>
      </c>
      <c r="C99" s="9" t="s">
        <v>349</v>
      </c>
      <c r="D99" s="64">
        <v>2000</v>
      </c>
      <c r="E99" s="60">
        <v>9958.8966999999993</v>
      </c>
      <c r="F99" s="10">
        <v>1.4013500534861401</v>
      </c>
    </row>
    <row r="100" spans="1:6" x14ac:dyDescent="0.2">
      <c r="A100" s="9" t="s">
        <v>465</v>
      </c>
      <c r="B100" s="9" t="s">
        <v>1117</v>
      </c>
      <c r="C100" s="9" t="s">
        <v>349</v>
      </c>
      <c r="D100" s="64">
        <v>1600</v>
      </c>
      <c r="E100" s="60">
        <v>7971.7839999999997</v>
      </c>
      <c r="F100" s="10">
        <v>1.1217367014942501</v>
      </c>
    </row>
    <row r="101" spans="1:6" x14ac:dyDescent="0.2">
      <c r="A101" s="9" t="s">
        <v>466</v>
      </c>
      <c r="B101" s="9" t="s">
        <v>1297</v>
      </c>
      <c r="C101" s="9" t="s">
        <v>408</v>
      </c>
      <c r="D101" s="64">
        <v>1500</v>
      </c>
      <c r="E101" s="60">
        <v>7480.02</v>
      </c>
      <c r="F101" s="10">
        <v>1.0525389250274499</v>
      </c>
    </row>
    <row r="102" spans="1:6" x14ac:dyDescent="0.2">
      <c r="A102" s="9" t="s">
        <v>467</v>
      </c>
      <c r="B102" s="9" t="s">
        <v>1121</v>
      </c>
      <c r="C102" s="9" t="s">
        <v>349</v>
      </c>
      <c r="D102" s="64">
        <v>1500</v>
      </c>
      <c r="E102" s="60">
        <v>7194.5924999999997</v>
      </c>
      <c r="F102" s="10">
        <v>1.0123754556753299</v>
      </c>
    </row>
    <row r="103" spans="1:6" x14ac:dyDescent="0.2">
      <c r="A103" s="9" t="s">
        <v>468</v>
      </c>
      <c r="B103" s="9" t="s">
        <v>1118</v>
      </c>
      <c r="C103" s="9" t="s">
        <v>410</v>
      </c>
      <c r="D103" s="64">
        <v>1500</v>
      </c>
      <c r="E103" s="60">
        <v>7086.7425000000003</v>
      </c>
      <c r="F103" s="10">
        <v>0.99719951723342304</v>
      </c>
    </row>
    <row r="104" spans="1:6" x14ac:dyDescent="0.2">
      <c r="A104" s="9" t="s">
        <v>469</v>
      </c>
      <c r="B104" s="9" t="s">
        <v>1298</v>
      </c>
      <c r="C104" s="9" t="s">
        <v>227</v>
      </c>
      <c r="D104" s="64">
        <v>1200</v>
      </c>
      <c r="E104" s="60">
        <v>5947.92</v>
      </c>
      <c r="F104" s="10">
        <v>0.83695194972062503</v>
      </c>
    </row>
    <row r="105" spans="1:6" x14ac:dyDescent="0.2">
      <c r="A105" s="9" t="s">
        <v>470</v>
      </c>
      <c r="B105" s="9" t="s">
        <v>1299</v>
      </c>
      <c r="C105" s="9" t="s">
        <v>227</v>
      </c>
      <c r="D105" s="64">
        <v>1000</v>
      </c>
      <c r="E105" s="60">
        <v>4952.8100000000004</v>
      </c>
      <c r="F105" s="10">
        <v>0.69692665437595203</v>
      </c>
    </row>
    <row r="106" spans="1:6" x14ac:dyDescent="0.2">
      <c r="A106" s="9" t="s">
        <v>471</v>
      </c>
      <c r="B106" s="9" t="s">
        <v>1300</v>
      </c>
      <c r="C106" s="9" t="s">
        <v>227</v>
      </c>
      <c r="D106" s="64">
        <v>1000</v>
      </c>
      <c r="E106" s="60">
        <v>4942.74</v>
      </c>
      <c r="F106" s="10">
        <v>0.69550967060117197</v>
      </c>
    </row>
    <row r="107" spans="1:6" x14ac:dyDescent="0.2">
      <c r="A107" s="9" t="s">
        <v>472</v>
      </c>
      <c r="B107" s="9" t="s">
        <v>1301</v>
      </c>
      <c r="C107" s="9" t="s">
        <v>227</v>
      </c>
      <c r="D107" s="64">
        <v>1000</v>
      </c>
      <c r="E107" s="60">
        <v>4936.4849999999997</v>
      </c>
      <c r="F107" s="10">
        <v>0.69462950838555704</v>
      </c>
    </row>
    <row r="108" spans="1:6" x14ac:dyDescent="0.2">
      <c r="A108" s="9" t="s">
        <v>473</v>
      </c>
      <c r="B108" s="9" t="s">
        <v>1127</v>
      </c>
      <c r="C108" s="9" t="s">
        <v>227</v>
      </c>
      <c r="D108" s="64">
        <v>500</v>
      </c>
      <c r="E108" s="60">
        <v>2477.6675</v>
      </c>
      <c r="F108" s="10">
        <v>0.34864097783501202</v>
      </c>
    </row>
    <row r="109" spans="1:6" x14ac:dyDescent="0.2">
      <c r="A109" s="9" t="s">
        <v>474</v>
      </c>
      <c r="B109" s="9" t="s">
        <v>1227</v>
      </c>
      <c r="C109" s="9" t="s">
        <v>227</v>
      </c>
      <c r="D109" s="64">
        <v>500</v>
      </c>
      <c r="E109" s="60">
        <v>2466.9625000000001</v>
      </c>
      <c r="F109" s="10">
        <v>0.34713464106152497</v>
      </c>
    </row>
    <row r="110" spans="1:6" x14ac:dyDescent="0.2">
      <c r="A110" s="9" t="s">
        <v>475</v>
      </c>
      <c r="B110" s="9" t="s">
        <v>1448</v>
      </c>
      <c r="C110" s="9" t="s">
        <v>408</v>
      </c>
      <c r="D110" s="64">
        <v>400</v>
      </c>
      <c r="E110" s="60">
        <v>1876.8620000000001</v>
      </c>
      <c r="F110" s="10">
        <v>0.26409960292952001</v>
      </c>
    </row>
    <row r="111" spans="1:6" x14ac:dyDescent="0.2">
      <c r="A111" s="9" t="s">
        <v>476</v>
      </c>
      <c r="B111" s="9" t="s">
        <v>1220</v>
      </c>
      <c r="C111" s="9" t="s">
        <v>410</v>
      </c>
      <c r="D111" s="64">
        <v>400</v>
      </c>
      <c r="E111" s="60">
        <v>1875.7380000000001</v>
      </c>
      <c r="F111" s="10">
        <v>0.26394144108613898</v>
      </c>
    </row>
    <row r="112" spans="1:6" x14ac:dyDescent="0.2">
      <c r="A112" s="9" t="s">
        <v>477</v>
      </c>
      <c r="B112" s="9" t="s">
        <v>1126</v>
      </c>
      <c r="C112" s="9" t="s">
        <v>227</v>
      </c>
      <c r="D112" s="64">
        <v>300</v>
      </c>
      <c r="E112" s="60">
        <v>1494.2370000000001</v>
      </c>
      <c r="F112" s="10">
        <v>0.21025914445633101</v>
      </c>
    </row>
    <row r="113" spans="1:6" x14ac:dyDescent="0.2">
      <c r="A113" s="8" t="s">
        <v>45</v>
      </c>
      <c r="B113" s="9"/>
      <c r="C113" s="9"/>
      <c r="D113" s="9"/>
      <c r="E113" s="61">
        <f>SUM(E98:E112)</f>
        <v>94431.632699999987</v>
      </c>
      <c r="F113" s="11">
        <f>SUM(F98:F112)</f>
        <v>13.287794574164906</v>
      </c>
    </row>
    <row r="114" spans="1:6" x14ac:dyDescent="0.2">
      <c r="A114" s="9"/>
      <c r="B114" s="9"/>
      <c r="C114" s="9"/>
      <c r="D114" s="9"/>
      <c r="E114" s="60"/>
      <c r="F114" s="10"/>
    </row>
    <row r="115" spans="1:6" x14ac:dyDescent="0.2">
      <c r="A115" s="8" t="s">
        <v>45</v>
      </c>
      <c r="B115" s="9"/>
      <c r="C115" s="9"/>
      <c r="D115" s="9"/>
      <c r="E115" s="61">
        <v>669740.8445301</v>
      </c>
      <c r="F115" s="11">
        <v>94.241500497149516</v>
      </c>
    </row>
    <row r="116" spans="1:6" x14ac:dyDescent="0.2">
      <c r="A116" s="9"/>
      <c r="B116" s="9"/>
      <c r="C116" s="9"/>
      <c r="D116" s="9"/>
      <c r="E116" s="60"/>
      <c r="F116" s="10"/>
    </row>
    <row r="117" spans="1:6" x14ac:dyDescent="0.2">
      <c r="A117" s="8" t="s">
        <v>46</v>
      </c>
      <c r="B117" s="9"/>
      <c r="C117" s="9"/>
      <c r="D117" s="9"/>
      <c r="E117" s="61">
        <v>40923.613555000004</v>
      </c>
      <c r="F117" s="11">
        <v>5.76</v>
      </c>
    </row>
    <row r="118" spans="1:6" x14ac:dyDescent="0.2">
      <c r="A118" s="9"/>
      <c r="B118" s="9"/>
      <c r="C118" s="9"/>
      <c r="D118" s="9"/>
      <c r="E118" s="60"/>
      <c r="F118" s="10"/>
    </row>
    <row r="119" spans="1:6" x14ac:dyDescent="0.2">
      <c r="A119" s="12" t="s">
        <v>47</v>
      </c>
      <c r="B119" s="6"/>
      <c r="C119" s="6"/>
      <c r="D119" s="6"/>
      <c r="E119" s="63">
        <v>710664.45355500001</v>
      </c>
      <c r="F119" s="13">
        <f xml:space="preserve"> ROUND(SUM(F115:F118),2)</f>
        <v>100</v>
      </c>
    </row>
    <row r="120" spans="1:6" x14ac:dyDescent="0.2">
      <c r="A120" s="1" t="s">
        <v>109</v>
      </c>
    </row>
    <row r="122" spans="1:6" x14ac:dyDescent="0.2">
      <c r="A122" s="1" t="s">
        <v>48</v>
      </c>
    </row>
    <row r="123" spans="1:6" x14ac:dyDescent="0.2">
      <c r="A123" s="1" t="s">
        <v>49</v>
      </c>
    </row>
    <row r="124" spans="1:6" x14ac:dyDescent="0.2">
      <c r="A124" s="1" t="s">
        <v>50</v>
      </c>
    </row>
    <row r="125" spans="1:6" x14ac:dyDescent="0.2">
      <c r="A125" s="3" t="s">
        <v>851</v>
      </c>
      <c r="D125" s="14">
        <v>20.796099999999999</v>
      </c>
    </row>
    <row r="126" spans="1:6" x14ac:dyDescent="0.2">
      <c r="A126" s="3" t="s">
        <v>876</v>
      </c>
      <c r="D126" s="14">
        <v>10.559799999999999</v>
      </c>
    </row>
    <row r="127" spans="1:6" x14ac:dyDescent="0.2">
      <c r="A127" s="3" t="s">
        <v>860</v>
      </c>
      <c r="D127" s="14">
        <v>10.3842</v>
      </c>
    </row>
    <row r="128" spans="1:6" x14ac:dyDescent="0.2">
      <c r="A128" s="3" t="s">
        <v>853</v>
      </c>
      <c r="D128" s="14">
        <v>21.1751</v>
      </c>
    </row>
    <row r="129" spans="1:4" x14ac:dyDescent="0.2">
      <c r="A129" s="3" t="s">
        <v>879</v>
      </c>
      <c r="D129" s="14">
        <v>10.8096</v>
      </c>
    </row>
    <row r="130" spans="1:4" x14ac:dyDescent="0.2">
      <c r="A130" s="3" t="s">
        <v>862</v>
      </c>
      <c r="D130" s="14">
        <v>10.6351</v>
      </c>
    </row>
    <row r="132" spans="1:4" x14ac:dyDescent="0.2">
      <c r="A132" s="1" t="s">
        <v>54</v>
      </c>
    </row>
    <row r="133" spans="1:4" x14ac:dyDescent="0.2">
      <c r="A133" s="3" t="s">
        <v>851</v>
      </c>
      <c r="D133" s="14">
        <v>21.772600000000001</v>
      </c>
    </row>
    <row r="134" spans="1:4" x14ac:dyDescent="0.2">
      <c r="A134" s="3" t="s">
        <v>876</v>
      </c>
      <c r="D134" s="14">
        <v>10.5977</v>
      </c>
    </row>
    <row r="135" spans="1:4" x14ac:dyDescent="0.2">
      <c r="A135" s="3" t="s">
        <v>860</v>
      </c>
      <c r="D135" s="14">
        <v>10.3995</v>
      </c>
    </row>
    <row r="136" spans="1:4" x14ac:dyDescent="0.2">
      <c r="A136" s="3" t="s">
        <v>853</v>
      </c>
      <c r="D136" s="14">
        <v>22.209299999999999</v>
      </c>
    </row>
    <row r="137" spans="1:4" x14ac:dyDescent="0.2">
      <c r="A137" s="3" t="s">
        <v>879</v>
      </c>
      <c r="D137" s="14">
        <v>10.879300000000001</v>
      </c>
    </row>
    <row r="138" spans="1:4" x14ac:dyDescent="0.2">
      <c r="A138" s="3" t="s">
        <v>862</v>
      </c>
      <c r="D138" s="14">
        <v>10.681800000000001</v>
      </c>
    </row>
    <row r="140" spans="1:4" x14ac:dyDescent="0.2">
      <c r="A140" s="1" t="s">
        <v>55</v>
      </c>
      <c r="D140" s="15" t="s">
        <v>392</v>
      </c>
    </row>
    <row r="141" spans="1:4" x14ac:dyDescent="0.2">
      <c r="A141" s="98" t="s">
        <v>854</v>
      </c>
      <c r="B141" s="99"/>
      <c r="C141" s="87" t="s">
        <v>855</v>
      </c>
      <c r="D141" s="87"/>
    </row>
    <row r="142" spans="1:4" x14ac:dyDescent="0.2">
      <c r="A142" s="88"/>
      <c r="B142" s="88"/>
      <c r="C142" s="34" t="s">
        <v>856</v>
      </c>
      <c r="D142" s="34" t="s">
        <v>857</v>
      </c>
    </row>
    <row r="143" spans="1:4" x14ac:dyDescent="0.2">
      <c r="A143" s="41" t="s">
        <v>876</v>
      </c>
      <c r="B143" s="42"/>
      <c r="C143" s="55">
        <v>0.32414521499999999</v>
      </c>
      <c r="D143" s="55">
        <v>0.3001600847</v>
      </c>
    </row>
    <row r="144" spans="1:4" x14ac:dyDescent="0.2">
      <c r="A144" s="41" t="s">
        <v>860</v>
      </c>
      <c r="B144" s="42"/>
      <c r="C144" s="55">
        <v>0.33495005550000001</v>
      </c>
      <c r="D144" s="55">
        <v>0.31016542069999997</v>
      </c>
    </row>
    <row r="145" spans="1:5" x14ac:dyDescent="0.2">
      <c r="A145" s="41" t="s">
        <v>879</v>
      </c>
      <c r="B145" s="42"/>
      <c r="C145" s="55">
        <v>0.32414521499999999</v>
      </c>
      <c r="D145" s="55">
        <v>0.3001600847</v>
      </c>
    </row>
    <row r="146" spans="1:5" x14ac:dyDescent="0.2">
      <c r="A146" s="41" t="s">
        <v>862</v>
      </c>
      <c r="B146" s="42"/>
      <c r="C146" s="55">
        <v>0.33495005550000001</v>
      </c>
      <c r="D146" s="55">
        <v>0.31016542069999997</v>
      </c>
    </row>
    <row r="148" spans="1:5" x14ac:dyDescent="0.2">
      <c r="A148" s="1" t="s">
        <v>57</v>
      </c>
      <c r="D148" s="18">
        <v>1.1327580191559008</v>
      </c>
      <c r="E148" s="2" t="s">
        <v>858</v>
      </c>
    </row>
  </sheetData>
  <sortState xmlns:xlrd2="http://schemas.microsoft.com/office/spreadsheetml/2017/richdata2" ref="A54:F82">
    <sortCondition descending="1" ref="E54:E82"/>
  </sortState>
  <mergeCells count="4">
    <mergeCell ref="A1:F1"/>
    <mergeCell ref="A141:B141"/>
    <mergeCell ref="C141:D141"/>
    <mergeCell ref="A142:B142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F5C14-FEC5-41F1-923A-74ECB9E16F33}">
  <dimension ref="A1:F39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42.7109375" style="3" bestFit="1" customWidth="1"/>
    <col min="3" max="3" width="11.7109375" style="3" bestFit="1" customWidth="1"/>
    <col min="4" max="4" width="12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86" t="s">
        <v>419</v>
      </c>
      <c r="B1" s="86"/>
      <c r="C1" s="86"/>
      <c r="D1" s="86"/>
      <c r="E1" s="86"/>
      <c r="F1" s="86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350</v>
      </c>
      <c r="B5" s="9"/>
      <c r="C5" s="9"/>
      <c r="D5" s="9"/>
      <c r="E5" s="10"/>
      <c r="F5" s="10"/>
    </row>
    <row r="6" spans="1:6" x14ac:dyDescent="0.2">
      <c r="A6" s="9" t="s">
        <v>351</v>
      </c>
      <c r="B6" s="9" t="s">
        <v>937</v>
      </c>
      <c r="C6" s="9" t="s">
        <v>352</v>
      </c>
      <c r="D6" s="64">
        <v>11500000</v>
      </c>
      <c r="E6" s="60">
        <v>11377.226000000001</v>
      </c>
      <c r="F6" s="10">
        <v>40.704989878329599</v>
      </c>
    </row>
    <row r="7" spans="1:6" x14ac:dyDescent="0.2">
      <c r="A7" s="9" t="s">
        <v>415</v>
      </c>
      <c r="B7" s="9" t="s">
        <v>1302</v>
      </c>
      <c r="C7" s="9" t="s">
        <v>352</v>
      </c>
      <c r="D7" s="64">
        <v>5000000</v>
      </c>
      <c r="E7" s="60">
        <v>5057.26</v>
      </c>
      <c r="F7" s="10">
        <v>18.0936651088834</v>
      </c>
    </row>
    <row r="8" spans="1:6" x14ac:dyDescent="0.2">
      <c r="A8" s="9" t="s">
        <v>416</v>
      </c>
      <c r="B8" s="9" t="s">
        <v>939</v>
      </c>
      <c r="C8" s="9" t="s">
        <v>352</v>
      </c>
      <c r="D8" s="64">
        <v>4500000</v>
      </c>
      <c r="E8" s="60">
        <v>4584.8474999999999</v>
      </c>
      <c r="F8" s="10">
        <v>16.4034863226928</v>
      </c>
    </row>
    <row r="9" spans="1:6" x14ac:dyDescent="0.2">
      <c r="A9" s="9" t="s">
        <v>417</v>
      </c>
      <c r="B9" s="9" t="s">
        <v>1303</v>
      </c>
      <c r="C9" s="9" t="s">
        <v>352</v>
      </c>
      <c r="D9" s="64">
        <v>4000000</v>
      </c>
      <c r="E9" s="60">
        <v>3909.3760000000002</v>
      </c>
      <c r="F9" s="10">
        <v>13.986811065420101</v>
      </c>
    </row>
    <row r="10" spans="1:6" x14ac:dyDescent="0.2">
      <c r="A10" s="9" t="s">
        <v>418</v>
      </c>
      <c r="B10" s="9" t="s">
        <v>1304</v>
      </c>
      <c r="C10" s="9" t="s">
        <v>352</v>
      </c>
      <c r="D10" s="64">
        <v>2000000</v>
      </c>
      <c r="E10" s="60">
        <v>2013.9659999999999</v>
      </c>
      <c r="F10" s="10">
        <v>7.2054880201289802</v>
      </c>
    </row>
    <row r="11" spans="1:6" x14ac:dyDescent="0.2">
      <c r="A11" s="8" t="s">
        <v>45</v>
      </c>
      <c r="B11" s="9"/>
      <c r="C11" s="9"/>
      <c r="D11" s="9"/>
      <c r="E11" s="61">
        <f>SUM(E6:E10)</f>
        <v>26942.675500000001</v>
      </c>
      <c r="F11" s="11">
        <f>SUM(F6:F10)</f>
        <v>96.394440395454879</v>
      </c>
    </row>
    <row r="12" spans="1:6" x14ac:dyDescent="0.2">
      <c r="A12" s="9"/>
      <c r="B12" s="9"/>
      <c r="C12" s="9"/>
      <c r="D12" s="9"/>
      <c r="E12" s="60"/>
      <c r="F12" s="10"/>
    </row>
    <row r="13" spans="1:6" x14ac:dyDescent="0.2">
      <c r="A13" s="8" t="s">
        <v>45</v>
      </c>
      <c r="B13" s="9"/>
      <c r="C13" s="9"/>
      <c r="D13" s="9"/>
      <c r="E13" s="61">
        <v>26942.675500000001</v>
      </c>
      <c r="F13" s="11">
        <v>96.394440395454879</v>
      </c>
    </row>
    <row r="14" spans="1:6" x14ac:dyDescent="0.2">
      <c r="A14" s="9"/>
      <c r="B14" s="9"/>
      <c r="C14" s="9"/>
      <c r="D14" s="9"/>
      <c r="E14" s="60"/>
      <c r="F14" s="10"/>
    </row>
    <row r="15" spans="1:6" x14ac:dyDescent="0.2">
      <c r="A15" s="8" t="s">
        <v>46</v>
      </c>
      <c r="B15" s="9"/>
      <c r="C15" s="9"/>
      <c r="D15" s="9"/>
      <c r="E15" s="61">
        <v>1007.7654712</v>
      </c>
      <c r="F15" s="11">
        <v>3.61</v>
      </c>
    </row>
    <row r="16" spans="1:6" x14ac:dyDescent="0.2">
      <c r="A16" s="9"/>
      <c r="B16" s="9"/>
      <c r="C16" s="9"/>
      <c r="D16" s="9"/>
      <c r="E16" s="60"/>
      <c r="F16" s="10"/>
    </row>
    <row r="17" spans="1:6" x14ac:dyDescent="0.2">
      <c r="A17" s="12" t="s">
        <v>47</v>
      </c>
      <c r="B17" s="6"/>
      <c r="C17" s="6"/>
      <c r="D17" s="6"/>
      <c r="E17" s="63">
        <v>27950.445471200001</v>
      </c>
      <c r="F17" s="13">
        <f xml:space="preserve"> ROUND(SUM(F13:F16),2)</f>
        <v>100</v>
      </c>
    </row>
    <row r="19" spans="1:6" x14ac:dyDescent="0.2">
      <c r="A19" s="1" t="s">
        <v>48</v>
      </c>
    </row>
    <row r="20" spans="1:6" x14ac:dyDescent="0.2">
      <c r="A20" s="1" t="s">
        <v>49</v>
      </c>
    </row>
    <row r="21" spans="1:6" x14ac:dyDescent="0.2">
      <c r="A21" s="1" t="s">
        <v>50</v>
      </c>
    </row>
    <row r="22" spans="1:6" x14ac:dyDescent="0.2">
      <c r="A22" s="3" t="s">
        <v>882</v>
      </c>
      <c r="D22" s="14">
        <v>38.664700000000003</v>
      </c>
    </row>
    <row r="23" spans="1:6" x14ac:dyDescent="0.2">
      <c r="A23" s="3" t="s">
        <v>883</v>
      </c>
      <c r="D23" s="14">
        <v>10.41</v>
      </c>
    </row>
    <row r="24" spans="1:6" x14ac:dyDescent="0.2">
      <c r="A24" s="3" t="s">
        <v>884</v>
      </c>
      <c r="D24" s="14">
        <v>40.936399999999999</v>
      </c>
    </row>
    <row r="25" spans="1:6" x14ac:dyDescent="0.2">
      <c r="A25" s="3" t="s">
        <v>885</v>
      </c>
      <c r="D25" s="14">
        <v>11.171799999999999</v>
      </c>
    </row>
    <row r="27" spans="1:6" x14ac:dyDescent="0.2">
      <c r="A27" s="1" t="s">
        <v>54</v>
      </c>
    </row>
    <row r="28" spans="1:6" x14ac:dyDescent="0.2">
      <c r="A28" s="3" t="s">
        <v>882</v>
      </c>
      <c r="D28" s="14">
        <v>41.3795</v>
      </c>
    </row>
    <row r="29" spans="1:6" x14ac:dyDescent="0.2">
      <c r="A29" s="3" t="s">
        <v>883</v>
      </c>
      <c r="D29" s="14">
        <v>10.737</v>
      </c>
    </row>
    <row r="30" spans="1:6" x14ac:dyDescent="0.2">
      <c r="A30" s="3" t="s">
        <v>884</v>
      </c>
      <c r="D30" s="14">
        <v>44.013199999999998</v>
      </c>
    </row>
    <row r="31" spans="1:6" x14ac:dyDescent="0.2">
      <c r="A31" s="3" t="s">
        <v>885</v>
      </c>
      <c r="D31" s="14">
        <v>11.6067</v>
      </c>
    </row>
    <row r="33" spans="1:5" x14ac:dyDescent="0.2">
      <c r="A33" s="1" t="s">
        <v>55</v>
      </c>
      <c r="D33" s="15" t="s">
        <v>392</v>
      </c>
    </row>
    <row r="34" spans="1:5" x14ac:dyDescent="0.2">
      <c r="A34" s="53" t="s">
        <v>854</v>
      </c>
      <c r="B34" s="54"/>
      <c r="C34" s="87" t="s">
        <v>855</v>
      </c>
      <c r="D34" s="87"/>
    </row>
    <row r="35" spans="1:5" x14ac:dyDescent="0.2">
      <c r="A35" s="88"/>
      <c r="B35" s="88"/>
      <c r="C35" s="34" t="s">
        <v>856</v>
      </c>
      <c r="D35" s="34" t="s">
        <v>857</v>
      </c>
    </row>
    <row r="36" spans="1:5" x14ac:dyDescent="0.2">
      <c r="A36" s="41" t="s">
        <v>883</v>
      </c>
      <c r="B36" s="42"/>
      <c r="C36" s="55">
        <v>0.28812908000000004</v>
      </c>
      <c r="D36" s="55">
        <v>0.26680896400000004</v>
      </c>
    </row>
    <row r="37" spans="1:5" x14ac:dyDescent="0.2">
      <c r="A37" s="41" t="s">
        <v>885</v>
      </c>
      <c r="B37" s="42"/>
      <c r="C37" s="55">
        <v>0.28812908000000004</v>
      </c>
      <c r="D37" s="55">
        <v>0.26680896400000004</v>
      </c>
    </row>
    <row r="39" spans="1:5" x14ac:dyDescent="0.2">
      <c r="A39" s="1" t="s">
        <v>57</v>
      </c>
      <c r="D39" s="18">
        <v>9.3901114773792163</v>
      </c>
      <c r="E39" s="2" t="s">
        <v>858</v>
      </c>
    </row>
  </sheetData>
  <mergeCells count="3">
    <mergeCell ref="A1:F1"/>
    <mergeCell ref="C34:D34"/>
    <mergeCell ref="A35:B3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9BFF-4219-4EB0-AA0B-BE497604EB40}">
  <dimension ref="A1:F60"/>
  <sheetViews>
    <sheetView showGridLines="0" workbookViewId="0">
      <selection sqref="A1:F1"/>
    </sheetView>
  </sheetViews>
  <sheetFormatPr defaultRowHeight="11.25" x14ac:dyDescent="0.2"/>
  <cols>
    <col min="1" max="1" width="38.7109375" style="3" bestFit="1" customWidth="1"/>
    <col min="2" max="2" width="54.85546875" style="3" bestFit="1" customWidth="1"/>
    <col min="3" max="3" width="11.7109375" style="3" bestFit="1" customWidth="1"/>
    <col min="4" max="4" width="11.1406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86" t="s">
        <v>401</v>
      </c>
      <c r="B1" s="86"/>
      <c r="C1" s="86"/>
      <c r="D1" s="86"/>
      <c r="E1" s="86"/>
      <c r="F1" s="86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 t="s">
        <v>402</v>
      </c>
      <c r="B7" s="9" t="s">
        <v>1072</v>
      </c>
      <c r="C7" s="9" t="s">
        <v>13</v>
      </c>
      <c r="D7" s="64">
        <v>200</v>
      </c>
      <c r="E7" s="60">
        <v>1975.1120000000001</v>
      </c>
      <c r="F7" s="10">
        <f>E7/$E$37*100</f>
        <v>8.4469247179748788</v>
      </c>
    </row>
    <row r="8" spans="1:6" x14ac:dyDescent="0.2">
      <c r="A8" s="9" t="s">
        <v>394</v>
      </c>
      <c r="B8" s="9" t="s">
        <v>932</v>
      </c>
      <c r="C8" s="9" t="s">
        <v>114</v>
      </c>
      <c r="D8" s="64">
        <v>100</v>
      </c>
      <c r="E8" s="60">
        <v>1002.31</v>
      </c>
      <c r="F8" s="10">
        <f>E8/$E$37*100</f>
        <v>4.2865605160990361</v>
      </c>
    </row>
    <row r="9" spans="1:6" x14ac:dyDescent="0.2">
      <c r="A9" s="9" t="s">
        <v>403</v>
      </c>
      <c r="B9" s="9" t="s">
        <v>1014</v>
      </c>
      <c r="C9" s="9" t="s">
        <v>127</v>
      </c>
      <c r="D9" s="64">
        <v>100</v>
      </c>
      <c r="E9" s="60">
        <v>1001.264</v>
      </c>
      <c r="F9" s="10">
        <f>E9/$E$37*100</f>
        <v>4.2820871073733526</v>
      </c>
    </row>
    <row r="10" spans="1:6" x14ac:dyDescent="0.2">
      <c r="A10" s="9" t="s">
        <v>404</v>
      </c>
      <c r="B10" s="9" t="s">
        <v>1037</v>
      </c>
      <c r="C10" s="9" t="s">
        <v>127</v>
      </c>
      <c r="D10" s="64">
        <v>60</v>
      </c>
      <c r="E10" s="60">
        <v>600.99059999999997</v>
      </c>
      <c r="F10" s="10">
        <f>E10/$E$37*100</f>
        <v>2.5702453098409368</v>
      </c>
    </row>
    <row r="11" spans="1:6" x14ac:dyDescent="0.2">
      <c r="A11" s="9" t="s">
        <v>42</v>
      </c>
      <c r="B11" s="9" t="s">
        <v>1075</v>
      </c>
      <c r="C11" s="9" t="s">
        <v>13</v>
      </c>
      <c r="D11" s="64">
        <v>20</v>
      </c>
      <c r="E11" s="60">
        <v>200.92619999999999</v>
      </c>
      <c r="F11" s="10">
        <f>E11/$E$37*100</f>
        <v>0.85929733871738101</v>
      </c>
    </row>
    <row r="12" spans="1:6" x14ac:dyDescent="0.2">
      <c r="A12" s="8" t="s">
        <v>45</v>
      </c>
      <c r="B12" s="9"/>
      <c r="C12" s="9"/>
      <c r="D12" s="64"/>
      <c r="E12" s="61">
        <f>SUM(E7:E11)</f>
        <v>4780.6027999999997</v>
      </c>
      <c r="F12" s="11">
        <f>SUM(F7:F11)</f>
        <v>20.445114990005585</v>
      </c>
    </row>
    <row r="13" spans="1:6" x14ac:dyDescent="0.2">
      <c r="A13" s="8"/>
      <c r="B13" s="9"/>
      <c r="C13" s="9"/>
      <c r="D13" s="64"/>
      <c r="E13" s="61"/>
      <c r="F13" s="11"/>
    </row>
    <row r="14" spans="1:6" x14ac:dyDescent="0.2">
      <c r="A14" s="8" t="s">
        <v>350</v>
      </c>
      <c r="B14" s="9"/>
      <c r="C14" s="9"/>
      <c r="D14" s="64"/>
      <c r="E14" s="60"/>
      <c r="F14" s="10"/>
    </row>
    <row r="15" spans="1:6" x14ac:dyDescent="0.2">
      <c r="A15" s="9" t="s">
        <v>798</v>
      </c>
      <c r="B15" s="9" t="s">
        <v>1305</v>
      </c>
      <c r="C15" s="9" t="s">
        <v>352</v>
      </c>
      <c r="D15" s="64">
        <v>8500000</v>
      </c>
      <c r="E15" s="60">
        <v>8437.6185000000005</v>
      </c>
      <c r="F15" s="10">
        <f>E15/$E$37*100</f>
        <v>36.085005948266286</v>
      </c>
    </row>
    <row r="16" spans="1:6" x14ac:dyDescent="0.2">
      <c r="A16" s="8" t="s">
        <v>45</v>
      </c>
      <c r="B16" s="9"/>
      <c r="C16" s="9"/>
      <c r="D16" s="64"/>
      <c r="E16" s="61">
        <f>SUM(E15)</f>
        <v>8437.6185000000005</v>
      </c>
      <c r="F16" s="11">
        <f>SUM(F15)</f>
        <v>36.085005948266286</v>
      </c>
    </row>
    <row r="17" spans="1:6" x14ac:dyDescent="0.2">
      <c r="A17" s="8"/>
      <c r="B17" s="9"/>
      <c r="C17" s="9"/>
      <c r="D17" s="64"/>
      <c r="E17" s="61"/>
      <c r="F17" s="11"/>
    </row>
    <row r="18" spans="1:6" x14ac:dyDescent="0.2">
      <c r="A18" s="8" t="s">
        <v>405</v>
      </c>
      <c r="B18" s="9"/>
      <c r="C18" s="9"/>
      <c r="D18" s="64"/>
      <c r="E18" s="60"/>
      <c r="F18" s="10"/>
    </row>
    <row r="19" spans="1:6" x14ac:dyDescent="0.2">
      <c r="A19" s="8" t="s">
        <v>406</v>
      </c>
      <c r="B19" s="9"/>
      <c r="C19" s="9"/>
      <c r="D19" s="64"/>
      <c r="E19" s="60"/>
      <c r="F19" s="10"/>
    </row>
    <row r="20" spans="1:6" x14ac:dyDescent="0.2">
      <c r="A20" s="9" t="s">
        <v>796</v>
      </c>
      <c r="B20" s="9" t="s">
        <v>1114</v>
      </c>
      <c r="C20" s="9" t="s">
        <v>408</v>
      </c>
      <c r="D20" s="64">
        <v>2200</v>
      </c>
      <c r="E20" s="60">
        <v>2188.7381999999998</v>
      </c>
      <c r="F20" s="10">
        <f t="shared" ref="F20:F23" si="0">E20/$E$37*100</f>
        <v>9.3605359102450088</v>
      </c>
    </row>
    <row r="21" spans="1:6" x14ac:dyDescent="0.2">
      <c r="A21" s="9" t="s">
        <v>797</v>
      </c>
      <c r="B21" s="9" t="s">
        <v>1113</v>
      </c>
      <c r="C21" s="9" t="s">
        <v>349</v>
      </c>
      <c r="D21" s="64">
        <v>2100</v>
      </c>
      <c r="E21" s="60">
        <v>2091.6966000000002</v>
      </c>
      <c r="F21" s="10">
        <f t="shared" si="0"/>
        <v>8.9455199062351962</v>
      </c>
    </row>
    <row r="22" spans="1:6" x14ac:dyDescent="0.2">
      <c r="A22" s="9" t="s">
        <v>407</v>
      </c>
      <c r="B22" s="9" t="s">
        <v>1115</v>
      </c>
      <c r="C22" s="9" t="s">
        <v>408</v>
      </c>
      <c r="D22" s="64">
        <v>800</v>
      </c>
      <c r="E22" s="60">
        <v>794.7088</v>
      </c>
      <c r="F22" s="10">
        <f t="shared" si="0"/>
        <v>3.3987163291560951</v>
      </c>
    </row>
    <row r="23" spans="1:6" x14ac:dyDescent="0.2">
      <c r="A23" s="9" t="s">
        <v>409</v>
      </c>
      <c r="B23" s="9" t="s">
        <v>1238</v>
      </c>
      <c r="C23" s="9" t="s">
        <v>410</v>
      </c>
      <c r="D23" s="64">
        <v>500</v>
      </c>
      <c r="E23" s="60">
        <v>496.30099999999999</v>
      </c>
      <c r="F23" s="10">
        <f t="shared" si="0"/>
        <v>2.1225212466207739</v>
      </c>
    </row>
    <row r="24" spans="1:6" x14ac:dyDescent="0.2">
      <c r="A24" s="8" t="s">
        <v>45</v>
      </c>
      <c r="B24" s="9"/>
      <c r="C24" s="9"/>
      <c r="D24" s="64"/>
      <c r="E24" s="61">
        <f>SUM(E20:E23)</f>
        <v>5571.4446000000007</v>
      </c>
      <c r="F24" s="11">
        <f>SUM(F20:F23)</f>
        <v>23.827293392257072</v>
      </c>
    </row>
    <row r="25" spans="1:6" x14ac:dyDescent="0.2">
      <c r="A25" s="9"/>
      <c r="B25" s="9"/>
      <c r="C25" s="9"/>
      <c r="D25" s="64"/>
      <c r="E25" s="60"/>
      <c r="F25" s="10"/>
    </row>
    <row r="26" spans="1:6" x14ac:dyDescent="0.2">
      <c r="A26" s="8" t="s">
        <v>225</v>
      </c>
      <c r="B26" s="9"/>
      <c r="C26" s="9"/>
      <c r="D26" s="64"/>
      <c r="E26" s="60"/>
      <c r="F26" s="10"/>
    </row>
    <row r="27" spans="1:6" x14ac:dyDescent="0.2">
      <c r="A27" s="9" t="s">
        <v>411</v>
      </c>
      <c r="B27" s="9" t="s">
        <v>1262</v>
      </c>
      <c r="C27" s="9" t="s">
        <v>410</v>
      </c>
      <c r="D27" s="64">
        <v>460</v>
      </c>
      <c r="E27" s="60">
        <v>2287.2073999999998</v>
      </c>
      <c r="F27" s="10">
        <f t="shared" ref="F27:F30" si="1">E27/$E$37*100</f>
        <v>9.7816573045959174</v>
      </c>
    </row>
    <row r="28" spans="1:6" x14ac:dyDescent="0.2">
      <c r="A28" s="9" t="s">
        <v>412</v>
      </c>
      <c r="B28" s="9" t="s">
        <v>1276</v>
      </c>
      <c r="C28" s="9" t="s">
        <v>408</v>
      </c>
      <c r="D28" s="64">
        <v>140</v>
      </c>
      <c r="E28" s="60">
        <v>694.85990000000004</v>
      </c>
      <c r="F28" s="10">
        <f t="shared" si="1"/>
        <v>2.9716943975022945</v>
      </c>
    </row>
    <row r="29" spans="1:6" x14ac:dyDescent="0.2">
      <c r="A29" s="9" t="s">
        <v>413</v>
      </c>
      <c r="B29" s="9" t="s">
        <v>1450</v>
      </c>
      <c r="C29" s="9" t="s">
        <v>349</v>
      </c>
      <c r="D29" s="64">
        <v>100</v>
      </c>
      <c r="E29" s="60">
        <v>459.71499999999997</v>
      </c>
      <c r="F29" s="10">
        <f t="shared" si="1"/>
        <v>1.9660545815750301</v>
      </c>
    </row>
    <row r="30" spans="1:6" x14ac:dyDescent="0.2">
      <c r="A30" s="9" t="s">
        <v>414</v>
      </c>
      <c r="B30" s="9" t="s">
        <v>1225</v>
      </c>
      <c r="C30" s="9" t="s">
        <v>349</v>
      </c>
      <c r="D30" s="64">
        <v>60</v>
      </c>
      <c r="E30" s="60">
        <v>291.60359999999997</v>
      </c>
      <c r="F30" s="10">
        <f t="shared" si="1"/>
        <v>1.247095687075193</v>
      </c>
    </row>
    <row r="31" spans="1:6" x14ac:dyDescent="0.2">
      <c r="A31" s="8" t="s">
        <v>45</v>
      </c>
      <c r="B31" s="9"/>
      <c r="C31" s="9"/>
      <c r="D31" s="64"/>
      <c r="E31" s="61">
        <f>SUM(E27:E30)</f>
        <v>3733.3858999999998</v>
      </c>
      <c r="F31" s="11">
        <f>SUM(F27:F30)</f>
        <v>15.966501970748434</v>
      </c>
    </row>
    <row r="32" spans="1:6" x14ac:dyDescent="0.2">
      <c r="A32" s="9"/>
      <c r="B32" s="9"/>
      <c r="C32" s="9"/>
      <c r="D32" s="9"/>
      <c r="E32" s="60"/>
      <c r="F32" s="10"/>
    </row>
    <row r="33" spans="1:6" x14ac:dyDescent="0.2">
      <c r="A33" s="8" t="s">
        <v>45</v>
      </c>
      <c r="B33" s="9"/>
      <c r="C33" s="9"/>
      <c r="D33" s="9"/>
      <c r="E33" s="61">
        <f>E12+E24+E31+E16</f>
        <v>22523.051800000001</v>
      </c>
      <c r="F33" s="11">
        <f>F12+F24+F31+F16</f>
        <v>96.323916301277364</v>
      </c>
    </row>
    <row r="34" spans="1:6" x14ac:dyDescent="0.2">
      <c r="A34" s="9"/>
      <c r="B34" s="9"/>
      <c r="C34" s="9"/>
      <c r="D34" s="9"/>
      <c r="E34" s="60"/>
      <c r="F34" s="10"/>
    </row>
    <row r="35" spans="1:6" x14ac:dyDescent="0.2">
      <c r="A35" s="8" t="s">
        <v>46</v>
      </c>
      <c r="B35" s="9"/>
      <c r="C35" s="9"/>
      <c r="D35" s="9"/>
      <c r="E35" s="61">
        <v>859.56454789999998</v>
      </c>
      <c r="F35" s="11">
        <f t="shared" ref="F35" si="2">E35/$E$37*100</f>
        <v>3.6760836987226098</v>
      </c>
    </row>
    <row r="36" spans="1:6" x14ac:dyDescent="0.2">
      <c r="A36" s="9"/>
      <c r="B36" s="9"/>
      <c r="C36" s="9"/>
      <c r="D36" s="9"/>
      <c r="E36" s="60"/>
      <c r="F36" s="10"/>
    </row>
    <row r="37" spans="1:6" x14ac:dyDescent="0.2">
      <c r="A37" s="12" t="s">
        <v>47</v>
      </c>
      <c r="B37" s="6"/>
      <c r="C37" s="6"/>
      <c r="D37" s="6"/>
      <c r="E37" s="63">
        <f>E33+E35</f>
        <v>23382.616347900002</v>
      </c>
      <c r="F37" s="13">
        <f xml:space="preserve"> ROUND(SUM(F33:F36),2)</f>
        <v>100</v>
      </c>
    </row>
    <row r="38" spans="1:6" x14ac:dyDescent="0.2">
      <c r="A38" s="1" t="s">
        <v>109</v>
      </c>
    </row>
    <row r="40" spans="1:6" x14ac:dyDescent="0.2">
      <c r="A40" s="1" t="s">
        <v>48</v>
      </c>
    </row>
    <row r="41" spans="1:6" x14ac:dyDescent="0.2">
      <c r="A41" s="1" t="s">
        <v>49</v>
      </c>
    </row>
    <row r="42" spans="1:6" x14ac:dyDescent="0.2">
      <c r="A42" s="1" t="s">
        <v>50</v>
      </c>
    </row>
    <row r="43" spans="1:6" x14ac:dyDescent="0.2">
      <c r="A43" s="3" t="s">
        <v>851</v>
      </c>
      <c r="D43" s="14">
        <v>27.037500000000001</v>
      </c>
    </row>
    <row r="44" spans="1:6" x14ac:dyDescent="0.2">
      <c r="A44" s="3" t="s">
        <v>859</v>
      </c>
      <c r="D44" s="14">
        <v>10</v>
      </c>
    </row>
    <row r="45" spans="1:6" x14ac:dyDescent="0.2">
      <c r="A45" s="3" t="s">
        <v>853</v>
      </c>
      <c r="D45" s="14">
        <v>28.223600000000001</v>
      </c>
    </row>
    <row r="46" spans="1:6" x14ac:dyDescent="0.2">
      <c r="A46" s="3" t="s">
        <v>861</v>
      </c>
      <c r="D46" s="14">
        <v>10</v>
      </c>
    </row>
    <row r="48" spans="1:6" x14ac:dyDescent="0.2">
      <c r="A48" s="1" t="s">
        <v>54</v>
      </c>
    </row>
    <row r="49" spans="1:5" x14ac:dyDescent="0.2">
      <c r="A49" s="3" t="s">
        <v>851</v>
      </c>
      <c r="D49" s="14">
        <v>27.993500000000001</v>
      </c>
    </row>
    <row r="50" spans="1:5" x14ac:dyDescent="0.2">
      <c r="A50" s="3" t="s">
        <v>859</v>
      </c>
      <c r="D50" s="14">
        <v>10</v>
      </c>
    </row>
    <row r="51" spans="1:5" x14ac:dyDescent="0.2">
      <c r="A51" s="3" t="s">
        <v>853</v>
      </c>
      <c r="D51" s="14">
        <v>29.296399999999998</v>
      </c>
    </row>
    <row r="52" spans="1:5" x14ac:dyDescent="0.2">
      <c r="A52" s="3" t="s">
        <v>861</v>
      </c>
      <c r="D52" s="14">
        <v>10.008100000000001</v>
      </c>
    </row>
    <row r="54" spans="1:5" x14ac:dyDescent="0.2">
      <c r="A54" s="1" t="s">
        <v>55</v>
      </c>
      <c r="D54" s="15" t="s">
        <v>392</v>
      </c>
    </row>
    <row r="55" spans="1:5" x14ac:dyDescent="0.2">
      <c r="A55" s="53" t="s">
        <v>854</v>
      </c>
      <c r="B55" s="54"/>
      <c r="C55" s="87" t="s">
        <v>855</v>
      </c>
      <c r="D55" s="87"/>
    </row>
    <row r="56" spans="1:5" x14ac:dyDescent="0.2">
      <c r="A56" s="88"/>
      <c r="B56" s="88"/>
      <c r="C56" s="34" t="s">
        <v>856</v>
      </c>
      <c r="D56" s="34" t="s">
        <v>857</v>
      </c>
    </row>
    <row r="57" spans="1:5" x14ac:dyDescent="0.2">
      <c r="A57" s="41" t="s">
        <v>859</v>
      </c>
      <c r="B57" s="42"/>
      <c r="C57" s="55">
        <v>0.25034139859999993</v>
      </c>
      <c r="D57" s="55">
        <v>0.23181738339999994</v>
      </c>
    </row>
    <row r="58" spans="1:5" x14ac:dyDescent="0.2">
      <c r="A58" s="41" t="s">
        <v>861</v>
      </c>
      <c r="B58" s="42"/>
      <c r="C58" s="55">
        <v>0.26269973369999999</v>
      </c>
      <c r="D58" s="55">
        <v>0.24326126319999999</v>
      </c>
    </row>
    <row r="60" spans="1:5" x14ac:dyDescent="0.2">
      <c r="A60" s="1" t="s">
        <v>57</v>
      </c>
      <c r="D60" s="18">
        <v>0.94474591999310575</v>
      </c>
      <c r="E60" s="2" t="s">
        <v>858</v>
      </c>
    </row>
  </sheetData>
  <sortState xmlns:xlrd2="http://schemas.microsoft.com/office/spreadsheetml/2017/richdata2" ref="A20:F23">
    <sortCondition descending="1" ref="D20:D23"/>
  </sortState>
  <mergeCells count="3">
    <mergeCell ref="A1:F1"/>
    <mergeCell ref="C55:D55"/>
    <mergeCell ref="A56:B5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6D98D-4B6F-4B90-A79B-18ACCEF96968}">
  <dimension ref="A1:F139"/>
  <sheetViews>
    <sheetView showGridLines="0" workbookViewId="0">
      <selection sqref="A1:F1"/>
    </sheetView>
  </sheetViews>
  <sheetFormatPr defaultRowHeight="11.25" x14ac:dyDescent="0.2"/>
  <cols>
    <col min="1" max="1" width="38.7109375" style="3" bestFit="1" customWidth="1"/>
    <col min="2" max="2" width="62.85546875" style="3" bestFit="1" customWidth="1"/>
    <col min="3" max="3" width="11.5703125" style="3" bestFit="1" customWidth="1"/>
    <col min="4" max="4" width="9" style="71" bestFit="1" customWidth="1"/>
    <col min="5" max="5" width="23" style="68" bestFit="1" customWidth="1"/>
    <col min="6" max="6" width="13.5703125" style="2" bestFit="1" customWidth="1"/>
    <col min="7" max="16384" width="9.140625" style="3"/>
  </cols>
  <sheetData>
    <row r="1" spans="1:6" x14ac:dyDescent="0.2">
      <c r="A1" s="86" t="s">
        <v>258</v>
      </c>
      <c r="B1" s="86"/>
      <c r="C1" s="86"/>
      <c r="D1" s="86"/>
      <c r="E1" s="86"/>
      <c r="F1" s="86"/>
    </row>
    <row r="3" spans="1:6" s="1" customFormat="1" x14ac:dyDescent="0.2">
      <c r="A3" s="4" t="s">
        <v>0</v>
      </c>
      <c r="B3" s="4" t="s">
        <v>1</v>
      </c>
      <c r="C3" s="4" t="s">
        <v>2</v>
      </c>
      <c r="D3" s="69" t="s">
        <v>3</v>
      </c>
      <c r="E3" s="67" t="s">
        <v>4</v>
      </c>
      <c r="F3" s="5" t="s">
        <v>5</v>
      </c>
    </row>
    <row r="4" spans="1:6" x14ac:dyDescent="0.2">
      <c r="A4" s="6"/>
      <c r="B4" s="6"/>
      <c r="C4" s="6"/>
      <c r="D4" s="70"/>
      <c r="E4" s="62"/>
      <c r="F4" s="7"/>
    </row>
    <row r="5" spans="1:6" x14ac:dyDescent="0.2">
      <c r="A5" s="8" t="s">
        <v>6</v>
      </c>
      <c r="B5" s="9"/>
      <c r="C5" s="9"/>
      <c r="D5" s="64"/>
      <c r="E5" s="60"/>
      <c r="F5" s="10"/>
    </row>
    <row r="6" spans="1:6" x14ac:dyDescent="0.2">
      <c r="A6" s="8" t="s">
        <v>7</v>
      </c>
      <c r="B6" s="9"/>
      <c r="C6" s="9"/>
      <c r="D6" s="64"/>
      <c r="E6" s="60"/>
      <c r="F6" s="10"/>
    </row>
    <row r="7" spans="1:6" x14ac:dyDescent="0.2">
      <c r="A7" s="9" t="s">
        <v>60</v>
      </c>
      <c r="B7" s="9" t="s">
        <v>961</v>
      </c>
      <c r="C7" s="9" t="s">
        <v>61</v>
      </c>
      <c r="D7" s="64">
        <v>2750</v>
      </c>
      <c r="E7" s="60">
        <v>26624.235000000001</v>
      </c>
      <c r="F7" s="10">
        <v>6.8406524466786003</v>
      </c>
    </row>
    <row r="8" spans="1:6" x14ac:dyDescent="0.2">
      <c r="A8" s="9" t="s">
        <v>59</v>
      </c>
      <c r="B8" s="9" t="s">
        <v>947</v>
      </c>
      <c r="C8" s="9" t="s">
        <v>13</v>
      </c>
      <c r="D8" s="64">
        <v>1150</v>
      </c>
      <c r="E8" s="60">
        <v>11596.002</v>
      </c>
      <c r="F8" s="10">
        <v>2.97939901195245</v>
      </c>
    </row>
    <row r="9" spans="1:6" x14ac:dyDescent="0.2">
      <c r="A9" s="9" t="s">
        <v>140</v>
      </c>
      <c r="B9" s="9" t="s">
        <v>965</v>
      </c>
      <c r="C9" s="9" t="s">
        <v>118</v>
      </c>
      <c r="D9" s="64">
        <v>1112</v>
      </c>
      <c r="E9" s="60">
        <v>10877.0836</v>
      </c>
      <c r="F9" s="10">
        <v>2.7946849380298699</v>
      </c>
    </row>
    <row r="10" spans="1:6" x14ac:dyDescent="0.2">
      <c r="A10" s="9" t="s">
        <v>34</v>
      </c>
      <c r="B10" s="9" t="s">
        <v>964</v>
      </c>
      <c r="C10" s="9" t="s">
        <v>13</v>
      </c>
      <c r="D10" s="64">
        <v>1050</v>
      </c>
      <c r="E10" s="60">
        <v>10462.137000000001</v>
      </c>
      <c r="F10" s="10">
        <v>2.6880713405112502</v>
      </c>
    </row>
    <row r="11" spans="1:6" x14ac:dyDescent="0.2">
      <c r="A11" s="9" t="s">
        <v>124</v>
      </c>
      <c r="B11" s="82" t="s">
        <v>1306</v>
      </c>
      <c r="C11" s="9" t="s">
        <v>118</v>
      </c>
      <c r="D11" s="64">
        <v>5170</v>
      </c>
      <c r="E11" s="60">
        <v>10429.58576</v>
      </c>
      <c r="F11" s="10">
        <v>2.6797078431357102</v>
      </c>
    </row>
    <row r="12" spans="1:6" x14ac:dyDescent="0.2">
      <c r="A12" s="9" t="s">
        <v>141</v>
      </c>
      <c r="B12" s="9" t="s">
        <v>1010</v>
      </c>
      <c r="C12" s="9" t="s">
        <v>142</v>
      </c>
      <c r="D12" s="64">
        <v>1000</v>
      </c>
      <c r="E12" s="60">
        <v>10011.636500000001</v>
      </c>
      <c r="F12" s="10">
        <v>2.5723227622871301</v>
      </c>
    </row>
    <row r="13" spans="1:6" x14ac:dyDescent="0.2">
      <c r="A13" s="9" t="s">
        <v>123</v>
      </c>
      <c r="B13" s="9" t="s">
        <v>1131</v>
      </c>
      <c r="C13" s="9" t="s">
        <v>116</v>
      </c>
      <c r="D13" s="64">
        <v>1000</v>
      </c>
      <c r="E13" s="60">
        <v>10004.784</v>
      </c>
      <c r="F13" s="10">
        <v>2.5705621268776699</v>
      </c>
    </row>
    <row r="14" spans="1:6" x14ac:dyDescent="0.2">
      <c r="A14" s="9" t="s">
        <v>130</v>
      </c>
      <c r="B14" s="9" t="s">
        <v>1307</v>
      </c>
      <c r="C14" s="9" t="s">
        <v>100</v>
      </c>
      <c r="D14" s="64">
        <v>850</v>
      </c>
      <c r="E14" s="60">
        <v>9331.6740000000009</v>
      </c>
      <c r="F14" s="10">
        <v>2.3976177561423699</v>
      </c>
    </row>
    <row r="15" spans="1:6" x14ac:dyDescent="0.2">
      <c r="A15" s="9" t="s">
        <v>113</v>
      </c>
      <c r="B15" s="9" t="s">
        <v>953</v>
      </c>
      <c r="C15" s="9" t="s">
        <v>114</v>
      </c>
      <c r="D15" s="64">
        <v>940</v>
      </c>
      <c r="E15" s="60">
        <v>9173.1592000000001</v>
      </c>
      <c r="F15" s="10">
        <v>2.35689002614544</v>
      </c>
    </row>
    <row r="16" spans="1:6" x14ac:dyDescent="0.2">
      <c r="A16" s="9" t="s">
        <v>119</v>
      </c>
      <c r="B16" s="9" t="s">
        <v>972</v>
      </c>
      <c r="C16" s="9" t="s">
        <v>18</v>
      </c>
      <c r="D16" s="64">
        <v>937</v>
      </c>
      <c r="E16" s="60">
        <v>7456.2993100000003</v>
      </c>
      <c r="F16" s="10">
        <v>1.9157715561825299</v>
      </c>
    </row>
    <row r="17" spans="1:6" x14ac:dyDescent="0.2">
      <c r="A17" s="9" t="s">
        <v>120</v>
      </c>
      <c r="B17" s="9" t="s">
        <v>1129</v>
      </c>
      <c r="C17" s="9" t="s">
        <v>20</v>
      </c>
      <c r="D17" s="64">
        <v>682</v>
      </c>
      <c r="E17" s="60">
        <v>6489.1958999999997</v>
      </c>
      <c r="F17" s="10">
        <v>1.6672904896727301</v>
      </c>
    </row>
    <row r="18" spans="1:6" x14ac:dyDescent="0.2">
      <c r="A18" s="9" t="s">
        <v>126</v>
      </c>
      <c r="B18" s="9" t="s">
        <v>967</v>
      </c>
      <c r="C18" s="9" t="s">
        <v>127</v>
      </c>
      <c r="D18" s="64">
        <v>11</v>
      </c>
      <c r="E18" s="60">
        <v>5595.2655000000004</v>
      </c>
      <c r="F18" s="10">
        <v>1.4376100057857599</v>
      </c>
    </row>
    <row r="19" spans="1:6" x14ac:dyDescent="0.2">
      <c r="A19" s="9" t="s">
        <v>229</v>
      </c>
      <c r="B19" s="9" t="s">
        <v>969</v>
      </c>
      <c r="C19" s="9" t="s">
        <v>162</v>
      </c>
      <c r="D19" s="64">
        <v>560</v>
      </c>
      <c r="E19" s="60">
        <v>5394.5752000000002</v>
      </c>
      <c r="F19" s="10">
        <v>1.3860459855718501</v>
      </c>
    </row>
    <row r="20" spans="1:6" x14ac:dyDescent="0.2">
      <c r="A20" s="9" t="s">
        <v>62</v>
      </c>
      <c r="B20" s="9" t="s">
        <v>950</v>
      </c>
      <c r="C20" s="9" t="s">
        <v>18</v>
      </c>
      <c r="D20" s="64">
        <v>585</v>
      </c>
      <c r="E20" s="60">
        <v>5394.1972500000002</v>
      </c>
      <c r="F20" s="10">
        <v>1.38594887763271</v>
      </c>
    </row>
    <row r="21" spans="1:6" x14ac:dyDescent="0.2">
      <c r="A21" s="9" t="s">
        <v>26</v>
      </c>
      <c r="B21" s="82" t="s">
        <v>1431</v>
      </c>
      <c r="C21" s="9" t="s">
        <v>9</v>
      </c>
      <c r="D21" s="64">
        <v>500</v>
      </c>
      <c r="E21" s="60">
        <v>5006.3999999999996</v>
      </c>
      <c r="F21" s="10">
        <v>1.2863108520883999</v>
      </c>
    </row>
    <row r="22" spans="1:6" x14ac:dyDescent="0.2">
      <c r="A22" s="9" t="s">
        <v>230</v>
      </c>
      <c r="B22" s="9" t="s">
        <v>1308</v>
      </c>
      <c r="C22" s="9" t="s">
        <v>162</v>
      </c>
      <c r="D22" s="64">
        <v>500</v>
      </c>
      <c r="E22" s="60">
        <v>4941.4849999999997</v>
      </c>
      <c r="F22" s="10">
        <v>1.2696320271916</v>
      </c>
    </row>
    <row r="23" spans="1:6" x14ac:dyDescent="0.2">
      <c r="A23" s="9" t="s">
        <v>144</v>
      </c>
      <c r="B23" s="9" t="s">
        <v>1069</v>
      </c>
      <c r="C23" s="9" t="s">
        <v>116</v>
      </c>
      <c r="D23" s="64">
        <v>450</v>
      </c>
      <c r="E23" s="60">
        <v>4395.2669999999998</v>
      </c>
      <c r="F23" s="10">
        <v>1.1292904362268299</v>
      </c>
    </row>
    <row r="24" spans="1:6" x14ac:dyDescent="0.2">
      <c r="A24" s="9" t="s">
        <v>231</v>
      </c>
      <c r="B24" s="9" t="s">
        <v>963</v>
      </c>
      <c r="C24" s="9" t="s">
        <v>127</v>
      </c>
      <c r="D24" s="64">
        <v>8</v>
      </c>
      <c r="E24" s="60">
        <v>4069.2840000000001</v>
      </c>
      <c r="F24" s="10">
        <v>1.04553454966237</v>
      </c>
    </row>
    <row r="25" spans="1:6" x14ac:dyDescent="0.2">
      <c r="A25" s="9" t="s">
        <v>232</v>
      </c>
      <c r="B25" s="9" t="s">
        <v>1285</v>
      </c>
      <c r="C25" s="9" t="s">
        <v>18</v>
      </c>
      <c r="D25" s="64">
        <v>475</v>
      </c>
      <c r="E25" s="60">
        <v>3779.77925</v>
      </c>
      <c r="F25" s="10">
        <v>0.97115114009538595</v>
      </c>
    </row>
    <row r="26" spans="1:6" x14ac:dyDescent="0.2">
      <c r="A26" s="9" t="s">
        <v>150</v>
      </c>
      <c r="B26" s="9" t="s">
        <v>1309</v>
      </c>
      <c r="C26" s="9" t="s">
        <v>151</v>
      </c>
      <c r="D26" s="64">
        <v>300</v>
      </c>
      <c r="E26" s="60">
        <v>3043.7069999999999</v>
      </c>
      <c r="F26" s="10">
        <v>0.78202967095665898</v>
      </c>
    </row>
    <row r="27" spans="1:6" x14ac:dyDescent="0.2">
      <c r="A27" s="9" t="s">
        <v>233</v>
      </c>
      <c r="B27" s="9" t="s">
        <v>1310</v>
      </c>
      <c r="C27" s="9" t="s">
        <v>127</v>
      </c>
      <c r="D27" s="64">
        <v>300</v>
      </c>
      <c r="E27" s="60">
        <v>2981.4929999999999</v>
      </c>
      <c r="F27" s="10">
        <v>0.76604482289181697</v>
      </c>
    </row>
    <row r="28" spans="1:6" x14ac:dyDescent="0.2">
      <c r="A28" s="9" t="s">
        <v>146</v>
      </c>
      <c r="B28" s="9" t="s">
        <v>975</v>
      </c>
      <c r="C28" s="9" t="s">
        <v>118</v>
      </c>
      <c r="D28" s="64">
        <v>300</v>
      </c>
      <c r="E28" s="60">
        <v>2912.7539999999999</v>
      </c>
      <c r="F28" s="10">
        <v>0.74838348507188501</v>
      </c>
    </row>
    <row r="29" spans="1:6" x14ac:dyDescent="0.2">
      <c r="A29" s="9" t="s">
        <v>38</v>
      </c>
      <c r="B29" s="9" t="s">
        <v>1134</v>
      </c>
      <c r="C29" s="9" t="s">
        <v>39</v>
      </c>
      <c r="D29" s="64">
        <v>300</v>
      </c>
      <c r="E29" s="60">
        <v>2910.0419999999999</v>
      </c>
      <c r="F29" s="10">
        <v>0.74768668197367805</v>
      </c>
    </row>
    <row r="30" spans="1:6" x14ac:dyDescent="0.2">
      <c r="A30" s="9" t="s">
        <v>160</v>
      </c>
      <c r="B30" s="9" t="s">
        <v>1168</v>
      </c>
      <c r="C30" s="9" t="s">
        <v>22</v>
      </c>
      <c r="D30" s="64">
        <v>280</v>
      </c>
      <c r="E30" s="60">
        <v>2789.8892000000001</v>
      </c>
      <c r="F30" s="10">
        <v>0.71681542707019297</v>
      </c>
    </row>
    <row r="31" spans="1:6" x14ac:dyDescent="0.2">
      <c r="A31" s="9" t="s">
        <v>234</v>
      </c>
      <c r="B31" s="9" t="s">
        <v>1311</v>
      </c>
      <c r="C31" s="9" t="s">
        <v>118</v>
      </c>
      <c r="D31" s="64">
        <v>270</v>
      </c>
      <c r="E31" s="60">
        <v>2595.2292000000002</v>
      </c>
      <c r="F31" s="10">
        <v>0.66680079170994899</v>
      </c>
    </row>
    <row r="32" spans="1:6" x14ac:dyDescent="0.2">
      <c r="A32" s="9" t="s">
        <v>174</v>
      </c>
      <c r="B32" s="9" t="s">
        <v>1138</v>
      </c>
      <c r="C32" s="9" t="s">
        <v>135</v>
      </c>
      <c r="D32" s="64">
        <v>250</v>
      </c>
      <c r="E32" s="60">
        <v>2493.0450000000001</v>
      </c>
      <c r="F32" s="10">
        <v>0.640546268425359</v>
      </c>
    </row>
    <row r="33" spans="1:6" x14ac:dyDescent="0.2">
      <c r="A33" s="9" t="s">
        <v>235</v>
      </c>
      <c r="B33" s="9" t="s">
        <v>1148</v>
      </c>
      <c r="C33" s="9" t="s">
        <v>162</v>
      </c>
      <c r="D33" s="64">
        <v>250</v>
      </c>
      <c r="E33" s="60">
        <v>2482.2224999999999</v>
      </c>
      <c r="F33" s="10">
        <v>0.63776560783157399</v>
      </c>
    </row>
    <row r="34" spans="1:6" x14ac:dyDescent="0.2">
      <c r="A34" s="9" t="s">
        <v>236</v>
      </c>
      <c r="B34" s="9" t="s">
        <v>1063</v>
      </c>
      <c r="C34" s="9" t="s">
        <v>127</v>
      </c>
      <c r="D34" s="64">
        <v>250</v>
      </c>
      <c r="E34" s="60">
        <v>2464.5174999999999</v>
      </c>
      <c r="F34" s="10">
        <v>0.633216603829451</v>
      </c>
    </row>
    <row r="35" spans="1:6" x14ac:dyDescent="0.2">
      <c r="A35" s="9" t="s">
        <v>155</v>
      </c>
      <c r="B35" s="9" t="s">
        <v>1069</v>
      </c>
      <c r="C35" s="9" t="s">
        <v>116</v>
      </c>
      <c r="D35" s="64">
        <v>250</v>
      </c>
      <c r="E35" s="60">
        <v>2438.63</v>
      </c>
      <c r="F35" s="10">
        <v>0.62656524313445405</v>
      </c>
    </row>
    <row r="36" spans="1:6" x14ac:dyDescent="0.2">
      <c r="A36" s="9" t="s">
        <v>147</v>
      </c>
      <c r="B36" s="9" t="s">
        <v>1161</v>
      </c>
      <c r="C36" s="9" t="s">
        <v>114</v>
      </c>
      <c r="D36" s="64">
        <v>250</v>
      </c>
      <c r="E36" s="60">
        <v>2257.3625000000002</v>
      </c>
      <c r="F36" s="10">
        <v>0.57999158693819797</v>
      </c>
    </row>
    <row r="37" spans="1:6" x14ac:dyDescent="0.2">
      <c r="A37" s="9" t="s">
        <v>149</v>
      </c>
      <c r="B37" s="9" t="s">
        <v>1135</v>
      </c>
      <c r="C37" s="9" t="s">
        <v>116</v>
      </c>
      <c r="D37" s="64">
        <v>211</v>
      </c>
      <c r="E37" s="60">
        <v>2192.5917300000001</v>
      </c>
      <c r="F37" s="10">
        <v>0.56334981953065499</v>
      </c>
    </row>
    <row r="38" spans="1:6" x14ac:dyDescent="0.2">
      <c r="A38" s="9" t="s">
        <v>180</v>
      </c>
      <c r="B38" s="9" t="s">
        <v>1156</v>
      </c>
      <c r="C38" s="9" t="s">
        <v>181</v>
      </c>
      <c r="D38" s="64">
        <v>210</v>
      </c>
      <c r="E38" s="60">
        <v>2015.3027999999999</v>
      </c>
      <c r="F38" s="10">
        <v>0.51779839043706699</v>
      </c>
    </row>
    <row r="39" spans="1:6" x14ac:dyDescent="0.2">
      <c r="A39" s="9" t="s">
        <v>237</v>
      </c>
      <c r="B39" s="9" t="s">
        <v>1312</v>
      </c>
      <c r="C39" s="9" t="s">
        <v>127</v>
      </c>
      <c r="D39" s="64">
        <v>200</v>
      </c>
      <c r="E39" s="60">
        <v>1987.7</v>
      </c>
      <c r="F39" s="10">
        <v>0.51070631205978501</v>
      </c>
    </row>
    <row r="40" spans="1:6" x14ac:dyDescent="0.2">
      <c r="A40" s="9" t="s">
        <v>163</v>
      </c>
      <c r="B40" s="9" t="s">
        <v>1145</v>
      </c>
      <c r="C40" s="9" t="s">
        <v>114</v>
      </c>
      <c r="D40" s="64">
        <v>200</v>
      </c>
      <c r="E40" s="60">
        <v>1969.422</v>
      </c>
      <c r="F40" s="10">
        <v>0.50601008527917002</v>
      </c>
    </row>
    <row r="41" spans="1:6" x14ac:dyDescent="0.2">
      <c r="A41" s="9" t="s">
        <v>154</v>
      </c>
      <c r="B41" s="9" t="s">
        <v>1136</v>
      </c>
      <c r="C41" s="9" t="s">
        <v>106</v>
      </c>
      <c r="D41" s="64">
        <v>200</v>
      </c>
      <c r="E41" s="60">
        <v>1964.6020000000001</v>
      </c>
      <c r="F41" s="10">
        <v>0.50477166679341801</v>
      </c>
    </row>
    <row r="42" spans="1:6" x14ac:dyDescent="0.2">
      <c r="A42" s="9" t="s">
        <v>172</v>
      </c>
      <c r="B42" s="9" t="s">
        <v>976</v>
      </c>
      <c r="C42" s="9" t="s">
        <v>114</v>
      </c>
      <c r="D42" s="64">
        <v>170</v>
      </c>
      <c r="E42" s="60">
        <v>1767.4611</v>
      </c>
      <c r="F42" s="10">
        <v>0.454119605619626</v>
      </c>
    </row>
    <row r="43" spans="1:6" x14ac:dyDescent="0.2">
      <c r="A43" s="9" t="s">
        <v>64</v>
      </c>
      <c r="B43" s="9" t="s">
        <v>951</v>
      </c>
      <c r="C43" s="9" t="s">
        <v>65</v>
      </c>
      <c r="D43" s="64">
        <v>170</v>
      </c>
      <c r="E43" s="60">
        <v>1678.4457</v>
      </c>
      <c r="F43" s="10">
        <v>0.43124858552075501</v>
      </c>
    </row>
    <row r="44" spans="1:6" x14ac:dyDescent="0.2">
      <c r="A44" s="9" t="s">
        <v>156</v>
      </c>
      <c r="B44" s="9" t="s">
        <v>971</v>
      </c>
      <c r="C44" s="9" t="s">
        <v>118</v>
      </c>
      <c r="D44" s="64">
        <v>160</v>
      </c>
      <c r="E44" s="60">
        <v>1577.3440000000001</v>
      </c>
      <c r="F44" s="10">
        <v>0.40527219252886698</v>
      </c>
    </row>
    <row r="45" spans="1:6" x14ac:dyDescent="0.2">
      <c r="A45" s="9" t="s">
        <v>175</v>
      </c>
      <c r="B45" s="9" t="s">
        <v>1154</v>
      </c>
      <c r="C45" s="9" t="s">
        <v>22</v>
      </c>
      <c r="D45" s="64">
        <v>140</v>
      </c>
      <c r="E45" s="60">
        <v>1399.7438</v>
      </c>
      <c r="F45" s="10">
        <v>0.359640787808296</v>
      </c>
    </row>
    <row r="46" spans="1:6" x14ac:dyDescent="0.2">
      <c r="A46" s="9" t="s">
        <v>143</v>
      </c>
      <c r="B46" s="9" t="s">
        <v>1139</v>
      </c>
      <c r="C46" s="9" t="s">
        <v>13</v>
      </c>
      <c r="D46" s="64">
        <v>100</v>
      </c>
      <c r="E46" s="60">
        <v>1000.708</v>
      </c>
      <c r="F46" s="10">
        <v>0.25711520457248199</v>
      </c>
    </row>
    <row r="47" spans="1:6" x14ac:dyDescent="0.2">
      <c r="A47" s="9" t="s">
        <v>238</v>
      </c>
      <c r="B47" s="9" t="s">
        <v>1056</v>
      </c>
      <c r="C47" s="9" t="s">
        <v>127</v>
      </c>
      <c r="D47" s="64">
        <v>100</v>
      </c>
      <c r="E47" s="60">
        <v>999.98188330000005</v>
      </c>
      <c r="F47" s="10">
        <v>0.25692864101561702</v>
      </c>
    </row>
    <row r="48" spans="1:6" x14ac:dyDescent="0.2">
      <c r="A48" s="9" t="s">
        <v>239</v>
      </c>
      <c r="B48" s="9" t="s">
        <v>1050</v>
      </c>
      <c r="C48" s="9" t="s">
        <v>127</v>
      </c>
      <c r="D48" s="64">
        <v>100</v>
      </c>
      <c r="E48" s="60">
        <v>999.68</v>
      </c>
      <c r="F48" s="10">
        <v>0.25685107714440097</v>
      </c>
    </row>
    <row r="49" spans="1:6" x14ac:dyDescent="0.2">
      <c r="A49" s="9" t="s">
        <v>170</v>
      </c>
      <c r="B49" s="9" t="s">
        <v>973</v>
      </c>
      <c r="C49" s="9" t="s">
        <v>114</v>
      </c>
      <c r="D49" s="64">
        <v>100</v>
      </c>
      <c r="E49" s="60">
        <v>991.76900000000001</v>
      </c>
      <c r="F49" s="10">
        <v>0.25481847784133499</v>
      </c>
    </row>
    <row r="50" spans="1:6" x14ac:dyDescent="0.2">
      <c r="A50" s="9" t="s">
        <v>68</v>
      </c>
      <c r="B50" s="82" t="s">
        <v>1282</v>
      </c>
      <c r="C50" s="9" t="s">
        <v>13</v>
      </c>
      <c r="D50" s="64">
        <v>100</v>
      </c>
      <c r="E50" s="60">
        <v>964.57500000000005</v>
      </c>
      <c r="F50" s="10">
        <v>0.24783143379537501</v>
      </c>
    </row>
    <row r="51" spans="1:6" x14ac:dyDescent="0.2">
      <c r="A51" s="9" t="s">
        <v>27</v>
      </c>
      <c r="B51" s="9" t="s">
        <v>942</v>
      </c>
      <c r="C51" s="9" t="s">
        <v>28</v>
      </c>
      <c r="D51" s="64">
        <v>58</v>
      </c>
      <c r="E51" s="60">
        <v>575.58330000000001</v>
      </c>
      <c r="F51" s="10">
        <v>0.147886514275897</v>
      </c>
    </row>
    <row r="52" spans="1:6" x14ac:dyDescent="0.2">
      <c r="A52" s="9" t="s">
        <v>240</v>
      </c>
      <c r="B52" s="9" t="s">
        <v>1313</v>
      </c>
      <c r="C52" s="9" t="s">
        <v>28</v>
      </c>
      <c r="D52" s="64">
        <v>50</v>
      </c>
      <c r="E52" s="60">
        <v>504.79750000000001</v>
      </c>
      <c r="F52" s="10">
        <v>0.12969928538612399</v>
      </c>
    </row>
    <row r="53" spans="1:6" x14ac:dyDescent="0.2">
      <c r="A53" s="9" t="s">
        <v>178</v>
      </c>
      <c r="B53" s="9" t="s">
        <v>1165</v>
      </c>
      <c r="C53" s="9" t="s">
        <v>20</v>
      </c>
      <c r="D53" s="64">
        <v>50</v>
      </c>
      <c r="E53" s="60">
        <v>502.82799999999997</v>
      </c>
      <c r="F53" s="10">
        <v>0.12919325526004799</v>
      </c>
    </row>
    <row r="54" spans="1:6" x14ac:dyDescent="0.2">
      <c r="A54" s="9" t="s">
        <v>81</v>
      </c>
      <c r="B54" s="82" t="s">
        <v>1151</v>
      </c>
      <c r="C54" s="9" t="s">
        <v>13</v>
      </c>
      <c r="D54" s="64">
        <v>50</v>
      </c>
      <c r="E54" s="60">
        <v>482.3295</v>
      </c>
      <c r="F54" s="10">
        <v>0.123926508096111</v>
      </c>
    </row>
    <row r="55" spans="1:6" x14ac:dyDescent="0.2">
      <c r="A55" s="9" t="s">
        <v>125</v>
      </c>
      <c r="B55" s="9" t="s">
        <v>962</v>
      </c>
      <c r="C55" s="9" t="s">
        <v>28</v>
      </c>
      <c r="D55" s="64">
        <v>40</v>
      </c>
      <c r="E55" s="60">
        <v>409.77640000000002</v>
      </c>
      <c r="F55" s="10">
        <v>0.10528520099267299</v>
      </c>
    </row>
    <row r="56" spans="1:6" x14ac:dyDescent="0.2">
      <c r="A56" s="9" t="s">
        <v>241</v>
      </c>
      <c r="B56" s="9" t="s">
        <v>1008</v>
      </c>
      <c r="C56" s="9" t="s">
        <v>39</v>
      </c>
      <c r="D56" s="64">
        <v>40</v>
      </c>
      <c r="E56" s="60">
        <v>399.50760000000002</v>
      </c>
      <c r="F56" s="10">
        <v>0.102646804364771</v>
      </c>
    </row>
    <row r="57" spans="1:6" x14ac:dyDescent="0.2">
      <c r="A57" s="9" t="s">
        <v>179</v>
      </c>
      <c r="B57" s="9" t="s">
        <v>979</v>
      </c>
      <c r="C57" s="9" t="s">
        <v>20</v>
      </c>
      <c r="D57" s="64">
        <v>20</v>
      </c>
      <c r="E57" s="60">
        <v>205.63059999999999</v>
      </c>
      <c r="F57" s="10">
        <v>5.2833347775137499E-2</v>
      </c>
    </row>
    <row r="58" spans="1:6" x14ac:dyDescent="0.2">
      <c r="A58" s="9" t="s">
        <v>121</v>
      </c>
      <c r="B58" s="9" t="s">
        <v>959</v>
      </c>
      <c r="C58" s="9" t="s">
        <v>122</v>
      </c>
      <c r="D58" s="64">
        <v>100</v>
      </c>
      <c r="E58" s="60">
        <v>95.594899999999996</v>
      </c>
      <c r="F58" s="10">
        <v>2.4561512718581199E-2</v>
      </c>
    </row>
    <row r="59" spans="1:6" x14ac:dyDescent="0.2">
      <c r="A59" s="8" t="s">
        <v>45</v>
      </c>
      <c r="B59" s="9"/>
      <c r="C59" s="9"/>
      <c r="D59" s="64"/>
      <c r="E59" s="61">
        <f>SUM(E7:E58)</f>
        <v>215086.31218329998</v>
      </c>
      <c r="F59" s="11">
        <f>SUM(F7:F58)</f>
        <v>55.262835070520062</v>
      </c>
    </row>
    <row r="60" spans="1:6" x14ac:dyDescent="0.2">
      <c r="A60" s="9"/>
      <c r="B60" s="9"/>
      <c r="C60" s="9"/>
      <c r="D60" s="64"/>
      <c r="E60" s="60"/>
      <c r="F60" s="10"/>
    </row>
    <row r="61" spans="1:6" x14ac:dyDescent="0.2">
      <c r="A61" s="8" t="s">
        <v>98</v>
      </c>
      <c r="B61" s="9"/>
      <c r="C61" s="9"/>
      <c r="D61" s="64"/>
      <c r="E61" s="60"/>
      <c r="F61" s="10"/>
    </row>
    <row r="62" spans="1:6" x14ac:dyDescent="0.2">
      <c r="A62" s="9" t="s">
        <v>213</v>
      </c>
      <c r="B62" s="9" t="s">
        <v>1101</v>
      </c>
      <c r="C62" s="9" t="s">
        <v>185</v>
      </c>
      <c r="D62" s="64">
        <v>740</v>
      </c>
      <c r="E62" s="60">
        <v>12744.7462</v>
      </c>
      <c r="F62" s="10">
        <v>3.2745496452884999</v>
      </c>
    </row>
    <row r="63" spans="1:6" x14ac:dyDescent="0.2">
      <c r="A63" s="9" t="s">
        <v>242</v>
      </c>
      <c r="B63" s="9" t="s">
        <v>982</v>
      </c>
      <c r="C63" s="9" t="s">
        <v>222</v>
      </c>
      <c r="D63" s="64">
        <v>11978</v>
      </c>
      <c r="E63" s="60">
        <v>11502.665048000001</v>
      </c>
      <c r="F63" s="10">
        <v>2.95541764125525</v>
      </c>
    </row>
    <row r="64" spans="1:6" x14ac:dyDescent="0.2">
      <c r="A64" s="9" t="s">
        <v>214</v>
      </c>
      <c r="B64" s="9" t="s">
        <v>984</v>
      </c>
      <c r="C64" s="9" t="s">
        <v>206</v>
      </c>
      <c r="D64" s="64">
        <v>100</v>
      </c>
      <c r="E64" s="60">
        <v>10705.8</v>
      </c>
      <c r="F64" s="10">
        <v>2.75067647816554</v>
      </c>
    </row>
    <row r="65" spans="1:6" x14ac:dyDescent="0.2">
      <c r="A65" s="9" t="s">
        <v>243</v>
      </c>
      <c r="B65" s="9" t="s">
        <v>1192</v>
      </c>
      <c r="C65" s="9" t="s">
        <v>187</v>
      </c>
      <c r="D65" s="64">
        <v>1000</v>
      </c>
      <c r="E65" s="60">
        <v>9744.56</v>
      </c>
      <c r="F65" s="10">
        <v>2.5037019169116599</v>
      </c>
    </row>
    <row r="66" spans="1:6" x14ac:dyDescent="0.2">
      <c r="A66" s="9" t="s">
        <v>244</v>
      </c>
      <c r="B66" s="9" t="s">
        <v>989</v>
      </c>
      <c r="C66" s="9" t="s">
        <v>193</v>
      </c>
      <c r="D66" s="64">
        <v>9000</v>
      </c>
      <c r="E66" s="60">
        <v>9172.3590000000004</v>
      </c>
      <c r="F66" s="10">
        <v>2.35668442812214</v>
      </c>
    </row>
    <row r="67" spans="1:6" x14ac:dyDescent="0.2">
      <c r="A67" s="9" t="s">
        <v>201</v>
      </c>
      <c r="B67" s="9" t="s">
        <v>991</v>
      </c>
      <c r="C67" s="9" t="s">
        <v>202</v>
      </c>
      <c r="D67" s="64">
        <v>950</v>
      </c>
      <c r="E67" s="60">
        <v>9127.3150000000005</v>
      </c>
      <c r="F67" s="10">
        <v>2.34511112474617</v>
      </c>
    </row>
    <row r="68" spans="1:6" x14ac:dyDescent="0.2">
      <c r="A68" s="9" t="s">
        <v>183</v>
      </c>
      <c r="B68" s="9" t="s">
        <v>998</v>
      </c>
      <c r="C68" s="9" t="s">
        <v>127</v>
      </c>
      <c r="D68" s="64">
        <v>14</v>
      </c>
      <c r="E68" s="60">
        <v>6979.1260000000002</v>
      </c>
      <c r="F68" s="10">
        <v>1.79316984497689</v>
      </c>
    </row>
    <row r="69" spans="1:6" x14ac:dyDescent="0.2">
      <c r="A69" s="9" t="s">
        <v>251</v>
      </c>
      <c r="B69" s="9" t="s">
        <v>983</v>
      </c>
      <c r="C69" s="9" t="s">
        <v>100</v>
      </c>
      <c r="D69" s="64">
        <v>500</v>
      </c>
      <c r="E69" s="60">
        <v>5423.1549999999997</v>
      </c>
      <c r="F69" s="10">
        <v>1.39338908777913</v>
      </c>
    </row>
    <row r="70" spans="1:6" x14ac:dyDescent="0.2">
      <c r="A70" s="9" t="s">
        <v>245</v>
      </c>
      <c r="B70" s="9" t="s">
        <v>980</v>
      </c>
      <c r="C70" s="9" t="s">
        <v>206</v>
      </c>
      <c r="D70" s="64">
        <v>550</v>
      </c>
      <c r="E70" s="60">
        <v>5414.2110000000002</v>
      </c>
      <c r="F70" s="10">
        <v>1.3910910763815101</v>
      </c>
    </row>
    <row r="71" spans="1:6" x14ac:dyDescent="0.2">
      <c r="A71" s="9" t="s">
        <v>252</v>
      </c>
      <c r="B71" s="9" t="s">
        <v>1105</v>
      </c>
      <c r="C71" s="9" t="s">
        <v>187</v>
      </c>
      <c r="D71" s="64">
        <v>500</v>
      </c>
      <c r="E71" s="60">
        <v>4933.9350000000004</v>
      </c>
      <c r="F71" s="10">
        <v>1.2676921808083199</v>
      </c>
    </row>
    <row r="72" spans="1:6" x14ac:dyDescent="0.2">
      <c r="A72" s="9" t="s">
        <v>218</v>
      </c>
      <c r="B72" s="9" t="s">
        <v>1447</v>
      </c>
      <c r="C72" s="9" t="s">
        <v>185</v>
      </c>
      <c r="D72" s="64">
        <v>470</v>
      </c>
      <c r="E72" s="60">
        <v>4605.6287000000002</v>
      </c>
      <c r="F72" s="10">
        <v>1.1833393611177201</v>
      </c>
    </row>
    <row r="73" spans="1:6" x14ac:dyDescent="0.2">
      <c r="A73" s="9" t="s">
        <v>246</v>
      </c>
      <c r="B73" s="9" t="s">
        <v>986</v>
      </c>
      <c r="C73" s="9" t="s">
        <v>193</v>
      </c>
      <c r="D73" s="64">
        <v>450</v>
      </c>
      <c r="E73" s="60">
        <v>4200.9255000000003</v>
      </c>
      <c r="F73" s="10">
        <v>1.0793576341213</v>
      </c>
    </row>
    <row r="74" spans="1:6" x14ac:dyDescent="0.2">
      <c r="A74" s="9" t="s">
        <v>192</v>
      </c>
      <c r="B74" s="9" t="s">
        <v>1000</v>
      </c>
      <c r="C74" s="9" t="s">
        <v>193</v>
      </c>
      <c r="D74" s="64">
        <v>440</v>
      </c>
      <c r="E74" s="60">
        <v>4198.6956</v>
      </c>
      <c r="F74" s="10">
        <v>1.078784698565</v>
      </c>
    </row>
    <row r="75" spans="1:6" x14ac:dyDescent="0.2">
      <c r="A75" s="9" t="s">
        <v>101</v>
      </c>
      <c r="B75" s="9" t="s">
        <v>1314</v>
      </c>
      <c r="C75" s="9" t="s">
        <v>100</v>
      </c>
      <c r="D75" s="64">
        <v>370</v>
      </c>
      <c r="E75" s="60">
        <v>3962.47874</v>
      </c>
      <c r="F75" s="10">
        <v>1.0180927222018901</v>
      </c>
    </row>
    <row r="76" spans="1:6" x14ac:dyDescent="0.2">
      <c r="A76" s="9" t="s">
        <v>204</v>
      </c>
      <c r="B76" s="9" t="s">
        <v>1005</v>
      </c>
      <c r="C76" s="9" t="s">
        <v>39</v>
      </c>
      <c r="D76" s="64">
        <v>400</v>
      </c>
      <c r="E76" s="60">
        <v>3872.3560000000002</v>
      </c>
      <c r="F76" s="10">
        <v>0.99493718958725197</v>
      </c>
    </row>
    <row r="77" spans="1:6" x14ac:dyDescent="0.2">
      <c r="A77" s="9" t="s">
        <v>253</v>
      </c>
      <c r="B77" s="9" t="s">
        <v>1004</v>
      </c>
      <c r="C77" s="9" t="s">
        <v>127</v>
      </c>
      <c r="D77" s="64">
        <v>300</v>
      </c>
      <c r="E77" s="60">
        <v>3743.1509999999998</v>
      </c>
      <c r="F77" s="10">
        <v>0.96174012310353496</v>
      </c>
    </row>
    <row r="78" spans="1:6" x14ac:dyDescent="0.2">
      <c r="A78" s="9" t="s">
        <v>208</v>
      </c>
      <c r="B78" s="9" t="s">
        <v>1315</v>
      </c>
      <c r="C78" s="9" t="s">
        <v>209</v>
      </c>
      <c r="D78" s="64">
        <v>390</v>
      </c>
      <c r="E78" s="60">
        <v>3682.0641000000001</v>
      </c>
      <c r="F78" s="10">
        <v>0.94604486455638703</v>
      </c>
    </row>
    <row r="79" spans="1:6" x14ac:dyDescent="0.2">
      <c r="A79" s="9" t="s">
        <v>198</v>
      </c>
      <c r="B79" s="9" t="s">
        <v>1003</v>
      </c>
      <c r="C79" s="9" t="s">
        <v>199</v>
      </c>
      <c r="D79" s="64">
        <v>350</v>
      </c>
      <c r="E79" s="60">
        <v>3475.1709999999998</v>
      </c>
      <c r="F79" s="10">
        <v>0.89288713849530299</v>
      </c>
    </row>
    <row r="80" spans="1:6" x14ac:dyDescent="0.2">
      <c r="A80" s="9" t="s">
        <v>217</v>
      </c>
      <c r="B80" s="9" t="s">
        <v>1316</v>
      </c>
      <c r="C80" s="9" t="s">
        <v>193</v>
      </c>
      <c r="D80" s="64">
        <v>400</v>
      </c>
      <c r="E80" s="60">
        <v>3392.0279999999998</v>
      </c>
      <c r="F80" s="10">
        <v>0.87152493348268201</v>
      </c>
    </row>
    <row r="81" spans="1:6" x14ac:dyDescent="0.2">
      <c r="A81" s="9" t="s">
        <v>221</v>
      </c>
      <c r="B81" s="9" t="s">
        <v>988</v>
      </c>
      <c r="C81" s="9" t="s">
        <v>222</v>
      </c>
      <c r="D81" s="64">
        <v>22</v>
      </c>
      <c r="E81" s="60">
        <v>3204.0931999999998</v>
      </c>
      <c r="F81" s="10">
        <v>0.82323822592334595</v>
      </c>
    </row>
    <row r="82" spans="1:6" x14ac:dyDescent="0.2">
      <c r="A82" s="9" t="s">
        <v>105</v>
      </c>
      <c r="B82" s="9" t="s">
        <v>1182</v>
      </c>
      <c r="C82" s="9" t="s">
        <v>106</v>
      </c>
      <c r="D82" s="64">
        <v>338</v>
      </c>
      <c r="E82" s="60">
        <v>3201.1642000000002</v>
      </c>
      <c r="F82" s="10">
        <v>0.82248566829995096</v>
      </c>
    </row>
    <row r="83" spans="1:6" x14ac:dyDescent="0.2">
      <c r="A83" s="9" t="s">
        <v>189</v>
      </c>
      <c r="B83" s="9" t="s">
        <v>990</v>
      </c>
      <c r="C83" s="9" t="s">
        <v>185</v>
      </c>
      <c r="D83" s="64">
        <v>361</v>
      </c>
      <c r="E83" s="60">
        <v>2797.75</v>
      </c>
      <c r="F83" s="10">
        <v>0.71883512832181096</v>
      </c>
    </row>
    <row r="84" spans="1:6" x14ac:dyDescent="0.2">
      <c r="A84" s="9" t="s">
        <v>247</v>
      </c>
      <c r="B84" s="9" t="s">
        <v>987</v>
      </c>
      <c r="C84" s="9" t="s">
        <v>187</v>
      </c>
      <c r="D84" s="64">
        <v>250</v>
      </c>
      <c r="E84" s="60">
        <v>2526.77</v>
      </c>
      <c r="F84" s="10">
        <v>0.64921134382618195</v>
      </c>
    </row>
    <row r="85" spans="1:6" x14ac:dyDescent="0.2">
      <c r="A85" s="9" t="s">
        <v>248</v>
      </c>
      <c r="B85" s="9" t="s">
        <v>1183</v>
      </c>
      <c r="C85" s="9" t="s">
        <v>206</v>
      </c>
      <c r="D85" s="64">
        <v>250</v>
      </c>
      <c r="E85" s="60">
        <v>2520.7674999999999</v>
      </c>
      <c r="F85" s="10">
        <v>0.64766910171814795</v>
      </c>
    </row>
    <row r="86" spans="1:6" x14ac:dyDescent="0.2">
      <c r="A86" s="9" t="s">
        <v>219</v>
      </c>
      <c r="B86" s="9" t="s">
        <v>1189</v>
      </c>
      <c r="C86" s="9" t="s">
        <v>185</v>
      </c>
      <c r="D86" s="64">
        <v>17</v>
      </c>
      <c r="E86" s="60">
        <v>2505.1046999999999</v>
      </c>
      <c r="F86" s="10">
        <v>0.64364480689270698</v>
      </c>
    </row>
    <row r="87" spans="1:6" x14ac:dyDescent="0.2">
      <c r="A87" s="9" t="s">
        <v>249</v>
      </c>
      <c r="B87" s="9" t="s">
        <v>1195</v>
      </c>
      <c r="C87" s="9" t="s">
        <v>187</v>
      </c>
      <c r="D87" s="64">
        <v>250</v>
      </c>
      <c r="E87" s="60">
        <v>2501.8874999999998</v>
      </c>
      <c r="F87" s="10">
        <v>0.64281820109346199</v>
      </c>
    </row>
    <row r="88" spans="1:6" x14ac:dyDescent="0.2">
      <c r="A88" s="9" t="s">
        <v>197</v>
      </c>
      <c r="B88" s="9" t="s">
        <v>1202</v>
      </c>
      <c r="C88" s="9" t="s">
        <v>187</v>
      </c>
      <c r="D88" s="64">
        <v>230</v>
      </c>
      <c r="E88" s="60">
        <v>2297.5803999999998</v>
      </c>
      <c r="F88" s="10">
        <v>0.59032490453531505</v>
      </c>
    </row>
    <row r="89" spans="1:6" x14ac:dyDescent="0.2">
      <c r="A89" s="9" t="s">
        <v>195</v>
      </c>
      <c r="B89" s="9" t="s">
        <v>1317</v>
      </c>
      <c r="C89" s="9" t="s">
        <v>187</v>
      </c>
      <c r="D89" s="64">
        <v>230</v>
      </c>
      <c r="E89" s="60">
        <v>2297.2952</v>
      </c>
      <c r="F89" s="10">
        <v>0.59025162715935298</v>
      </c>
    </row>
    <row r="90" spans="1:6" x14ac:dyDescent="0.2">
      <c r="A90" s="9" t="s">
        <v>250</v>
      </c>
      <c r="B90" s="9" t="s">
        <v>1081</v>
      </c>
      <c r="C90" s="9" t="s">
        <v>135</v>
      </c>
      <c r="D90" s="64">
        <v>2500</v>
      </c>
      <c r="E90" s="60">
        <v>2113.13</v>
      </c>
      <c r="F90" s="10">
        <v>0.54293345535186099</v>
      </c>
    </row>
    <row r="91" spans="1:6" x14ac:dyDescent="0.2">
      <c r="A91" s="9" t="s">
        <v>194</v>
      </c>
      <c r="B91" s="9" t="s">
        <v>1318</v>
      </c>
      <c r="C91" s="9" t="s">
        <v>193</v>
      </c>
      <c r="D91" s="64">
        <v>200</v>
      </c>
      <c r="E91" s="60">
        <v>2000.85</v>
      </c>
      <c r="F91" s="10">
        <v>0.51408498489954202</v>
      </c>
    </row>
    <row r="92" spans="1:6" x14ac:dyDescent="0.2">
      <c r="A92" s="9" t="s">
        <v>224</v>
      </c>
      <c r="B92" s="9" t="s">
        <v>1102</v>
      </c>
      <c r="C92" s="9" t="s">
        <v>127</v>
      </c>
      <c r="D92" s="64">
        <v>150</v>
      </c>
      <c r="E92" s="60">
        <v>1987.3724999999999</v>
      </c>
      <c r="F92" s="10">
        <v>0.51062216640541103</v>
      </c>
    </row>
    <row r="93" spans="1:6" x14ac:dyDescent="0.2">
      <c r="A93" s="9" t="s">
        <v>210</v>
      </c>
      <c r="B93" s="9" t="s">
        <v>1185</v>
      </c>
      <c r="C93" s="9" t="s">
        <v>39</v>
      </c>
      <c r="D93" s="64">
        <v>160</v>
      </c>
      <c r="E93" s="60">
        <v>1624.28</v>
      </c>
      <c r="F93" s="10">
        <v>0.41733161370049199</v>
      </c>
    </row>
    <row r="94" spans="1:6" x14ac:dyDescent="0.2">
      <c r="A94" s="9" t="s">
        <v>103</v>
      </c>
      <c r="B94" s="9" t="s">
        <v>1288</v>
      </c>
      <c r="C94" s="9" t="s">
        <v>100</v>
      </c>
      <c r="D94" s="64">
        <v>140</v>
      </c>
      <c r="E94" s="60">
        <v>1601.7498000000001</v>
      </c>
      <c r="F94" s="10">
        <v>0.41154285515948003</v>
      </c>
    </row>
    <row r="95" spans="1:6" x14ac:dyDescent="0.2">
      <c r="A95" s="9" t="s">
        <v>104</v>
      </c>
      <c r="B95" s="9" t="s">
        <v>981</v>
      </c>
      <c r="C95" s="9" t="s">
        <v>100</v>
      </c>
      <c r="D95" s="64">
        <v>150</v>
      </c>
      <c r="E95" s="60">
        <v>1547.241</v>
      </c>
      <c r="F95" s="10">
        <v>0.39753772952542799</v>
      </c>
    </row>
    <row r="96" spans="1:6" x14ac:dyDescent="0.2">
      <c r="A96" s="9" t="s">
        <v>254</v>
      </c>
      <c r="B96" s="9" t="s">
        <v>1082</v>
      </c>
      <c r="C96" s="9" t="s">
        <v>255</v>
      </c>
      <c r="D96" s="64">
        <v>150</v>
      </c>
      <c r="E96" s="60">
        <v>1501.98135</v>
      </c>
      <c r="F96" s="10">
        <v>0.38590901848421599</v>
      </c>
    </row>
    <row r="97" spans="1:6" x14ac:dyDescent="0.2">
      <c r="A97" s="9" t="s">
        <v>200</v>
      </c>
      <c r="B97" s="9" t="s">
        <v>999</v>
      </c>
      <c r="C97" s="9" t="s">
        <v>116</v>
      </c>
      <c r="D97" s="64">
        <v>150</v>
      </c>
      <c r="E97" s="60">
        <v>1484.0985000000001</v>
      </c>
      <c r="F97" s="10">
        <v>0.38131431889543599</v>
      </c>
    </row>
    <row r="98" spans="1:6" x14ac:dyDescent="0.2">
      <c r="A98" s="9" t="s">
        <v>216</v>
      </c>
      <c r="B98" s="9" t="s">
        <v>1001</v>
      </c>
      <c r="C98" s="9" t="s">
        <v>209</v>
      </c>
      <c r="D98" s="64">
        <v>10</v>
      </c>
      <c r="E98" s="60">
        <v>1004.982</v>
      </c>
      <c r="F98" s="10">
        <v>0.25821333747872699</v>
      </c>
    </row>
    <row r="99" spans="1:6" x14ac:dyDescent="0.2">
      <c r="A99" s="9" t="s">
        <v>203</v>
      </c>
      <c r="B99" s="9" t="s">
        <v>1002</v>
      </c>
      <c r="C99" s="9" t="s">
        <v>193</v>
      </c>
      <c r="D99" s="64">
        <v>100</v>
      </c>
      <c r="E99" s="60">
        <v>1000.957</v>
      </c>
      <c r="F99" s="10">
        <v>0.25717918096313602</v>
      </c>
    </row>
    <row r="100" spans="1:6" x14ac:dyDescent="0.2">
      <c r="A100" s="9" t="s">
        <v>211</v>
      </c>
      <c r="B100" s="9" t="s">
        <v>993</v>
      </c>
      <c r="C100" s="9" t="s">
        <v>209</v>
      </c>
      <c r="D100" s="64">
        <v>100</v>
      </c>
      <c r="E100" s="60">
        <v>947.02700000000004</v>
      </c>
      <c r="F100" s="10">
        <v>0.24332276832069299</v>
      </c>
    </row>
    <row r="101" spans="1:6" x14ac:dyDescent="0.2">
      <c r="A101" s="9" t="s">
        <v>256</v>
      </c>
      <c r="B101" s="9" t="s">
        <v>1103</v>
      </c>
      <c r="C101" s="9" t="s">
        <v>127</v>
      </c>
      <c r="D101" s="64">
        <v>50</v>
      </c>
      <c r="E101" s="60">
        <v>624.47500000000002</v>
      </c>
      <c r="F101" s="10">
        <v>0.16044841989411601</v>
      </c>
    </row>
    <row r="102" spans="1:6" x14ac:dyDescent="0.2">
      <c r="A102" s="9" t="s">
        <v>207</v>
      </c>
      <c r="B102" s="9" t="s">
        <v>997</v>
      </c>
      <c r="C102" s="9" t="s">
        <v>193</v>
      </c>
      <c r="D102" s="64">
        <v>50</v>
      </c>
      <c r="E102" s="60">
        <v>470.91899999999998</v>
      </c>
      <c r="F102" s="10">
        <v>0.120994770724396</v>
      </c>
    </row>
    <row r="103" spans="1:6" x14ac:dyDescent="0.2">
      <c r="A103" s="9" t="s">
        <v>215</v>
      </c>
      <c r="B103" s="9" t="s">
        <v>1319</v>
      </c>
      <c r="C103" s="9" t="s">
        <v>39</v>
      </c>
      <c r="D103" s="64">
        <v>40</v>
      </c>
      <c r="E103" s="60">
        <v>395.4144</v>
      </c>
      <c r="F103" s="10">
        <v>0.10159512499840601</v>
      </c>
    </row>
    <row r="104" spans="1:6" x14ac:dyDescent="0.2">
      <c r="A104" s="9" t="s">
        <v>212</v>
      </c>
      <c r="B104" s="9" t="s">
        <v>1089</v>
      </c>
      <c r="C104" s="9" t="s">
        <v>202</v>
      </c>
      <c r="D104" s="64">
        <v>20</v>
      </c>
      <c r="E104" s="60">
        <v>198.8544</v>
      </c>
      <c r="F104" s="10">
        <v>5.1092316376143899E-2</v>
      </c>
    </row>
    <row r="105" spans="1:6" x14ac:dyDescent="0.2">
      <c r="A105" s="8" t="s">
        <v>45</v>
      </c>
      <c r="B105" s="9"/>
      <c r="C105" s="9"/>
      <c r="D105" s="64"/>
      <c r="E105" s="61">
        <f>SUM(E62:E104)</f>
        <v>163236.11553800001</v>
      </c>
      <c r="F105" s="11">
        <f>SUM(F62:F104)</f>
        <v>41.94079315861395</v>
      </c>
    </row>
    <row r="106" spans="1:6" x14ac:dyDescent="0.2">
      <c r="A106" s="8"/>
      <c r="B106" s="9"/>
      <c r="C106" s="9"/>
      <c r="D106" s="64"/>
      <c r="E106" s="61"/>
      <c r="F106" s="11"/>
    </row>
    <row r="107" spans="1:6" x14ac:dyDescent="0.2">
      <c r="A107" s="8" t="s">
        <v>405</v>
      </c>
      <c r="B107" s="9"/>
      <c r="C107" s="9"/>
      <c r="D107" s="64"/>
      <c r="E107" s="60"/>
      <c r="F107" s="10"/>
    </row>
    <row r="108" spans="1:6" x14ac:dyDescent="0.2">
      <c r="A108" s="8" t="s">
        <v>225</v>
      </c>
      <c r="B108" s="9"/>
      <c r="C108" s="9"/>
      <c r="D108" s="64"/>
      <c r="E108" s="60"/>
      <c r="F108" s="10"/>
    </row>
    <row r="109" spans="1:6" x14ac:dyDescent="0.2">
      <c r="A109" s="9" t="s">
        <v>257</v>
      </c>
      <c r="B109" s="9" t="s">
        <v>1214</v>
      </c>
      <c r="C109" s="9" t="s">
        <v>227</v>
      </c>
      <c r="D109" s="64">
        <v>700</v>
      </c>
      <c r="E109" s="60">
        <v>3255.6125000000002</v>
      </c>
      <c r="F109" s="10">
        <v>0.83647524946960605</v>
      </c>
    </row>
    <row r="110" spans="1:6" x14ac:dyDescent="0.2">
      <c r="A110" s="8" t="s">
        <v>45</v>
      </c>
      <c r="B110" s="9"/>
      <c r="C110" s="9"/>
      <c r="D110" s="64"/>
      <c r="E110" s="61">
        <f>SUM(E109:E109)</f>
        <v>3255.6125000000002</v>
      </c>
      <c r="F110" s="11">
        <f>SUM(F109:F109)</f>
        <v>0.83647524946960605</v>
      </c>
    </row>
    <row r="111" spans="1:6" x14ac:dyDescent="0.2">
      <c r="A111" s="9"/>
      <c r="B111" s="9"/>
      <c r="C111" s="9"/>
      <c r="D111" s="64"/>
      <c r="E111" s="60"/>
      <c r="F111" s="10"/>
    </row>
    <row r="112" spans="1:6" x14ac:dyDescent="0.2">
      <c r="A112" s="8" t="s">
        <v>45</v>
      </c>
      <c r="B112" s="9"/>
      <c r="C112" s="9"/>
      <c r="D112" s="64"/>
      <c r="E112" s="61">
        <v>381578.04022129998</v>
      </c>
      <c r="F112" s="11">
        <v>98.040103478603569</v>
      </c>
    </row>
    <row r="113" spans="1:6" x14ac:dyDescent="0.2">
      <c r="A113" s="9"/>
      <c r="B113" s="9"/>
      <c r="C113" s="9"/>
      <c r="D113" s="64"/>
      <c r="E113" s="60"/>
      <c r="F113" s="10"/>
    </row>
    <row r="114" spans="1:6" x14ac:dyDescent="0.2">
      <c r="A114" s="8" t="s">
        <v>46</v>
      </c>
      <c r="B114" s="9"/>
      <c r="C114" s="9"/>
      <c r="D114" s="64"/>
      <c r="E114" s="61">
        <v>7628.0365771999996</v>
      </c>
      <c r="F114" s="11">
        <v>1.96</v>
      </c>
    </row>
    <row r="115" spans="1:6" x14ac:dyDescent="0.2">
      <c r="A115" s="9"/>
      <c r="B115" s="9"/>
      <c r="C115" s="9"/>
      <c r="D115" s="64"/>
      <c r="E115" s="60"/>
      <c r="F115" s="10"/>
    </row>
    <row r="116" spans="1:6" x14ac:dyDescent="0.2">
      <c r="A116" s="12" t="s">
        <v>47</v>
      </c>
      <c r="B116" s="6"/>
      <c r="C116" s="6"/>
      <c r="D116" s="70"/>
      <c r="E116" s="63">
        <v>389206.07657719997</v>
      </c>
      <c r="F116" s="13">
        <f xml:space="preserve"> ROUND(SUM(F112:F115),2)</f>
        <v>100</v>
      </c>
    </row>
    <row r="117" spans="1:6" x14ac:dyDescent="0.2">
      <c r="A117" s="1" t="s">
        <v>109</v>
      </c>
    </row>
    <row r="119" spans="1:6" x14ac:dyDescent="0.2">
      <c r="A119" s="1" t="s">
        <v>48</v>
      </c>
    </row>
    <row r="120" spans="1:6" x14ac:dyDescent="0.2">
      <c r="A120" s="1" t="s">
        <v>49</v>
      </c>
    </row>
    <row r="121" spans="1:6" x14ac:dyDescent="0.2">
      <c r="A121" s="1" t="s">
        <v>50</v>
      </c>
    </row>
    <row r="122" spans="1:6" x14ac:dyDescent="0.2">
      <c r="A122" s="3" t="s">
        <v>851</v>
      </c>
      <c r="D122" s="77">
        <v>63.2881</v>
      </c>
    </row>
    <row r="123" spans="1:6" x14ac:dyDescent="0.2">
      <c r="A123" s="3" t="s">
        <v>859</v>
      </c>
      <c r="D123" s="77">
        <v>11.732100000000001</v>
      </c>
    </row>
    <row r="124" spans="1:6" x14ac:dyDescent="0.2">
      <c r="A124" s="3" t="s">
        <v>853</v>
      </c>
      <c r="D124" s="77">
        <v>66.295199999999994</v>
      </c>
    </row>
    <row r="125" spans="1:6" x14ac:dyDescent="0.2">
      <c r="A125" s="3" t="s">
        <v>861</v>
      </c>
      <c r="D125" s="77">
        <v>12.4359</v>
      </c>
    </row>
    <row r="126" spans="1:6" x14ac:dyDescent="0.2">
      <c r="D126" s="75"/>
    </row>
    <row r="127" spans="1:6" x14ac:dyDescent="0.2">
      <c r="A127" s="1" t="s">
        <v>54</v>
      </c>
      <c r="D127" s="75"/>
    </row>
    <row r="128" spans="1:6" x14ac:dyDescent="0.2">
      <c r="A128" s="3" t="s">
        <v>851</v>
      </c>
      <c r="D128" s="77">
        <v>66.658699999999996</v>
      </c>
    </row>
    <row r="129" spans="1:5" x14ac:dyDescent="0.2">
      <c r="A129" s="3" t="s">
        <v>859</v>
      </c>
      <c r="D129" s="77">
        <v>11.9009</v>
      </c>
    </row>
    <row r="130" spans="1:5" x14ac:dyDescent="0.2">
      <c r="A130" s="3" t="s">
        <v>853</v>
      </c>
      <c r="D130" s="77">
        <v>70.1554</v>
      </c>
    </row>
    <row r="131" spans="1:5" x14ac:dyDescent="0.2">
      <c r="A131" s="3" t="s">
        <v>861</v>
      </c>
      <c r="D131" s="77">
        <v>12.7033</v>
      </c>
    </row>
    <row r="133" spans="1:5" x14ac:dyDescent="0.2">
      <c r="A133" s="1" t="s">
        <v>55</v>
      </c>
      <c r="D133" s="72" t="s">
        <v>392</v>
      </c>
    </row>
    <row r="134" spans="1:5" x14ac:dyDescent="0.2">
      <c r="A134" s="32" t="s">
        <v>854</v>
      </c>
      <c r="B134" s="33"/>
      <c r="C134" s="87" t="s">
        <v>855</v>
      </c>
      <c r="D134" s="87"/>
    </row>
    <row r="135" spans="1:5" x14ac:dyDescent="0.2">
      <c r="A135" s="88"/>
      <c r="B135" s="88"/>
      <c r="C135" s="34" t="s">
        <v>856</v>
      </c>
      <c r="D135" s="73" t="s">
        <v>857</v>
      </c>
    </row>
    <row r="136" spans="1:5" x14ac:dyDescent="0.2">
      <c r="A136" s="41" t="s">
        <v>859</v>
      </c>
      <c r="B136" s="42"/>
      <c r="C136" s="55">
        <v>0.32414521499999999</v>
      </c>
      <c r="D136" s="76">
        <v>0.30016008459999999</v>
      </c>
    </row>
    <row r="137" spans="1:5" x14ac:dyDescent="0.2">
      <c r="A137" s="41" t="s">
        <v>861</v>
      </c>
      <c r="B137" s="42"/>
      <c r="C137" s="55">
        <v>0.32414521499999999</v>
      </c>
      <c r="D137" s="76">
        <v>0.30016008459999999</v>
      </c>
    </row>
    <row r="139" spans="1:5" x14ac:dyDescent="0.2">
      <c r="A139" s="1" t="s">
        <v>57</v>
      </c>
      <c r="D139" s="74">
        <v>2.8876017264163365</v>
      </c>
      <c r="E139" s="68" t="s">
        <v>858</v>
      </c>
    </row>
  </sheetData>
  <sortState xmlns:xlrd2="http://schemas.microsoft.com/office/spreadsheetml/2017/richdata2" ref="A62:F104">
    <sortCondition descending="1" ref="E62:E104"/>
  </sortState>
  <mergeCells count="3">
    <mergeCell ref="A1:F1"/>
    <mergeCell ref="C134:D134"/>
    <mergeCell ref="A135:B13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4B009-77F5-40E1-924B-68100878BC62}">
  <dimension ref="A1:F151"/>
  <sheetViews>
    <sheetView showGridLines="0" workbookViewId="0">
      <selection sqref="A1:F1"/>
    </sheetView>
  </sheetViews>
  <sheetFormatPr defaultRowHeight="11.25" x14ac:dyDescent="0.2"/>
  <cols>
    <col min="1" max="1" width="38.7109375" style="3" bestFit="1" customWidth="1"/>
    <col min="2" max="2" width="62.85546875" style="3" bestFit="1" customWidth="1"/>
    <col min="3" max="3" width="11.5703125" style="3" bestFit="1" customWidth="1"/>
    <col min="4" max="4" width="9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6" x14ac:dyDescent="0.2">
      <c r="A1" s="86" t="s">
        <v>112</v>
      </c>
      <c r="B1" s="86"/>
      <c r="C1" s="86"/>
      <c r="D1" s="86"/>
      <c r="E1" s="86"/>
      <c r="F1" s="86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 t="s">
        <v>60</v>
      </c>
      <c r="B7" s="9" t="s">
        <v>961</v>
      </c>
      <c r="C7" s="9" t="s">
        <v>61</v>
      </c>
      <c r="D7" s="64">
        <v>3930</v>
      </c>
      <c r="E7" s="60">
        <v>38048.4522</v>
      </c>
      <c r="F7" s="10">
        <v>5.2633185984180599</v>
      </c>
    </row>
    <row r="8" spans="1:6" x14ac:dyDescent="0.2">
      <c r="A8" s="9" t="s">
        <v>113</v>
      </c>
      <c r="B8" s="9" t="s">
        <v>953</v>
      </c>
      <c r="C8" s="9" t="s">
        <v>114</v>
      </c>
      <c r="D8" s="64">
        <v>3370</v>
      </c>
      <c r="E8" s="60">
        <v>32886.751600000003</v>
      </c>
      <c r="F8" s="10">
        <v>4.5492902162741604</v>
      </c>
    </row>
    <row r="9" spans="1:6" x14ac:dyDescent="0.2">
      <c r="A9" s="9" t="s">
        <v>115</v>
      </c>
      <c r="B9" s="9" t="s">
        <v>1130</v>
      </c>
      <c r="C9" s="9" t="s">
        <v>116</v>
      </c>
      <c r="D9" s="64">
        <v>2300</v>
      </c>
      <c r="E9" s="60">
        <v>23011.003199999999</v>
      </c>
      <c r="F9" s="10">
        <v>3.1831581603946999</v>
      </c>
    </row>
    <row r="10" spans="1:6" x14ac:dyDescent="0.2">
      <c r="A10" s="9" t="s">
        <v>117</v>
      </c>
      <c r="B10" s="9" t="s">
        <v>1152</v>
      </c>
      <c r="C10" s="9" t="s">
        <v>118</v>
      </c>
      <c r="D10" s="64">
        <v>10140</v>
      </c>
      <c r="E10" s="60">
        <v>20463.574560000001</v>
      </c>
      <c r="F10" s="10">
        <v>2.8307672544893401</v>
      </c>
    </row>
    <row r="11" spans="1:6" x14ac:dyDescent="0.2">
      <c r="A11" s="9" t="s">
        <v>59</v>
      </c>
      <c r="B11" s="9" t="s">
        <v>947</v>
      </c>
      <c r="C11" s="9" t="s">
        <v>13</v>
      </c>
      <c r="D11" s="64">
        <v>2020</v>
      </c>
      <c r="E11" s="60">
        <v>20368.6296</v>
      </c>
      <c r="F11" s="10">
        <v>2.8176333280114001</v>
      </c>
    </row>
    <row r="12" spans="1:6" x14ac:dyDescent="0.2">
      <c r="A12" s="9" t="s">
        <v>119</v>
      </c>
      <c r="B12" s="9" t="s">
        <v>972</v>
      </c>
      <c r="C12" s="9" t="s">
        <v>18</v>
      </c>
      <c r="D12" s="64">
        <v>2125</v>
      </c>
      <c r="E12" s="60">
        <v>16909.963749999999</v>
      </c>
      <c r="F12" s="10">
        <v>2.3391891537693201</v>
      </c>
    </row>
    <row r="13" spans="1:6" x14ac:dyDescent="0.2">
      <c r="A13" s="9" t="s">
        <v>34</v>
      </c>
      <c r="B13" s="9" t="s">
        <v>964</v>
      </c>
      <c r="C13" s="9" t="s">
        <v>13</v>
      </c>
      <c r="D13" s="64">
        <v>1650</v>
      </c>
      <c r="E13" s="60">
        <v>16440.501</v>
      </c>
      <c r="F13" s="10">
        <v>2.2742474312952701</v>
      </c>
    </row>
    <row r="14" spans="1:6" x14ac:dyDescent="0.2">
      <c r="A14" s="9" t="s">
        <v>120</v>
      </c>
      <c r="B14" s="9" t="s">
        <v>1129</v>
      </c>
      <c r="C14" s="9" t="s">
        <v>20</v>
      </c>
      <c r="D14" s="64">
        <v>1695</v>
      </c>
      <c r="E14" s="60">
        <v>16127.840249999999</v>
      </c>
      <c r="F14" s="10">
        <v>2.23099644353313</v>
      </c>
    </row>
    <row r="15" spans="1:6" x14ac:dyDescent="0.2">
      <c r="A15" s="9" t="s">
        <v>26</v>
      </c>
      <c r="B15" s="82" t="s">
        <v>1431</v>
      </c>
      <c r="C15" s="9" t="s">
        <v>9</v>
      </c>
      <c r="D15" s="64">
        <v>1350</v>
      </c>
      <c r="E15" s="60">
        <v>13517.28</v>
      </c>
      <c r="F15" s="10">
        <v>1.8698724155729101</v>
      </c>
    </row>
    <row r="16" spans="1:6" x14ac:dyDescent="0.2">
      <c r="A16" s="9" t="s">
        <v>121</v>
      </c>
      <c r="B16" s="9" t="s">
        <v>959</v>
      </c>
      <c r="C16" s="9" t="s">
        <v>122</v>
      </c>
      <c r="D16" s="64">
        <v>13200</v>
      </c>
      <c r="E16" s="60">
        <v>12618.5268</v>
      </c>
      <c r="F16" s="10">
        <v>1.7455460853431699</v>
      </c>
    </row>
    <row r="17" spans="1:6" x14ac:dyDescent="0.2">
      <c r="A17" s="9" t="s">
        <v>123</v>
      </c>
      <c r="B17" s="9" t="s">
        <v>1131</v>
      </c>
      <c r="C17" s="9" t="s">
        <v>116</v>
      </c>
      <c r="D17" s="64">
        <v>1150</v>
      </c>
      <c r="E17" s="60">
        <v>11505.5016</v>
      </c>
      <c r="F17" s="10">
        <v>1.5915790801973499</v>
      </c>
    </row>
    <row r="18" spans="1:6" x14ac:dyDescent="0.2">
      <c r="A18" s="9" t="s">
        <v>124</v>
      </c>
      <c r="B18" s="9" t="s">
        <v>1306</v>
      </c>
      <c r="C18" s="9" t="s">
        <v>118</v>
      </c>
      <c r="D18" s="64">
        <v>5645</v>
      </c>
      <c r="E18" s="60">
        <v>11387.816559999999</v>
      </c>
      <c r="F18" s="10">
        <v>1.57529947290789</v>
      </c>
    </row>
    <row r="19" spans="1:6" x14ac:dyDescent="0.2">
      <c r="A19" s="9" t="s">
        <v>64</v>
      </c>
      <c r="B19" s="9" t="s">
        <v>951</v>
      </c>
      <c r="C19" s="9" t="s">
        <v>65</v>
      </c>
      <c r="D19" s="64">
        <v>1150</v>
      </c>
      <c r="E19" s="60">
        <v>11354.191500000001</v>
      </c>
      <c r="F19" s="10">
        <v>1.5706480510119201</v>
      </c>
    </row>
    <row r="20" spans="1:6" x14ac:dyDescent="0.2">
      <c r="A20" s="9" t="s">
        <v>125</v>
      </c>
      <c r="B20" s="9" t="s">
        <v>962</v>
      </c>
      <c r="C20" s="9" t="s">
        <v>28</v>
      </c>
      <c r="D20" s="64">
        <v>1060</v>
      </c>
      <c r="E20" s="60">
        <v>10859.0746</v>
      </c>
      <c r="F20" s="10">
        <v>1.50215753858679</v>
      </c>
    </row>
    <row r="21" spans="1:6" x14ac:dyDescent="0.2">
      <c r="A21" s="9" t="s">
        <v>126</v>
      </c>
      <c r="B21" s="9" t="s">
        <v>967</v>
      </c>
      <c r="C21" s="9" t="s">
        <v>127</v>
      </c>
      <c r="D21" s="64">
        <v>19</v>
      </c>
      <c r="E21" s="60">
        <v>9664.5494999999992</v>
      </c>
      <c r="F21" s="10">
        <v>1.3369164890413601</v>
      </c>
    </row>
    <row r="22" spans="1:6" x14ac:dyDescent="0.2">
      <c r="A22" s="9" t="s">
        <v>128</v>
      </c>
      <c r="B22" s="9" t="s">
        <v>929</v>
      </c>
      <c r="C22" s="9" t="s">
        <v>65</v>
      </c>
      <c r="D22" s="64">
        <v>970</v>
      </c>
      <c r="E22" s="60">
        <v>9648.1923000000006</v>
      </c>
      <c r="F22" s="10">
        <v>1.33465376480423</v>
      </c>
    </row>
    <row r="23" spans="1:6" x14ac:dyDescent="0.2">
      <c r="A23" s="9" t="s">
        <v>129</v>
      </c>
      <c r="B23" s="9" t="s">
        <v>952</v>
      </c>
      <c r="C23" s="9" t="s">
        <v>61</v>
      </c>
      <c r="D23" s="64">
        <v>1000</v>
      </c>
      <c r="E23" s="60">
        <v>9469.31</v>
      </c>
      <c r="F23" s="10">
        <v>1.30990861796965</v>
      </c>
    </row>
    <row r="24" spans="1:6" x14ac:dyDescent="0.2">
      <c r="A24" s="9" t="s">
        <v>130</v>
      </c>
      <c r="B24" s="9" t="s">
        <v>1307</v>
      </c>
      <c r="C24" s="9" t="s">
        <v>100</v>
      </c>
      <c r="D24" s="64">
        <v>850</v>
      </c>
      <c r="E24" s="60">
        <v>9331.6740000000009</v>
      </c>
      <c r="F24" s="10">
        <v>1.2908691544244799</v>
      </c>
    </row>
    <row r="25" spans="1:6" x14ac:dyDescent="0.2">
      <c r="A25" s="9" t="s">
        <v>131</v>
      </c>
      <c r="B25" s="9" t="s">
        <v>977</v>
      </c>
      <c r="C25" s="9" t="s">
        <v>114</v>
      </c>
      <c r="D25" s="64">
        <v>850</v>
      </c>
      <c r="E25" s="60">
        <v>7585.6210000000001</v>
      </c>
      <c r="F25" s="10">
        <v>1.0493341458407801</v>
      </c>
    </row>
    <row r="26" spans="1:6" x14ac:dyDescent="0.2">
      <c r="A26" s="9" t="s">
        <v>132</v>
      </c>
      <c r="B26" s="9" t="s">
        <v>1320</v>
      </c>
      <c r="C26" s="9" t="s">
        <v>106</v>
      </c>
      <c r="D26" s="64">
        <v>650</v>
      </c>
      <c r="E26" s="60">
        <v>6390.5529999999999</v>
      </c>
      <c r="F26" s="10">
        <v>0.88401799585099405</v>
      </c>
    </row>
    <row r="27" spans="1:6" x14ac:dyDescent="0.2">
      <c r="A27" s="9" t="s">
        <v>133</v>
      </c>
      <c r="B27" s="9" t="s">
        <v>1321</v>
      </c>
      <c r="C27" s="9" t="s">
        <v>106</v>
      </c>
      <c r="D27" s="64">
        <v>650</v>
      </c>
      <c r="E27" s="60">
        <v>6325.2150000000001</v>
      </c>
      <c r="F27" s="10">
        <v>0.87497965944835199</v>
      </c>
    </row>
    <row r="28" spans="1:6" x14ac:dyDescent="0.2">
      <c r="A28" s="9" t="s">
        <v>134</v>
      </c>
      <c r="B28" s="9" t="s">
        <v>966</v>
      </c>
      <c r="C28" s="9" t="s">
        <v>135</v>
      </c>
      <c r="D28" s="64">
        <v>600</v>
      </c>
      <c r="E28" s="60">
        <v>6209.5559999999996</v>
      </c>
      <c r="F28" s="10">
        <v>0.85898031832996502</v>
      </c>
    </row>
    <row r="29" spans="1:6" x14ac:dyDescent="0.2">
      <c r="A29" s="9" t="s">
        <v>136</v>
      </c>
      <c r="B29" s="9" t="s">
        <v>970</v>
      </c>
      <c r="C29" s="9" t="s">
        <v>118</v>
      </c>
      <c r="D29" s="64">
        <v>648</v>
      </c>
      <c r="E29" s="60">
        <v>6190.9466400000001</v>
      </c>
      <c r="F29" s="10">
        <v>0.85640604828928701</v>
      </c>
    </row>
    <row r="30" spans="1:6" x14ac:dyDescent="0.2">
      <c r="A30" s="9" t="s">
        <v>137</v>
      </c>
      <c r="B30" s="9" t="s">
        <v>1160</v>
      </c>
      <c r="C30" s="9" t="s">
        <v>138</v>
      </c>
      <c r="D30" s="64">
        <v>650</v>
      </c>
      <c r="E30" s="60">
        <v>5972.3104999999996</v>
      </c>
      <c r="F30" s="10">
        <v>0.82616167314625899</v>
      </c>
    </row>
    <row r="31" spans="1:6" x14ac:dyDescent="0.2">
      <c r="A31" s="9" t="s">
        <v>139</v>
      </c>
      <c r="B31" s="9" t="s">
        <v>1160</v>
      </c>
      <c r="C31" s="9" t="s">
        <v>138</v>
      </c>
      <c r="D31" s="64">
        <v>650</v>
      </c>
      <c r="E31" s="60">
        <v>5972.3104999999996</v>
      </c>
      <c r="F31" s="10">
        <v>0.82616167314625899</v>
      </c>
    </row>
    <row r="32" spans="1:6" x14ac:dyDescent="0.2">
      <c r="A32" s="9" t="s">
        <v>140</v>
      </c>
      <c r="B32" s="9" t="s">
        <v>965</v>
      </c>
      <c r="C32" s="9" t="s">
        <v>118</v>
      </c>
      <c r="D32" s="64">
        <v>606</v>
      </c>
      <c r="E32" s="60">
        <v>5927.6193000000003</v>
      </c>
      <c r="F32" s="10">
        <v>0.819979449940197</v>
      </c>
    </row>
    <row r="33" spans="1:6" x14ac:dyDescent="0.2">
      <c r="A33" s="9" t="s">
        <v>141</v>
      </c>
      <c r="B33" s="9" t="s">
        <v>1010</v>
      </c>
      <c r="C33" s="9" t="s">
        <v>142</v>
      </c>
      <c r="D33" s="64">
        <v>550</v>
      </c>
      <c r="E33" s="60">
        <v>5506.4000749999996</v>
      </c>
      <c r="F33" s="10">
        <v>0.76171135090425901</v>
      </c>
    </row>
    <row r="34" spans="1:6" x14ac:dyDescent="0.2">
      <c r="A34" s="9" t="s">
        <v>143</v>
      </c>
      <c r="B34" s="9" t="s">
        <v>1139</v>
      </c>
      <c r="C34" s="9" t="s">
        <v>13</v>
      </c>
      <c r="D34" s="64">
        <v>550</v>
      </c>
      <c r="E34" s="60">
        <v>5503.8940000000002</v>
      </c>
      <c r="F34" s="10">
        <v>0.76136468053020001</v>
      </c>
    </row>
    <row r="35" spans="1:6" x14ac:dyDescent="0.2">
      <c r="A35" s="9" t="s">
        <v>144</v>
      </c>
      <c r="B35" s="9" t="s">
        <v>1069</v>
      </c>
      <c r="C35" s="9" t="s">
        <v>116</v>
      </c>
      <c r="D35" s="64">
        <v>550</v>
      </c>
      <c r="E35" s="60">
        <v>5371.9930000000004</v>
      </c>
      <c r="F35" s="10">
        <v>0.743118551021417</v>
      </c>
    </row>
    <row r="36" spans="1:6" x14ac:dyDescent="0.2">
      <c r="A36" s="9" t="s">
        <v>145</v>
      </c>
      <c r="B36" s="9" t="s">
        <v>1158</v>
      </c>
      <c r="C36" s="9" t="s">
        <v>135</v>
      </c>
      <c r="D36" s="64">
        <v>5500</v>
      </c>
      <c r="E36" s="60">
        <v>5353.942</v>
      </c>
      <c r="F36" s="10">
        <v>0.74062152003785298</v>
      </c>
    </row>
    <row r="37" spans="1:6" x14ac:dyDescent="0.2">
      <c r="A37" s="9" t="s">
        <v>146</v>
      </c>
      <c r="B37" s="9" t="s">
        <v>975</v>
      </c>
      <c r="C37" s="9" t="s">
        <v>118</v>
      </c>
      <c r="D37" s="64">
        <v>550</v>
      </c>
      <c r="E37" s="60">
        <v>5340.049</v>
      </c>
      <c r="F37" s="10">
        <v>0.73869967352216703</v>
      </c>
    </row>
    <row r="38" spans="1:6" x14ac:dyDescent="0.2">
      <c r="A38" s="9" t="s">
        <v>147</v>
      </c>
      <c r="B38" s="9" t="s">
        <v>1161</v>
      </c>
      <c r="C38" s="9" t="s">
        <v>114</v>
      </c>
      <c r="D38" s="64">
        <v>550</v>
      </c>
      <c r="E38" s="60">
        <v>4966.1975000000002</v>
      </c>
      <c r="F38" s="10">
        <v>0.68698404675623803</v>
      </c>
    </row>
    <row r="39" spans="1:6" x14ac:dyDescent="0.2">
      <c r="A39" s="9" t="s">
        <v>148</v>
      </c>
      <c r="B39" s="9" t="s">
        <v>1322</v>
      </c>
      <c r="C39" s="9" t="s">
        <v>135</v>
      </c>
      <c r="D39" s="64">
        <v>5000</v>
      </c>
      <c r="E39" s="60">
        <v>4843.16</v>
      </c>
      <c r="F39" s="10">
        <v>0.66996402295477397</v>
      </c>
    </row>
    <row r="40" spans="1:6" x14ac:dyDescent="0.2">
      <c r="A40" s="9" t="s">
        <v>149</v>
      </c>
      <c r="B40" s="9" t="s">
        <v>1135</v>
      </c>
      <c r="C40" s="9" t="s">
        <v>116</v>
      </c>
      <c r="D40" s="64">
        <v>459</v>
      </c>
      <c r="E40" s="60">
        <v>4769.6663699999999</v>
      </c>
      <c r="F40" s="10">
        <v>0.65979750191967501</v>
      </c>
    </row>
    <row r="41" spans="1:6" x14ac:dyDescent="0.2">
      <c r="A41" s="9" t="s">
        <v>150</v>
      </c>
      <c r="B41" s="9" t="s">
        <v>1309</v>
      </c>
      <c r="C41" s="9" t="s">
        <v>151</v>
      </c>
      <c r="D41" s="64">
        <v>450</v>
      </c>
      <c r="E41" s="60">
        <v>4565.5604999999996</v>
      </c>
      <c r="F41" s="10">
        <v>0.63156312812779503</v>
      </c>
    </row>
    <row r="42" spans="1:6" x14ac:dyDescent="0.2">
      <c r="A42" s="9" t="s">
        <v>152</v>
      </c>
      <c r="B42" s="9" t="s">
        <v>1146</v>
      </c>
      <c r="C42" s="9" t="s">
        <v>127</v>
      </c>
      <c r="D42" s="64">
        <v>9</v>
      </c>
      <c r="E42" s="60">
        <v>4528.0259999999998</v>
      </c>
      <c r="F42" s="10">
        <v>0.62637090556657504</v>
      </c>
    </row>
    <row r="43" spans="1:6" x14ac:dyDescent="0.2">
      <c r="A43" s="9" t="s">
        <v>153</v>
      </c>
      <c r="B43" s="9" t="s">
        <v>1284</v>
      </c>
      <c r="C43" s="9" t="s">
        <v>138</v>
      </c>
      <c r="D43" s="64">
        <v>450</v>
      </c>
      <c r="E43" s="60">
        <v>4391.9459999999999</v>
      </c>
      <c r="F43" s="10">
        <v>0.60754668661785405</v>
      </c>
    </row>
    <row r="44" spans="1:6" x14ac:dyDescent="0.2">
      <c r="A44" s="9" t="s">
        <v>154</v>
      </c>
      <c r="B44" s="9" t="s">
        <v>1136</v>
      </c>
      <c r="C44" s="9" t="s">
        <v>106</v>
      </c>
      <c r="D44" s="64">
        <v>400</v>
      </c>
      <c r="E44" s="60">
        <v>3929.2040000000002</v>
      </c>
      <c r="F44" s="10">
        <v>0.54353465895200503</v>
      </c>
    </row>
    <row r="45" spans="1:6" x14ac:dyDescent="0.2">
      <c r="A45" s="9" t="s">
        <v>155</v>
      </c>
      <c r="B45" s="9" t="s">
        <v>1069</v>
      </c>
      <c r="C45" s="9" t="s">
        <v>116</v>
      </c>
      <c r="D45" s="64">
        <v>380</v>
      </c>
      <c r="E45" s="60">
        <v>3706.7175999999999</v>
      </c>
      <c r="F45" s="10">
        <v>0.51275766963165903</v>
      </c>
    </row>
    <row r="46" spans="1:6" x14ac:dyDescent="0.2">
      <c r="A46" s="9" t="s">
        <v>156</v>
      </c>
      <c r="B46" s="9" t="s">
        <v>971</v>
      </c>
      <c r="C46" s="9" t="s">
        <v>118</v>
      </c>
      <c r="D46" s="64">
        <v>351</v>
      </c>
      <c r="E46" s="60">
        <v>3460.2984000000001</v>
      </c>
      <c r="F46" s="10">
        <v>0.47867000815334798</v>
      </c>
    </row>
    <row r="47" spans="1:6" x14ac:dyDescent="0.2">
      <c r="A47" s="9" t="s">
        <v>157</v>
      </c>
      <c r="B47" s="9" t="s">
        <v>1155</v>
      </c>
      <c r="C47" s="9" t="s">
        <v>118</v>
      </c>
      <c r="D47" s="64">
        <v>350</v>
      </c>
      <c r="E47" s="60">
        <v>3430.4409999999998</v>
      </c>
      <c r="F47" s="10">
        <v>0.47453977421125798</v>
      </c>
    </row>
    <row r="48" spans="1:6" x14ac:dyDescent="0.2">
      <c r="A48" s="9" t="s">
        <v>158</v>
      </c>
      <c r="B48" s="9" t="s">
        <v>960</v>
      </c>
      <c r="C48" s="9" t="s">
        <v>118</v>
      </c>
      <c r="D48" s="64">
        <v>352</v>
      </c>
      <c r="E48" s="60">
        <v>3351.4448000000002</v>
      </c>
      <c r="F48" s="10">
        <v>0.46361207164720097</v>
      </c>
    </row>
    <row r="49" spans="1:6" x14ac:dyDescent="0.2">
      <c r="A49" s="9" t="s">
        <v>159</v>
      </c>
      <c r="B49" s="9" t="s">
        <v>1142</v>
      </c>
      <c r="C49" s="9" t="s">
        <v>118</v>
      </c>
      <c r="D49" s="64">
        <v>306</v>
      </c>
      <c r="E49" s="60">
        <v>2939.4574200000002</v>
      </c>
      <c r="F49" s="10">
        <v>0.40662103222017498</v>
      </c>
    </row>
    <row r="50" spans="1:6" x14ac:dyDescent="0.2">
      <c r="A50" s="9" t="s">
        <v>160</v>
      </c>
      <c r="B50" s="9" t="s">
        <v>1168</v>
      </c>
      <c r="C50" s="9" t="s">
        <v>22</v>
      </c>
      <c r="D50" s="64">
        <v>270</v>
      </c>
      <c r="E50" s="60">
        <v>2690.2503000000002</v>
      </c>
      <c r="F50" s="10">
        <v>0.37214771218446002</v>
      </c>
    </row>
    <row r="51" spans="1:6" x14ac:dyDescent="0.2">
      <c r="A51" s="9" t="s">
        <v>161</v>
      </c>
      <c r="B51" s="9" t="s">
        <v>1148</v>
      </c>
      <c r="C51" s="9" t="s">
        <v>162</v>
      </c>
      <c r="D51" s="64">
        <v>250</v>
      </c>
      <c r="E51" s="60">
        <v>2470.7600000000002</v>
      </c>
      <c r="F51" s="10">
        <v>0.34178517937787301</v>
      </c>
    </row>
    <row r="52" spans="1:6" x14ac:dyDescent="0.2">
      <c r="A52" s="9" t="s">
        <v>163</v>
      </c>
      <c r="B52" s="9" t="s">
        <v>1145</v>
      </c>
      <c r="C52" s="9" t="s">
        <v>114</v>
      </c>
      <c r="D52" s="64">
        <v>250</v>
      </c>
      <c r="E52" s="60">
        <v>2461.7775000000001</v>
      </c>
      <c r="F52" s="10">
        <v>0.34054261216221399</v>
      </c>
    </row>
    <row r="53" spans="1:6" x14ac:dyDescent="0.2">
      <c r="A53" s="9" t="s">
        <v>164</v>
      </c>
      <c r="B53" s="9" t="s">
        <v>1032</v>
      </c>
      <c r="C53" s="9" t="s">
        <v>20</v>
      </c>
      <c r="D53" s="64">
        <v>252</v>
      </c>
      <c r="E53" s="60">
        <v>2432.2006799999999</v>
      </c>
      <c r="F53" s="10">
        <v>0.33645119141348601</v>
      </c>
    </row>
    <row r="54" spans="1:6" x14ac:dyDescent="0.2">
      <c r="A54" s="9" t="s">
        <v>38</v>
      </c>
      <c r="B54" s="9" t="s">
        <v>1134</v>
      </c>
      <c r="C54" s="9" t="s">
        <v>39</v>
      </c>
      <c r="D54" s="64">
        <v>250</v>
      </c>
      <c r="E54" s="60">
        <v>2425.0349999999999</v>
      </c>
      <c r="F54" s="10">
        <v>0.33545994854725603</v>
      </c>
    </row>
    <row r="55" spans="1:6" x14ac:dyDescent="0.2">
      <c r="A55" s="9" t="s">
        <v>165</v>
      </c>
      <c r="B55" s="9" t="s">
        <v>1160</v>
      </c>
      <c r="C55" s="9" t="s">
        <v>138</v>
      </c>
      <c r="D55" s="64">
        <v>260</v>
      </c>
      <c r="E55" s="60">
        <v>2388.9241999999999</v>
      </c>
      <c r="F55" s="10">
        <v>0.33046466925850398</v>
      </c>
    </row>
    <row r="56" spans="1:6" x14ac:dyDescent="0.2">
      <c r="A56" s="9" t="s">
        <v>166</v>
      </c>
      <c r="B56" s="9" t="s">
        <v>1144</v>
      </c>
      <c r="C56" s="9" t="s">
        <v>135</v>
      </c>
      <c r="D56" s="64">
        <v>2000</v>
      </c>
      <c r="E56" s="60">
        <v>1942.6220000000001</v>
      </c>
      <c r="F56" s="10">
        <v>0.26872679205321498</v>
      </c>
    </row>
    <row r="57" spans="1:6" x14ac:dyDescent="0.2">
      <c r="A57" s="9" t="s">
        <v>68</v>
      </c>
      <c r="B57" s="9" t="s">
        <v>1282</v>
      </c>
      <c r="C57" s="9" t="s">
        <v>13</v>
      </c>
      <c r="D57" s="64">
        <v>200</v>
      </c>
      <c r="E57" s="60">
        <v>1929.15</v>
      </c>
      <c r="F57" s="10">
        <v>0.266863183310732</v>
      </c>
    </row>
    <row r="58" spans="1:6" x14ac:dyDescent="0.2">
      <c r="A58" s="9" t="s">
        <v>27</v>
      </c>
      <c r="B58" s="9" t="s">
        <v>942</v>
      </c>
      <c r="C58" s="9" t="s">
        <v>28</v>
      </c>
      <c r="D58" s="64">
        <v>179</v>
      </c>
      <c r="E58" s="60">
        <v>1776.36915</v>
      </c>
      <c r="F58" s="10">
        <v>0.245728702332104</v>
      </c>
    </row>
    <row r="59" spans="1:6" x14ac:dyDescent="0.2">
      <c r="A59" s="9" t="s">
        <v>167</v>
      </c>
      <c r="B59" s="9" t="s">
        <v>1140</v>
      </c>
      <c r="C59" s="9" t="s">
        <v>118</v>
      </c>
      <c r="D59" s="64">
        <v>176</v>
      </c>
      <c r="E59" s="60">
        <v>1708.13456</v>
      </c>
      <c r="F59" s="10">
        <v>0.23628967483330801</v>
      </c>
    </row>
    <row r="60" spans="1:6" x14ac:dyDescent="0.2">
      <c r="A60" s="9" t="s">
        <v>168</v>
      </c>
      <c r="B60" s="9" t="s">
        <v>1141</v>
      </c>
      <c r="C60" s="9" t="s">
        <v>118</v>
      </c>
      <c r="D60" s="64">
        <v>176</v>
      </c>
      <c r="E60" s="60">
        <v>1701.48352</v>
      </c>
      <c r="F60" s="10">
        <v>0.23536962314902901</v>
      </c>
    </row>
    <row r="61" spans="1:6" x14ac:dyDescent="0.2">
      <c r="A61" s="9" t="s">
        <v>169</v>
      </c>
      <c r="B61" s="9" t="s">
        <v>1058</v>
      </c>
      <c r="C61" s="9" t="s">
        <v>20</v>
      </c>
      <c r="D61" s="64">
        <v>160</v>
      </c>
      <c r="E61" s="60">
        <v>1607.7888</v>
      </c>
      <c r="F61" s="10">
        <v>0.222408644874344</v>
      </c>
    </row>
    <row r="62" spans="1:6" x14ac:dyDescent="0.2">
      <c r="A62" s="9" t="s">
        <v>170</v>
      </c>
      <c r="B62" s="9" t="s">
        <v>973</v>
      </c>
      <c r="C62" s="9" t="s">
        <v>114</v>
      </c>
      <c r="D62" s="64">
        <v>150</v>
      </c>
      <c r="E62" s="60">
        <v>1487.6534999999999</v>
      </c>
      <c r="F62" s="10">
        <v>0.20579008821157099</v>
      </c>
    </row>
    <row r="63" spans="1:6" x14ac:dyDescent="0.2">
      <c r="A63" s="9" t="s">
        <v>171</v>
      </c>
      <c r="B63" s="9" t="s">
        <v>1162</v>
      </c>
      <c r="C63" s="9" t="s">
        <v>39</v>
      </c>
      <c r="D63" s="64">
        <v>110</v>
      </c>
      <c r="E63" s="60">
        <v>1107.0939000000001</v>
      </c>
      <c r="F63" s="10">
        <v>0.15314651653727901</v>
      </c>
    </row>
    <row r="64" spans="1:6" x14ac:dyDescent="0.2">
      <c r="A64" s="9" t="s">
        <v>172</v>
      </c>
      <c r="B64" s="9" t="s">
        <v>976</v>
      </c>
      <c r="C64" s="9" t="s">
        <v>114</v>
      </c>
      <c r="D64" s="64">
        <v>100</v>
      </c>
      <c r="E64" s="60">
        <v>1039.683</v>
      </c>
      <c r="F64" s="10">
        <v>0.14382143172591599</v>
      </c>
    </row>
    <row r="65" spans="1:6" x14ac:dyDescent="0.2">
      <c r="A65" s="9" t="s">
        <v>173</v>
      </c>
      <c r="B65" s="9" t="s">
        <v>1060</v>
      </c>
      <c r="C65" s="9" t="s">
        <v>127</v>
      </c>
      <c r="D65" s="64">
        <v>100</v>
      </c>
      <c r="E65" s="60">
        <v>1000.7414166999999</v>
      </c>
      <c r="F65" s="10">
        <v>0.13843456451362199</v>
      </c>
    </row>
    <row r="66" spans="1:6" x14ac:dyDescent="0.2">
      <c r="A66" s="9" t="s">
        <v>174</v>
      </c>
      <c r="B66" s="9" t="s">
        <v>1138</v>
      </c>
      <c r="C66" s="9" t="s">
        <v>135</v>
      </c>
      <c r="D66" s="64">
        <v>100</v>
      </c>
      <c r="E66" s="60">
        <v>997.21799999999996</v>
      </c>
      <c r="F66" s="10">
        <v>0.13794716322461201</v>
      </c>
    </row>
    <row r="67" spans="1:6" x14ac:dyDescent="0.2">
      <c r="A67" s="9" t="s">
        <v>81</v>
      </c>
      <c r="B67" s="9" t="s">
        <v>1151</v>
      </c>
      <c r="C67" s="9" t="s">
        <v>13</v>
      </c>
      <c r="D67" s="64">
        <v>100</v>
      </c>
      <c r="E67" s="60">
        <v>964.65899999999999</v>
      </c>
      <c r="F67" s="10">
        <v>0.133443211543606</v>
      </c>
    </row>
    <row r="68" spans="1:6" x14ac:dyDescent="0.2">
      <c r="A68" s="9" t="s">
        <v>175</v>
      </c>
      <c r="B68" s="9" t="s">
        <v>1154</v>
      </c>
      <c r="C68" s="9" t="s">
        <v>22</v>
      </c>
      <c r="D68" s="64">
        <v>90</v>
      </c>
      <c r="E68" s="60">
        <v>899.83529999999996</v>
      </c>
      <c r="F68" s="10">
        <v>0.124476019290033</v>
      </c>
    </row>
    <row r="69" spans="1:6" x14ac:dyDescent="0.2">
      <c r="A69" s="9" t="s">
        <v>62</v>
      </c>
      <c r="B69" s="9" t="s">
        <v>950</v>
      </c>
      <c r="C69" s="9" t="s">
        <v>18</v>
      </c>
      <c r="D69" s="64">
        <v>95</v>
      </c>
      <c r="E69" s="60">
        <v>875.98074999999994</v>
      </c>
      <c r="F69" s="10">
        <v>0.121176171611291</v>
      </c>
    </row>
    <row r="70" spans="1:6" x14ac:dyDescent="0.2">
      <c r="A70" s="9" t="s">
        <v>176</v>
      </c>
      <c r="B70" s="9" t="s">
        <v>1323</v>
      </c>
      <c r="C70" s="9" t="s">
        <v>13</v>
      </c>
      <c r="D70" s="64">
        <v>8</v>
      </c>
      <c r="E70" s="60">
        <v>803.96320000000003</v>
      </c>
      <c r="F70" s="10">
        <v>0.111213839678969</v>
      </c>
    </row>
    <row r="71" spans="1:6" x14ac:dyDescent="0.2">
      <c r="A71" s="9" t="s">
        <v>177</v>
      </c>
      <c r="B71" s="9" t="s">
        <v>1324</v>
      </c>
      <c r="C71" s="9" t="s">
        <v>9</v>
      </c>
      <c r="D71" s="64">
        <v>74</v>
      </c>
      <c r="E71" s="60">
        <v>743.04287999999997</v>
      </c>
      <c r="F71" s="10">
        <v>0.10278660979870601</v>
      </c>
    </row>
    <row r="72" spans="1:6" x14ac:dyDescent="0.2">
      <c r="A72" s="9" t="s">
        <v>17</v>
      </c>
      <c r="B72" s="9" t="s">
        <v>1325</v>
      </c>
      <c r="C72" s="9" t="s">
        <v>18</v>
      </c>
      <c r="D72" s="64">
        <v>55</v>
      </c>
      <c r="E72" s="60">
        <v>543.12170000000003</v>
      </c>
      <c r="F72" s="10">
        <v>7.51311125558594E-2</v>
      </c>
    </row>
    <row r="73" spans="1:6" x14ac:dyDescent="0.2">
      <c r="A73" s="9" t="s">
        <v>178</v>
      </c>
      <c r="B73" s="9" t="s">
        <v>1165</v>
      </c>
      <c r="C73" s="9" t="s">
        <v>20</v>
      </c>
      <c r="D73" s="64">
        <v>50</v>
      </c>
      <c r="E73" s="60">
        <v>502.82799999999997</v>
      </c>
      <c r="F73" s="10">
        <v>6.9557204332358E-2</v>
      </c>
    </row>
    <row r="74" spans="1:6" x14ac:dyDescent="0.2">
      <c r="A74" s="9" t="s">
        <v>179</v>
      </c>
      <c r="B74" s="9" t="s">
        <v>979</v>
      </c>
      <c r="C74" s="9" t="s">
        <v>20</v>
      </c>
      <c r="D74" s="64">
        <v>40</v>
      </c>
      <c r="E74" s="60">
        <v>411.26119999999997</v>
      </c>
      <c r="F74" s="10">
        <v>5.6890585493192002E-2</v>
      </c>
    </row>
    <row r="75" spans="1:6" x14ac:dyDescent="0.2">
      <c r="A75" s="9" t="s">
        <v>180</v>
      </c>
      <c r="B75" s="9" t="s">
        <v>1156</v>
      </c>
      <c r="C75" s="9" t="s">
        <v>181</v>
      </c>
      <c r="D75" s="64">
        <v>40</v>
      </c>
      <c r="E75" s="60">
        <v>383.86720000000003</v>
      </c>
      <c r="F75" s="10">
        <v>5.3101118606939501E-2</v>
      </c>
    </row>
    <row r="76" spans="1:6" x14ac:dyDescent="0.2">
      <c r="A76" s="9" t="s">
        <v>182</v>
      </c>
      <c r="B76" s="9" t="s">
        <v>955</v>
      </c>
      <c r="C76" s="9" t="s">
        <v>28</v>
      </c>
      <c r="D76" s="64">
        <v>400</v>
      </c>
      <c r="E76" s="60">
        <v>380.94439999999997</v>
      </c>
      <c r="F76" s="10">
        <v>5.2696801828990301E-2</v>
      </c>
    </row>
    <row r="77" spans="1:6" x14ac:dyDescent="0.2">
      <c r="A77" s="9" t="s">
        <v>82</v>
      </c>
      <c r="B77" s="9" t="s">
        <v>1326</v>
      </c>
      <c r="C77" s="9" t="s">
        <v>13</v>
      </c>
      <c r="D77" s="64">
        <v>1</v>
      </c>
      <c r="E77" s="60">
        <v>9.9695099999999996</v>
      </c>
      <c r="F77" s="16" t="s">
        <v>107</v>
      </c>
    </row>
    <row r="78" spans="1:6" x14ac:dyDescent="0.2">
      <c r="A78" s="8" t="s">
        <v>45</v>
      </c>
      <c r="B78" s="9"/>
      <c r="C78" s="9"/>
      <c r="D78" s="64"/>
      <c r="E78" s="61">
        <f>SUM(E7:E77)</f>
        <v>457831.72129170009</v>
      </c>
      <c r="F78" s="11">
        <f>SUM(F7:F77)</f>
        <v>63.331399875261134</v>
      </c>
    </row>
    <row r="79" spans="1:6" x14ac:dyDescent="0.2">
      <c r="A79" s="9"/>
      <c r="B79" s="9"/>
      <c r="C79" s="9"/>
      <c r="D79" s="64"/>
      <c r="E79" s="60"/>
      <c r="F79" s="10"/>
    </row>
    <row r="80" spans="1:6" x14ac:dyDescent="0.2">
      <c r="A80" s="8" t="s">
        <v>98</v>
      </c>
      <c r="B80" s="9"/>
      <c r="C80" s="9"/>
      <c r="D80" s="64"/>
      <c r="E80" s="60"/>
      <c r="F80" s="10"/>
    </row>
    <row r="81" spans="1:6" x14ac:dyDescent="0.2">
      <c r="A81" s="9" t="s">
        <v>213</v>
      </c>
      <c r="B81" s="9" t="s">
        <v>1101</v>
      </c>
      <c r="C81" s="9" t="s">
        <v>185</v>
      </c>
      <c r="D81" s="64">
        <v>2010</v>
      </c>
      <c r="E81" s="60">
        <v>34617.486299999997</v>
      </c>
      <c r="F81" s="10">
        <v>4.7887062137385001</v>
      </c>
    </row>
    <row r="82" spans="1:6" x14ac:dyDescent="0.2">
      <c r="A82" s="9" t="s">
        <v>214</v>
      </c>
      <c r="B82" s="9" t="s">
        <v>984</v>
      </c>
      <c r="C82" s="9" t="s">
        <v>206</v>
      </c>
      <c r="D82" s="64">
        <v>300</v>
      </c>
      <c r="E82" s="60">
        <v>32117.4</v>
      </c>
      <c r="F82" s="10">
        <v>4.44286426854526</v>
      </c>
    </row>
    <row r="83" spans="1:6" x14ac:dyDescent="0.2">
      <c r="A83" s="9" t="s">
        <v>215</v>
      </c>
      <c r="B83" s="9" t="s">
        <v>1319</v>
      </c>
      <c r="C83" s="9" t="s">
        <v>39</v>
      </c>
      <c r="D83" s="64">
        <v>2795</v>
      </c>
      <c r="E83" s="60">
        <v>27629.581200000001</v>
      </c>
      <c r="F83" s="10">
        <v>3.8220553054839401</v>
      </c>
    </row>
    <row r="84" spans="1:6" x14ac:dyDescent="0.2">
      <c r="A84" s="9" t="s">
        <v>216</v>
      </c>
      <c r="B84" s="9" t="s">
        <v>1001</v>
      </c>
      <c r="C84" s="9" t="s">
        <v>209</v>
      </c>
      <c r="D84" s="64">
        <v>230</v>
      </c>
      <c r="E84" s="60">
        <v>23114.585999999999</v>
      </c>
      <c r="F84" s="10">
        <v>3.1974869765801901</v>
      </c>
    </row>
    <row r="85" spans="1:6" x14ac:dyDescent="0.2">
      <c r="A85" s="9" t="s">
        <v>183</v>
      </c>
      <c r="B85" s="9" t="s">
        <v>998</v>
      </c>
      <c r="C85" s="9" t="s">
        <v>127</v>
      </c>
      <c r="D85" s="64">
        <v>30</v>
      </c>
      <c r="E85" s="60">
        <v>14955.27</v>
      </c>
      <c r="F85" s="10">
        <v>2.0687924523606198</v>
      </c>
    </row>
    <row r="86" spans="1:6" x14ac:dyDescent="0.2">
      <c r="A86" s="9" t="s">
        <v>184</v>
      </c>
      <c r="B86" s="9" t="s">
        <v>1179</v>
      </c>
      <c r="C86" s="9" t="s">
        <v>185</v>
      </c>
      <c r="D86" s="64">
        <v>1099</v>
      </c>
      <c r="E86" s="60">
        <v>8517.25</v>
      </c>
      <c r="F86" s="10">
        <v>1.17820825133003</v>
      </c>
    </row>
    <row r="87" spans="1:6" x14ac:dyDescent="0.2">
      <c r="A87" s="9" t="s">
        <v>217</v>
      </c>
      <c r="B87" s="9" t="s">
        <v>1316</v>
      </c>
      <c r="C87" s="9" t="s">
        <v>193</v>
      </c>
      <c r="D87" s="64">
        <v>1000</v>
      </c>
      <c r="E87" s="60">
        <v>8480.07</v>
      </c>
      <c r="F87" s="10">
        <v>1.1730650674638201</v>
      </c>
    </row>
    <row r="88" spans="1:6" x14ac:dyDescent="0.2">
      <c r="A88" s="9" t="s">
        <v>186</v>
      </c>
      <c r="B88" s="9" t="s">
        <v>1327</v>
      </c>
      <c r="C88" s="9" t="s">
        <v>187</v>
      </c>
      <c r="D88" s="64">
        <v>750</v>
      </c>
      <c r="E88" s="60">
        <v>7574.1374999999998</v>
      </c>
      <c r="F88" s="10">
        <v>1.0477456102859699</v>
      </c>
    </row>
    <row r="89" spans="1:6" x14ac:dyDescent="0.2">
      <c r="A89" s="9" t="s">
        <v>188</v>
      </c>
      <c r="B89" s="9" t="s">
        <v>1328</v>
      </c>
      <c r="C89" s="9" t="s">
        <v>187</v>
      </c>
      <c r="D89" s="64">
        <v>750</v>
      </c>
      <c r="E89" s="60">
        <v>7510.62</v>
      </c>
      <c r="F89" s="10">
        <v>1.0389591072945299</v>
      </c>
    </row>
    <row r="90" spans="1:6" x14ac:dyDescent="0.2">
      <c r="A90" s="9" t="s">
        <v>189</v>
      </c>
      <c r="B90" s="9" t="s">
        <v>990</v>
      </c>
      <c r="C90" s="9" t="s">
        <v>185</v>
      </c>
      <c r="D90" s="64">
        <v>960</v>
      </c>
      <c r="E90" s="60">
        <v>7440</v>
      </c>
      <c r="F90" s="10">
        <v>1.0291901012528</v>
      </c>
    </row>
    <row r="91" spans="1:6" x14ac:dyDescent="0.2">
      <c r="A91" s="9" t="s">
        <v>190</v>
      </c>
      <c r="B91" s="9" t="s">
        <v>1329</v>
      </c>
      <c r="C91" s="9" t="s">
        <v>187</v>
      </c>
      <c r="D91" s="64">
        <v>644</v>
      </c>
      <c r="E91" s="60">
        <v>6445.4289200000003</v>
      </c>
      <c r="F91" s="10">
        <v>0.89160909177319003</v>
      </c>
    </row>
    <row r="92" spans="1:6" x14ac:dyDescent="0.2">
      <c r="A92" s="9" t="s">
        <v>218</v>
      </c>
      <c r="B92" s="9" t="s">
        <v>1447</v>
      </c>
      <c r="C92" s="9" t="s">
        <v>185</v>
      </c>
      <c r="D92" s="64">
        <v>580</v>
      </c>
      <c r="E92" s="60">
        <v>5683.5418</v>
      </c>
      <c r="F92" s="10">
        <v>0.78621572051297495</v>
      </c>
    </row>
    <row r="93" spans="1:6" x14ac:dyDescent="0.2">
      <c r="A93" s="9" t="s">
        <v>191</v>
      </c>
      <c r="B93" s="9" t="s">
        <v>1187</v>
      </c>
      <c r="C93" s="9" t="s">
        <v>185</v>
      </c>
      <c r="D93" s="64">
        <v>720</v>
      </c>
      <c r="E93" s="60">
        <v>5580</v>
      </c>
      <c r="F93" s="10">
        <v>0.77189257593960103</v>
      </c>
    </row>
    <row r="94" spans="1:6" x14ac:dyDescent="0.2">
      <c r="A94" s="9" t="s">
        <v>192</v>
      </c>
      <c r="B94" s="9" t="s">
        <v>1000</v>
      </c>
      <c r="C94" s="9" t="s">
        <v>193</v>
      </c>
      <c r="D94" s="64">
        <v>580</v>
      </c>
      <c r="E94" s="60">
        <v>5534.6441999999997</v>
      </c>
      <c r="F94" s="10">
        <v>0.76561841728444002</v>
      </c>
    </row>
    <row r="95" spans="1:6" x14ac:dyDescent="0.2">
      <c r="A95" s="9" t="s">
        <v>219</v>
      </c>
      <c r="B95" s="9" t="s">
        <v>1189</v>
      </c>
      <c r="C95" s="9" t="s">
        <v>185</v>
      </c>
      <c r="D95" s="64">
        <v>37</v>
      </c>
      <c r="E95" s="60">
        <v>5452.2866999999997</v>
      </c>
      <c r="F95" s="10">
        <v>0.75422573935918102</v>
      </c>
    </row>
    <row r="96" spans="1:6" x14ac:dyDescent="0.2">
      <c r="A96" s="9" t="s">
        <v>220</v>
      </c>
      <c r="B96" s="9" t="s">
        <v>1180</v>
      </c>
      <c r="C96" s="9" t="s">
        <v>185</v>
      </c>
      <c r="D96" s="64">
        <v>34</v>
      </c>
      <c r="E96" s="60">
        <v>5059.9718000000003</v>
      </c>
      <c r="F96" s="10">
        <v>0.69995603349170998</v>
      </c>
    </row>
    <row r="97" spans="1:6" x14ac:dyDescent="0.2">
      <c r="A97" s="9" t="s">
        <v>194</v>
      </c>
      <c r="B97" s="9" t="s">
        <v>1318</v>
      </c>
      <c r="C97" s="9" t="s">
        <v>193</v>
      </c>
      <c r="D97" s="64">
        <v>422</v>
      </c>
      <c r="E97" s="60">
        <v>4221.7934999999998</v>
      </c>
      <c r="F97" s="10">
        <v>0.58400915050180402</v>
      </c>
    </row>
    <row r="98" spans="1:6" x14ac:dyDescent="0.2">
      <c r="A98" s="9" t="s">
        <v>195</v>
      </c>
      <c r="B98" s="9" t="s">
        <v>1317</v>
      </c>
      <c r="C98" s="9" t="s">
        <v>187</v>
      </c>
      <c r="D98" s="64">
        <v>370</v>
      </c>
      <c r="E98" s="60">
        <v>3695.6487999999999</v>
      </c>
      <c r="F98" s="10">
        <v>0.51122650035843997</v>
      </c>
    </row>
    <row r="99" spans="1:6" x14ac:dyDescent="0.2">
      <c r="A99" s="9" t="s">
        <v>196</v>
      </c>
      <c r="B99" s="9" t="s">
        <v>1291</v>
      </c>
      <c r="C99" s="9" t="s">
        <v>193</v>
      </c>
      <c r="D99" s="64">
        <v>323</v>
      </c>
      <c r="E99" s="60">
        <v>3237.5678899999998</v>
      </c>
      <c r="F99" s="10">
        <v>0.44785925060778498</v>
      </c>
    </row>
    <row r="100" spans="1:6" x14ac:dyDescent="0.2">
      <c r="A100" s="9" t="s">
        <v>197</v>
      </c>
      <c r="B100" s="9" t="s">
        <v>1202</v>
      </c>
      <c r="C100" s="9" t="s">
        <v>187</v>
      </c>
      <c r="D100" s="64">
        <v>320</v>
      </c>
      <c r="E100" s="60">
        <v>3196.6336000000001</v>
      </c>
      <c r="F100" s="10">
        <v>0.44219672828657403</v>
      </c>
    </row>
    <row r="101" spans="1:6" x14ac:dyDescent="0.2">
      <c r="A101" s="9" t="s">
        <v>198</v>
      </c>
      <c r="B101" s="9" t="s">
        <v>1003</v>
      </c>
      <c r="C101" s="9" t="s">
        <v>199</v>
      </c>
      <c r="D101" s="64">
        <v>300</v>
      </c>
      <c r="E101" s="60">
        <v>2978.7179999999998</v>
      </c>
      <c r="F101" s="10">
        <v>0.41205202688488501</v>
      </c>
    </row>
    <row r="102" spans="1:6" x14ac:dyDescent="0.2">
      <c r="A102" s="9" t="s">
        <v>200</v>
      </c>
      <c r="B102" s="9" t="s">
        <v>999</v>
      </c>
      <c r="C102" s="9" t="s">
        <v>116</v>
      </c>
      <c r="D102" s="64">
        <v>300</v>
      </c>
      <c r="E102" s="60">
        <v>2968.1970000000001</v>
      </c>
      <c r="F102" s="10">
        <v>0.41059663588283102</v>
      </c>
    </row>
    <row r="103" spans="1:6" x14ac:dyDescent="0.2">
      <c r="A103" s="9" t="s">
        <v>221</v>
      </c>
      <c r="B103" s="9" t="s">
        <v>988</v>
      </c>
      <c r="C103" s="9" t="s">
        <v>222</v>
      </c>
      <c r="D103" s="64">
        <v>15</v>
      </c>
      <c r="E103" s="60">
        <v>2184.6089999999999</v>
      </c>
      <c r="F103" s="10">
        <v>0.30220133842846503</v>
      </c>
    </row>
    <row r="104" spans="1:6" x14ac:dyDescent="0.2">
      <c r="A104" s="9" t="s">
        <v>201</v>
      </c>
      <c r="B104" s="9" t="s">
        <v>991</v>
      </c>
      <c r="C104" s="9" t="s">
        <v>202</v>
      </c>
      <c r="D104" s="64">
        <v>220</v>
      </c>
      <c r="E104" s="60">
        <v>2113.694</v>
      </c>
      <c r="F104" s="10">
        <v>0.292391524445892</v>
      </c>
    </row>
    <row r="105" spans="1:6" x14ac:dyDescent="0.2">
      <c r="A105" s="9" t="s">
        <v>203</v>
      </c>
      <c r="B105" s="9" t="s">
        <v>1002</v>
      </c>
      <c r="C105" s="9" t="s">
        <v>193</v>
      </c>
      <c r="D105" s="64">
        <v>200</v>
      </c>
      <c r="E105" s="60">
        <v>2001.914</v>
      </c>
      <c r="F105" s="10">
        <v>0.27692877316658598</v>
      </c>
    </row>
    <row r="106" spans="1:6" x14ac:dyDescent="0.2">
      <c r="A106" s="9" t="s">
        <v>223</v>
      </c>
      <c r="B106" s="9" t="s">
        <v>1108</v>
      </c>
      <c r="C106" s="9" t="s">
        <v>187</v>
      </c>
      <c r="D106" s="64">
        <v>200</v>
      </c>
      <c r="E106" s="60">
        <v>1978.52</v>
      </c>
      <c r="F106" s="10">
        <v>0.27369263429176</v>
      </c>
    </row>
    <row r="107" spans="1:6" x14ac:dyDescent="0.2">
      <c r="A107" s="9" t="s">
        <v>204</v>
      </c>
      <c r="B107" s="9" t="s">
        <v>1005</v>
      </c>
      <c r="C107" s="9" t="s">
        <v>39</v>
      </c>
      <c r="D107" s="64">
        <v>200</v>
      </c>
      <c r="E107" s="60">
        <v>1936.1780000000001</v>
      </c>
      <c r="F107" s="10">
        <v>0.26783538062680701</v>
      </c>
    </row>
    <row r="108" spans="1:6" x14ac:dyDescent="0.2">
      <c r="A108" s="9" t="s">
        <v>104</v>
      </c>
      <c r="B108" s="9" t="s">
        <v>981</v>
      </c>
      <c r="C108" s="9" t="s">
        <v>100</v>
      </c>
      <c r="D108" s="64">
        <v>160</v>
      </c>
      <c r="E108" s="60">
        <v>1650.3904</v>
      </c>
      <c r="F108" s="10">
        <v>0.228301809527238</v>
      </c>
    </row>
    <row r="109" spans="1:6" x14ac:dyDescent="0.2">
      <c r="A109" s="9" t="s">
        <v>205</v>
      </c>
      <c r="B109" s="9" t="s">
        <v>1197</v>
      </c>
      <c r="C109" s="9" t="s">
        <v>206</v>
      </c>
      <c r="D109" s="64">
        <v>150</v>
      </c>
      <c r="E109" s="60">
        <v>1513.146</v>
      </c>
      <c r="F109" s="10">
        <v>0.20931651679439101</v>
      </c>
    </row>
    <row r="110" spans="1:6" x14ac:dyDescent="0.2">
      <c r="A110" s="9" t="s">
        <v>224</v>
      </c>
      <c r="B110" s="9" t="s">
        <v>1102</v>
      </c>
      <c r="C110" s="9" t="s">
        <v>127</v>
      </c>
      <c r="D110" s="64">
        <v>100</v>
      </c>
      <c r="E110" s="60">
        <v>1324.915</v>
      </c>
      <c r="F110" s="10">
        <v>0.18327814556469799</v>
      </c>
    </row>
    <row r="111" spans="1:6" x14ac:dyDescent="0.2">
      <c r="A111" s="9" t="s">
        <v>207</v>
      </c>
      <c r="B111" s="9" t="s">
        <v>997</v>
      </c>
      <c r="C111" s="9" t="s">
        <v>193</v>
      </c>
      <c r="D111" s="64">
        <v>130</v>
      </c>
      <c r="E111" s="60">
        <v>1224.3894</v>
      </c>
      <c r="F111" s="10">
        <v>0.169372237978341</v>
      </c>
    </row>
    <row r="112" spans="1:6" x14ac:dyDescent="0.2">
      <c r="A112" s="9" t="s">
        <v>208</v>
      </c>
      <c r="B112" s="9" t="s">
        <v>1315</v>
      </c>
      <c r="C112" s="9" t="s">
        <v>209</v>
      </c>
      <c r="D112" s="64">
        <v>110</v>
      </c>
      <c r="E112" s="60">
        <v>1038.5309</v>
      </c>
      <c r="F112" s="10">
        <v>0.14366205942542501</v>
      </c>
    </row>
    <row r="113" spans="1:6" x14ac:dyDescent="0.2">
      <c r="A113" s="9" t="s">
        <v>210</v>
      </c>
      <c r="B113" s="9" t="s">
        <v>1185</v>
      </c>
      <c r="C113" s="9" t="s">
        <v>39</v>
      </c>
      <c r="D113" s="64">
        <v>90</v>
      </c>
      <c r="E113" s="60">
        <v>913.65750000000003</v>
      </c>
      <c r="F113" s="10">
        <v>0.12638807189991699</v>
      </c>
    </row>
    <row r="114" spans="1:6" x14ac:dyDescent="0.2">
      <c r="A114" s="9" t="s">
        <v>211</v>
      </c>
      <c r="B114" s="9" t="s">
        <v>993</v>
      </c>
      <c r="C114" s="9" t="s">
        <v>209</v>
      </c>
      <c r="D114" s="64">
        <v>50</v>
      </c>
      <c r="E114" s="60">
        <v>473.51350000000002</v>
      </c>
      <c r="F114" s="10">
        <v>6.5502070834619397E-2</v>
      </c>
    </row>
    <row r="115" spans="1:6" x14ac:dyDescent="0.2">
      <c r="A115" s="9" t="s">
        <v>212</v>
      </c>
      <c r="B115" s="9" t="s">
        <v>1089</v>
      </c>
      <c r="C115" s="9" t="s">
        <v>202</v>
      </c>
      <c r="D115" s="64">
        <v>20</v>
      </c>
      <c r="E115" s="60">
        <v>198.8544</v>
      </c>
      <c r="F115" s="10">
        <v>2.7507927428839399E-2</v>
      </c>
    </row>
    <row r="116" spans="1:6" x14ac:dyDescent="0.2">
      <c r="A116" s="8" t="s">
        <v>45</v>
      </c>
      <c r="B116" s="9"/>
      <c r="C116" s="9"/>
      <c r="D116" s="64"/>
      <c r="E116" s="61">
        <f>SUM(E81:E115)</f>
        <v>244563.14531000002</v>
      </c>
      <c r="F116" s="11">
        <f>SUM(F81:F115)</f>
        <v>33.830909715632053</v>
      </c>
    </row>
    <row r="117" spans="1:6" x14ac:dyDescent="0.2">
      <c r="A117" s="9"/>
      <c r="B117" s="9"/>
      <c r="C117" s="9"/>
      <c r="D117" s="64"/>
      <c r="E117" s="60"/>
      <c r="F117" s="10"/>
    </row>
    <row r="118" spans="1:6" x14ac:dyDescent="0.2">
      <c r="A118" s="8" t="s">
        <v>405</v>
      </c>
      <c r="B118" s="9"/>
      <c r="C118" s="9"/>
      <c r="D118" s="64"/>
      <c r="E118" s="60"/>
      <c r="F118" s="10"/>
    </row>
    <row r="119" spans="1:6" x14ac:dyDescent="0.2">
      <c r="A119" s="8" t="s">
        <v>225</v>
      </c>
      <c r="B119" s="9"/>
      <c r="C119" s="9"/>
      <c r="D119" s="64"/>
      <c r="E119" s="60"/>
      <c r="F119" s="10"/>
    </row>
    <row r="120" spans="1:6" x14ac:dyDescent="0.2">
      <c r="A120" s="9" t="s">
        <v>226</v>
      </c>
      <c r="B120" s="9" t="s">
        <v>1330</v>
      </c>
      <c r="C120" s="9" t="s">
        <v>227</v>
      </c>
      <c r="D120" s="64">
        <v>1000</v>
      </c>
      <c r="E120" s="60">
        <v>4647.1000000000004</v>
      </c>
      <c r="F120" s="10">
        <v>0.642842650474717</v>
      </c>
    </row>
    <row r="121" spans="1:6" x14ac:dyDescent="0.2">
      <c r="A121" s="9" t="s">
        <v>228</v>
      </c>
      <c r="B121" s="9" t="s">
        <v>1006</v>
      </c>
      <c r="C121" s="9" t="s">
        <v>227</v>
      </c>
      <c r="D121" s="64">
        <v>400</v>
      </c>
      <c r="E121" s="60">
        <v>1856.8320000000001</v>
      </c>
      <c r="F121" s="10">
        <v>0.25685928952815101</v>
      </c>
    </row>
    <row r="122" spans="1:6" x14ac:dyDescent="0.2">
      <c r="A122" s="8" t="s">
        <v>45</v>
      </c>
      <c r="B122" s="9"/>
      <c r="C122" s="9"/>
      <c r="D122" s="9"/>
      <c r="E122" s="61">
        <f>SUM(E120:E121)</f>
        <v>6503.9320000000007</v>
      </c>
      <c r="F122" s="11">
        <f>SUM(F120:F121)</f>
        <v>0.89970194000286807</v>
      </c>
    </row>
    <row r="123" spans="1:6" x14ac:dyDescent="0.2">
      <c r="A123" s="9"/>
      <c r="B123" s="9"/>
      <c r="C123" s="9"/>
      <c r="D123" s="9"/>
      <c r="E123" s="60"/>
      <c r="F123" s="10"/>
    </row>
    <row r="124" spans="1:6" x14ac:dyDescent="0.2">
      <c r="A124" s="8" t="s">
        <v>45</v>
      </c>
      <c r="B124" s="9"/>
      <c r="C124" s="9"/>
      <c r="D124" s="9"/>
      <c r="E124" s="61">
        <v>708898.79860170011</v>
      </c>
      <c r="F124" s="11">
        <v>98.063390633181882</v>
      </c>
    </row>
    <row r="125" spans="1:6" x14ac:dyDescent="0.2">
      <c r="A125" s="9"/>
      <c r="B125" s="9"/>
      <c r="C125" s="9"/>
      <c r="D125" s="9"/>
      <c r="E125" s="60"/>
      <c r="F125" s="10"/>
    </row>
    <row r="126" spans="1:6" x14ac:dyDescent="0.2">
      <c r="A126" s="8" t="s">
        <v>46</v>
      </c>
      <c r="B126" s="9"/>
      <c r="C126" s="9"/>
      <c r="D126" s="9"/>
      <c r="E126" s="61">
        <v>13999.719033900001</v>
      </c>
      <c r="F126" s="11">
        <v>1.94</v>
      </c>
    </row>
    <row r="127" spans="1:6" x14ac:dyDescent="0.2">
      <c r="A127" s="9"/>
      <c r="B127" s="9"/>
      <c r="C127" s="9"/>
      <c r="D127" s="9"/>
      <c r="E127" s="60"/>
      <c r="F127" s="10"/>
    </row>
    <row r="128" spans="1:6" x14ac:dyDescent="0.2">
      <c r="A128" s="12" t="s">
        <v>47</v>
      </c>
      <c r="B128" s="6"/>
      <c r="C128" s="6"/>
      <c r="D128" s="6"/>
      <c r="E128" s="63">
        <v>722898.5190339</v>
      </c>
      <c r="F128" s="13">
        <f xml:space="preserve"> ROUND(SUM(F124:F127),2)</f>
        <v>100</v>
      </c>
    </row>
    <row r="129" spans="1:6" x14ac:dyDescent="0.2">
      <c r="A129" s="1" t="s">
        <v>109</v>
      </c>
      <c r="F129" s="17" t="s">
        <v>108</v>
      </c>
    </row>
    <row r="131" spans="1:6" x14ac:dyDescent="0.2">
      <c r="A131" s="1" t="s">
        <v>48</v>
      </c>
    </row>
    <row r="132" spans="1:6" x14ac:dyDescent="0.2">
      <c r="A132" s="1" t="s">
        <v>49</v>
      </c>
    </row>
    <row r="133" spans="1:6" x14ac:dyDescent="0.2">
      <c r="A133" s="1" t="s">
        <v>50</v>
      </c>
    </row>
    <row r="134" spans="1:6" x14ac:dyDescent="0.2">
      <c r="A134" s="3" t="s">
        <v>851</v>
      </c>
      <c r="D134" s="14">
        <v>18.628900000000002</v>
      </c>
    </row>
    <row r="135" spans="1:6" x14ac:dyDescent="0.2">
      <c r="A135" s="3" t="s">
        <v>859</v>
      </c>
      <c r="D135" s="14">
        <v>11.036300000000001</v>
      </c>
    </row>
    <row r="136" spans="1:6" x14ac:dyDescent="0.2">
      <c r="A136" s="3" t="s">
        <v>853</v>
      </c>
      <c r="D136" s="14">
        <v>19.537400000000002</v>
      </c>
    </row>
    <row r="137" spans="1:6" x14ac:dyDescent="0.2">
      <c r="A137" s="3" t="s">
        <v>861</v>
      </c>
      <c r="D137" s="14">
        <v>11.746700000000001</v>
      </c>
    </row>
    <row r="139" spans="1:6" x14ac:dyDescent="0.2">
      <c r="A139" s="1" t="s">
        <v>54</v>
      </c>
    </row>
    <row r="140" spans="1:6" x14ac:dyDescent="0.2">
      <c r="A140" s="3" t="s">
        <v>851</v>
      </c>
      <c r="D140" s="14">
        <v>19.464600000000001</v>
      </c>
    </row>
    <row r="141" spans="1:6" x14ac:dyDescent="0.2">
      <c r="A141" s="3" t="s">
        <v>859</v>
      </c>
      <c r="D141" s="14">
        <v>11.0884</v>
      </c>
    </row>
    <row r="142" spans="1:6" x14ac:dyDescent="0.2">
      <c r="A142" s="3" t="s">
        <v>853</v>
      </c>
      <c r="D142" s="14">
        <v>20.4892</v>
      </c>
    </row>
    <row r="143" spans="1:6" x14ac:dyDescent="0.2">
      <c r="A143" s="3" t="s">
        <v>861</v>
      </c>
      <c r="D143" s="14">
        <v>11.876099999999999</v>
      </c>
    </row>
    <row r="145" spans="1:5" x14ac:dyDescent="0.2">
      <c r="A145" s="1" t="s">
        <v>55</v>
      </c>
      <c r="D145" s="15" t="s">
        <v>392</v>
      </c>
    </row>
    <row r="146" spans="1:5" x14ac:dyDescent="0.2">
      <c r="A146" s="32" t="s">
        <v>854</v>
      </c>
      <c r="B146" s="33"/>
      <c r="C146" s="87" t="s">
        <v>855</v>
      </c>
      <c r="D146" s="87"/>
    </row>
    <row r="147" spans="1:5" x14ac:dyDescent="0.2">
      <c r="A147" s="88"/>
      <c r="B147" s="88"/>
      <c r="C147" s="34" t="s">
        <v>856</v>
      </c>
      <c r="D147" s="34" t="s">
        <v>857</v>
      </c>
    </row>
    <row r="148" spans="1:5" x14ac:dyDescent="0.2">
      <c r="A148" s="41" t="s">
        <v>859</v>
      </c>
      <c r="B148" s="42"/>
      <c r="C148" s="55">
        <v>0.31694198800000001</v>
      </c>
      <c r="D148" s="55">
        <v>0.29348986040000002</v>
      </c>
    </row>
    <row r="149" spans="1:5" x14ac:dyDescent="0.2">
      <c r="A149" s="41" t="s">
        <v>861</v>
      </c>
      <c r="B149" s="42"/>
      <c r="C149" s="55">
        <v>0.31694198800000001</v>
      </c>
      <c r="D149" s="55">
        <v>0.29348986040000002</v>
      </c>
    </row>
    <row r="151" spans="1:5" x14ac:dyDescent="0.2">
      <c r="A151" s="1" t="s">
        <v>57</v>
      </c>
      <c r="D151" s="18">
        <v>3.3779512962248956</v>
      </c>
      <c r="E151" s="2" t="s">
        <v>858</v>
      </c>
    </row>
  </sheetData>
  <sortState xmlns:xlrd2="http://schemas.microsoft.com/office/spreadsheetml/2017/richdata2" ref="A81:F115">
    <sortCondition descending="1" ref="E81:E115"/>
  </sortState>
  <mergeCells count="3">
    <mergeCell ref="A1:F1"/>
    <mergeCell ref="C146:D146"/>
    <mergeCell ref="A147:B14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BDD85-DE00-473B-BC62-F0BDE5684591}">
  <dimension ref="A1:F114"/>
  <sheetViews>
    <sheetView showGridLines="0" workbookViewId="0">
      <selection sqref="A1:F1"/>
    </sheetView>
  </sheetViews>
  <sheetFormatPr defaultRowHeight="11.25" x14ac:dyDescent="0.2"/>
  <cols>
    <col min="1" max="1" width="38.7109375" style="3" bestFit="1" customWidth="1"/>
    <col min="2" max="2" width="55.85546875" style="3" bestFit="1" customWidth="1"/>
    <col min="3" max="3" width="12.5703125" style="3" bestFit="1" customWidth="1"/>
    <col min="4" max="4" width="7.42578125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6" x14ac:dyDescent="0.2">
      <c r="A1" s="86" t="s">
        <v>111</v>
      </c>
      <c r="B1" s="86"/>
      <c r="C1" s="86"/>
      <c r="D1" s="86"/>
      <c r="E1" s="86"/>
      <c r="F1" s="86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 t="s">
        <v>26</v>
      </c>
      <c r="B7" s="82" t="s">
        <v>1431</v>
      </c>
      <c r="C7" s="9" t="s">
        <v>9</v>
      </c>
      <c r="D7" s="9">
        <v>680</v>
      </c>
      <c r="E7" s="60">
        <v>6808.7039999999997</v>
      </c>
      <c r="F7" s="10">
        <f>E7/$E$73*100</f>
        <v>7.4947698992356013</v>
      </c>
    </row>
    <row r="8" spans="1:6" x14ac:dyDescent="0.2">
      <c r="A8" s="9" t="s">
        <v>59</v>
      </c>
      <c r="B8" s="9" t="s">
        <v>947</v>
      </c>
      <c r="C8" s="9" t="s">
        <v>13</v>
      </c>
      <c r="D8" s="9">
        <v>635</v>
      </c>
      <c r="E8" s="60">
        <v>6403.0097999999998</v>
      </c>
      <c r="F8" s="10">
        <f t="shared" ref="F8:F57" si="0">E8/$E$73*100</f>
        <v>7.0481967072662535</v>
      </c>
    </row>
    <row r="9" spans="1:6" x14ac:dyDescent="0.2">
      <c r="A9" s="9" t="s">
        <v>60</v>
      </c>
      <c r="B9" s="9" t="s">
        <v>961</v>
      </c>
      <c r="C9" s="9" t="s">
        <v>61</v>
      </c>
      <c r="D9" s="9">
        <v>500</v>
      </c>
      <c r="E9" s="60">
        <v>4840.7700000000004</v>
      </c>
      <c r="F9" s="10">
        <f t="shared" si="0"/>
        <v>5.3285408331927382</v>
      </c>
    </row>
    <row r="10" spans="1:6" x14ac:dyDescent="0.2">
      <c r="A10" s="9" t="s">
        <v>34</v>
      </c>
      <c r="B10" s="9" t="s">
        <v>964</v>
      </c>
      <c r="C10" s="9" t="s">
        <v>13</v>
      </c>
      <c r="D10" s="9">
        <v>450</v>
      </c>
      <c r="E10" s="60">
        <v>4483.7730000000001</v>
      </c>
      <c r="F10" s="10">
        <f t="shared" si="0"/>
        <v>4.9355717204632938</v>
      </c>
    </row>
    <row r="11" spans="1:6" x14ac:dyDescent="0.2">
      <c r="A11" s="9" t="s">
        <v>10</v>
      </c>
      <c r="B11" s="9" t="s">
        <v>1462</v>
      </c>
      <c r="C11" s="9" t="s">
        <v>11</v>
      </c>
      <c r="D11" s="9">
        <v>447</v>
      </c>
      <c r="E11" s="60">
        <v>4430.6595299999999</v>
      </c>
      <c r="F11" s="10">
        <f t="shared" si="0"/>
        <v>4.8771063743122571</v>
      </c>
    </row>
    <row r="12" spans="1:6" x14ac:dyDescent="0.2">
      <c r="A12" s="9" t="s">
        <v>35</v>
      </c>
      <c r="B12" s="9" t="s">
        <v>1331</v>
      </c>
      <c r="C12" s="9" t="s">
        <v>13</v>
      </c>
      <c r="D12" s="9">
        <v>427</v>
      </c>
      <c r="E12" s="60">
        <v>4379.2180600000002</v>
      </c>
      <c r="F12" s="10">
        <f t="shared" si="0"/>
        <v>4.8204815040097095</v>
      </c>
    </row>
    <row r="13" spans="1:6" x14ac:dyDescent="0.2">
      <c r="A13" s="9" t="s">
        <v>62</v>
      </c>
      <c r="B13" s="9" t="s">
        <v>950</v>
      </c>
      <c r="C13" s="9" t="s">
        <v>18</v>
      </c>
      <c r="D13" s="9">
        <v>405</v>
      </c>
      <c r="E13" s="60">
        <v>3734.44425</v>
      </c>
      <c r="F13" s="10">
        <f t="shared" si="0"/>
        <v>4.1107383072128663</v>
      </c>
    </row>
    <row r="14" spans="1:6" x14ac:dyDescent="0.2">
      <c r="A14" s="9" t="s">
        <v>17</v>
      </c>
      <c r="B14" s="9" t="s">
        <v>1325</v>
      </c>
      <c r="C14" s="9" t="s">
        <v>18</v>
      </c>
      <c r="D14" s="9">
        <v>350</v>
      </c>
      <c r="E14" s="60">
        <v>3456.2289999999998</v>
      </c>
      <c r="F14" s="10">
        <f t="shared" si="0"/>
        <v>3.8044892352590391</v>
      </c>
    </row>
    <row r="15" spans="1:6" x14ac:dyDescent="0.2">
      <c r="A15" s="9" t="s">
        <v>63</v>
      </c>
      <c r="B15" s="9" t="s">
        <v>1017</v>
      </c>
      <c r="C15" s="9" t="s">
        <v>13</v>
      </c>
      <c r="D15" s="9">
        <v>210</v>
      </c>
      <c r="E15" s="60">
        <v>3202.6763999999998</v>
      </c>
      <c r="F15" s="10">
        <f t="shared" si="0"/>
        <v>3.5253878975664441</v>
      </c>
    </row>
    <row r="16" spans="1:6" x14ac:dyDescent="0.2">
      <c r="A16" s="9" t="s">
        <v>64</v>
      </c>
      <c r="B16" s="9" t="s">
        <v>951</v>
      </c>
      <c r="C16" s="9" t="s">
        <v>65</v>
      </c>
      <c r="D16" s="9">
        <v>310</v>
      </c>
      <c r="E16" s="60">
        <v>3060.6950999999999</v>
      </c>
      <c r="F16" s="10">
        <f t="shared" si="0"/>
        <v>3.3691001262821674</v>
      </c>
    </row>
    <row r="17" spans="1:6" x14ac:dyDescent="0.2">
      <c r="A17" s="9" t="s">
        <v>66</v>
      </c>
      <c r="B17" s="9" t="s">
        <v>1332</v>
      </c>
      <c r="C17" s="9" t="s">
        <v>61</v>
      </c>
      <c r="D17" s="9">
        <v>300</v>
      </c>
      <c r="E17" s="60">
        <v>2880.9659999999999</v>
      </c>
      <c r="F17" s="10">
        <f t="shared" si="0"/>
        <v>3.171260970886852</v>
      </c>
    </row>
    <row r="18" spans="1:6" x14ac:dyDescent="0.2">
      <c r="A18" s="9" t="s">
        <v>67</v>
      </c>
      <c r="B18" s="9" t="s">
        <v>1333</v>
      </c>
      <c r="C18" s="9" t="s">
        <v>13</v>
      </c>
      <c r="D18" s="9">
        <v>250</v>
      </c>
      <c r="E18" s="60">
        <v>2484.1675</v>
      </c>
      <c r="F18" s="10">
        <f t="shared" si="0"/>
        <v>2.7344798369350989</v>
      </c>
    </row>
    <row r="19" spans="1:6" x14ac:dyDescent="0.2">
      <c r="A19" s="9" t="s">
        <v>68</v>
      </c>
      <c r="B19" s="9" t="s">
        <v>1282</v>
      </c>
      <c r="C19" s="9" t="s">
        <v>13</v>
      </c>
      <c r="D19" s="9">
        <v>250</v>
      </c>
      <c r="E19" s="60">
        <v>2411.4375</v>
      </c>
      <c r="F19" s="10">
        <f t="shared" si="0"/>
        <v>2.6544213390518889</v>
      </c>
    </row>
    <row r="20" spans="1:6" x14ac:dyDescent="0.2">
      <c r="A20" s="9" t="s">
        <v>69</v>
      </c>
      <c r="B20" s="9" t="s">
        <v>1463</v>
      </c>
      <c r="C20" s="9" t="s">
        <v>70</v>
      </c>
      <c r="D20" s="9">
        <v>239</v>
      </c>
      <c r="E20" s="60">
        <v>2381.9146300000002</v>
      </c>
      <c r="F20" s="10">
        <f t="shared" si="0"/>
        <v>2.6219236541158062</v>
      </c>
    </row>
    <row r="21" spans="1:6" x14ac:dyDescent="0.2">
      <c r="A21" s="9" t="s">
        <v>71</v>
      </c>
      <c r="B21" s="9" t="s">
        <v>1166</v>
      </c>
      <c r="C21" s="9" t="s">
        <v>13</v>
      </c>
      <c r="D21" s="9">
        <v>192</v>
      </c>
      <c r="E21" s="60">
        <v>1907.77152</v>
      </c>
      <c r="F21" s="10">
        <f t="shared" si="0"/>
        <v>2.1000044300229459</v>
      </c>
    </row>
    <row r="22" spans="1:6" x14ac:dyDescent="0.2">
      <c r="A22" s="9" t="s">
        <v>72</v>
      </c>
      <c r="B22" s="9" t="s">
        <v>1334</v>
      </c>
      <c r="C22" s="9" t="s">
        <v>9</v>
      </c>
      <c r="D22" s="9">
        <v>173</v>
      </c>
      <c r="E22" s="60">
        <v>1777.1701800000001</v>
      </c>
      <c r="F22" s="10">
        <f t="shared" si="0"/>
        <v>1.9562432984137827</v>
      </c>
    </row>
    <row r="23" spans="1:6" x14ac:dyDescent="0.2">
      <c r="A23" s="9" t="s">
        <v>73</v>
      </c>
      <c r="B23" s="9" t="s">
        <v>1464</v>
      </c>
      <c r="C23" s="9" t="s">
        <v>13</v>
      </c>
      <c r="D23" s="9">
        <v>166</v>
      </c>
      <c r="E23" s="60">
        <v>1751.3464799999999</v>
      </c>
      <c r="F23" s="10">
        <f t="shared" si="0"/>
        <v>1.9278175231932866</v>
      </c>
    </row>
    <row r="24" spans="1:6" x14ac:dyDescent="0.2">
      <c r="A24" s="9" t="s">
        <v>74</v>
      </c>
      <c r="B24" s="9" t="s">
        <v>1335</v>
      </c>
      <c r="C24" s="9" t="s">
        <v>13</v>
      </c>
      <c r="D24" s="9">
        <v>155</v>
      </c>
      <c r="E24" s="60">
        <v>1559.73245</v>
      </c>
      <c r="F24" s="10">
        <f t="shared" si="0"/>
        <v>1.7168958757967738</v>
      </c>
    </row>
    <row r="25" spans="1:6" x14ac:dyDescent="0.2">
      <c r="A25" s="9" t="s">
        <v>75</v>
      </c>
      <c r="B25" s="9" t="s">
        <v>1336</v>
      </c>
      <c r="C25" s="9" t="s">
        <v>24</v>
      </c>
      <c r="D25" s="9">
        <v>150</v>
      </c>
      <c r="E25" s="60">
        <v>1509.5160000000001</v>
      </c>
      <c r="F25" s="10">
        <f t="shared" si="0"/>
        <v>1.6616194622669056</v>
      </c>
    </row>
    <row r="26" spans="1:6" x14ac:dyDescent="0.2">
      <c r="A26" s="9" t="s">
        <v>15</v>
      </c>
      <c r="B26" s="9" t="s">
        <v>1337</v>
      </c>
      <c r="C26" s="9" t="s">
        <v>13</v>
      </c>
      <c r="D26" s="9">
        <v>130</v>
      </c>
      <c r="E26" s="60">
        <v>1303.0849000000001</v>
      </c>
      <c r="F26" s="10">
        <f t="shared" si="0"/>
        <v>1.4343877314491031</v>
      </c>
    </row>
    <row r="27" spans="1:6" x14ac:dyDescent="0.2">
      <c r="A27" s="9" t="s">
        <v>32</v>
      </c>
      <c r="B27" s="9" t="s">
        <v>1338</v>
      </c>
      <c r="C27" s="9" t="s">
        <v>13</v>
      </c>
      <c r="D27" s="9">
        <v>126</v>
      </c>
      <c r="E27" s="60">
        <v>1279.41282</v>
      </c>
      <c r="F27" s="10">
        <f t="shared" si="0"/>
        <v>1.4083303800594265</v>
      </c>
    </row>
    <row r="28" spans="1:6" x14ac:dyDescent="0.2">
      <c r="A28" s="9" t="s">
        <v>14</v>
      </c>
      <c r="B28" s="9" t="s">
        <v>1339</v>
      </c>
      <c r="C28" s="9" t="s">
        <v>13</v>
      </c>
      <c r="D28" s="9">
        <v>120</v>
      </c>
      <c r="E28" s="60">
        <v>1188.4788000000001</v>
      </c>
      <c r="F28" s="10">
        <f t="shared" si="0"/>
        <v>1.3082335692842058</v>
      </c>
    </row>
    <row r="29" spans="1:6" x14ac:dyDescent="0.2">
      <c r="A29" s="9" t="s">
        <v>76</v>
      </c>
      <c r="B29" s="9" t="s">
        <v>1340</v>
      </c>
      <c r="C29" s="9" t="s">
        <v>13</v>
      </c>
      <c r="D29" s="9">
        <v>111</v>
      </c>
      <c r="E29" s="60">
        <v>1115.9296200000001</v>
      </c>
      <c r="F29" s="10">
        <f t="shared" si="0"/>
        <v>1.2283741113788211</v>
      </c>
    </row>
    <row r="30" spans="1:6" x14ac:dyDescent="0.2">
      <c r="A30" s="9" t="s">
        <v>77</v>
      </c>
      <c r="B30" s="9" t="s">
        <v>1341</v>
      </c>
      <c r="C30" s="9" t="s">
        <v>18</v>
      </c>
      <c r="D30" s="9">
        <v>100</v>
      </c>
      <c r="E30" s="60">
        <v>979.02300000000002</v>
      </c>
      <c r="F30" s="10">
        <f t="shared" si="0"/>
        <v>1.0776723604168041</v>
      </c>
    </row>
    <row r="31" spans="1:6" x14ac:dyDescent="0.2">
      <c r="A31" s="9" t="s">
        <v>8</v>
      </c>
      <c r="B31" s="9" t="s">
        <v>1342</v>
      </c>
      <c r="C31" s="9" t="s">
        <v>9</v>
      </c>
      <c r="D31" s="9">
        <v>69</v>
      </c>
      <c r="E31" s="60">
        <v>697.64036999999996</v>
      </c>
      <c r="F31" s="10">
        <f t="shared" si="0"/>
        <v>0.76793675353893898</v>
      </c>
    </row>
    <row r="32" spans="1:6" x14ac:dyDescent="0.2">
      <c r="A32" s="9" t="s">
        <v>78</v>
      </c>
      <c r="B32" s="9" t="s">
        <v>1343</v>
      </c>
      <c r="C32" s="9" t="s">
        <v>70</v>
      </c>
      <c r="D32" s="9">
        <v>60</v>
      </c>
      <c r="E32" s="60">
        <v>597.59159999999997</v>
      </c>
      <c r="F32" s="10">
        <f t="shared" si="0"/>
        <v>0.65780676259623594</v>
      </c>
    </row>
    <row r="33" spans="1:6" x14ac:dyDescent="0.2">
      <c r="A33" s="9" t="s">
        <v>79</v>
      </c>
      <c r="B33" s="9" t="s">
        <v>1344</v>
      </c>
      <c r="C33" s="9" t="s">
        <v>13</v>
      </c>
      <c r="D33" s="9">
        <v>55</v>
      </c>
      <c r="E33" s="60">
        <v>547.06354999999996</v>
      </c>
      <c r="F33" s="10">
        <f t="shared" si="0"/>
        <v>0.60218735129460321</v>
      </c>
    </row>
    <row r="34" spans="1:6" x14ac:dyDescent="0.2">
      <c r="A34" s="9" t="s">
        <v>80</v>
      </c>
      <c r="B34" s="9" t="s">
        <v>957</v>
      </c>
      <c r="C34" s="9" t="s">
        <v>13</v>
      </c>
      <c r="D34" s="9">
        <v>50</v>
      </c>
      <c r="E34" s="60">
        <v>501.5625</v>
      </c>
      <c r="F34" s="10">
        <f t="shared" si="0"/>
        <v>0.55210147593218273</v>
      </c>
    </row>
    <row r="35" spans="1:6" x14ac:dyDescent="0.2">
      <c r="A35" s="9" t="s">
        <v>33</v>
      </c>
      <c r="B35" s="9" t="s">
        <v>1345</v>
      </c>
      <c r="C35" s="9" t="s">
        <v>13</v>
      </c>
      <c r="D35" s="9">
        <v>50</v>
      </c>
      <c r="E35" s="60">
        <v>499.07499999999999</v>
      </c>
      <c r="F35" s="10">
        <f t="shared" si="0"/>
        <v>0.54936332780232588</v>
      </c>
    </row>
    <row r="36" spans="1:6" x14ac:dyDescent="0.2">
      <c r="A36" s="9" t="s">
        <v>16</v>
      </c>
      <c r="B36" s="9" t="s">
        <v>946</v>
      </c>
      <c r="C36" s="9" t="s">
        <v>13</v>
      </c>
      <c r="D36" s="9">
        <v>50</v>
      </c>
      <c r="E36" s="60">
        <v>492.36099999999999</v>
      </c>
      <c r="F36" s="10">
        <f t="shared" si="0"/>
        <v>0.54197280456861396</v>
      </c>
    </row>
    <row r="37" spans="1:6" x14ac:dyDescent="0.2">
      <c r="A37" s="9" t="s">
        <v>81</v>
      </c>
      <c r="B37" s="9" t="s">
        <v>1151</v>
      </c>
      <c r="C37" s="9" t="s">
        <v>13</v>
      </c>
      <c r="D37" s="9">
        <v>50</v>
      </c>
      <c r="E37" s="60">
        <v>482.3295</v>
      </c>
      <c r="F37" s="10">
        <f t="shared" si="0"/>
        <v>0.53093049985920349</v>
      </c>
    </row>
    <row r="38" spans="1:6" x14ac:dyDescent="0.2">
      <c r="A38" s="9" t="s">
        <v>82</v>
      </c>
      <c r="B38" s="9" t="s">
        <v>1326</v>
      </c>
      <c r="C38" s="9" t="s">
        <v>13</v>
      </c>
      <c r="D38" s="9">
        <v>43</v>
      </c>
      <c r="E38" s="60">
        <v>428.68893000000003</v>
      </c>
      <c r="F38" s="10">
        <f t="shared" si="0"/>
        <v>0.47188494149540328</v>
      </c>
    </row>
    <row r="39" spans="1:6" x14ac:dyDescent="0.2">
      <c r="A39" s="9" t="s">
        <v>83</v>
      </c>
      <c r="B39" s="9" t="s">
        <v>1346</v>
      </c>
      <c r="C39" s="9" t="s">
        <v>13</v>
      </c>
      <c r="D39" s="9">
        <v>42</v>
      </c>
      <c r="E39" s="60">
        <v>417.66480000000001</v>
      </c>
      <c r="F39" s="10">
        <f t="shared" si="0"/>
        <v>0.45974998634251946</v>
      </c>
    </row>
    <row r="40" spans="1:6" x14ac:dyDescent="0.2">
      <c r="A40" s="9" t="s">
        <v>25</v>
      </c>
      <c r="B40" s="9" t="s">
        <v>1174</v>
      </c>
      <c r="C40" s="9" t="s">
        <v>13</v>
      </c>
      <c r="D40" s="9">
        <v>38</v>
      </c>
      <c r="E40" s="60">
        <v>383.2604</v>
      </c>
      <c r="F40" s="10">
        <f t="shared" si="0"/>
        <v>0.4218788934706218</v>
      </c>
    </row>
    <row r="41" spans="1:6" x14ac:dyDescent="0.2">
      <c r="A41" s="9" t="s">
        <v>84</v>
      </c>
      <c r="B41" s="9" t="s">
        <v>1347</v>
      </c>
      <c r="C41" s="9" t="s">
        <v>13</v>
      </c>
      <c r="D41" s="9">
        <v>35</v>
      </c>
      <c r="E41" s="60">
        <v>344.29325</v>
      </c>
      <c r="F41" s="10">
        <f t="shared" si="0"/>
        <v>0.37898529391349628</v>
      </c>
    </row>
    <row r="42" spans="1:6" x14ac:dyDescent="0.2">
      <c r="A42" s="9" t="s">
        <v>85</v>
      </c>
      <c r="B42" s="9" t="s">
        <v>1465</v>
      </c>
      <c r="C42" s="9" t="s">
        <v>13</v>
      </c>
      <c r="D42" s="9">
        <v>31</v>
      </c>
      <c r="E42" s="60">
        <v>316.76481999999999</v>
      </c>
      <c r="F42" s="10">
        <f t="shared" si="0"/>
        <v>0.3486830148693178</v>
      </c>
    </row>
    <row r="43" spans="1:6" x14ac:dyDescent="0.2">
      <c r="A43" s="9" t="s">
        <v>86</v>
      </c>
      <c r="B43" s="9" t="s">
        <v>1468</v>
      </c>
      <c r="C43" s="9" t="s">
        <v>13</v>
      </c>
      <c r="D43" s="9">
        <v>26</v>
      </c>
      <c r="E43" s="60">
        <v>257.73851999999999</v>
      </c>
      <c r="F43" s="10">
        <f t="shared" si="0"/>
        <v>0.28370904383118034</v>
      </c>
    </row>
    <row r="44" spans="1:6" x14ac:dyDescent="0.2">
      <c r="A44" s="9" t="s">
        <v>87</v>
      </c>
      <c r="B44" s="9" t="s">
        <v>1469</v>
      </c>
      <c r="C44" s="9" t="s">
        <v>13</v>
      </c>
      <c r="D44" s="9">
        <v>15</v>
      </c>
      <c r="E44" s="60">
        <v>160.6164</v>
      </c>
      <c r="F44" s="10">
        <f t="shared" si="0"/>
        <v>0.17680060111932977</v>
      </c>
    </row>
    <row r="45" spans="1:6" x14ac:dyDescent="0.2">
      <c r="A45" s="9" t="s">
        <v>36</v>
      </c>
      <c r="B45" s="9" t="s">
        <v>928</v>
      </c>
      <c r="C45" s="9" t="s">
        <v>37</v>
      </c>
      <c r="D45" s="9">
        <v>15</v>
      </c>
      <c r="E45" s="60">
        <v>146.96010000000001</v>
      </c>
      <c r="F45" s="10">
        <f t="shared" si="0"/>
        <v>0.16176825044364596</v>
      </c>
    </row>
    <row r="46" spans="1:6" x14ac:dyDescent="0.2">
      <c r="A46" s="9" t="s">
        <v>88</v>
      </c>
      <c r="B46" s="9" t="s">
        <v>1348</v>
      </c>
      <c r="C46" s="9" t="s">
        <v>13</v>
      </c>
      <c r="D46" s="9">
        <v>10</v>
      </c>
      <c r="E46" s="60">
        <v>105.8156</v>
      </c>
      <c r="F46" s="10">
        <f t="shared" si="0"/>
        <v>0.11647790442198026</v>
      </c>
    </row>
    <row r="47" spans="1:6" x14ac:dyDescent="0.2">
      <c r="A47" s="9" t="s">
        <v>23</v>
      </c>
      <c r="B47" s="9" t="s">
        <v>1349</v>
      </c>
      <c r="C47" s="9" t="s">
        <v>24</v>
      </c>
      <c r="D47" s="9">
        <v>10</v>
      </c>
      <c r="E47" s="60">
        <v>105.4315</v>
      </c>
      <c r="F47" s="10">
        <f t="shared" si="0"/>
        <v>0.11605510132783835</v>
      </c>
    </row>
    <row r="48" spans="1:6" x14ac:dyDescent="0.2">
      <c r="A48" s="9" t="s">
        <v>89</v>
      </c>
      <c r="B48" s="9" t="s">
        <v>1350</v>
      </c>
      <c r="C48" s="9" t="s">
        <v>9</v>
      </c>
      <c r="D48" s="9">
        <v>70</v>
      </c>
      <c r="E48" s="60">
        <v>70.914619999999999</v>
      </c>
      <c r="F48" s="10">
        <f t="shared" si="0"/>
        <v>7.8060194626133103E-2</v>
      </c>
    </row>
    <row r="49" spans="1:6" x14ac:dyDescent="0.2">
      <c r="A49" s="9" t="s">
        <v>90</v>
      </c>
      <c r="B49" s="9" t="s">
        <v>1351</v>
      </c>
      <c r="C49" s="9" t="s">
        <v>13</v>
      </c>
      <c r="D49" s="9">
        <v>4</v>
      </c>
      <c r="E49" s="60">
        <v>41.433880000000002</v>
      </c>
      <c r="F49" s="10">
        <f t="shared" si="0"/>
        <v>4.5608884838074917E-2</v>
      </c>
    </row>
    <row r="50" spans="1:6" x14ac:dyDescent="0.2">
      <c r="A50" s="9" t="s">
        <v>91</v>
      </c>
      <c r="B50" s="9" t="s">
        <v>1352</v>
      </c>
      <c r="C50" s="9" t="s">
        <v>70</v>
      </c>
      <c r="D50" s="9">
        <v>3</v>
      </c>
      <c r="E50" s="60">
        <v>32.198009999999996</v>
      </c>
      <c r="F50" s="10">
        <f t="shared" si="0"/>
        <v>3.5442380247883723E-2</v>
      </c>
    </row>
    <row r="51" spans="1:6" x14ac:dyDescent="0.2">
      <c r="A51" s="9" t="s">
        <v>92</v>
      </c>
      <c r="B51" s="9" t="s">
        <v>1353</v>
      </c>
      <c r="C51" s="9" t="s">
        <v>13</v>
      </c>
      <c r="D51" s="9">
        <v>3</v>
      </c>
      <c r="E51" s="60">
        <v>29.84244</v>
      </c>
      <c r="F51" s="10">
        <f t="shared" si="0"/>
        <v>3.2849455789493047E-2</v>
      </c>
    </row>
    <row r="52" spans="1:6" x14ac:dyDescent="0.2">
      <c r="A52" s="9" t="s">
        <v>40</v>
      </c>
      <c r="B52" s="9" t="s">
        <v>1354</v>
      </c>
      <c r="C52" s="9" t="s">
        <v>13</v>
      </c>
      <c r="D52" s="9">
        <v>2</v>
      </c>
      <c r="E52" s="60">
        <v>19.4833</v>
      </c>
      <c r="F52" s="10">
        <f t="shared" si="0"/>
        <v>2.1446497068719244E-2</v>
      </c>
    </row>
    <row r="53" spans="1:6" x14ac:dyDescent="0.2">
      <c r="A53" s="9" t="s">
        <v>93</v>
      </c>
      <c r="B53" s="9" t="s">
        <v>1355</v>
      </c>
      <c r="C53" s="9" t="s">
        <v>13</v>
      </c>
      <c r="D53" s="9">
        <v>1</v>
      </c>
      <c r="E53" s="60">
        <v>10.10313</v>
      </c>
      <c r="F53" s="10">
        <f t="shared" si="0"/>
        <v>1.1121152367919678E-2</v>
      </c>
    </row>
    <row r="54" spans="1:6" x14ac:dyDescent="0.2">
      <c r="A54" s="9" t="s">
        <v>94</v>
      </c>
      <c r="B54" s="9" t="s">
        <v>1466</v>
      </c>
      <c r="C54" s="9" t="s">
        <v>13</v>
      </c>
      <c r="D54" s="9">
        <v>1</v>
      </c>
      <c r="E54" s="60">
        <v>10.001620000000001</v>
      </c>
      <c r="F54" s="10">
        <f t="shared" si="0"/>
        <v>1.1009413908960175E-2</v>
      </c>
    </row>
    <row r="55" spans="1:6" x14ac:dyDescent="0.2">
      <c r="A55" s="9" t="s">
        <v>95</v>
      </c>
      <c r="B55" s="9" t="s">
        <v>1356</v>
      </c>
      <c r="C55" s="9" t="s">
        <v>9</v>
      </c>
      <c r="D55" s="9">
        <v>1</v>
      </c>
      <c r="E55" s="60">
        <v>9.9613700000000005</v>
      </c>
      <c r="F55" s="10">
        <f t="shared" si="0"/>
        <v>1.096510819550219E-2</v>
      </c>
    </row>
    <row r="56" spans="1:6" x14ac:dyDescent="0.2">
      <c r="A56" s="9" t="s">
        <v>96</v>
      </c>
      <c r="B56" s="9" t="s">
        <v>1357</v>
      </c>
      <c r="C56" s="9" t="s">
        <v>13</v>
      </c>
      <c r="D56" s="9">
        <v>1</v>
      </c>
      <c r="E56" s="60">
        <v>9.9070099999999996</v>
      </c>
      <c r="F56" s="10">
        <f t="shared" si="0"/>
        <v>1.0905270715164896E-2</v>
      </c>
    </row>
    <row r="57" spans="1:6" x14ac:dyDescent="0.2">
      <c r="A57" s="9" t="s">
        <v>97</v>
      </c>
      <c r="B57" s="9" t="s">
        <v>1467</v>
      </c>
      <c r="C57" s="9" t="s">
        <v>13</v>
      </c>
      <c r="D57" s="9">
        <v>1</v>
      </c>
      <c r="E57" s="60">
        <v>9.8125400000000003</v>
      </c>
      <c r="F57" s="10">
        <f t="shared" si="0"/>
        <v>1.0801281628199039E-2</v>
      </c>
    </row>
    <row r="58" spans="1:6" x14ac:dyDescent="0.2">
      <c r="A58" s="8" t="s">
        <v>45</v>
      </c>
      <c r="B58" s="9"/>
      <c r="C58" s="9"/>
      <c r="D58" s="9"/>
      <c r="E58" s="61">
        <f>SUM(E7:E57)</f>
        <v>76058.646299999993</v>
      </c>
      <c r="F58" s="11">
        <f>SUM(F7:F57)</f>
        <v>83.722548794285615</v>
      </c>
    </row>
    <row r="59" spans="1:6" x14ac:dyDescent="0.2">
      <c r="A59" s="9"/>
      <c r="B59" s="9"/>
      <c r="C59" s="9"/>
      <c r="D59" s="9"/>
      <c r="E59" s="60"/>
      <c r="F59" s="10"/>
    </row>
    <row r="60" spans="1:6" x14ac:dyDescent="0.2">
      <c r="A60" s="8" t="s">
        <v>98</v>
      </c>
      <c r="B60" s="9"/>
      <c r="C60" s="9"/>
      <c r="D60" s="9"/>
      <c r="E60" s="60"/>
      <c r="F60" s="10"/>
    </row>
    <row r="61" spans="1:6" x14ac:dyDescent="0.2">
      <c r="A61" s="9" t="s">
        <v>103</v>
      </c>
      <c r="B61" s="9" t="s">
        <v>1288</v>
      </c>
      <c r="C61" s="9" t="s">
        <v>100</v>
      </c>
      <c r="D61" s="9">
        <v>294</v>
      </c>
      <c r="E61" s="60">
        <v>3363.6745799999999</v>
      </c>
      <c r="F61" s="10">
        <v>3.7026087480096002</v>
      </c>
    </row>
    <row r="62" spans="1:6" x14ac:dyDescent="0.2">
      <c r="A62" s="9" t="s">
        <v>104</v>
      </c>
      <c r="B62" s="9" t="s">
        <v>981</v>
      </c>
      <c r="C62" s="9" t="s">
        <v>100</v>
      </c>
      <c r="D62" s="9">
        <v>300</v>
      </c>
      <c r="E62" s="60">
        <v>3094.482</v>
      </c>
      <c r="F62" s="10">
        <v>3.4062914979600198</v>
      </c>
    </row>
    <row r="63" spans="1:6" x14ac:dyDescent="0.2">
      <c r="A63" s="9" t="s">
        <v>105</v>
      </c>
      <c r="B63" s="9" t="s">
        <v>1182</v>
      </c>
      <c r="C63" s="9" t="s">
        <v>106</v>
      </c>
      <c r="D63" s="9">
        <v>250</v>
      </c>
      <c r="E63" s="60">
        <v>2367.7249999999999</v>
      </c>
      <c r="F63" s="10">
        <v>2.6063042334734501</v>
      </c>
    </row>
    <row r="64" spans="1:6" x14ac:dyDescent="0.2">
      <c r="A64" s="9" t="s">
        <v>99</v>
      </c>
      <c r="B64" s="9" t="s">
        <v>1193</v>
      </c>
      <c r="C64" s="9" t="s">
        <v>100</v>
      </c>
      <c r="D64" s="9">
        <v>200</v>
      </c>
      <c r="E64" s="60">
        <v>1984.172</v>
      </c>
      <c r="F64" s="10">
        <v>2.1841032567293399</v>
      </c>
    </row>
    <row r="65" spans="1:6" x14ac:dyDescent="0.2">
      <c r="A65" s="9" t="s">
        <v>101</v>
      </c>
      <c r="B65" s="9" t="s">
        <v>1314</v>
      </c>
      <c r="C65" s="9" t="s">
        <v>100</v>
      </c>
      <c r="D65" s="9">
        <v>130</v>
      </c>
      <c r="E65" s="60">
        <v>1392.22226</v>
      </c>
      <c r="F65" s="10">
        <v>1.53250684525187</v>
      </c>
    </row>
    <row r="66" spans="1:6" x14ac:dyDescent="0.2">
      <c r="A66" s="9" t="s">
        <v>102</v>
      </c>
      <c r="B66" s="9" t="s">
        <v>1358</v>
      </c>
      <c r="C66" s="9" t="s">
        <v>13</v>
      </c>
      <c r="D66" s="9">
        <v>2</v>
      </c>
      <c r="E66" s="60">
        <v>19.715340000000001</v>
      </c>
      <c r="F66" s="10">
        <v>2.1701918130850699E-2</v>
      </c>
    </row>
    <row r="67" spans="1:6" x14ac:dyDescent="0.2">
      <c r="A67" s="8" t="s">
        <v>45</v>
      </c>
      <c r="B67" s="9"/>
      <c r="C67" s="9"/>
      <c r="D67" s="9"/>
      <c r="E67" s="61">
        <f>SUM(E61:E66)</f>
        <v>12221.991180000001</v>
      </c>
      <c r="F67" s="11">
        <f>SUM(F61:F66)</f>
        <v>13.453516499555132</v>
      </c>
    </row>
    <row r="68" spans="1:6" x14ac:dyDescent="0.2">
      <c r="A68" s="9"/>
      <c r="B68" s="9"/>
      <c r="C68" s="9"/>
      <c r="D68" s="9"/>
      <c r="E68" s="60"/>
      <c r="F68" s="10"/>
    </row>
    <row r="69" spans="1:6" x14ac:dyDescent="0.2">
      <c r="A69" s="8" t="s">
        <v>45</v>
      </c>
      <c r="B69" s="9"/>
      <c r="C69" s="9"/>
      <c r="D69" s="9"/>
      <c r="E69" s="61">
        <f>E58+E67</f>
        <v>88280.63747999999</v>
      </c>
      <c r="F69" s="61">
        <f>F58+F67</f>
        <v>97.17606529384075</v>
      </c>
    </row>
    <row r="70" spans="1:6" x14ac:dyDescent="0.2">
      <c r="A70" s="9"/>
      <c r="B70" s="9"/>
      <c r="C70" s="9"/>
      <c r="D70" s="9"/>
      <c r="E70" s="60"/>
      <c r="F70" s="10"/>
    </row>
    <row r="71" spans="1:6" x14ac:dyDescent="0.2">
      <c r="A71" s="8" t="s">
        <v>46</v>
      </c>
      <c r="B71" s="9"/>
      <c r="C71" s="9"/>
      <c r="D71" s="9"/>
      <c r="E71" s="61">
        <v>2565.4312141999999</v>
      </c>
      <c r="F71" s="11">
        <v>2.82</v>
      </c>
    </row>
    <row r="72" spans="1:6" x14ac:dyDescent="0.2">
      <c r="A72" s="9"/>
      <c r="B72" s="9"/>
      <c r="C72" s="9"/>
      <c r="D72" s="9"/>
      <c r="E72" s="60"/>
      <c r="F72" s="10"/>
    </row>
    <row r="73" spans="1:6" x14ac:dyDescent="0.2">
      <c r="A73" s="12" t="s">
        <v>47</v>
      </c>
      <c r="B73" s="6"/>
      <c r="C73" s="6"/>
      <c r="D73" s="6"/>
      <c r="E73" s="63">
        <v>90846.071214199997</v>
      </c>
      <c r="F73" s="13">
        <f xml:space="preserve"> ROUND(SUM(F69:F72),2)</f>
        <v>100</v>
      </c>
    </row>
    <row r="74" spans="1:6" x14ac:dyDescent="0.2">
      <c r="A74" s="1" t="s">
        <v>109</v>
      </c>
    </row>
    <row r="75" spans="1:6" x14ac:dyDescent="0.2">
      <c r="A75" s="1"/>
    </row>
    <row r="76" spans="1:6" x14ac:dyDescent="0.2">
      <c r="A76" s="1" t="s">
        <v>48</v>
      </c>
    </row>
    <row r="77" spans="1:6" x14ac:dyDescent="0.2">
      <c r="A77" s="1" t="s">
        <v>49</v>
      </c>
    </row>
    <row r="78" spans="1:6" x14ac:dyDescent="0.2">
      <c r="A78" s="1" t="s">
        <v>50</v>
      </c>
    </row>
    <row r="79" spans="1:6" x14ac:dyDescent="0.2">
      <c r="A79" s="3" t="s">
        <v>851</v>
      </c>
      <c r="D79" s="14">
        <v>62.579300000000003</v>
      </c>
    </row>
    <row r="80" spans="1:6" x14ac:dyDescent="0.2">
      <c r="A80" s="3" t="s">
        <v>876</v>
      </c>
      <c r="D80" s="14">
        <v>15.5762</v>
      </c>
    </row>
    <row r="81" spans="1:4" x14ac:dyDescent="0.2">
      <c r="A81" s="3" t="s">
        <v>860</v>
      </c>
      <c r="D81" s="14">
        <v>13.151899999999999</v>
      </c>
    </row>
    <row r="82" spans="1:4" x14ac:dyDescent="0.2">
      <c r="A82" s="3" t="s">
        <v>877</v>
      </c>
      <c r="D82" s="14">
        <v>13.5646</v>
      </c>
    </row>
    <row r="83" spans="1:4" x14ac:dyDescent="0.2">
      <c r="A83" s="3" t="s">
        <v>878</v>
      </c>
      <c r="D83" s="14">
        <v>17.5749</v>
      </c>
    </row>
    <row r="84" spans="1:4" x14ac:dyDescent="0.2">
      <c r="A84" s="3" t="s">
        <v>853</v>
      </c>
      <c r="D84" s="14">
        <v>65.327100000000002</v>
      </c>
    </row>
    <row r="85" spans="1:4" x14ac:dyDescent="0.2">
      <c r="A85" s="3" t="s">
        <v>879</v>
      </c>
      <c r="D85" s="14">
        <v>16.4712</v>
      </c>
    </row>
    <row r="86" spans="1:4" x14ac:dyDescent="0.2">
      <c r="A86" s="3" t="s">
        <v>862</v>
      </c>
      <c r="D86" s="14">
        <v>13.9267</v>
      </c>
    </row>
    <row r="87" spans="1:4" x14ac:dyDescent="0.2">
      <c r="A87" s="3" t="s">
        <v>880</v>
      </c>
      <c r="D87" s="14">
        <v>14.612500000000001</v>
      </c>
    </row>
    <row r="88" spans="1:4" x14ac:dyDescent="0.2">
      <c r="A88" s="3" t="s">
        <v>881</v>
      </c>
      <c r="D88" s="14">
        <v>18.6006</v>
      </c>
    </row>
    <row r="90" spans="1:4" x14ac:dyDescent="0.2">
      <c r="A90" s="1" t="s">
        <v>54</v>
      </c>
    </row>
    <row r="91" spans="1:4" x14ac:dyDescent="0.2">
      <c r="A91" s="3" t="s">
        <v>851</v>
      </c>
      <c r="D91" s="14">
        <v>65.988699999999994</v>
      </c>
    </row>
    <row r="92" spans="1:4" x14ac:dyDescent="0.2">
      <c r="A92" s="3" t="s">
        <v>876</v>
      </c>
      <c r="D92" s="14">
        <v>15.8146</v>
      </c>
    </row>
    <row r="93" spans="1:4" x14ac:dyDescent="0.2">
      <c r="A93" s="3" t="s">
        <v>860</v>
      </c>
      <c r="D93" s="14">
        <v>13.311400000000001</v>
      </c>
    </row>
    <row r="94" spans="1:4" x14ac:dyDescent="0.2">
      <c r="A94" s="3" t="s">
        <v>877</v>
      </c>
      <c r="D94" s="14">
        <v>13.7531</v>
      </c>
    </row>
    <row r="95" spans="1:4" x14ac:dyDescent="0.2">
      <c r="A95" s="3" t="s">
        <v>878</v>
      </c>
      <c r="D95" s="14">
        <v>17.1812</v>
      </c>
    </row>
    <row r="96" spans="1:4" x14ac:dyDescent="0.2">
      <c r="A96" s="3" t="s">
        <v>853</v>
      </c>
      <c r="D96" s="14">
        <v>69.073099999999997</v>
      </c>
    </row>
    <row r="97" spans="1:4" x14ac:dyDescent="0.2">
      <c r="A97" s="3" t="s">
        <v>879</v>
      </c>
      <c r="D97" s="14">
        <v>16.8049</v>
      </c>
    </row>
    <row r="98" spans="1:4" x14ac:dyDescent="0.2">
      <c r="A98" s="3" t="s">
        <v>862</v>
      </c>
      <c r="D98" s="14">
        <v>14.1676</v>
      </c>
    </row>
    <row r="99" spans="1:4" x14ac:dyDescent="0.2">
      <c r="A99" s="3" t="s">
        <v>880</v>
      </c>
      <c r="D99" s="14">
        <v>14.901</v>
      </c>
    </row>
    <row r="100" spans="1:4" x14ac:dyDescent="0.2">
      <c r="A100" s="3" t="s">
        <v>881</v>
      </c>
      <c r="D100" s="14">
        <v>18.315799999999999</v>
      </c>
    </row>
    <row r="102" spans="1:4" x14ac:dyDescent="0.2">
      <c r="A102" s="1" t="s">
        <v>55</v>
      </c>
      <c r="D102" s="15" t="s">
        <v>392</v>
      </c>
    </row>
    <row r="103" spans="1:4" x14ac:dyDescent="0.2">
      <c r="A103" s="32" t="s">
        <v>854</v>
      </c>
      <c r="B103" s="33"/>
      <c r="C103" s="87" t="s">
        <v>855</v>
      </c>
      <c r="D103" s="87"/>
    </row>
    <row r="104" spans="1:4" x14ac:dyDescent="0.2">
      <c r="A104" s="88"/>
      <c r="B104" s="88"/>
      <c r="C104" s="34" t="s">
        <v>856</v>
      </c>
      <c r="D104" s="34" t="s">
        <v>857</v>
      </c>
    </row>
    <row r="105" spans="1:4" x14ac:dyDescent="0.2">
      <c r="A105" s="41" t="s">
        <v>876</v>
      </c>
      <c r="B105" s="42"/>
      <c r="C105" s="55">
        <v>0.43219362000000006</v>
      </c>
      <c r="D105" s="55">
        <v>0.40021344600000003</v>
      </c>
    </row>
    <row r="106" spans="1:4" x14ac:dyDescent="0.2">
      <c r="A106" s="41" t="s">
        <v>860</v>
      </c>
      <c r="B106" s="42"/>
      <c r="C106" s="55">
        <v>0.396177485</v>
      </c>
      <c r="D106" s="55">
        <v>0.36686232560000004</v>
      </c>
    </row>
    <row r="107" spans="1:4" x14ac:dyDescent="0.2">
      <c r="A107" s="41" t="s">
        <v>877</v>
      </c>
      <c r="B107" s="42"/>
      <c r="C107" s="55">
        <v>0.396177485</v>
      </c>
      <c r="D107" s="55">
        <v>0.36686232550000003</v>
      </c>
    </row>
    <row r="108" spans="1:4" x14ac:dyDescent="0.2">
      <c r="A108" s="41" t="s">
        <v>878</v>
      </c>
      <c r="B108" s="42"/>
      <c r="C108" s="55">
        <v>0.97243564500000002</v>
      </c>
      <c r="D108" s="55">
        <v>0.90048025350000005</v>
      </c>
    </row>
    <row r="109" spans="1:4" x14ac:dyDescent="0.2">
      <c r="A109" s="41" t="s">
        <v>879</v>
      </c>
      <c r="B109" s="42"/>
      <c r="C109" s="55">
        <v>0.43219362000000006</v>
      </c>
      <c r="D109" s="55">
        <v>0.40021344600000003</v>
      </c>
    </row>
    <row r="110" spans="1:4" x14ac:dyDescent="0.2">
      <c r="A110" s="41" t="s">
        <v>862</v>
      </c>
      <c r="B110" s="42"/>
      <c r="C110" s="55">
        <v>0.396177485</v>
      </c>
      <c r="D110" s="55">
        <v>0.36686232560000004</v>
      </c>
    </row>
    <row r="111" spans="1:4" x14ac:dyDescent="0.2">
      <c r="A111" s="41" t="s">
        <v>880</v>
      </c>
      <c r="B111" s="42"/>
      <c r="C111" s="55">
        <v>0.396177485</v>
      </c>
      <c r="D111" s="55">
        <v>0.36686232550000003</v>
      </c>
    </row>
    <row r="112" spans="1:4" x14ac:dyDescent="0.2">
      <c r="A112" s="35" t="s">
        <v>881</v>
      </c>
      <c r="B112" s="42"/>
      <c r="C112" s="55">
        <v>0.97243564500000002</v>
      </c>
      <c r="D112" s="55">
        <v>0.90048025350000005</v>
      </c>
    </row>
    <row r="114" spans="1:5" x14ac:dyDescent="0.2">
      <c r="A114" s="1" t="s">
        <v>57</v>
      </c>
      <c r="D114" s="18">
        <v>4.2190904888399761</v>
      </c>
      <c r="E114" s="2" t="s">
        <v>858</v>
      </c>
    </row>
  </sheetData>
  <sortState xmlns:xlrd2="http://schemas.microsoft.com/office/spreadsheetml/2017/richdata2" ref="A61:F66">
    <sortCondition descending="1" ref="E61:E66"/>
  </sortState>
  <mergeCells count="3">
    <mergeCell ref="A1:F1"/>
    <mergeCell ref="C103:D103"/>
    <mergeCell ref="A104:B104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D9681-0240-4E60-AF20-40F1DFF20559}">
  <dimension ref="A1:F63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5.85546875" style="3" bestFit="1" customWidth="1"/>
    <col min="3" max="3" width="12.57031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86" t="s">
        <v>58</v>
      </c>
      <c r="B1" s="86"/>
      <c r="C1" s="86"/>
      <c r="D1" s="86"/>
      <c r="E1" s="86"/>
      <c r="F1" s="86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 t="s">
        <v>8</v>
      </c>
      <c r="B7" s="9" t="s">
        <v>1342</v>
      </c>
      <c r="C7" s="9" t="s">
        <v>9</v>
      </c>
      <c r="D7" s="9">
        <v>150</v>
      </c>
      <c r="E7" s="60">
        <v>1516.6095</v>
      </c>
      <c r="F7" s="10">
        <v>7.8384350832109897</v>
      </c>
    </row>
    <row r="8" spans="1:6" x14ac:dyDescent="0.2">
      <c r="A8" s="9" t="s">
        <v>10</v>
      </c>
      <c r="B8" s="9" t="s">
        <v>1462</v>
      </c>
      <c r="C8" s="9" t="s">
        <v>11</v>
      </c>
      <c r="D8" s="9">
        <v>150</v>
      </c>
      <c r="E8" s="60">
        <v>1486.7985000000001</v>
      </c>
      <c r="F8" s="10">
        <v>7.6843600966929699</v>
      </c>
    </row>
    <row r="9" spans="1:6" x14ac:dyDescent="0.2">
      <c r="A9" s="9" t="s">
        <v>12</v>
      </c>
      <c r="B9" s="9" t="s">
        <v>1153</v>
      </c>
      <c r="C9" s="9" t="s">
        <v>13</v>
      </c>
      <c r="D9" s="9">
        <v>130</v>
      </c>
      <c r="E9" s="60">
        <v>1323.8433</v>
      </c>
      <c r="F9" s="10">
        <v>6.8421434570954602</v>
      </c>
    </row>
    <row r="10" spans="1:6" x14ac:dyDescent="0.2">
      <c r="A10" s="9" t="s">
        <v>14</v>
      </c>
      <c r="B10" s="9" t="s">
        <v>1339</v>
      </c>
      <c r="C10" s="9" t="s">
        <v>13</v>
      </c>
      <c r="D10" s="9">
        <v>130</v>
      </c>
      <c r="E10" s="60">
        <v>1287.5187000000001</v>
      </c>
      <c r="F10" s="10">
        <v>6.6544036209520003</v>
      </c>
    </row>
    <row r="11" spans="1:6" x14ac:dyDescent="0.2">
      <c r="A11" s="9" t="s">
        <v>15</v>
      </c>
      <c r="B11" s="9" t="s">
        <v>1337</v>
      </c>
      <c r="C11" s="9" t="s">
        <v>13</v>
      </c>
      <c r="D11" s="9">
        <v>120</v>
      </c>
      <c r="E11" s="60">
        <v>1202.8476000000001</v>
      </c>
      <c r="F11" s="10">
        <v>6.2167900356658299</v>
      </c>
    </row>
    <row r="12" spans="1:6" x14ac:dyDescent="0.2">
      <c r="A12" s="9" t="s">
        <v>16</v>
      </c>
      <c r="B12" s="9" t="s">
        <v>946</v>
      </c>
      <c r="C12" s="9" t="s">
        <v>13</v>
      </c>
      <c r="D12" s="9">
        <v>100</v>
      </c>
      <c r="E12" s="60">
        <v>984.72199999999998</v>
      </c>
      <c r="F12" s="10">
        <v>5.089431044715</v>
      </c>
    </row>
    <row r="13" spans="1:6" x14ac:dyDescent="0.2">
      <c r="A13" s="9" t="s">
        <v>17</v>
      </c>
      <c r="B13" s="9" t="s">
        <v>1325</v>
      </c>
      <c r="C13" s="9" t="s">
        <v>18</v>
      </c>
      <c r="D13" s="9">
        <v>95</v>
      </c>
      <c r="E13" s="60">
        <v>938.11929999999995</v>
      </c>
      <c r="F13" s="10">
        <v>4.8485699406190799</v>
      </c>
    </row>
    <row r="14" spans="1:6" x14ac:dyDescent="0.2">
      <c r="A14" s="9" t="s">
        <v>19</v>
      </c>
      <c r="B14" s="9" t="s">
        <v>1167</v>
      </c>
      <c r="C14" s="9" t="s">
        <v>20</v>
      </c>
      <c r="D14" s="9">
        <v>95</v>
      </c>
      <c r="E14" s="60">
        <v>920.98794999999996</v>
      </c>
      <c r="F14" s="10">
        <v>4.7600283780990198</v>
      </c>
    </row>
    <row r="15" spans="1:6" x14ac:dyDescent="0.2">
      <c r="A15" s="9" t="s">
        <v>21</v>
      </c>
      <c r="B15" s="9" t="s">
        <v>1176</v>
      </c>
      <c r="C15" s="9" t="s">
        <v>22</v>
      </c>
      <c r="D15" s="9">
        <v>88</v>
      </c>
      <c r="E15" s="60">
        <v>889.98008000000004</v>
      </c>
      <c r="F15" s="10">
        <v>4.5997674961359003</v>
      </c>
    </row>
    <row r="16" spans="1:6" x14ac:dyDescent="0.2">
      <c r="A16" s="9" t="s">
        <v>23</v>
      </c>
      <c r="B16" s="9" t="s">
        <v>1349</v>
      </c>
      <c r="C16" s="9" t="s">
        <v>24</v>
      </c>
      <c r="D16" s="9">
        <v>77</v>
      </c>
      <c r="E16" s="60">
        <v>811.82254999999998</v>
      </c>
      <c r="F16" s="10">
        <v>4.1958186054233497</v>
      </c>
    </row>
    <row r="17" spans="1:6" x14ac:dyDescent="0.2">
      <c r="A17" s="9" t="s">
        <v>25</v>
      </c>
      <c r="B17" s="9" t="s">
        <v>1174</v>
      </c>
      <c r="C17" s="9" t="s">
        <v>13</v>
      </c>
      <c r="D17" s="9">
        <v>80</v>
      </c>
      <c r="E17" s="60">
        <v>806.86400000000003</v>
      </c>
      <c r="F17" s="10">
        <v>4.1701908665216401</v>
      </c>
    </row>
    <row r="18" spans="1:6" x14ac:dyDescent="0.2">
      <c r="A18" s="9" t="s">
        <v>26</v>
      </c>
      <c r="B18" s="82" t="s">
        <v>1431</v>
      </c>
      <c r="C18" s="9" t="s">
        <v>9</v>
      </c>
      <c r="D18" s="9">
        <v>70</v>
      </c>
      <c r="E18" s="60">
        <v>700.89599999999996</v>
      </c>
      <c r="F18" s="10">
        <v>3.6225065160690701</v>
      </c>
    </row>
    <row r="19" spans="1:6" x14ac:dyDescent="0.2">
      <c r="A19" s="9" t="s">
        <v>27</v>
      </c>
      <c r="B19" s="9" t="s">
        <v>942</v>
      </c>
      <c r="C19" s="9" t="s">
        <v>28</v>
      </c>
      <c r="D19" s="9">
        <v>62</v>
      </c>
      <c r="E19" s="60">
        <v>615.27869999999996</v>
      </c>
      <c r="F19" s="10">
        <v>3.1800025966027801</v>
      </c>
    </row>
    <row r="20" spans="1:6" x14ac:dyDescent="0.2">
      <c r="A20" s="9" t="s">
        <v>29</v>
      </c>
      <c r="B20" s="9" t="s">
        <v>1169</v>
      </c>
      <c r="C20" s="9" t="s">
        <v>22</v>
      </c>
      <c r="D20" s="9">
        <v>60</v>
      </c>
      <c r="E20" s="60">
        <v>603.09479999999996</v>
      </c>
      <c r="F20" s="10">
        <v>3.11703140381365</v>
      </c>
    </row>
    <row r="21" spans="1:6" x14ac:dyDescent="0.2">
      <c r="A21" s="9" t="s">
        <v>30</v>
      </c>
      <c r="B21" s="9" t="s">
        <v>1359</v>
      </c>
      <c r="C21" s="9" t="s">
        <v>9</v>
      </c>
      <c r="D21" s="9">
        <v>50</v>
      </c>
      <c r="E21" s="60">
        <v>510.13499999999999</v>
      </c>
      <c r="F21" s="10">
        <v>2.63657855313041</v>
      </c>
    </row>
    <row r="22" spans="1:6" x14ac:dyDescent="0.2">
      <c r="A22" s="9" t="s">
        <v>31</v>
      </c>
      <c r="B22" s="9" t="s">
        <v>1360</v>
      </c>
      <c r="C22" s="9" t="s">
        <v>13</v>
      </c>
      <c r="D22" s="9">
        <v>50</v>
      </c>
      <c r="E22" s="60">
        <v>509.43950000000001</v>
      </c>
      <c r="F22" s="10">
        <v>2.6329839352671001</v>
      </c>
    </row>
    <row r="23" spans="1:6" x14ac:dyDescent="0.2">
      <c r="A23" s="9" t="s">
        <v>32</v>
      </c>
      <c r="B23" s="9" t="s">
        <v>1338</v>
      </c>
      <c r="C23" s="9" t="s">
        <v>13</v>
      </c>
      <c r="D23" s="9">
        <v>50</v>
      </c>
      <c r="E23" s="60">
        <v>507.70350000000002</v>
      </c>
      <c r="F23" s="10">
        <v>2.6240116036916601</v>
      </c>
    </row>
    <row r="24" spans="1:6" x14ac:dyDescent="0.2">
      <c r="A24" s="9" t="s">
        <v>33</v>
      </c>
      <c r="B24" s="9" t="s">
        <v>1345</v>
      </c>
      <c r="C24" s="9" t="s">
        <v>13</v>
      </c>
      <c r="D24" s="9">
        <v>50</v>
      </c>
      <c r="E24" s="60">
        <v>499.07499999999999</v>
      </c>
      <c r="F24" s="10">
        <v>2.5794161180933699</v>
      </c>
    </row>
    <row r="25" spans="1:6" x14ac:dyDescent="0.2">
      <c r="A25" s="9" t="s">
        <v>34</v>
      </c>
      <c r="B25" s="9" t="s">
        <v>964</v>
      </c>
      <c r="C25" s="9" t="s">
        <v>13</v>
      </c>
      <c r="D25" s="9">
        <v>50</v>
      </c>
      <c r="E25" s="60">
        <v>498.197</v>
      </c>
      <c r="F25" s="10">
        <v>2.57487826836801</v>
      </c>
    </row>
    <row r="26" spans="1:6" x14ac:dyDescent="0.2">
      <c r="A26" s="9" t="s">
        <v>35</v>
      </c>
      <c r="B26" s="9" t="s">
        <v>1331</v>
      </c>
      <c r="C26" s="9" t="s">
        <v>13</v>
      </c>
      <c r="D26" s="9">
        <v>40</v>
      </c>
      <c r="E26" s="60">
        <v>410.2312</v>
      </c>
      <c r="F26" s="10">
        <v>2.1202363761454399</v>
      </c>
    </row>
    <row r="27" spans="1:6" x14ac:dyDescent="0.2">
      <c r="A27" s="9" t="s">
        <v>36</v>
      </c>
      <c r="B27" s="9" t="s">
        <v>928</v>
      </c>
      <c r="C27" s="9" t="s">
        <v>37</v>
      </c>
      <c r="D27" s="9">
        <v>35</v>
      </c>
      <c r="E27" s="60">
        <v>342.90690000000001</v>
      </c>
      <c r="F27" s="10">
        <v>1.7722778838159201</v>
      </c>
    </row>
    <row r="28" spans="1:6" x14ac:dyDescent="0.2">
      <c r="A28" s="9" t="s">
        <v>38</v>
      </c>
      <c r="B28" s="9" t="s">
        <v>1134</v>
      </c>
      <c r="C28" s="9" t="s">
        <v>39</v>
      </c>
      <c r="D28" s="9">
        <v>35</v>
      </c>
      <c r="E28" s="60">
        <v>339.50490000000002</v>
      </c>
      <c r="F28" s="10">
        <v>1.7546950082285799</v>
      </c>
    </row>
    <row r="29" spans="1:6" x14ac:dyDescent="0.2">
      <c r="A29" s="9" t="s">
        <v>40</v>
      </c>
      <c r="B29" s="9" t="s">
        <v>1354</v>
      </c>
      <c r="C29" s="9" t="s">
        <v>13</v>
      </c>
      <c r="D29" s="9">
        <v>23</v>
      </c>
      <c r="E29" s="60">
        <v>224.05795000000001</v>
      </c>
      <c r="F29" s="10">
        <v>1.15801971170056</v>
      </c>
    </row>
    <row r="30" spans="1:6" x14ac:dyDescent="0.2">
      <c r="A30" s="9" t="s">
        <v>41</v>
      </c>
      <c r="B30" s="9" t="s">
        <v>945</v>
      </c>
      <c r="C30" s="9" t="s">
        <v>13</v>
      </c>
      <c r="D30" s="9">
        <v>20</v>
      </c>
      <c r="E30" s="60">
        <v>198.2962</v>
      </c>
      <c r="F30" s="10">
        <v>1.0248728436340599</v>
      </c>
    </row>
    <row r="31" spans="1:6" x14ac:dyDescent="0.2">
      <c r="A31" s="9" t="s">
        <v>42</v>
      </c>
      <c r="B31" s="9" t="s">
        <v>1075</v>
      </c>
      <c r="C31" s="9" t="s">
        <v>13</v>
      </c>
      <c r="D31" s="9">
        <v>10</v>
      </c>
      <c r="E31" s="60">
        <v>100.4631</v>
      </c>
      <c r="F31" s="10">
        <v>0.51923285961754395</v>
      </c>
    </row>
    <row r="32" spans="1:6" x14ac:dyDescent="0.2">
      <c r="A32" s="9" t="s">
        <v>43</v>
      </c>
      <c r="B32" s="9" t="s">
        <v>1472</v>
      </c>
      <c r="C32" s="9" t="s">
        <v>9</v>
      </c>
      <c r="D32" s="9">
        <v>5</v>
      </c>
      <c r="E32" s="60">
        <v>50.038649999999997</v>
      </c>
      <c r="F32" s="10">
        <v>0.25861944665157099</v>
      </c>
    </row>
    <row r="33" spans="1:6" x14ac:dyDescent="0.2">
      <c r="A33" s="9" t="s">
        <v>44</v>
      </c>
      <c r="B33" s="9" t="s">
        <v>1361</v>
      </c>
      <c r="C33" s="9" t="s">
        <v>13</v>
      </c>
      <c r="D33" s="9">
        <v>1</v>
      </c>
      <c r="E33" s="60">
        <v>10.05273</v>
      </c>
      <c r="F33" s="10">
        <v>5.1956467049723502E-2</v>
      </c>
    </row>
    <row r="34" spans="1:6" x14ac:dyDescent="0.2">
      <c r="A34" s="8" t="s">
        <v>45</v>
      </c>
      <c r="B34" s="9"/>
      <c r="C34" s="9"/>
      <c r="D34" s="9"/>
      <c r="E34" s="61">
        <f>SUM(E7:E33)</f>
        <v>18289.48461</v>
      </c>
      <c r="F34" s="11">
        <f>SUM(F7:F33)</f>
        <v>94.527258217010669</v>
      </c>
    </row>
    <row r="35" spans="1:6" x14ac:dyDescent="0.2">
      <c r="A35" s="9"/>
      <c r="B35" s="9"/>
      <c r="C35" s="9"/>
      <c r="D35" s="9"/>
      <c r="E35" s="60"/>
      <c r="F35" s="10"/>
    </row>
    <row r="36" spans="1:6" x14ac:dyDescent="0.2">
      <c r="A36" s="8" t="s">
        <v>45</v>
      </c>
      <c r="B36" s="9"/>
      <c r="C36" s="9"/>
      <c r="D36" s="9"/>
      <c r="E36" s="61">
        <v>18289.48461</v>
      </c>
      <c r="F36" s="11">
        <v>94.527258217010669</v>
      </c>
    </row>
    <row r="37" spans="1:6" x14ac:dyDescent="0.2">
      <c r="A37" s="9"/>
      <c r="B37" s="9"/>
      <c r="C37" s="9"/>
      <c r="D37" s="9"/>
      <c r="E37" s="60"/>
      <c r="F37" s="10"/>
    </row>
    <row r="38" spans="1:6" x14ac:dyDescent="0.2">
      <c r="A38" s="8" t="s">
        <v>46</v>
      </c>
      <c r="B38" s="9"/>
      <c r="C38" s="9"/>
      <c r="D38" s="9"/>
      <c r="E38" s="61">
        <v>1058.8909937000001</v>
      </c>
      <c r="F38" s="11">
        <v>5.47</v>
      </c>
    </row>
    <row r="39" spans="1:6" x14ac:dyDescent="0.2">
      <c r="A39" s="9"/>
      <c r="B39" s="9"/>
      <c r="C39" s="9"/>
      <c r="D39" s="9"/>
      <c r="E39" s="60"/>
      <c r="F39" s="10"/>
    </row>
    <row r="40" spans="1:6" x14ac:dyDescent="0.2">
      <c r="A40" s="12" t="s">
        <v>47</v>
      </c>
      <c r="B40" s="6"/>
      <c r="C40" s="6"/>
      <c r="D40" s="6"/>
      <c r="E40" s="63">
        <v>19348.370993699999</v>
      </c>
      <c r="F40" s="13">
        <f xml:space="preserve"> ROUND(SUM(F36:F39),2)</f>
        <v>100</v>
      </c>
    </row>
    <row r="41" spans="1:6" x14ac:dyDescent="0.2">
      <c r="A41" s="1" t="s">
        <v>109</v>
      </c>
    </row>
    <row r="42" spans="1:6" x14ac:dyDescent="0.2">
      <c r="A42" s="1"/>
    </row>
    <row r="43" spans="1:6" x14ac:dyDescent="0.2">
      <c r="A43" s="1" t="s">
        <v>48</v>
      </c>
    </row>
    <row r="44" spans="1:6" x14ac:dyDescent="0.2">
      <c r="A44" s="1" t="s">
        <v>49</v>
      </c>
    </row>
    <row r="45" spans="1:6" x14ac:dyDescent="0.2">
      <c r="A45" s="1" t="s">
        <v>50</v>
      </c>
    </row>
    <row r="46" spans="1:6" x14ac:dyDescent="0.2">
      <c r="A46" s="3" t="s">
        <v>851</v>
      </c>
      <c r="D46" s="14">
        <v>13.9834</v>
      </c>
    </row>
    <row r="47" spans="1:6" x14ac:dyDescent="0.2">
      <c r="A47" s="3" t="s">
        <v>859</v>
      </c>
      <c r="D47" s="14">
        <v>10.226900000000001</v>
      </c>
    </row>
    <row r="48" spans="1:6" x14ac:dyDescent="0.2">
      <c r="A48" s="3" t="s">
        <v>853</v>
      </c>
      <c r="D48" s="14">
        <v>14.288</v>
      </c>
    </row>
    <row r="49" spans="1:5" x14ac:dyDescent="0.2">
      <c r="A49" s="3" t="s">
        <v>861</v>
      </c>
      <c r="D49" s="14">
        <v>10.475899999999999</v>
      </c>
    </row>
    <row r="51" spans="1:5" x14ac:dyDescent="0.2">
      <c r="A51" s="1" t="s">
        <v>54</v>
      </c>
    </row>
    <row r="52" spans="1:5" x14ac:dyDescent="0.2">
      <c r="A52" s="3" t="s">
        <v>851</v>
      </c>
      <c r="D52" s="14">
        <v>14.851800000000001</v>
      </c>
    </row>
    <row r="53" spans="1:5" x14ac:dyDescent="0.2">
      <c r="A53" s="3" t="s">
        <v>859</v>
      </c>
      <c r="D53" s="14">
        <v>10.454000000000001</v>
      </c>
    </row>
    <row r="54" spans="1:5" x14ac:dyDescent="0.2">
      <c r="A54" s="3" t="s">
        <v>853</v>
      </c>
      <c r="D54" s="14">
        <v>15.202199999999999</v>
      </c>
    </row>
    <row r="55" spans="1:5" x14ac:dyDescent="0.2">
      <c r="A55" s="3" t="s">
        <v>861</v>
      </c>
      <c r="D55" s="14">
        <v>10.7371</v>
      </c>
    </row>
    <row r="57" spans="1:5" x14ac:dyDescent="0.2">
      <c r="A57" s="1" t="s">
        <v>55</v>
      </c>
      <c r="D57" s="15"/>
    </row>
    <row r="58" spans="1:5" x14ac:dyDescent="0.2">
      <c r="A58" s="32" t="s">
        <v>854</v>
      </c>
      <c r="B58" s="33"/>
      <c r="C58" s="87" t="s">
        <v>855</v>
      </c>
      <c r="D58" s="87"/>
    </row>
    <row r="59" spans="1:5" x14ac:dyDescent="0.2">
      <c r="A59" s="88"/>
      <c r="B59" s="88"/>
      <c r="C59" s="34" t="s">
        <v>856</v>
      </c>
      <c r="D59" s="34" t="s">
        <v>857</v>
      </c>
    </row>
    <row r="60" spans="1:5" x14ac:dyDescent="0.2">
      <c r="A60" s="41" t="s">
        <v>874</v>
      </c>
      <c r="B60" s="42"/>
      <c r="C60" s="55">
        <v>0.28812908000000004</v>
      </c>
      <c r="D60" s="55">
        <v>0.26680896400000004</v>
      </c>
    </row>
    <row r="61" spans="1:5" x14ac:dyDescent="0.2">
      <c r="A61" s="41" t="s">
        <v>875</v>
      </c>
      <c r="B61" s="42"/>
      <c r="C61" s="55">
        <v>0.28812908000000004</v>
      </c>
      <c r="D61" s="55">
        <v>0.26680896400000004</v>
      </c>
    </row>
    <row r="63" spans="1:5" x14ac:dyDescent="0.2">
      <c r="A63" s="1" t="s">
        <v>57</v>
      </c>
      <c r="D63" s="18">
        <v>3.6800068824275773</v>
      </c>
      <c r="E63" s="2" t="s">
        <v>858</v>
      </c>
    </row>
  </sheetData>
  <mergeCells count="3">
    <mergeCell ref="A1:F1"/>
    <mergeCell ref="C58:D58"/>
    <mergeCell ref="A59:B5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3DB3F-46BC-46D2-8332-70E44A1E5BD2}">
  <dimension ref="A1:J117"/>
  <sheetViews>
    <sheetView showGridLines="0" workbookViewId="0">
      <selection sqref="A1:F1"/>
    </sheetView>
  </sheetViews>
  <sheetFormatPr defaultColWidth="9.140625" defaultRowHeight="11.25" x14ac:dyDescent="0.2"/>
  <cols>
    <col min="1" max="1" width="59.140625" style="2" bestFit="1" customWidth="1"/>
    <col min="2" max="2" width="42.7109375" style="2" bestFit="1" customWidth="1"/>
    <col min="3" max="3" width="20" style="2" bestFit="1" customWidth="1"/>
    <col min="4" max="4" width="11.5703125" style="118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89" t="s">
        <v>1722</v>
      </c>
      <c r="B1" s="89"/>
      <c r="C1" s="89"/>
      <c r="D1" s="89"/>
      <c r="E1" s="89"/>
      <c r="F1" s="89"/>
    </row>
    <row r="3" spans="1:6" s="1" customFormat="1" x14ac:dyDescent="0.2">
      <c r="A3" s="5" t="s">
        <v>0</v>
      </c>
      <c r="B3" s="5" t="s">
        <v>1</v>
      </c>
      <c r="C3" s="5" t="s">
        <v>839</v>
      </c>
      <c r="D3" s="120" t="s">
        <v>3</v>
      </c>
      <c r="E3" s="5" t="s">
        <v>4</v>
      </c>
      <c r="F3" s="5" t="s">
        <v>5</v>
      </c>
    </row>
    <row r="4" spans="1:6" ht="11.25" customHeight="1" x14ac:dyDescent="0.2">
      <c r="A4" s="7"/>
      <c r="B4" s="7"/>
      <c r="C4" s="7"/>
      <c r="D4" s="119"/>
      <c r="E4" s="7"/>
      <c r="F4" s="7"/>
    </row>
    <row r="5" spans="1:6" x14ac:dyDescent="0.2">
      <c r="A5" s="11" t="s">
        <v>261</v>
      </c>
      <c r="B5" s="10"/>
      <c r="C5" s="10"/>
      <c r="D5" s="108"/>
      <c r="E5" s="10"/>
      <c r="F5" s="10"/>
    </row>
    <row r="6" spans="1:6" x14ac:dyDescent="0.2">
      <c r="A6" s="11" t="s">
        <v>7</v>
      </c>
      <c r="B6" s="10"/>
      <c r="C6" s="10"/>
      <c r="D6" s="108"/>
      <c r="E6" s="10"/>
      <c r="F6" s="10"/>
    </row>
    <row r="7" spans="1:6" x14ac:dyDescent="0.2">
      <c r="A7" s="11"/>
      <c r="B7" s="10"/>
      <c r="C7" s="10"/>
      <c r="D7" s="108"/>
      <c r="E7" s="10"/>
      <c r="F7" s="10"/>
    </row>
    <row r="8" spans="1:6" ht="11.25" customHeight="1" x14ac:dyDescent="0.2">
      <c r="A8" s="10" t="s">
        <v>265</v>
      </c>
      <c r="B8" s="10" t="s">
        <v>266</v>
      </c>
      <c r="C8" s="10" t="s">
        <v>264</v>
      </c>
      <c r="D8" s="108">
        <v>1383653</v>
      </c>
      <c r="E8" s="107">
        <v>32065.466448499999</v>
      </c>
      <c r="F8" s="10">
        <v>4.3311828410405795</v>
      </c>
    </row>
    <row r="9" spans="1:6" ht="11.25" customHeight="1" x14ac:dyDescent="0.2">
      <c r="A9" s="10" t="s">
        <v>1517</v>
      </c>
      <c r="B9" s="10" t="s">
        <v>1516</v>
      </c>
      <c r="C9" s="10" t="s">
        <v>1515</v>
      </c>
      <c r="D9" s="108">
        <v>1655675</v>
      </c>
      <c r="E9" s="107">
        <v>18653.6623875</v>
      </c>
      <c r="F9" s="10">
        <v>2.5196085198094313</v>
      </c>
    </row>
    <row r="10" spans="1:6" ht="11.25" customHeight="1" x14ac:dyDescent="0.2">
      <c r="A10" s="10" t="s">
        <v>1555</v>
      </c>
      <c r="B10" s="10" t="s">
        <v>1554</v>
      </c>
      <c r="C10" s="10" t="s">
        <v>269</v>
      </c>
      <c r="D10" s="108">
        <v>3153552</v>
      </c>
      <c r="E10" s="107">
        <v>18593.342592000001</v>
      </c>
      <c r="F10" s="10">
        <v>2.5114609363752627</v>
      </c>
    </row>
    <row r="11" spans="1:6" ht="11.25" customHeight="1" x14ac:dyDescent="0.2">
      <c r="A11" s="10" t="s">
        <v>1721</v>
      </c>
      <c r="B11" s="10" t="s">
        <v>1720</v>
      </c>
      <c r="C11" s="10" t="s">
        <v>309</v>
      </c>
      <c r="D11" s="108">
        <v>3953709</v>
      </c>
      <c r="E11" s="107">
        <v>17406.203872499998</v>
      </c>
      <c r="F11" s="10">
        <v>2.3511103966414546</v>
      </c>
    </row>
    <row r="12" spans="1:6" ht="11.25" customHeight="1" x14ac:dyDescent="0.2">
      <c r="A12" s="10" t="s">
        <v>369</v>
      </c>
      <c r="B12" s="10" t="s">
        <v>370</v>
      </c>
      <c r="C12" s="10" t="s">
        <v>301</v>
      </c>
      <c r="D12" s="108">
        <v>5516937</v>
      </c>
      <c r="E12" s="107">
        <v>16068.0790125</v>
      </c>
      <c r="F12" s="10">
        <v>2.1703656866865826</v>
      </c>
    </row>
    <row r="13" spans="1:6" ht="11.25" customHeight="1" x14ac:dyDescent="0.2">
      <c r="A13" s="10" t="s">
        <v>1598</v>
      </c>
      <c r="B13" s="10" t="s">
        <v>1597</v>
      </c>
      <c r="C13" s="10" t="s">
        <v>269</v>
      </c>
      <c r="D13" s="108">
        <v>1401949</v>
      </c>
      <c r="E13" s="107">
        <v>16062.129693000001</v>
      </c>
      <c r="F13" s="10">
        <v>2.1695620934946462</v>
      </c>
    </row>
    <row r="14" spans="1:6" ht="11.25" customHeight="1" x14ac:dyDescent="0.2">
      <c r="A14" s="10" t="s">
        <v>1719</v>
      </c>
      <c r="B14" s="10" t="s">
        <v>1718</v>
      </c>
      <c r="C14" s="10" t="s">
        <v>1531</v>
      </c>
      <c r="D14" s="108">
        <v>5778251</v>
      </c>
      <c r="E14" s="107">
        <v>15260.360891</v>
      </c>
      <c r="F14" s="10">
        <v>2.0612646737991813</v>
      </c>
    </row>
    <row r="15" spans="1:6" ht="11.25" customHeight="1" x14ac:dyDescent="0.2">
      <c r="A15" s="10" t="s">
        <v>293</v>
      </c>
      <c r="B15" s="10" t="s">
        <v>294</v>
      </c>
      <c r="C15" s="10" t="s">
        <v>295</v>
      </c>
      <c r="D15" s="108">
        <v>2521141</v>
      </c>
      <c r="E15" s="107">
        <v>15194.916807</v>
      </c>
      <c r="F15" s="10">
        <v>2.0524249366906107</v>
      </c>
    </row>
    <row r="16" spans="1:6" ht="11.25" customHeight="1" x14ac:dyDescent="0.2">
      <c r="A16" s="10" t="s">
        <v>1717</v>
      </c>
      <c r="B16" s="10" t="s">
        <v>1716</v>
      </c>
      <c r="C16" s="10" t="s">
        <v>380</v>
      </c>
      <c r="D16" s="108">
        <v>3615705</v>
      </c>
      <c r="E16" s="107">
        <v>15091.952670000001</v>
      </c>
      <c r="F16" s="10">
        <v>2.0385172486757428</v>
      </c>
    </row>
    <row r="17" spans="1:6" ht="11.25" customHeight="1" x14ac:dyDescent="0.2">
      <c r="A17" s="10" t="s">
        <v>1715</v>
      </c>
      <c r="B17" s="10" t="s">
        <v>1714</v>
      </c>
      <c r="C17" s="10" t="s">
        <v>289</v>
      </c>
      <c r="D17" s="108">
        <v>8163234</v>
      </c>
      <c r="E17" s="107">
        <v>14661.168264</v>
      </c>
      <c r="F17" s="10">
        <v>1.9803298516375083</v>
      </c>
    </row>
    <row r="18" spans="1:6" ht="11.25" customHeight="1" x14ac:dyDescent="0.2">
      <c r="A18" s="10" t="s">
        <v>1713</v>
      </c>
      <c r="B18" s="10" t="s">
        <v>1712</v>
      </c>
      <c r="C18" s="10" t="s">
        <v>1493</v>
      </c>
      <c r="D18" s="108">
        <v>6351325</v>
      </c>
      <c r="E18" s="107">
        <v>14096.765837499999</v>
      </c>
      <c r="F18" s="10">
        <v>1.904094250667081</v>
      </c>
    </row>
    <row r="19" spans="1:6" ht="11.25" customHeight="1" x14ac:dyDescent="0.2">
      <c r="A19" s="10" t="s">
        <v>1711</v>
      </c>
      <c r="B19" s="10" t="s">
        <v>1710</v>
      </c>
      <c r="C19" s="10" t="s">
        <v>1679</v>
      </c>
      <c r="D19" s="108">
        <v>2824663</v>
      </c>
      <c r="E19" s="107">
        <v>14024.451795000001</v>
      </c>
      <c r="F19" s="10">
        <v>1.8943265667774576</v>
      </c>
    </row>
    <row r="20" spans="1:6" ht="11.25" customHeight="1" x14ac:dyDescent="0.2">
      <c r="A20" s="10" t="s">
        <v>1709</v>
      </c>
      <c r="B20" s="10" t="s">
        <v>1708</v>
      </c>
      <c r="C20" s="10" t="s">
        <v>1639</v>
      </c>
      <c r="D20" s="108">
        <v>1330571</v>
      </c>
      <c r="E20" s="107">
        <v>13895.152953000001</v>
      </c>
      <c r="F20" s="10">
        <v>1.8768617677939077</v>
      </c>
    </row>
    <row r="21" spans="1:6" ht="11.25" customHeight="1" x14ac:dyDescent="0.2">
      <c r="A21" s="10" t="s">
        <v>1707</v>
      </c>
      <c r="B21" s="10" t="s">
        <v>1706</v>
      </c>
      <c r="C21" s="10" t="s">
        <v>264</v>
      </c>
      <c r="D21" s="108">
        <v>6249096</v>
      </c>
      <c r="E21" s="107">
        <v>13269.955356</v>
      </c>
      <c r="F21" s="10">
        <v>1.7924143730012811</v>
      </c>
    </row>
    <row r="22" spans="1:6" ht="11.25" customHeight="1" x14ac:dyDescent="0.2">
      <c r="A22" s="10" t="s">
        <v>1705</v>
      </c>
      <c r="B22" s="10" t="s">
        <v>1704</v>
      </c>
      <c r="C22" s="10" t="s">
        <v>1531</v>
      </c>
      <c r="D22" s="108">
        <v>385642</v>
      </c>
      <c r="E22" s="107">
        <v>13214.601592999999</v>
      </c>
      <c r="F22" s="10">
        <v>1.7849375671086336</v>
      </c>
    </row>
    <row r="23" spans="1:6" ht="11.25" customHeight="1" x14ac:dyDescent="0.2">
      <c r="A23" s="10" t="s">
        <v>267</v>
      </c>
      <c r="B23" s="10" t="s">
        <v>268</v>
      </c>
      <c r="C23" s="10" t="s">
        <v>269</v>
      </c>
      <c r="D23" s="108">
        <v>1733149</v>
      </c>
      <c r="E23" s="107">
        <v>13022.0150115</v>
      </c>
      <c r="F23" s="10">
        <v>1.7589242952123041</v>
      </c>
    </row>
    <row r="24" spans="1:6" ht="11.25" customHeight="1" x14ac:dyDescent="0.2">
      <c r="A24" s="10" t="s">
        <v>262</v>
      </c>
      <c r="B24" s="10" t="s">
        <v>263</v>
      </c>
      <c r="C24" s="10" t="s">
        <v>264</v>
      </c>
      <c r="D24" s="108">
        <v>1697156</v>
      </c>
      <c r="E24" s="107">
        <v>13014.640786</v>
      </c>
      <c r="F24" s="10">
        <v>1.7579282355104171</v>
      </c>
    </row>
    <row r="25" spans="1:6" ht="11.25" customHeight="1" x14ac:dyDescent="0.2">
      <c r="A25" s="10" t="s">
        <v>1703</v>
      </c>
      <c r="B25" s="10" t="s">
        <v>1702</v>
      </c>
      <c r="C25" s="10" t="s">
        <v>301</v>
      </c>
      <c r="D25" s="108">
        <v>1497004</v>
      </c>
      <c r="E25" s="107">
        <v>12882.467922</v>
      </c>
      <c r="F25" s="10">
        <v>1.7400752333865459</v>
      </c>
    </row>
    <row r="26" spans="1:6" ht="11.25" customHeight="1" x14ac:dyDescent="0.2">
      <c r="A26" s="10" t="s">
        <v>1526</v>
      </c>
      <c r="B26" s="10" t="s">
        <v>1525</v>
      </c>
      <c r="C26" s="10" t="s">
        <v>380</v>
      </c>
      <c r="D26" s="108">
        <v>9772603</v>
      </c>
      <c r="E26" s="107">
        <v>12743.474312</v>
      </c>
      <c r="F26" s="10">
        <v>1.7213009317679133</v>
      </c>
    </row>
    <row r="27" spans="1:6" ht="11.25" customHeight="1" x14ac:dyDescent="0.2">
      <c r="A27" s="10" t="s">
        <v>330</v>
      </c>
      <c r="B27" s="10" t="s">
        <v>331</v>
      </c>
      <c r="C27" s="10" t="s">
        <v>264</v>
      </c>
      <c r="D27" s="108">
        <v>15898917</v>
      </c>
      <c r="E27" s="107">
        <v>12305.761758000001</v>
      </c>
      <c r="F27" s="10">
        <v>1.6621777281108672</v>
      </c>
    </row>
    <row r="28" spans="1:6" ht="11.25" customHeight="1" x14ac:dyDescent="0.2">
      <c r="A28" s="10" t="s">
        <v>1701</v>
      </c>
      <c r="B28" s="10" t="s">
        <v>1700</v>
      </c>
      <c r="C28" s="10" t="s">
        <v>286</v>
      </c>
      <c r="D28" s="108">
        <v>3461068</v>
      </c>
      <c r="E28" s="107">
        <v>11919.918191999999</v>
      </c>
      <c r="F28" s="10">
        <v>1.6100606308882479</v>
      </c>
    </row>
    <row r="29" spans="1:6" ht="11.25" customHeight="1" x14ac:dyDescent="0.2">
      <c r="A29" s="10" t="s">
        <v>1699</v>
      </c>
      <c r="B29" s="10" t="s">
        <v>1698</v>
      </c>
      <c r="C29" s="10" t="s">
        <v>1493</v>
      </c>
      <c r="D29" s="108">
        <v>1980000</v>
      </c>
      <c r="E29" s="107">
        <v>11781.99</v>
      </c>
      <c r="F29" s="10">
        <v>1.5914302386110728</v>
      </c>
    </row>
    <row r="30" spans="1:6" ht="11.25" customHeight="1" x14ac:dyDescent="0.2">
      <c r="A30" s="10" t="s">
        <v>1592</v>
      </c>
      <c r="B30" s="10" t="s">
        <v>1591</v>
      </c>
      <c r="C30" s="10" t="s">
        <v>322</v>
      </c>
      <c r="D30" s="108">
        <v>19537175</v>
      </c>
      <c r="E30" s="107">
        <v>11575.7761875</v>
      </c>
      <c r="F30" s="10">
        <v>1.5635762940030926</v>
      </c>
    </row>
    <row r="31" spans="1:6" ht="11.25" customHeight="1" x14ac:dyDescent="0.2">
      <c r="A31" s="10" t="s">
        <v>1697</v>
      </c>
      <c r="B31" s="10" t="s">
        <v>1696</v>
      </c>
      <c r="C31" s="10" t="s">
        <v>322</v>
      </c>
      <c r="D31" s="108">
        <v>10200741</v>
      </c>
      <c r="E31" s="107">
        <v>11333.023251000001</v>
      </c>
      <c r="F31" s="10">
        <v>1.5307868956367954</v>
      </c>
    </row>
    <row r="32" spans="1:6" ht="11.25" customHeight="1" x14ac:dyDescent="0.2">
      <c r="A32" s="10" t="s">
        <v>1695</v>
      </c>
      <c r="B32" s="10" t="s">
        <v>1694</v>
      </c>
      <c r="C32" s="10" t="s">
        <v>1493</v>
      </c>
      <c r="D32" s="108">
        <v>2308715</v>
      </c>
      <c r="E32" s="107">
        <v>11087.6037875</v>
      </c>
      <c r="F32" s="10">
        <v>1.4976373211287872</v>
      </c>
    </row>
    <row r="33" spans="1:6" ht="11.25" customHeight="1" x14ac:dyDescent="0.2">
      <c r="A33" s="10" t="s">
        <v>1693</v>
      </c>
      <c r="B33" s="10" t="s">
        <v>1692</v>
      </c>
      <c r="C33" s="10" t="s">
        <v>289</v>
      </c>
      <c r="D33" s="108">
        <v>3428963</v>
      </c>
      <c r="E33" s="107">
        <v>10936.6774885</v>
      </c>
      <c r="F33" s="10">
        <v>1.4772512338862878</v>
      </c>
    </row>
    <row r="34" spans="1:6" ht="11.25" customHeight="1" x14ac:dyDescent="0.2">
      <c r="A34" s="10" t="s">
        <v>1691</v>
      </c>
      <c r="B34" s="10" t="s">
        <v>1690</v>
      </c>
      <c r="C34" s="10" t="s">
        <v>1493</v>
      </c>
      <c r="D34" s="108">
        <v>379355</v>
      </c>
      <c r="E34" s="107">
        <v>10621.7503225</v>
      </c>
      <c r="F34" s="10">
        <v>1.4347130366095553</v>
      </c>
    </row>
    <row r="35" spans="1:6" ht="11.25" customHeight="1" x14ac:dyDescent="0.2">
      <c r="A35" s="10" t="s">
        <v>1689</v>
      </c>
      <c r="B35" s="10" t="s">
        <v>1688</v>
      </c>
      <c r="C35" s="10" t="s">
        <v>1493</v>
      </c>
      <c r="D35" s="108">
        <v>3223420</v>
      </c>
      <c r="E35" s="107">
        <v>10501.90236</v>
      </c>
      <c r="F35" s="10">
        <v>1.4185247974786084</v>
      </c>
    </row>
    <row r="36" spans="1:6" ht="11.25" customHeight="1" x14ac:dyDescent="0.2">
      <c r="A36" s="10" t="s">
        <v>1687</v>
      </c>
      <c r="B36" s="10" t="s">
        <v>1686</v>
      </c>
      <c r="C36" s="10" t="s">
        <v>286</v>
      </c>
      <c r="D36" s="108">
        <v>1096154</v>
      </c>
      <c r="E36" s="107">
        <v>10440.86685</v>
      </c>
      <c r="F36" s="10">
        <v>1.4102805402484588</v>
      </c>
    </row>
    <row r="37" spans="1:6" ht="11.25" customHeight="1" x14ac:dyDescent="0.2">
      <c r="A37" s="10" t="s">
        <v>1551</v>
      </c>
      <c r="B37" s="10" t="s">
        <v>1550</v>
      </c>
      <c r="C37" s="10" t="s">
        <v>380</v>
      </c>
      <c r="D37" s="108">
        <v>1054044</v>
      </c>
      <c r="E37" s="107">
        <v>10364.941674</v>
      </c>
      <c r="F37" s="10">
        <v>1.4000250892628217</v>
      </c>
    </row>
    <row r="38" spans="1:6" ht="11.25" customHeight="1" x14ac:dyDescent="0.2">
      <c r="A38" s="10" t="s">
        <v>366</v>
      </c>
      <c r="B38" s="10" t="s">
        <v>367</v>
      </c>
      <c r="C38" s="10" t="s">
        <v>368</v>
      </c>
      <c r="D38" s="108">
        <v>1852195</v>
      </c>
      <c r="E38" s="107">
        <v>10320.430539999999</v>
      </c>
      <c r="F38" s="10">
        <v>1.3940128311805733</v>
      </c>
    </row>
    <row r="39" spans="1:6" ht="11.25" customHeight="1" x14ac:dyDescent="0.2">
      <c r="A39" s="10" t="s">
        <v>1685</v>
      </c>
      <c r="B39" s="10" t="s">
        <v>1684</v>
      </c>
      <c r="C39" s="10" t="s">
        <v>309</v>
      </c>
      <c r="D39" s="108">
        <v>190105</v>
      </c>
      <c r="E39" s="107">
        <v>10250.081389999999</v>
      </c>
      <c r="F39" s="10">
        <v>1.3845105514663156</v>
      </c>
    </row>
    <row r="40" spans="1:6" ht="11.25" customHeight="1" x14ac:dyDescent="0.2">
      <c r="A40" s="10" t="s">
        <v>1683</v>
      </c>
      <c r="B40" s="10" t="s">
        <v>1682</v>
      </c>
      <c r="C40" s="10" t="s">
        <v>264</v>
      </c>
      <c r="D40" s="108">
        <v>4931960</v>
      </c>
      <c r="E40" s="107">
        <v>10002.014880000001</v>
      </c>
      <c r="F40" s="10">
        <v>1.3510034321086593</v>
      </c>
    </row>
    <row r="41" spans="1:6" ht="11.25" customHeight="1" x14ac:dyDescent="0.2">
      <c r="A41" s="10" t="s">
        <v>1681</v>
      </c>
      <c r="B41" s="10" t="s">
        <v>1680</v>
      </c>
      <c r="C41" s="10" t="s">
        <v>1679</v>
      </c>
      <c r="D41" s="108">
        <v>323284</v>
      </c>
      <c r="E41" s="107">
        <v>9595.2307619999992</v>
      </c>
      <c r="F41" s="10">
        <v>1.2960578290338021</v>
      </c>
    </row>
    <row r="42" spans="1:6" ht="11.25" customHeight="1" x14ac:dyDescent="0.2">
      <c r="A42" s="10" t="s">
        <v>1678</v>
      </c>
      <c r="B42" s="10" t="s">
        <v>1677</v>
      </c>
      <c r="C42" s="10" t="s">
        <v>380</v>
      </c>
      <c r="D42" s="108">
        <v>1924002</v>
      </c>
      <c r="E42" s="107">
        <v>9557.4799349999994</v>
      </c>
      <c r="F42" s="10">
        <v>1.2909587067615562</v>
      </c>
    </row>
    <row r="43" spans="1:6" ht="11.25" customHeight="1" x14ac:dyDescent="0.2">
      <c r="A43" s="10" t="s">
        <v>1676</v>
      </c>
      <c r="B43" s="10" t="s">
        <v>1675</v>
      </c>
      <c r="C43" s="10" t="s">
        <v>380</v>
      </c>
      <c r="D43" s="108">
        <v>1324301</v>
      </c>
      <c r="E43" s="107">
        <v>9419.0908624999993</v>
      </c>
      <c r="F43" s="10">
        <v>1.272266061913798</v>
      </c>
    </row>
    <row r="44" spans="1:6" ht="11.25" customHeight="1" x14ac:dyDescent="0.2">
      <c r="A44" s="10" t="s">
        <v>270</v>
      </c>
      <c r="B44" s="10" t="s">
        <v>271</v>
      </c>
      <c r="C44" s="10" t="s">
        <v>264</v>
      </c>
      <c r="D44" s="108">
        <v>673158</v>
      </c>
      <c r="E44" s="107">
        <v>9333.6722489999993</v>
      </c>
      <c r="F44" s="10">
        <v>1.2607283026333935</v>
      </c>
    </row>
    <row r="45" spans="1:6" ht="11.25" customHeight="1" x14ac:dyDescent="0.2">
      <c r="A45" s="10" t="s">
        <v>1674</v>
      </c>
      <c r="B45" s="10" t="s">
        <v>1673</v>
      </c>
      <c r="C45" s="10" t="s">
        <v>309</v>
      </c>
      <c r="D45" s="108">
        <v>2534305</v>
      </c>
      <c r="E45" s="107">
        <v>9123.4979999999996</v>
      </c>
      <c r="F45" s="10">
        <v>1.2323394094807112</v>
      </c>
    </row>
    <row r="46" spans="1:6" ht="11.25" customHeight="1" x14ac:dyDescent="0.2">
      <c r="A46" s="10" t="s">
        <v>1672</v>
      </c>
      <c r="B46" s="10" t="s">
        <v>1671</v>
      </c>
      <c r="C46" s="10" t="s">
        <v>280</v>
      </c>
      <c r="D46" s="108">
        <v>2345030</v>
      </c>
      <c r="E46" s="107">
        <v>8718.8215400000008</v>
      </c>
      <c r="F46" s="10">
        <v>1.1776784943638181</v>
      </c>
    </row>
    <row r="47" spans="1:6" ht="11.25" customHeight="1" x14ac:dyDescent="0.2">
      <c r="A47" s="10" t="s">
        <v>373</v>
      </c>
      <c r="B47" s="10" t="s">
        <v>374</v>
      </c>
      <c r="C47" s="10" t="s">
        <v>375</v>
      </c>
      <c r="D47" s="108">
        <v>4031266</v>
      </c>
      <c r="E47" s="107">
        <v>8624.893607</v>
      </c>
      <c r="F47" s="10">
        <v>1.1649913546848305</v>
      </c>
    </row>
    <row r="48" spans="1:6" ht="11.25" customHeight="1" x14ac:dyDescent="0.2">
      <c r="A48" s="10" t="s">
        <v>1670</v>
      </c>
      <c r="B48" s="10" t="s">
        <v>1669</v>
      </c>
      <c r="C48" s="10" t="s">
        <v>1642</v>
      </c>
      <c r="D48" s="108">
        <v>812738</v>
      </c>
      <c r="E48" s="107">
        <v>8486.2038269999994</v>
      </c>
      <c r="F48" s="10">
        <v>1.1462580923345553</v>
      </c>
    </row>
    <row r="49" spans="1:6" ht="11.25" customHeight="1" x14ac:dyDescent="0.2">
      <c r="A49" s="10" t="s">
        <v>1668</v>
      </c>
      <c r="B49" s="10" t="s">
        <v>1667</v>
      </c>
      <c r="C49" s="10" t="s">
        <v>295</v>
      </c>
      <c r="D49" s="108">
        <v>1810158</v>
      </c>
      <c r="E49" s="107">
        <v>8479.6851509999997</v>
      </c>
      <c r="F49" s="10">
        <v>1.1453775943794469</v>
      </c>
    </row>
    <row r="50" spans="1:6" ht="11.25" customHeight="1" x14ac:dyDescent="0.2">
      <c r="A50" s="10" t="s">
        <v>1666</v>
      </c>
      <c r="B50" s="10" t="s">
        <v>1665</v>
      </c>
      <c r="C50" s="10" t="s">
        <v>295</v>
      </c>
      <c r="D50" s="108">
        <v>1167241</v>
      </c>
      <c r="E50" s="107">
        <v>7897.5526060000002</v>
      </c>
      <c r="F50" s="10">
        <v>1.0667471308505676</v>
      </c>
    </row>
    <row r="51" spans="1:6" ht="11.25" customHeight="1" x14ac:dyDescent="0.2">
      <c r="A51" s="10" t="s">
        <v>1664</v>
      </c>
      <c r="B51" s="10" t="s">
        <v>1663</v>
      </c>
      <c r="C51" s="10" t="s">
        <v>1490</v>
      </c>
      <c r="D51" s="108">
        <v>6313159</v>
      </c>
      <c r="E51" s="107">
        <v>7840.9434780000001</v>
      </c>
      <c r="F51" s="10">
        <v>1.0591007588810952</v>
      </c>
    </row>
    <row r="52" spans="1:6" ht="11.25" customHeight="1" x14ac:dyDescent="0.2">
      <c r="A52" s="10" t="s">
        <v>1662</v>
      </c>
      <c r="B52" s="10" t="s">
        <v>1661</v>
      </c>
      <c r="C52" s="10" t="s">
        <v>1566</v>
      </c>
      <c r="D52" s="108">
        <v>7324284</v>
      </c>
      <c r="E52" s="107">
        <v>7697.8224840000003</v>
      </c>
      <c r="F52" s="10">
        <v>1.0397689585967906</v>
      </c>
    </row>
    <row r="53" spans="1:6" ht="11.25" customHeight="1" x14ac:dyDescent="0.2">
      <c r="A53" s="10" t="s">
        <v>1660</v>
      </c>
      <c r="B53" s="10" t="s">
        <v>1659</v>
      </c>
      <c r="C53" s="10" t="s">
        <v>309</v>
      </c>
      <c r="D53" s="108">
        <v>1641126</v>
      </c>
      <c r="E53" s="107">
        <v>7611.5423879999998</v>
      </c>
      <c r="F53" s="10">
        <v>1.0281148361807415</v>
      </c>
    </row>
    <row r="54" spans="1:6" ht="11.25" customHeight="1" x14ac:dyDescent="0.2">
      <c r="A54" s="10" t="s">
        <v>1658</v>
      </c>
      <c r="B54" s="10" t="s">
        <v>1657</v>
      </c>
      <c r="C54" s="10" t="s">
        <v>1531</v>
      </c>
      <c r="D54" s="108">
        <v>2936227</v>
      </c>
      <c r="E54" s="107">
        <v>7435.9948775000003</v>
      </c>
      <c r="F54" s="10">
        <v>1.0044030848957215</v>
      </c>
    </row>
    <row r="55" spans="1:6" ht="11.25" customHeight="1" x14ac:dyDescent="0.2">
      <c r="A55" s="10" t="s">
        <v>1656</v>
      </c>
      <c r="B55" s="10" t="s">
        <v>1655</v>
      </c>
      <c r="C55" s="10" t="s">
        <v>1531</v>
      </c>
      <c r="D55" s="108">
        <v>6714564</v>
      </c>
      <c r="E55" s="107">
        <v>7422.9505019999997</v>
      </c>
      <c r="F55" s="10">
        <v>1.0026411402993927</v>
      </c>
    </row>
    <row r="56" spans="1:6" ht="11.25" customHeight="1" x14ac:dyDescent="0.2">
      <c r="A56" s="10" t="s">
        <v>1654</v>
      </c>
      <c r="B56" s="10" t="s">
        <v>1653</v>
      </c>
      <c r="C56" s="10" t="s">
        <v>322</v>
      </c>
      <c r="D56" s="108">
        <v>2310543</v>
      </c>
      <c r="E56" s="107">
        <v>7106.0749965000005</v>
      </c>
      <c r="F56" s="10">
        <v>0.95983977471277548</v>
      </c>
    </row>
    <row r="57" spans="1:6" ht="11.25" customHeight="1" x14ac:dyDescent="0.2">
      <c r="A57" s="10" t="s">
        <v>1652</v>
      </c>
      <c r="B57" s="10" t="s">
        <v>1651</v>
      </c>
      <c r="C57" s="10" t="s">
        <v>309</v>
      </c>
      <c r="D57" s="108">
        <v>1349476</v>
      </c>
      <c r="E57" s="107">
        <v>6829.0232980000001</v>
      </c>
      <c r="F57" s="10">
        <v>0.92241753529044879</v>
      </c>
    </row>
    <row r="58" spans="1:6" ht="11.25" customHeight="1" x14ac:dyDescent="0.2">
      <c r="A58" s="10" t="s">
        <v>1650</v>
      </c>
      <c r="B58" s="10" t="s">
        <v>1649</v>
      </c>
      <c r="C58" s="10" t="s">
        <v>334</v>
      </c>
      <c r="D58" s="108">
        <v>9028098</v>
      </c>
      <c r="E58" s="107">
        <v>6649.1941770000003</v>
      </c>
      <c r="F58" s="10">
        <v>0.89812745348404355</v>
      </c>
    </row>
    <row r="59" spans="1:6" ht="11.25" customHeight="1" x14ac:dyDescent="0.2">
      <c r="A59" s="10" t="s">
        <v>1648</v>
      </c>
      <c r="B59" s="10" t="s">
        <v>1647</v>
      </c>
      <c r="C59" s="10" t="s">
        <v>1566</v>
      </c>
      <c r="D59" s="108">
        <v>111612</v>
      </c>
      <c r="E59" s="107">
        <v>6443.4165659999999</v>
      </c>
      <c r="F59" s="10">
        <v>0.87033242797693089</v>
      </c>
    </row>
    <row r="60" spans="1:6" x14ac:dyDescent="0.2">
      <c r="A60" s="10" t="s">
        <v>1646</v>
      </c>
      <c r="B60" s="10" t="s">
        <v>1645</v>
      </c>
      <c r="C60" s="10" t="s">
        <v>309</v>
      </c>
      <c r="D60" s="108">
        <v>1140000</v>
      </c>
      <c r="E60" s="107">
        <v>6271.71</v>
      </c>
      <c r="F60" s="10">
        <v>0.84713948507845038</v>
      </c>
    </row>
    <row r="61" spans="1:6" x14ac:dyDescent="0.2">
      <c r="A61" s="10" t="s">
        <v>1644</v>
      </c>
      <c r="B61" s="10" t="s">
        <v>1643</v>
      </c>
      <c r="C61" s="10" t="s">
        <v>1642</v>
      </c>
      <c r="D61" s="108">
        <v>4183258</v>
      </c>
      <c r="E61" s="107">
        <v>6187.0385820000001</v>
      </c>
      <c r="F61" s="10">
        <v>0.83570265183115711</v>
      </c>
    </row>
    <row r="62" spans="1:6" x14ac:dyDescent="0.2">
      <c r="A62" s="10" t="s">
        <v>1641</v>
      </c>
      <c r="B62" s="10" t="s">
        <v>1640</v>
      </c>
      <c r="C62" s="10" t="s">
        <v>1639</v>
      </c>
      <c r="D62" s="108">
        <v>2979897</v>
      </c>
      <c r="E62" s="107">
        <v>5876.3568839999998</v>
      </c>
      <c r="F62" s="10">
        <v>0.79373790319529558</v>
      </c>
    </row>
    <row r="63" spans="1:6" x14ac:dyDescent="0.2">
      <c r="A63" s="10" t="s">
        <v>1638</v>
      </c>
      <c r="B63" s="10" t="s">
        <v>1637</v>
      </c>
      <c r="C63" s="10" t="s">
        <v>1493</v>
      </c>
      <c r="D63" s="108">
        <v>2429126</v>
      </c>
      <c r="E63" s="107">
        <v>5831.1169630000004</v>
      </c>
      <c r="F63" s="10">
        <v>0.78762720557360544</v>
      </c>
    </row>
    <row r="64" spans="1:6" x14ac:dyDescent="0.2">
      <c r="A64" s="10" t="s">
        <v>1636</v>
      </c>
      <c r="B64" s="10" t="s">
        <v>1635</v>
      </c>
      <c r="C64" s="10" t="s">
        <v>375</v>
      </c>
      <c r="D64" s="108">
        <v>971347</v>
      </c>
      <c r="E64" s="107">
        <v>5825.6536324999997</v>
      </c>
      <c r="F64" s="10">
        <v>0.78688925643587682</v>
      </c>
    </row>
    <row r="65" spans="1:6" x14ac:dyDescent="0.2">
      <c r="A65" s="10" t="s">
        <v>836</v>
      </c>
      <c r="B65" s="10" t="s">
        <v>835</v>
      </c>
      <c r="C65" s="10" t="s">
        <v>264</v>
      </c>
      <c r="D65" s="108">
        <v>3412332</v>
      </c>
      <c r="E65" s="107">
        <v>5732.7177600000005</v>
      </c>
      <c r="F65" s="10">
        <v>0.77433611747138942</v>
      </c>
    </row>
    <row r="66" spans="1:6" x14ac:dyDescent="0.2">
      <c r="A66" s="10" t="s">
        <v>1553</v>
      </c>
      <c r="B66" s="10" t="s">
        <v>1552</v>
      </c>
      <c r="C66" s="10" t="s">
        <v>309</v>
      </c>
      <c r="D66" s="108">
        <v>270671</v>
      </c>
      <c r="E66" s="107">
        <v>5345.4815790000002</v>
      </c>
      <c r="F66" s="10">
        <v>0.72203091538518227</v>
      </c>
    </row>
    <row r="67" spans="1:6" x14ac:dyDescent="0.2">
      <c r="A67" s="10" t="s">
        <v>1535</v>
      </c>
      <c r="B67" s="10" t="s">
        <v>1534</v>
      </c>
      <c r="C67" s="10" t="s">
        <v>283</v>
      </c>
      <c r="D67" s="108">
        <v>4933939</v>
      </c>
      <c r="E67" s="107">
        <v>5047.4195970000001</v>
      </c>
      <c r="F67" s="10">
        <v>0.68177075125882092</v>
      </c>
    </row>
    <row r="68" spans="1:6" x14ac:dyDescent="0.2">
      <c r="A68" s="10" t="s">
        <v>1634</v>
      </c>
      <c r="B68" s="10" t="s">
        <v>1633</v>
      </c>
      <c r="C68" s="10" t="s">
        <v>368</v>
      </c>
      <c r="D68" s="108">
        <v>970012</v>
      </c>
      <c r="E68" s="107">
        <v>5035.3322920000001</v>
      </c>
      <c r="F68" s="10">
        <v>0.68013808116825758</v>
      </c>
    </row>
    <row r="69" spans="1:6" x14ac:dyDescent="0.2">
      <c r="A69" s="10" t="s">
        <v>1632</v>
      </c>
      <c r="B69" s="10" t="s">
        <v>1631</v>
      </c>
      <c r="C69" s="10" t="s">
        <v>289</v>
      </c>
      <c r="D69" s="108">
        <v>1865000</v>
      </c>
      <c r="E69" s="107">
        <v>4828.4849999999997</v>
      </c>
      <c r="F69" s="10">
        <v>0.65219857050294427</v>
      </c>
    </row>
    <row r="70" spans="1:6" x14ac:dyDescent="0.2">
      <c r="A70" s="10" t="s">
        <v>1630</v>
      </c>
      <c r="B70" s="10" t="s">
        <v>1629</v>
      </c>
      <c r="C70" s="10" t="s">
        <v>1490</v>
      </c>
      <c r="D70" s="108">
        <v>1993014</v>
      </c>
      <c r="E70" s="107">
        <v>4722.4466730000004</v>
      </c>
      <c r="F70" s="10">
        <v>0.63787564202995051</v>
      </c>
    </row>
    <row r="71" spans="1:6" x14ac:dyDescent="0.2">
      <c r="A71" s="10" t="s">
        <v>1628</v>
      </c>
      <c r="B71" s="10" t="s">
        <v>1627</v>
      </c>
      <c r="C71" s="10" t="s">
        <v>280</v>
      </c>
      <c r="D71" s="108">
        <v>7377452</v>
      </c>
      <c r="E71" s="107">
        <v>4518.6893499999996</v>
      </c>
      <c r="F71" s="10">
        <v>0.61035350314164361</v>
      </c>
    </row>
    <row r="72" spans="1:6" x14ac:dyDescent="0.2">
      <c r="A72" s="10" t="s">
        <v>1626</v>
      </c>
      <c r="B72" s="10" t="s">
        <v>1625</v>
      </c>
      <c r="C72" s="10" t="s">
        <v>322</v>
      </c>
      <c r="D72" s="108">
        <v>11046869</v>
      </c>
      <c r="E72" s="107">
        <v>4346.9429515000002</v>
      </c>
      <c r="F72" s="10">
        <v>0.58715517994280808</v>
      </c>
    </row>
    <row r="73" spans="1:6" x14ac:dyDescent="0.2">
      <c r="A73" s="10" t="s">
        <v>392</v>
      </c>
      <c r="B73" s="10" t="s">
        <v>1498</v>
      </c>
      <c r="C73" s="10" t="s">
        <v>277</v>
      </c>
      <c r="D73" s="108">
        <v>27823195</v>
      </c>
      <c r="E73" s="107">
        <v>4298.6836274999996</v>
      </c>
      <c r="F73" s="10">
        <v>0.58063664211443367</v>
      </c>
    </row>
    <row r="74" spans="1:6" x14ac:dyDescent="0.2">
      <c r="A74" s="10" t="s">
        <v>1624</v>
      </c>
      <c r="B74" s="10" t="s">
        <v>1623</v>
      </c>
      <c r="C74" s="10" t="s">
        <v>274</v>
      </c>
      <c r="D74" s="108">
        <v>421839</v>
      </c>
      <c r="E74" s="107">
        <v>4074.5429009999998</v>
      </c>
      <c r="F74" s="10">
        <v>0.55036125316431961</v>
      </c>
    </row>
    <row r="75" spans="1:6" x14ac:dyDescent="0.2">
      <c r="A75" s="9" t="s">
        <v>1622</v>
      </c>
      <c r="B75" s="9" t="s">
        <v>1621</v>
      </c>
      <c r="C75" s="10" t="s">
        <v>309</v>
      </c>
      <c r="D75" s="108">
        <v>631989</v>
      </c>
      <c r="E75" s="107">
        <v>4039.9896825000001</v>
      </c>
      <c r="F75" s="10">
        <v>0.5456940418729983</v>
      </c>
    </row>
    <row r="76" spans="1:6" x14ac:dyDescent="0.2">
      <c r="A76" s="10" t="s">
        <v>1620</v>
      </c>
      <c r="B76" s="10" t="s">
        <v>1619</v>
      </c>
      <c r="C76" s="10" t="s">
        <v>368</v>
      </c>
      <c r="D76" s="108">
        <v>8689354</v>
      </c>
      <c r="E76" s="107">
        <v>3119.4780860000001</v>
      </c>
      <c r="F76" s="10">
        <v>0.42135766154486576</v>
      </c>
    </row>
    <row r="77" spans="1:6" x14ac:dyDescent="0.2">
      <c r="A77" s="10" t="s">
        <v>1618</v>
      </c>
      <c r="B77" s="10" t="s">
        <v>1617</v>
      </c>
      <c r="C77" s="10" t="s">
        <v>298</v>
      </c>
      <c r="D77" s="108">
        <v>1918887</v>
      </c>
      <c r="E77" s="107">
        <v>2851.4660819999999</v>
      </c>
      <c r="F77" s="10">
        <v>0.38515644193117127</v>
      </c>
    </row>
    <row r="78" spans="1:6" x14ac:dyDescent="0.2">
      <c r="A78" s="10" t="s">
        <v>1616</v>
      </c>
      <c r="B78" s="10" t="s">
        <v>1615</v>
      </c>
      <c r="C78" s="10" t="s">
        <v>322</v>
      </c>
      <c r="D78" s="108">
        <v>483369</v>
      </c>
      <c r="E78" s="107">
        <v>2401.1355075000001</v>
      </c>
      <c r="F78" s="10">
        <v>0.32432888278111294</v>
      </c>
    </row>
    <row r="79" spans="1:6" x14ac:dyDescent="0.2">
      <c r="A79" s="10" t="s">
        <v>1614</v>
      </c>
      <c r="B79" s="10" t="s">
        <v>1613</v>
      </c>
      <c r="C79" s="10" t="s">
        <v>295</v>
      </c>
      <c r="D79" s="108">
        <v>580666</v>
      </c>
      <c r="E79" s="107">
        <v>2319.7606700000001</v>
      </c>
      <c r="F79" s="10">
        <v>0.3133373289723283</v>
      </c>
    </row>
    <row r="80" spans="1:6" x14ac:dyDescent="0.2">
      <c r="A80" s="10" t="s">
        <v>320</v>
      </c>
      <c r="B80" s="10" t="s">
        <v>321</v>
      </c>
      <c r="C80" s="10" t="s">
        <v>322</v>
      </c>
      <c r="D80" s="108">
        <v>1906388</v>
      </c>
      <c r="E80" s="107">
        <v>2159.9376040000002</v>
      </c>
      <c r="F80" s="10">
        <v>0.29174952758564121</v>
      </c>
    </row>
    <row r="81" spans="1:10" x14ac:dyDescent="0.2">
      <c r="A81" s="10" t="s">
        <v>1487</v>
      </c>
      <c r="B81" s="10" t="s">
        <v>1486</v>
      </c>
      <c r="C81" s="10" t="s">
        <v>277</v>
      </c>
      <c r="D81" s="108">
        <v>12152660</v>
      </c>
      <c r="E81" s="107">
        <v>1877.5859700000001</v>
      </c>
      <c r="F81" s="10">
        <v>0.25361140929926973</v>
      </c>
    </row>
    <row r="82" spans="1:10" x14ac:dyDescent="0.2">
      <c r="A82" s="10" t="s">
        <v>1549</v>
      </c>
      <c r="B82" s="10" t="s">
        <v>1548</v>
      </c>
      <c r="C82" s="10" t="s">
        <v>814</v>
      </c>
      <c r="D82" s="108">
        <v>2043119</v>
      </c>
      <c r="E82" s="107">
        <v>1799.9878389999999</v>
      </c>
      <c r="F82" s="10">
        <v>0.24312998704945418</v>
      </c>
    </row>
    <row r="83" spans="1:10" x14ac:dyDescent="0.2">
      <c r="A83" s="10" t="s">
        <v>392</v>
      </c>
      <c r="B83" s="10" t="s">
        <v>1612</v>
      </c>
      <c r="C83" s="10" t="s">
        <v>322</v>
      </c>
      <c r="D83" s="108">
        <v>2761717</v>
      </c>
      <c r="E83" s="107">
        <v>778.80419400000005</v>
      </c>
      <c r="F83" s="10">
        <v>0.10519551826887684</v>
      </c>
    </row>
    <row r="84" spans="1:10" x14ac:dyDescent="0.2">
      <c r="A84" s="10" t="s">
        <v>1611</v>
      </c>
      <c r="B84" s="10" t="s">
        <v>1610</v>
      </c>
      <c r="C84" s="10" t="s">
        <v>295</v>
      </c>
      <c r="D84" s="108">
        <v>24863</v>
      </c>
      <c r="E84" s="107">
        <v>458.83423349999998</v>
      </c>
      <c r="F84" s="10">
        <v>6.1976174967202792E-2</v>
      </c>
    </row>
    <row r="85" spans="1:10" x14ac:dyDescent="0.2">
      <c r="A85" s="10" t="s">
        <v>1609</v>
      </c>
      <c r="B85" s="10" t="s">
        <v>1608</v>
      </c>
      <c r="C85" s="10" t="s">
        <v>380</v>
      </c>
      <c r="D85" s="108">
        <v>192304</v>
      </c>
      <c r="E85" s="107">
        <v>426.24181599999997</v>
      </c>
      <c r="F85" s="10">
        <v>5.7573815199545825E-2</v>
      </c>
    </row>
    <row r="86" spans="1:10" x14ac:dyDescent="0.2">
      <c r="A86" s="10" t="s">
        <v>1607</v>
      </c>
      <c r="B86" s="10" t="s">
        <v>1606</v>
      </c>
      <c r="C86" s="10" t="s">
        <v>329</v>
      </c>
      <c r="D86" s="108">
        <v>4974</v>
      </c>
      <c r="E86" s="107">
        <v>49.754922000000001</v>
      </c>
      <c r="F86" s="10">
        <v>6.7205529278615336E-3</v>
      </c>
    </row>
    <row r="87" spans="1:10" x14ac:dyDescent="0.2">
      <c r="A87" s="10" t="s">
        <v>1605</v>
      </c>
      <c r="B87" s="10" t="s">
        <v>1604</v>
      </c>
      <c r="C87" s="10" t="s">
        <v>1493</v>
      </c>
      <c r="D87" s="108">
        <v>2334565</v>
      </c>
      <c r="E87" s="107">
        <v>39.687604999999998</v>
      </c>
      <c r="F87" s="10">
        <v>5.3607289341657902E-3</v>
      </c>
    </row>
    <row r="88" spans="1:10" x14ac:dyDescent="0.2">
      <c r="A88" s="11" t="s">
        <v>45</v>
      </c>
      <c r="B88" s="10"/>
      <c r="C88" s="10"/>
      <c r="D88" s="108"/>
      <c r="E88" s="28">
        <v>707201.92019549967</v>
      </c>
      <c r="F88" s="11">
        <v>95.523975203079715</v>
      </c>
      <c r="I88" s="110"/>
      <c r="J88" s="110"/>
    </row>
    <row r="89" spans="1:10" x14ac:dyDescent="0.2">
      <c r="A89" s="10"/>
      <c r="B89" s="10"/>
      <c r="C89" s="10"/>
      <c r="D89" s="108"/>
      <c r="E89" s="107"/>
      <c r="F89" s="11"/>
    </row>
    <row r="90" spans="1:10" x14ac:dyDescent="0.2">
      <c r="A90" s="11" t="s">
        <v>45</v>
      </c>
      <c r="B90" s="10"/>
      <c r="C90" s="10"/>
      <c r="D90" s="108"/>
      <c r="E90" s="28">
        <v>707201.92019549967</v>
      </c>
      <c r="F90" s="11">
        <v>95.523975203079715</v>
      </c>
      <c r="I90" s="110"/>
      <c r="J90" s="110"/>
    </row>
    <row r="91" spans="1:10" x14ac:dyDescent="0.2">
      <c r="A91" s="10"/>
      <c r="B91" s="10"/>
      <c r="C91" s="10"/>
      <c r="D91" s="108"/>
      <c r="E91" s="107"/>
      <c r="F91" s="10"/>
    </row>
    <row r="92" spans="1:10" x14ac:dyDescent="0.2">
      <c r="A92" s="11" t="s">
        <v>46</v>
      </c>
      <c r="B92" s="10"/>
      <c r="C92" s="10"/>
      <c r="D92" s="108"/>
      <c r="E92" s="28">
        <v>33137.788963400002</v>
      </c>
      <c r="F92" s="11">
        <v>4.4760247969203029</v>
      </c>
      <c r="I92" s="110"/>
      <c r="J92" s="110"/>
    </row>
    <row r="93" spans="1:10" x14ac:dyDescent="0.2">
      <c r="A93" s="10"/>
      <c r="B93" s="10"/>
      <c r="C93" s="10"/>
      <c r="D93" s="108"/>
      <c r="E93" s="107"/>
      <c r="F93" s="10"/>
    </row>
    <row r="94" spans="1:10" x14ac:dyDescent="0.2">
      <c r="A94" s="13" t="s">
        <v>47</v>
      </c>
      <c r="B94" s="7"/>
      <c r="C94" s="7"/>
      <c r="D94" s="119"/>
      <c r="E94" s="106">
        <v>740339.70915889973</v>
      </c>
      <c r="F94" s="13">
        <v>100</v>
      </c>
      <c r="I94" s="110"/>
      <c r="J94" s="110"/>
    </row>
    <row r="95" spans="1:10" x14ac:dyDescent="0.2">
      <c r="A95" s="2" t="s">
        <v>800</v>
      </c>
    </row>
    <row r="97" spans="1:6" x14ac:dyDescent="0.2">
      <c r="A97" s="1" t="s">
        <v>48</v>
      </c>
      <c r="B97" s="3"/>
      <c r="C97" s="3"/>
      <c r="D97" s="3"/>
    </row>
    <row r="98" spans="1:6" x14ac:dyDescent="0.2">
      <c r="A98" s="1" t="s">
        <v>49</v>
      </c>
      <c r="B98" s="3"/>
      <c r="C98" s="3"/>
      <c r="D98" s="3"/>
    </row>
    <row r="99" spans="1:6" x14ac:dyDescent="0.2">
      <c r="A99" s="1" t="s">
        <v>50</v>
      </c>
      <c r="B99" s="3"/>
      <c r="C99" s="3"/>
      <c r="D99" s="3"/>
    </row>
    <row r="100" spans="1:6" x14ac:dyDescent="0.2">
      <c r="A100" s="3" t="s">
        <v>851</v>
      </c>
      <c r="B100" s="3"/>
      <c r="C100" s="3"/>
      <c r="D100" s="14">
        <v>50.548699999999997</v>
      </c>
      <c r="E100" s="3"/>
      <c r="F100" s="14"/>
    </row>
    <row r="101" spans="1:6" x14ac:dyDescent="0.2">
      <c r="A101" s="3" t="s">
        <v>859</v>
      </c>
      <c r="B101" s="3"/>
      <c r="C101" s="3"/>
      <c r="D101" s="14">
        <v>24.746600000000001</v>
      </c>
      <c r="E101" s="3"/>
      <c r="F101" s="14"/>
    </row>
    <row r="102" spans="1:6" x14ac:dyDescent="0.2">
      <c r="A102" s="3" t="s">
        <v>853</v>
      </c>
      <c r="B102" s="3"/>
      <c r="C102" s="3"/>
      <c r="D102" s="14">
        <v>53.939900000000002</v>
      </c>
      <c r="E102" s="3"/>
      <c r="F102" s="14"/>
    </row>
    <row r="103" spans="1:6" x14ac:dyDescent="0.2">
      <c r="A103" s="3" t="s">
        <v>861</v>
      </c>
      <c r="B103" s="3"/>
      <c r="C103" s="3"/>
      <c r="D103" s="14">
        <v>26.835599999999999</v>
      </c>
      <c r="E103" s="3"/>
      <c r="F103" s="14"/>
    </row>
    <row r="104" spans="1:6" x14ac:dyDescent="0.2">
      <c r="A104" s="3"/>
      <c r="B104" s="3"/>
      <c r="C104" s="3"/>
      <c r="D104" s="14"/>
      <c r="E104" s="3"/>
    </row>
    <row r="105" spans="1:6" x14ac:dyDescent="0.2">
      <c r="A105" s="1" t="s">
        <v>54</v>
      </c>
      <c r="B105" s="3"/>
      <c r="C105" s="3"/>
      <c r="D105" s="3"/>
      <c r="E105" s="3"/>
    </row>
    <row r="106" spans="1:6" x14ac:dyDescent="0.2">
      <c r="A106" s="3" t="s">
        <v>851</v>
      </c>
      <c r="B106" s="3"/>
      <c r="C106" s="3"/>
      <c r="D106" s="14">
        <v>53.709699999999998</v>
      </c>
      <c r="E106" s="3"/>
      <c r="F106" s="14"/>
    </row>
    <row r="107" spans="1:6" x14ac:dyDescent="0.2">
      <c r="A107" s="3" t="s">
        <v>859</v>
      </c>
      <c r="B107" s="3"/>
      <c r="C107" s="3"/>
      <c r="D107" s="14">
        <v>24.307200000000002</v>
      </c>
      <c r="E107" s="3"/>
      <c r="F107" s="14"/>
    </row>
    <row r="108" spans="1:6" x14ac:dyDescent="0.2">
      <c r="A108" s="3" t="s">
        <v>853</v>
      </c>
      <c r="B108" s="3"/>
      <c r="C108" s="3"/>
      <c r="D108" s="14">
        <v>57.648899999999998</v>
      </c>
      <c r="E108" s="3"/>
      <c r="F108" s="14"/>
    </row>
    <row r="109" spans="1:6" x14ac:dyDescent="0.2">
      <c r="A109" s="3" t="s">
        <v>861</v>
      </c>
      <c r="B109" s="3"/>
      <c r="C109" s="3"/>
      <c r="D109" s="14">
        <v>26.690899999999999</v>
      </c>
      <c r="E109" s="3"/>
      <c r="F109" s="14"/>
    </row>
    <row r="110" spans="1:6" x14ac:dyDescent="0.2">
      <c r="A110" s="3"/>
      <c r="B110" s="3"/>
      <c r="C110" s="3"/>
      <c r="D110" s="3"/>
    </row>
    <row r="111" spans="1:6" x14ac:dyDescent="0.2">
      <c r="A111" s="1" t="s">
        <v>55</v>
      </c>
      <c r="B111" s="3"/>
      <c r="C111" s="3"/>
      <c r="D111" s="15" t="s">
        <v>392</v>
      </c>
    </row>
    <row r="112" spans="1:6" x14ac:dyDescent="0.2">
      <c r="A112" s="32" t="s">
        <v>854</v>
      </c>
      <c r="B112" s="33"/>
      <c r="C112" s="92" t="s">
        <v>855</v>
      </c>
      <c r="D112" s="93"/>
    </row>
    <row r="113" spans="1:6" x14ac:dyDescent="0.2">
      <c r="A113" s="105"/>
      <c r="B113" s="104"/>
      <c r="C113" s="34" t="s">
        <v>856</v>
      </c>
      <c r="D113" s="34" t="s">
        <v>857</v>
      </c>
      <c r="F113" s="3"/>
    </row>
    <row r="114" spans="1:6" x14ac:dyDescent="0.2">
      <c r="A114" s="103" t="s">
        <v>859</v>
      </c>
      <c r="B114" s="102"/>
      <c r="C114" s="101">
        <v>1.77081694</v>
      </c>
      <c r="D114" s="101">
        <v>1.77081694</v>
      </c>
      <c r="F114" s="37"/>
    </row>
    <row r="115" spans="1:6" x14ac:dyDescent="0.2">
      <c r="A115" s="103" t="s">
        <v>861</v>
      </c>
      <c r="B115" s="102"/>
      <c r="C115" s="101">
        <v>1.77081694</v>
      </c>
      <c r="D115" s="101">
        <v>1.77081694</v>
      </c>
      <c r="F115" s="37"/>
    </row>
    <row r="116" spans="1:6" x14ac:dyDescent="0.2">
      <c r="A116" s="1"/>
      <c r="B116" s="3"/>
      <c r="C116" s="3"/>
      <c r="D116" s="15"/>
    </row>
    <row r="117" spans="1:6" x14ac:dyDescent="0.2">
      <c r="A117" s="17" t="s">
        <v>1481</v>
      </c>
      <c r="B117" s="3"/>
      <c r="C117" s="3"/>
      <c r="D117" s="100">
        <v>3.1194849457873038E-2</v>
      </c>
      <c r="F117" s="37"/>
    </row>
  </sheetData>
  <mergeCells count="3">
    <mergeCell ref="A1:F1"/>
    <mergeCell ref="C112:D112"/>
    <mergeCell ref="A113:B11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AD4CD-C528-41E8-B28F-48EC1E0E2FF8}">
  <dimension ref="A1:F43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5.85546875" style="3" bestFit="1" customWidth="1"/>
    <col min="3" max="3" width="12.57031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7" width="9.140625" style="3"/>
    <col min="8" max="8" width="12.28515625" style="3" customWidth="1"/>
    <col min="9" max="16384" width="9.140625" style="3"/>
  </cols>
  <sheetData>
    <row r="1" spans="1:6" x14ac:dyDescent="0.2">
      <c r="A1" s="86" t="s">
        <v>788</v>
      </c>
      <c r="B1" s="86"/>
      <c r="C1" s="86"/>
      <c r="D1" s="86"/>
      <c r="E1" s="86"/>
      <c r="F1" s="86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 t="s">
        <v>787</v>
      </c>
      <c r="B7" s="9" t="s">
        <v>1362</v>
      </c>
      <c r="C7" s="9" t="s">
        <v>482</v>
      </c>
      <c r="D7" s="9">
        <v>40</v>
      </c>
      <c r="E7" s="60">
        <v>431.40640000000002</v>
      </c>
      <c r="F7" s="10">
        <v>9.9940590618105904</v>
      </c>
    </row>
    <row r="8" spans="1:6" x14ac:dyDescent="0.2">
      <c r="A8" s="9" t="s">
        <v>766</v>
      </c>
      <c r="B8" s="9" t="s">
        <v>1363</v>
      </c>
      <c r="C8" s="9" t="s">
        <v>13</v>
      </c>
      <c r="D8" s="9">
        <v>40</v>
      </c>
      <c r="E8" s="60">
        <v>429.38760000000002</v>
      </c>
      <c r="F8" s="10">
        <v>9.9472910805428505</v>
      </c>
    </row>
    <row r="9" spans="1:6" x14ac:dyDescent="0.2">
      <c r="A9" s="9" t="s">
        <v>35</v>
      </c>
      <c r="B9" s="9" t="s">
        <v>1331</v>
      </c>
      <c r="C9" s="9" t="s">
        <v>13</v>
      </c>
      <c r="D9" s="9">
        <v>41</v>
      </c>
      <c r="E9" s="60">
        <v>420.48698000000002</v>
      </c>
      <c r="F9" s="10">
        <v>9.7410972874819794</v>
      </c>
    </row>
    <row r="10" spans="1:6" x14ac:dyDescent="0.2">
      <c r="A10" s="9" t="s">
        <v>43</v>
      </c>
      <c r="B10" s="9" t="s">
        <v>1472</v>
      </c>
      <c r="C10" s="9" t="s">
        <v>9</v>
      </c>
      <c r="D10" s="9">
        <v>42</v>
      </c>
      <c r="E10" s="60">
        <v>420.32465999999999</v>
      </c>
      <c r="F10" s="10">
        <v>9.7373369453384395</v>
      </c>
    </row>
    <row r="11" spans="1:6" x14ac:dyDescent="0.2">
      <c r="A11" s="9" t="s">
        <v>69</v>
      </c>
      <c r="B11" s="9" t="s">
        <v>1463</v>
      </c>
      <c r="C11" s="9" t="s">
        <v>70</v>
      </c>
      <c r="D11" s="9">
        <v>40</v>
      </c>
      <c r="E11" s="60">
        <v>398.64679999999998</v>
      </c>
      <c r="F11" s="10">
        <v>9.2351426960791301</v>
      </c>
    </row>
    <row r="12" spans="1:6" x14ac:dyDescent="0.2">
      <c r="A12" s="9" t="s">
        <v>78</v>
      </c>
      <c r="B12" s="9" t="s">
        <v>1343</v>
      </c>
      <c r="C12" s="9" t="s">
        <v>70</v>
      </c>
      <c r="D12" s="9">
        <v>40</v>
      </c>
      <c r="E12" s="60">
        <v>398.39440000000002</v>
      </c>
      <c r="F12" s="10">
        <v>9.2292955401092591</v>
      </c>
    </row>
    <row r="13" spans="1:6" x14ac:dyDescent="0.2">
      <c r="A13" s="9" t="s">
        <v>23</v>
      </c>
      <c r="B13" s="9" t="s">
        <v>1349</v>
      </c>
      <c r="C13" s="9" t="s">
        <v>24</v>
      </c>
      <c r="D13" s="9">
        <v>37</v>
      </c>
      <c r="E13" s="60">
        <v>390.09654999999998</v>
      </c>
      <c r="F13" s="10">
        <v>9.0370656543540999</v>
      </c>
    </row>
    <row r="14" spans="1:6" x14ac:dyDescent="0.2">
      <c r="A14" s="9" t="s">
        <v>85</v>
      </c>
      <c r="B14" s="9" t="s">
        <v>1465</v>
      </c>
      <c r="C14" s="9" t="s">
        <v>13</v>
      </c>
      <c r="D14" s="9">
        <v>30</v>
      </c>
      <c r="E14" s="60">
        <v>306.54660000000001</v>
      </c>
      <c r="F14" s="10">
        <v>7.1015284557605698</v>
      </c>
    </row>
    <row r="15" spans="1:6" x14ac:dyDescent="0.2">
      <c r="A15" s="9" t="s">
        <v>32</v>
      </c>
      <c r="B15" s="9" t="s">
        <v>1338</v>
      </c>
      <c r="C15" s="9" t="s">
        <v>13</v>
      </c>
      <c r="D15" s="9">
        <v>30</v>
      </c>
      <c r="E15" s="60">
        <v>304.62209999999999</v>
      </c>
      <c r="F15" s="10">
        <v>7.0569450498017003</v>
      </c>
    </row>
    <row r="16" spans="1:6" x14ac:dyDescent="0.2">
      <c r="A16" s="9" t="s">
        <v>785</v>
      </c>
      <c r="B16" s="9" t="s">
        <v>1364</v>
      </c>
      <c r="C16" s="9" t="s">
        <v>482</v>
      </c>
      <c r="D16" s="9">
        <v>21</v>
      </c>
      <c r="E16" s="60">
        <v>221.62559999999999</v>
      </c>
      <c r="F16" s="10">
        <v>5.13422920014448</v>
      </c>
    </row>
    <row r="17" spans="1:6" x14ac:dyDescent="0.2">
      <c r="A17" s="9" t="s">
        <v>88</v>
      </c>
      <c r="B17" s="9" t="s">
        <v>1348</v>
      </c>
      <c r="C17" s="9" t="s">
        <v>13</v>
      </c>
      <c r="D17" s="9">
        <v>19</v>
      </c>
      <c r="E17" s="60">
        <v>201.04964000000001</v>
      </c>
      <c r="F17" s="10">
        <v>4.6575618176173501</v>
      </c>
    </row>
    <row r="18" spans="1:6" x14ac:dyDescent="0.2">
      <c r="A18" s="9" t="s">
        <v>780</v>
      </c>
      <c r="B18" s="9" t="s">
        <v>1365</v>
      </c>
      <c r="C18" s="9" t="s">
        <v>70</v>
      </c>
      <c r="D18" s="9">
        <v>19</v>
      </c>
      <c r="E18" s="60">
        <v>191.10086000000001</v>
      </c>
      <c r="F18" s="10">
        <v>4.4270861109218496</v>
      </c>
    </row>
    <row r="19" spans="1:6" x14ac:dyDescent="0.2">
      <c r="A19" s="9" t="s">
        <v>783</v>
      </c>
      <c r="B19" s="9" t="s">
        <v>1366</v>
      </c>
      <c r="C19" s="9" t="s">
        <v>13</v>
      </c>
      <c r="D19" s="9">
        <v>12</v>
      </c>
      <c r="E19" s="60">
        <v>124.00163999999999</v>
      </c>
      <c r="F19" s="10">
        <v>2.8726502757524601</v>
      </c>
    </row>
    <row r="20" spans="1:6" x14ac:dyDescent="0.2">
      <c r="A20" s="8" t="s">
        <v>45</v>
      </c>
      <c r="B20" s="9"/>
      <c r="C20" s="9"/>
      <c r="D20" s="9"/>
      <c r="E20" s="61">
        <f>SUM(E7:E19)</f>
        <v>4237.6898300000012</v>
      </c>
      <c r="F20" s="11">
        <f>SUM(F7:F19)</f>
        <v>98.171289175714747</v>
      </c>
    </row>
    <row r="21" spans="1:6" x14ac:dyDescent="0.2">
      <c r="A21" s="9"/>
      <c r="B21" s="9"/>
      <c r="C21" s="9"/>
      <c r="D21" s="9"/>
      <c r="E21" s="60"/>
      <c r="F21" s="10"/>
    </row>
    <row r="22" spans="1:6" x14ac:dyDescent="0.2">
      <c r="A22" s="8" t="s">
        <v>45</v>
      </c>
      <c r="B22" s="9"/>
      <c r="C22" s="9"/>
      <c r="D22" s="9"/>
      <c r="E22" s="61">
        <v>4237.6898300000012</v>
      </c>
      <c r="F22" s="11">
        <v>98.171289175714747</v>
      </c>
    </row>
    <row r="23" spans="1:6" x14ac:dyDescent="0.2">
      <c r="A23" s="9"/>
      <c r="B23" s="9"/>
      <c r="C23" s="9"/>
      <c r="D23" s="9"/>
      <c r="E23" s="60"/>
      <c r="F23" s="10"/>
    </row>
    <row r="24" spans="1:6" x14ac:dyDescent="0.2">
      <c r="A24" s="8" t="s">
        <v>46</v>
      </c>
      <c r="B24" s="9"/>
      <c r="C24" s="9"/>
      <c r="D24" s="9"/>
      <c r="E24" s="61">
        <v>78.938482300000004</v>
      </c>
      <c r="F24" s="11">
        <v>1.83</v>
      </c>
    </row>
    <row r="25" spans="1:6" x14ac:dyDescent="0.2">
      <c r="A25" s="9"/>
      <c r="B25" s="9"/>
      <c r="C25" s="9"/>
      <c r="D25" s="9"/>
      <c r="E25" s="60"/>
      <c r="F25" s="10"/>
    </row>
    <row r="26" spans="1:6" x14ac:dyDescent="0.2">
      <c r="A26" s="12" t="s">
        <v>47</v>
      </c>
      <c r="B26" s="6"/>
      <c r="C26" s="6"/>
      <c r="D26" s="6"/>
      <c r="E26" s="63">
        <v>4316.6284822999996</v>
      </c>
      <c r="F26" s="13">
        <f xml:space="preserve"> ROUND(SUM(F22:F25),2)</f>
        <v>100</v>
      </c>
    </row>
    <row r="27" spans="1:6" x14ac:dyDescent="0.2">
      <c r="A27" s="39" t="s">
        <v>109</v>
      </c>
    </row>
    <row r="29" spans="1:6" x14ac:dyDescent="0.2">
      <c r="A29" s="1" t="s">
        <v>48</v>
      </c>
    </row>
    <row r="30" spans="1:6" x14ac:dyDescent="0.2">
      <c r="A30" s="1" t="s">
        <v>49</v>
      </c>
    </row>
    <row r="31" spans="1:6" x14ac:dyDescent="0.2">
      <c r="A31" s="1" t="s">
        <v>50</v>
      </c>
      <c r="D31" s="20" t="s">
        <v>866</v>
      </c>
    </row>
    <row r="33" spans="1:5" x14ac:dyDescent="0.2">
      <c r="A33" s="1" t="s">
        <v>54</v>
      </c>
    </row>
    <row r="34" spans="1:5" x14ac:dyDescent="0.2">
      <c r="A34" s="3" t="s">
        <v>851</v>
      </c>
      <c r="D34" s="14">
        <v>10.0701</v>
      </c>
    </row>
    <row r="35" spans="1:5" x14ac:dyDescent="0.2">
      <c r="A35" s="3" t="s">
        <v>859</v>
      </c>
      <c r="D35" s="14">
        <v>10.0701</v>
      </c>
    </row>
    <row r="36" spans="1:5" x14ac:dyDescent="0.2">
      <c r="A36" s="3" t="s">
        <v>860</v>
      </c>
      <c r="D36" s="14">
        <v>10.0701</v>
      </c>
    </row>
    <row r="37" spans="1:5" x14ac:dyDescent="0.2">
      <c r="A37" s="3" t="s">
        <v>853</v>
      </c>
      <c r="D37" s="14">
        <v>10.0724</v>
      </c>
    </row>
    <row r="39" spans="1:5" x14ac:dyDescent="0.2">
      <c r="A39" s="1" t="s">
        <v>55</v>
      </c>
      <c r="D39" s="15" t="s">
        <v>56</v>
      </c>
    </row>
    <row r="41" spans="1:5" x14ac:dyDescent="0.2">
      <c r="A41" s="1" t="s">
        <v>57</v>
      </c>
      <c r="D41" s="18">
        <v>2.7959667083086446</v>
      </c>
      <c r="E41" s="2" t="s">
        <v>864</v>
      </c>
    </row>
    <row r="43" spans="1:5" x14ac:dyDescent="0.2">
      <c r="A43" s="17" t="s">
        <v>872</v>
      </c>
    </row>
  </sheetData>
  <mergeCells count="1">
    <mergeCell ref="A1:F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0C55-16FB-4499-9F21-1E4B71C09455}">
  <dimension ref="A1:F44"/>
  <sheetViews>
    <sheetView showGridLines="0" workbookViewId="0">
      <selection sqref="A1:F1"/>
    </sheetView>
  </sheetViews>
  <sheetFormatPr defaultRowHeight="11.25" x14ac:dyDescent="0.2"/>
  <cols>
    <col min="1" max="1" width="38.7109375" style="3" bestFit="1" customWidth="1"/>
    <col min="2" max="2" width="55.85546875" style="3" bestFit="1" customWidth="1"/>
    <col min="3" max="3" width="12.140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86" t="s">
        <v>786</v>
      </c>
      <c r="B1" s="86"/>
      <c r="C1" s="86"/>
      <c r="D1" s="86"/>
      <c r="E1" s="86"/>
      <c r="F1" s="86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 t="s">
        <v>85</v>
      </c>
      <c r="B7" s="9" t="s">
        <v>1465</v>
      </c>
      <c r="C7" s="9" t="s">
        <v>13</v>
      </c>
      <c r="D7" s="9">
        <v>39</v>
      </c>
      <c r="E7" s="60">
        <v>398.51058</v>
      </c>
      <c r="F7" s="10">
        <v>11.822208745442699</v>
      </c>
    </row>
    <row r="8" spans="1:6" x14ac:dyDescent="0.2">
      <c r="A8" s="9" t="s">
        <v>779</v>
      </c>
      <c r="B8" s="82" t="s">
        <v>1473</v>
      </c>
      <c r="C8" s="9" t="s">
        <v>13</v>
      </c>
      <c r="D8" s="9">
        <v>39</v>
      </c>
      <c r="E8" s="60">
        <v>393.02211</v>
      </c>
      <c r="F8" s="10">
        <v>11.6593878787217</v>
      </c>
    </row>
    <row r="9" spans="1:6" x14ac:dyDescent="0.2">
      <c r="A9" s="9" t="s">
        <v>76</v>
      </c>
      <c r="B9" s="9" t="s">
        <v>1340</v>
      </c>
      <c r="C9" s="9" t="s">
        <v>13</v>
      </c>
      <c r="D9" s="9">
        <v>39</v>
      </c>
      <c r="E9" s="60">
        <v>392.08337999999998</v>
      </c>
      <c r="F9" s="10">
        <v>11.6315395289599</v>
      </c>
    </row>
    <row r="10" spans="1:6" x14ac:dyDescent="0.2">
      <c r="A10" s="9" t="s">
        <v>35</v>
      </c>
      <c r="B10" s="9" t="s">
        <v>1331</v>
      </c>
      <c r="C10" s="9" t="s">
        <v>13</v>
      </c>
      <c r="D10" s="9">
        <v>38</v>
      </c>
      <c r="E10" s="60">
        <v>389.71964000000003</v>
      </c>
      <c r="F10" s="10">
        <v>11.5614168544252</v>
      </c>
    </row>
    <row r="11" spans="1:6" x14ac:dyDescent="0.2">
      <c r="A11" s="9" t="s">
        <v>780</v>
      </c>
      <c r="B11" s="9" t="s">
        <v>1365</v>
      </c>
      <c r="C11" s="9" t="s">
        <v>70</v>
      </c>
      <c r="D11" s="9">
        <v>37</v>
      </c>
      <c r="E11" s="60">
        <v>372.14377999999999</v>
      </c>
      <c r="F11" s="10">
        <v>11.0400116616179</v>
      </c>
    </row>
    <row r="12" spans="1:6" x14ac:dyDescent="0.2">
      <c r="A12" s="9" t="s">
        <v>10</v>
      </c>
      <c r="B12" s="9" t="s">
        <v>1462</v>
      </c>
      <c r="C12" s="9" t="s">
        <v>11</v>
      </c>
      <c r="D12" s="9">
        <v>32</v>
      </c>
      <c r="E12" s="60">
        <v>317.18367999999998</v>
      </c>
      <c r="F12" s="10">
        <v>9.4095661791656706</v>
      </c>
    </row>
    <row r="13" spans="1:6" x14ac:dyDescent="0.2">
      <c r="A13" s="9" t="s">
        <v>785</v>
      </c>
      <c r="B13" s="9" t="s">
        <v>1364</v>
      </c>
      <c r="C13" s="9" t="s">
        <v>482</v>
      </c>
      <c r="D13" s="9">
        <v>29</v>
      </c>
      <c r="E13" s="60">
        <v>306.05439999999999</v>
      </c>
      <c r="F13" s="10">
        <v>9.0794051296234493</v>
      </c>
    </row>
    <row r="14" spans="1:6" x14ac:dyDescent="0.2">
      <c r="A14" s="9" t="s">
        <v>87</v>
      </c>
      <c r="B14" s="9" t="s">
        <v>1469</v>
      </c>
      <c r="C14" s="9" t="s">
        <v>13</v>
      </c>
      <c r="D14" s="9">
        <v>27</v>
      </c>
      <c r="E14" s="60">
        <v>289.10951999999997</v>
      </c>
      <c r="F14" s="10">
        <v>8.5767185798046803</v>
      </c>
    </row>
    <row r="15" spans="1:6" x14ac:dyDescent="0.2">
      <c r="A15" s="9" t="s">
        <v>783</v>
      </c>
      <c r="B15" s="9" t="s">
        <v>1366</v>
      </c>
      <c r="C15" s="9" t="s">
        <v>13</v>
      </c>
      <c r="D15" s="9">
        <v>24</v>
      </c>
      <c r="E15" s="60">
        <v>248.00327999999999</v>
      </c>
      <c r="F15" s="10">
        <v>7.3572614953271103</v>
      </c>
    </row>
    <row r="16" spans="1:6" x14ac:dyDescent="0.2">
      <c r="A16" s="9" t="s">
        <v>32</v>
      </c>
      <c r="B16" s="9" t="s">
        <v>1338</v>
      </c>
      <c r="C16" s="9" t="s">
        <v>13</v>
      </c>
      <c r="D16" s="9">
        <v>13</v>
      </c>
      <c r="E16" s="60">
        <v>132.00291000000001</v>
      </c>
      <c r="F16" s="10">
        <v>3.9159963005897702</v>
      </c>
    </row>
    <row r="17" spans="1:6" x14ac:dyDescent="0.2">
      <c r="A17" s="9" t="s">
        <v>766</v>
      </c>
      <c r="B17" s="9" t="s">
        <v>1363</v>
      </c>
      <c r="C17" s="9" t="s">
        <v>13</v>
      </c>
      <c r="D17" s="9">
        <v>4</v>
      </c>
      <c r="E17" s="60">
        <v>42.938760000000002</v>
      </c>
      <c r="F17" s="10">
        <v>1.2738205946513801</v>
      </c>
    </row>
    <row r="18" spans="1:6" x14ac:dyDescent="0.2">
      <c r="A18" s="9" t="s">
        <v>767</v>
      </c>
      <c r="B18" s="9" t="s">
        <v>1367</v>
      </c>
      <c r="C18" s="9" t="s">
        <v>482</v>
      </c>
      <c r="D18" s="9">
        <v>1</v>
      </c>
      <c r="E18" s="60">
        <v>10.541840000000001</v>
      </c>
      <c r="F18" s="10">
        <v>0.31273406352488198</v>
      </c>
    </row>
    <row r="19" spans="1:6" x14ac:dyDescent="0.2">
      <c r="A19" s="8" t="s">
        <v>45</v>
      </c>
      <c r="B19" s="9"/>
      <c r="C19" s="9"/>
      <c r="D19" s="9"/>
      <c r="E19" s="61">
        <f>SUM(E7:E18)</f>
        <v>3291.3138800000002</v>
      </c>
      <c r="F19" s="11">
        <f>SUM(F7:F18)</f>
        <v>97.640067011854342</v>
      </c>
    </row>
    <row r="20" spans="1:6" x14ac:dyDescent="0.2">
      <c r="A20" s="9"/>
      <c r="B20" s="9"/>
      <c r="C20" s="9"/>
      <c r="D20" s="9"/>
      <c r="E20" s="60"/>
      <c r="F20" s="10"/>
    </row>
    <row r="21" spans="1:6" x14ac:dyDescent="0.2">
      <c r="A21" s="8" t="s">
        <v>45</v>
      </c>
      <c r="B21" s="9"/>
      <c r="C21" s="9"/>
      <c r="D21" s="9"/>
      <c r="E21" s="61">
        <v>3291.3138800000002</v>
      </c>
      <c r="F21" s="11">
        <v>97.640067011854342</v>
      </c>
    </row>
    <row r="22" spans="1:6" x14ac:dyDescent="0.2">
      <c r="A22" s="9"/>
      <c r="B22" s="9"/>
      <c r="C22" s="9"/>
      <c r="D22" s="9"/>
      <c r="E22" s="60"/>
      <c r="F22" s="10"/>
    </row>
    <row r="23" spans="1:6" x14ac:dyDescent="0.2">
      <c r="A23" s="8" t="s">
        <v>46</v>
      </c>
      <c r="B23" s="9"/>
      <c r="C23" s="9"/>
      <c r="D23" s="9"/>
      <c r="E23" s="61">
        <v>79.554011799999998</v>
      </c>
      <c r="F23" s="11">
        <v>2.36</v>
      </c>
    </row>
    <row r="24" spans="1:6" x14ac:dyDescent="0.2">
      <c r="A24" s="9"/>
      <c r="B24" s="9"/>
      <c r="C24" s="9"/>
      <c r="D24" s="9"/>
      <c r="E24" s="60"/>
      <c r="F24" s="10"/>
    </row>
    <row r="25" spans="1:6" x14ac:dyDescent="0.2">
      <c r="A25" s="12" t="s">
        <v>47</v>
      </c>
      <c r="B25" s="6"/>
      <c r="C25" s="6"/>
      <c r="D25" s="6"/>
      <c r="E25" s="63">
        <v>3370.8640117999998</v>
      </c>
      <c r="F25" s="13">
        <f xml:space="preserve"> ROUND(SUM(F21:F24),2)</f>
        <v>100</v>
      </c>
    </row>
    <row r="26" spans="1:6" x14ac:dyDescent="0.2">
      <c r="A26" s="39" t="s">
        <v>109</v>
      </c>
    </row>
    <row r="28" spans="1:6" x14ac:dyDescent="0.2">
      <c r="A28" s="1" t="s">
        <v>48</v>
      </c>
    </row>
    <row r="29" spans="1:6" x14ac:dyDescent="0.2">
      <c r="A29" s="1" t="s">
        <v>49</v>
      </c>
    </row>
    <row r="30" spans="1:6" x14ac:dyDescent="0.2">
      <c r="A30" s="1" t="s">
        <v>50</v>
      </c>
      <c r="D30" s="20" t="s">
        <v>866</v>
      </c>
    </row>
    <row r="32" spans="1:6" x14ac:dyDescent="0.2">
      <c r="A32" s="1" t="s">
        <v>54</v>
      </c>
    </row>
    <row r="33" spans="1:5" x14ac:dyDescent="0.2">
      <c r="A33" s="3" t="s">
        <v>851</v>
      </c>
      <c r="D33" s="14">
        <v>10.1899</v>
      </c>
    </row>
    <row r="34" spans="1:5" x14ac:dyDescent="0.2">
      <c r="A34" s="3" t="s">
        <v>859</v>
      </c>
      <c r="D34" s="14">
        <v>10.1899</v>
      </c>
    </row>
    <row r="35" spans="1:5" x14ac:dyDescent="0.2">
      <c r="A35" s="3" t="s">
        <v>860</v>
      </c>
      <c r="D35" s="14">
        <v>10.1899</v>
      </c>
    </row>
    <row r="36" spans="1:5" x14ac:dyDescent="0.2">
      <c r="A36" s="3" t="s">
        <v>853</v>
      </c>
      <c r="D36" s="14">
        <v>10.1942</v>
      </c>
    </row>
    <row r="37" spans="1:5" x14ac:dyDescent="0.2">
      <c r="A37" s="3" t="s">
        <v>861</v>
      </c>
      <c r="D37" s="14">
        <v>10.1942</v>
      </c>
    </row>
    <row r="38" spans="1:5" x14ac:dyDescent="0.2">
      <c r="A38" s="3" t="s">
        <v>862</v>
      </c>
      <c r="D38" s="14">
        <v>10.1942</v>
      </c>
    </row>
    <row r="40" spans="1:5" x14ac:dyDescent="0.2">
      <c r="A40" s="1" t="s">
        <v>55</v>
      </c>
      <c r="D40" s="15" t="s">
        <v>56</v>
      </c>
    </row>
    <row r="42" spans="1:5" x14ac:dyDescent="0.2">
      <c r="A42" s="1" t="s">
        <v>57</v>
      </c>
      <c r="D42" s="18">
        <v>2.7061601050702335</v>
      </c>
      <c r="E42" s="2" t="s">
        <v>864</v>
      </c>
    </row>
    <row r="44" spans="1:5" x14ac:dyDescent="0.2">
      <c r="A44" s="17" t="s">
        <v>871</v>
      </c>
    </row>
  </sheetData>
  <mergeCells count="1">
    <mergeCell ref="A1:F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6A7D-A679-4F3E-ADAA-BBCF64EB14FE}">
  <dimension ref="A1:F49"/>
  <sheetViews>
    <sheetView showGridLines="0" workbookViewId="0">
      <selection sqref="A1:F1"/>
    </sheetView>
  </sheetViews>
  <sheetFormatPr defaultRowHeight="11.25" x14ac:dyDescent="0.2"/>
  <cols>
    <col min="1" max="1" width="38.7109375" style="3" bestFit="1" customWidth="1"/>
    <col min="2" max="2" width="55.85546875" style="3" bestFit="1" customWidth="1"/>
    <col min="3" max="3" width="12.140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86" t="s">
        <v>784</v>
      </c>
      <c r="B1" s="86"/>
      <c r="C1" s="86"/>
      <c r="D1" s="86"/>
      <c r="E1" s="86"/>
      <c r="F1" s="86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 t="s">
        <v>777</v>
      </c>
      <c r="B7" s="9" t="s">
        <v>1368</v>
      </c>
      <c r="C7" s="9" t="s">
        <v>13</v>
      </c>
      <c r="D7" s="9">
        <v>23</v>
      </c>
      <c r="E7" s="60">
        <v>244.08243999999999</v>
      </c>
      <c r="F7" s="10">
        <v>11.7564998693375</v>
      </c>
    </row>
    <row r="8" spans="1:6" x14ac:dyDescent="0.2">
      <c r="A8" s="9" t="s">
        <v>782</v>
      </c>
      <c r="B8" s="9" t="s">
        <v>1474</v>
      </c>
      <c r="C8" s="9" t="s">
        <v>13</v>
      </c>
      <c r="D8" s="9">
        <v>23</v>
      </c>
      <c r="E8" s="60">
        <v>243.02536000000001</v>
      </c>
      <c r="F8" s="10">
        <v>11.705584445508199</v>
      </c>
    </row>
    <row r="9" spans="1:6" x14ac:dyDescent="0.2">
      <c r="A9" s="9" t="s">
        <v>780</v>
      </c>
      <c r="B9" s="9" t="s">
        <v>1365</v>
      </c>
      <c r="C9" s="9" t="s">
        <v>70</v>
      </c>
      <c r="D9" s="9">
        <v>24</v>
      </c>
      <c r="E9" s="60">
        <v>241.39055999999999</v>
      </c>
      <c r="F9" s="10">
        <v>11.626842500834099</v>
      </c>
    </row>
    <row r="10" spans="1:6" x14ac:dyDescent="0.2">
      <c r="A10" s="9" t="s">
        <v>76</v>
      </c>
      <c r="B10" s="9" t="s">
        <v>1340</v>
      </c>
      <c r="C10" s="9" t="s">
        <v>13</v>
      </c>
      <c r="D10" s="9">
        <v>24</v>
      </c>
      <c r="E10" s="60">
        <v>241.28208000000001</v>
      </c>
      <c r="F10" s="10">
        <v>11.6216174420146</v>
      </c>
    </row>
    <row r="11" spans="1:6" x14ac:dyDescent="0.2">
      <c r="A11" s="9" t="s">
        <v>35</v>
      </c>
      <c r="B11" s="9" t="s">
        <v>1331</v>
      </c>
      <c r="C11" s="9" t="s">
        <v>13</v>
      </c>
      <c r="D11" s="9">
        <v>23</v>
      </c>
      <c r="E11" s="60">
        <v>235.88293999999999</v>
      </c>
      <c r="F11" s="10">
        <v>11.3615619103486</v>
      </c>
    </row>
    <row r="12" spans="1:6" x14ac:dyDescent="0.2">
      <c r="A12" s="9" t="s">
        <v>779</v>
      </c>
      <c r="B12" s="82" t="s">
        <v>1473</v>
      </c>
      <c r="C12" s="9" t="s">
        <v>13</v>
      </c>
      <c r="D12" s="9">
        <v>23</v>
      </c>
      <c r="E12" s="60">
        <v>231.78227000000001</v>
      </c>
      <c r="F12" s="10">
        <v>11.164048618039599</v>
      </c>
    </row>
    <row r="13" spans="1:6" x14ac:dyDescent="0.2">
      <c r="A13" s="9" t="s">
        <v>10</v>
      </c>
      <c r="B13" s="9" t="s">
        <v>1462</v>
      </c>
      <c r="C13" s="9" t="s">
        <v>11</v>
      </c>
      <c r="D13" s="9">
        <v>20</v>
      </c>
      <c r="E13" s="60">
        <v>198.2398</v>
      </c>
      <c r="F13" s="10">
        <v>9.5484385636159992</v>
      </c>
    </row>
    <row r="14" spans="1:6" x14ac:dyDescent="0.2">
      <c r="A14" s="9" t="s">
        <v>767</v>
      </c>
      <c r="B14" s="9" t="s">
        <v>1367</v>
      </c>
      <c r="C14" s="9" t="s">
        <v>482</v>
      </c>
      <c r="D14" s="9">
        <v>18</v>
      </c>
      <c r="E14" s="60">
        <v>189.75312</v>
      </c>
      <c r="F14" s="10">
        <v>9.1396682632571995</v>
      </c>
    </row>
    <row r="15" spans="1:6" x14ac:dyDescent="0.2">
      <c r="A15" s="9" t="s">
        <v>783</v>
      </c>
      <c r="B15" s="9" t="s">
        <v>1366</v>
      </c>
      <c r="C15" s="9" t="s">
        <v>13</v>
      </c>
      <c r="D15" s="9">
        <v>14</v>
      </c>
      <c r="E15" s="60">
        <v>144.66857999999999</v>
      </c>
      <c r="F15" s="10">
        <v>6.9681216799833603</v>
      </c>
    </row>
    <row r="16" spans="1:6" x14ac:dyDescent="0.2">
      <c r="A16" s="9" t="s">
        <v>32</v>
      </c>
      <c r="B16" s="9" t="s">
        <v>1338</v>
      </c>
      <c r="C16" s="9" t="s">
        <v>13</v>
      </c>
      <c r="D16" s="9">
        <v>3</v>
      </c>
      <c r="E16" s="60">
        <v>30.462209999999999</v>
      </c>
      <c r="F16" s="10">
        <v>1.4672459349584099</v>
      </c>
    </row>
    <row r="17" spans="1:6" x14ac:dyDescent="0.2">
      <c r="A17" s="9" t="s">
        <v>773</v>
      </c>
      <c r="B17" s="9" t="s">
        <v>1369</v>
      </c>
      <c r="C17" s="9" t="s">
        <v>13</v>
      </c>
      <c r="D17" s="9">
        <v>2</v>
      </c>
      <c r="E17" s="60">
        <v>19.8873</v>
      </c>
      <c r="F17" s="10">
        <v>0.95789373398379396</v>
      </c>
    </row>
    <row r="18" spans="1:6" x14ac:dyDescent="0.2">
      <c r="A18" s="9" t="s">
        <v>765</v>
      </c>
      <c r="B18" s="9" t="s">
        <v>1370</v>
      </c>
      <c r="C18" s="9" t="s">
        <v>70</v>
      </c>
      <c r="D18" s="9">
        <v>1</v>
      </c>
      <c r="E18" s="60">
        <v>10.265040000000001</v>
      </c>
      <c r="F18" s="10">
        <v>0.49442697073474001</v>
      </c>
    </row>
    <row r="19" spans="1:6" x14ac:dyDescent="0.2">
      <c r="A19" s="8" t="s">
        <v>45</v>
      </c>
      <c r="B19" s="9"/>
      <c r="C19" s="9"/>
      <c r="D19" s="9"/>
      <c r="E19" s="61">
        <f>SUM(E7:E18)</f>
        <v>2030.7217000000001</v>
      </c>
      <c r="F19" s="11">
        <f>SUM(F7:F18)</f>
        <v>97.811949932616102</v>
      </c>
    </row>
    <row r="20" spans="1:6" x14ac:dyDescent="0.2">
      <c r="A20" s="9"/>
      <c r="B20" s="9"/>
      <c r="C20" s="9"/>
      <c r="D20" s="9"/>
      <c r="E20" s="60"/>
      <c r="F20" s="10"/>
    </row>
    <row r="21" spans="1:6" x14ac:dyDescent="0.2">
      <c r="A21" s="8" t="s">
        <v>45</v>
      </c>
      <c r="B21" s="9"/>
      <c r="C21" s="9"/>
      <c r="D21" s="9"/>
      <c r="E21" s="61">
        <v>2030.7217000000001</v>
      </c>
      <c r="F21" s="11">
        <v>97.811949932616102</v>
      </c>
    </row>
    <row r="22" spans="1:6" x14ac:dyDescent="0.2">
      <c r="A22" s="9"/>
      <c r="B22" s="9"/>
      <c r="C22" s="9"/>
      <c r="D22" s="9"/>
      <c r="E22" s="60"/>
      <c r="F22" s="10"/>
    </row>
    <row r="23" spans="1:6" x14ac:dyDescent="0.2">
      <c r="A23" s="8" t="s">
        <v>46</v>
      </c>
      <c r="B23" s="9"/>
      <c r="C23" s="9"/>
      <c r="D23" s="9"/>
      <c r="E23" s="61">
        <v>45.428876899999999</v>
      </c>
      <c r="F23" s="11">
        <v>2.19</v>
      </c>
    </row>
    <row r="24" spans="1:6" x14ac:dyDescent="0.2">
      <c r="A24" s="9"/>
      <c r="B24" s="9"/>
      <c r="C24" s="9"/>
      <c r="D24" s="9"/>
      <c r="E24" s="60"/>
      <c r="F24" s="10"/>
    </row>
    <row r="25" spans="1:6" x14ac:dyDescent="0.2">
      <c r="A25" s="12" t="s">
        <v>47</v>
      </c>
      <c r="B25" s="6"/>
      <c r="C25" s="6"/>
      <c r="D25" s="6"/>
      <c r="E25" s="63">
        <v>2076.1488768999998</v>
      </c>
      <c r="F25" s="13">
        <f xml:space="preserve"> ROUND(SUM(F21:F24),2)</f>
        <v>100</v>
      </c>
    </row>
    <row r="26" spans="1:6" x14ac:dyDescent="0.2">
      <c r="A26" s="39" t="s">
        <v>109</v>
      </c>
    </row>
    <row r="28" spans="1:6" x14ac:dyDescent="0.2">
      <c r="A28" s="1" t="s">
        <v>48</v>
      </c>
    </row>
    <row r="29" spans="1:6" x14ac:dyDescent="0.2">
      <c r="A29" s="1" t="s">
        <v>49</v>
      </c>
    </row>
    <row r="30" spans="1:6" x14ac:dyDescent="0.2">
      <c r="A30" s="1" t="s">
        <v>50</v>
      </c>
      <c r="D30" s="20" t="s">
        <v>866</v>
      </c>
    </row>
    <row r="32" spans="1:6" x14ac:dyDescent="0.2">
      <c r="A32" s="1" t="s">
        <v>54</v>
      </c>
    </row>
    <row r="33" spans="1:5" x14ac:dyDescent="0.2">
      <c r="A33" s="3" t="s">
        <v>851</v>
      </c>
      <c r="D33" s="14">
        <v>10.2547</v>
      </c>
    </row>
    <row r="34" spans="1:5" x14ac:dyDescent="0.2">
      <c r="A34" s="3" t="s">
        <v>859</v>
      </c>
      <c r="D34" s="14">
        <v>10.2547</v>
      </c>
    </row>
    <row r="35" spans="1:5" x14ac:dyDescent="0.2">
      <c r="A35" s="3" t="s">
        <v>860</v>
      </c>
      <c r="D35" s="14">
        <v>10.124499999999999</v>
      </c>
    </row>
    <row r="36" spans="1:5" x14ac:dyDescent="0.2">
      <c r="A36" s="3" t="s">
        <v>853</v>
      </c>
      <c r="D36" s="14">
        <v>10.2615</v>
      </c>
    </row>
    <row r="37" spans="1:5" x14ac:dyDescent="0.2">
      <c r="A37" s="3" t="s">
        <v>861</v>
      </c>
      <c r="D37" s="14">
        <v>10.2615</v>
      </c>
    </row>
    <row r="38" spans="1:5" x14ac:dyDescent="0.2">
      <c r="A38" s="3" t="s">
        <v>862</v>
      </c>
      <c r="D38" s="14">
        <v>10.131399999999999</v>
      </c>
    </row>
    <row r="40" spans="1:5" x14ac:dyDescent="0.2">
      <c r="A40" s="1" t="s">
        <v>55</v>
      </c>
      <c r="D40" s="15" t="s">
        <v>392</v>
      </c>
    </row>
    <row r="41" spans="1:5" x14ac:dyDescent="0.2">
      <c r="A41" s="32" t="s">
        <v>854</v>
      </c>
      <c r="B41" s="33"/>
      <c r="C41" s="92" t="s">
        <v>855</v>
      </c>
      <c r="D41" s="93"/>
    </row>
    <row r="42" spans="1:5" x14ac:dyDescent="0.2">
      <c r="A42" s="94"/>
      <c r="B42" s="95"/>
      <c r="C42" s="34" t="s">
        <v>856</v>
      </c>
      <c r="D42" s="34" t="s">
        <v>857</v>
      </c>
    </row>
    <row r="43" spans="1:5" x14ac:dyDescent="0.2">
      <c r="A43" s="41" t="s">
        <v>860</v>
      </c>
      <c r="B43" s="42"/>
      <c r="C43" s="44">
        <v>9.3641951000000001E-2</v>
      </c>
      <c r="D43" s="44">
        <v>8.67129133E-2</v>
      </c>
    </row>
    <row r="44" spans="1:5" x14ac:dyDescent="0.2">
      <c r="A44" s="41" t="s">
        <v>862</v>
      </c>
      <c r="B44" s="42"/>
      <c r="C44" s="44">
        <v>9.3641951000000001E-2</v>
      </c>
      <c r="D44" s="44">
        <v>8.67129133E-2</v>
      </c>
    </row>
    <row r="45" spans="1:5" x14ac:dyDescent="0.2">
      <c r="A45" s="1"/>
      <c r="D45" s="15"/>
    </row>
    <row r="47" spans="1:5" x14ac:dyDescent="0.2">
      <c r="A47" s="1" t="s">
        <v>57</v>
      </c>
      <c r="D47" s="18">
        <v>2.7574379523938353</v>
      </c>
      <c r="E47" s="2" t="s">
        <v>864</v>
      </c>
    </row>
    <row r="49" spans="1:1" x14ac:dyDescent="0.2">
      <c r="A49" s="17" t="s">
        <v>870</v>
      </c>
    </row>
  </sheetData>
  <mergeCells count="3">
    <mergeCell ref="A1:F1"/>
    <mergeCell ref="C41:D41"/>
    <mergeCell ref="A42:B42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CA5C8-3D8A-481E-A622-75909396CBC4}">
  <dimension ref="A1:F46"/>
  <sheetViews>
    <sheetView showGridLines="0" workbookViewId="0">
      <selection sqref="A1:F1"/>
    </sheetView>
  </sheetViews>
  <sheetFormatPr defaultRowHeight="11.25" x14ac:dyDescent="0.2"/>
  <cols>
    <col min="1" max="1" width="38.7109375" style="3" bestFit="1" customWidth="1"/>
    <col min="2" max="2" width="55.85546875" style="3" bestFit="1" customWidth="1"/>
    <col min="3" max="3" width="12.140625" style="3" bestFit="1" customWidth="1"/>
    <col min="4" max="4" width="9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86" t="s">
        <v>781</v>
      </c>
      <c r="B1" s="86"/>
      <c r="C1" s="86"/>
      <c r="D1" s="86"/>
      <c r="E1" s="86"/>
      <c r="F1" s="86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 t="s">
        <v>777</v>
      </c>
      <c r="B7" s="9" t="s">
        <v>1368</v>
      </c>
      <c r="C7" s="9" t="s">
        <v>13</v>
      </c>
      <c r="D7" s="9">
        <v>68</v>
      </c>
      <c r="E7" s="60">
        <v>721.63504</v>
      </c>
      <c r="F7" s="10">
        <v>11.710713132741599</v>
      </c>
    </row>
    <row r="8" spans="1:6" x14ac:dyDescent="0.2">
      <c r="A8" s="9" t="s">
        <v>76</v>
      </c>
      <c r="B8" s="9" t="s">
        <v>1340</v>
      </c>
      <c r="C8" s="9" t="s">
        <v>13</v>
      </c>
      <c r="D8" s="9">
        <v>71</v>
      </c>
      <c r="E8" s="60">
        <v>713.79282000000001</v>
      </c>
      <c r="F8" s="10">
        <v>11.583449372456499</v>
      </c>
    </row>
    <row r="9" spans="1:6" x14ac:dyDescent="0.2">
      <c r="A9" s="9" t="s">
        <v>778</v>
      </c>
      <c r="B9" s="9" t="s">
        <v>1371</v>
      </c>
      <c r="C9" s="9" t="s">
        <v>9</v>
      </c>
      <c r="D9" s="64">
        <v>70000</v>
      </c>
      <c r="E9" s="60">
        <v>708.29010000000005</v>
      </c>
      <c r="F9" s="10">
        <v>11.4941510820495</v>
      </c>
    </row>
    <row r="10" spans="1:6" x14ac:dyDescent="0.2">
      <c r="A10" s="9" t="s">
        <v>35</v>
      </c>
      <c r="B10" s="9" t="s">
        <v>1331</v>
      </c>
      <c r="C10" s="9" t="s">
        <v>13</v>
      </c>
      <c r="D10" s="9">
        <v>69</v>
      </c>
      <c r="E10" s="60">
        <v>707.64882</v>
      </c>
      <c r="F10" s="10">
        <v>11.483744372699899</v>
      </c>
    </row>
    <row r="11" spans="1:6" x14ac:dyDescent="0.2">
      <c r="A11" s="9" t="s">
        <v>779</v>
      </c>
      <c r="B11" s="82" t="s">
        <v>1473</v>
      </c>
      <c r="C11" s="9" t="s">
        <v>13</v>
      </c>
      <c r="D11" s="9">
        <v>70</v>
      </c>
      <c r="E11" s="60">
        <v>705.42430000000002</v>
      </c>
      <c r="F11" s="10">
        <v>11.447644801401299</v>
      </c>
    </row>
    <row r="12" spans="1:6" x14ac:dyDescent="0.2">
      <c r="A12" s="9" t="s">
        <v>780</v>
      </c>
      <c r="B12" s="9" t="s">
        <v>1365</v>
      </c>
      <c r="C12" s="9" t="s">
        <v>70</v>
      </c>
      <c r="D12" s="9">
        <v>70</v>
      </c>
      <c r="E12" s="60">
        <v>704.05579999999998</v>
      </c>
      <c r="F12" s="10">
        <v>11.425436746035601</v>
      </c>
    </row>
    <row r="13" spans="1:6" x14ac:dyDescent="0.2">
      <c r="A13" s="9" t="s">
        <v>10</v>
      </c>
      <c r="B13" s="9" t="s">
        <v>1462</v>
      </c>
      <c r="C13" s="9" t="s">
        <v>11</v>
      </c>
      <c r="D13" s="9">
        <v>70</v>
      </c>
      <c r="E13" s="60">
        <v>693.83929999999998</v>
      </c>
      <c r="F13" s="10">
        <v>11.259643105082899</v>
      </c>
    </row>
    <row r="14" spans="1:6" x14ac:dyDescent="0.2">
      <c r="A14" s="9" t="s">
        <v>91</v>
      </c>
      <c r="B14" s="9" t="s">
        <v>1352</v>
      </c>
      <c r="C14" s="9" t="s">
        <v>70</v>
      </c>
      <c r="D14" s="9">
        <v>47</v>
      </c>
      <c r="E14" s="60">
        <v>504.43549000000002</v>
      </c>
      <c r="F14" s="10">
        <v>8.1859929048954303</v>
      </c>
    </row>
    <row r="15" spans="1:6" x14ac:dyDescent="0.2">
      <c r="A15" s="9" t="s">
        <v>765</v>
      </c>
      <c r="B15" s="9" t="s">
        <v>1370</v>
      </c>
      <c r="C15" s="9" t="s">
        <v>70</v>
      </c>
      <c r="D15" s="9">
        <v>31</v>
      </c>
      <c r="E15" s="60">
        <v>318.21624000000003</v>
      </c>
      <c r="F15" s="10">
        <v>5.16402183133963</v>
      </c>
    </row>
    <row r="16" spans="1:6" x14ac:dyDescent="0.2">
      <c r="A16" s="9" t="s">
        <v>767</v>
      </c>
      <c r="B16" s="9" t="s">
        <v>1367</v>
      </c>
      <c r="C16" s="9" t="s">
        <v>482</v>
      </c>
      <c r="D16" s="9">
        <v>20</v>
      </c>
      <c r="E16" s="60">
        <v>210.83680000000001</v>
      </c>
      <c r="F16" s="10">
        <v>3.42146534711675</v>
      </c>
    </row>
    <row r="17" spans="1:6" x14ac:dyDescent="0.2">
      <c r="A17" s="9" t="s">
        <v>32</v>
      </c>
      <c r="B17" s="9" t="s">
        <v>1338</v>
      </c>
      <c r="C17" s="9" t="s">
        <v>13</v>
      </c>
      <c r="D17" s="9">
        <v>1</v>
      </c>
      <c r="E17" s="60">
        <v>10.154070000000001</v>
      </c>
      <c r="F17" s="10">
        <v>0.16478052520811201</v>
      </c>
    </row>
    <row r="18" spans="1:6" x14ac:dyDescent="0.2">
      <c r="A18" s="8" t="s">
        <v>45</v>
      </c>
      <c r="B18" s="9"/>
      <c r="C18" s="9"/>
      <c r="D18" s="9"/>
      <c r="E18" s="61">
        <f>SUM(E7:E17)</f>
        <v>5998.3287799999989</v>
      </c>
      <c r="F18" s="11">
        <f>SUM(F7:F17)</f>
        <v>97.341043221027221</v>
      </c>
    </row>
    <row r="19" spans="1:6" x14ac:dyDescent="0.2">
      <c r="A19" s="9"/>
      <c r="B19" s="9"/>
      <c r="C19" s="9"/>
      <c r="D19" s="9"/>
      <c r="E19" s="60"/>
      <c r="F19" s="10"/>
    </row>
    <row r="20" spans="1:6" x14ac:dyDescent="0.2">
      <c r="A20" s="8" t="s">
        <v>45</v>
      </c>
      <c r="B20" s="9"/>
      <c r="C20" s="9"/>
      <c r="D20" s="9"/>
      <c r="E20" s="61">
        <v>5998.3287799999989</v>
      </c>
      <c r="F20" s="11">
        <v>97.341043221027221</v>
      </c>
    </row>
    <row r="21" spans="1:6" x14ac:dyDescent="0.2">
      <c r="A21" s="9"/>
      <c r="B21" s="9"/>
      <c r="C21" s="9"/>
      <c r="D21" s="9"/>
      <c r="E21" s="60"/>
      <c r="F21" s="10"/>
    </row>
    <row r="22" spans="1:6" x14ac:dyDescent="0.2">
      <c r="A22" s="8" t="s">
        <v>46</v>
      </c>
      <c r="B22" s="9"/>
      <c r="C22" s="9"/>
      <c r="D22" s="9"/>
      <c r="E22" s="61">
        <v>163.84844140000001</v>
      </c>
      <c r="F22" s="11">
        <v>2.66</v>
      </c>
    </row>
    <row r="23" spans="1:6" x14ac:dyDescent="0.2">
      <c r="A23" s="9"/>
      <c r="B23" s="9"/>
      <c r="C23" s="9"/>
      <c r="D23" s="9"/>
      <c r="E23" s="60"/>
      <c r="F23" s="10"/>
    </row>
    <row r="24" spans="1:6" x14ac:dyDescent="0.2">
      <c r="A24" s="12" t="s">
        <v>47</v>
      </c>
      <c r="B24" s="6"/>
      <c r="C24" s="6"/>
      <c r="D24" s="6"/>
      <c r="E24" s="63">
        <v>6162.1784414000003</v>
      </c>
      <c r="F24" s="13">
        <f xml:space="preserve"> ROUND(SUM(F20:F23),2)</f>
        <v>100</v>
      </c>
    </row>
    <row r="25" spans="1:6" x14ac:dyDescent="0.2">
      <c r="A25" s="39" t="s">
        <v>109</v>
      </c>
    </row>
    <row r="27" spans="1:6" x14ac:dyDescent="0.2">
      <c r="A27" s="1" t="s">
        <v>48</v>
      </c>
    </row>
    <row r="28" spans="1:6" x14ac:dyDescent="0.2">
      <c r="A28" s="1" t="s">
        <v>49</v>
      </c>
    </row>
    <row r="29" spans="1:6" x14ac:dyDescent="0.2">
      <c r="A29" s="1" t="s">
        <v>50</v>
      </c>
      <c r="D29" s="20" t="s">
        <v>866</v>
      </c>
    </row>
    <row r="31" spans="1:6" x14ac:dyDescent="0.2">
      <c r="A31" s="1" t="s">
        <v>54</v>
      </c>
    </row>
    <row r="32" spans="1:6" x14ac:dyDescent="0.2">
      <c r="A32" s="3" t="s">
        <v>851</v>
      </c>
      <c r="D32" s="14">
        <v>10.2943</v>
      </c>
    </row>
    <row r="33" spans="1:5" x14ac:dyDescent="0.2">
      <c r="A33" s="3" t="s">
        <v>859</v>
      </c>
      <c r="D33" s="14">
        <v>10.2943</v>
      </c>
    </row>
    <row r="34" spans="1:5" x14ac:dyDescent="0.2">
      <c r="A34" s="3" t="s">
        <v>860</v>
      </c>
      <c r="D34" s="14">
        <v>10.129099999999999</v>
      </c>
    </row>
    <row r="35" spans="1:5" x14ac:dyDescent="0.2">
      <c r="A35" s="3" t="s">
        <v>853</v>
      </c>
      <c r="D35" s="14">
        <v>10.302099999999999</v>
      </c>
    </row>
    <row r="36" spans="1:5" x14ac:dyDescent="0.2">
      <c r="A36" s="3" t="s">
        <v>861</v>
      </c>
      <c r="D36" s="14">
        <v>10.302099999999999</v>
      </c>
    </row>
    <row r="38" spans="1:5" x14ac:dyDescent="0.2">
      <c r="A38" s="1" t="s">
        <v>55</v>
      </c>
      <c r="D38" s="15" t="s">
        <v>392</v>
      </c>
    </row>
    <row r="39" spans="1:5" x14ac:dyDescent="0.2">
      <c r="A39" s="32" t="s">
        <v>854</v>
      </c>
      <c r="B39" s="33"/>
      <c r="C39" s="92" t="s">
        <v>855</v>
      </c>
      <c r="D39" s="93"/>
    </row>
    <row r="40" spans="1:5" x14ac:dyDescent="0.2">
      <c r="A40" s="94"/>
      <c r="B40" s="95"/>
      <c r="C40" s="34" t="s">
        <v>856</v>
      </c>
      <c r="D40" s="34" t="s">
        <v>857</v>
      </c>
    </row>
    <row r="41" spans="1:5" x14ac:dyDescent="0.2">
      <c r="A41" s="41" t="s">
        <v>860</v>
      </c>
      <c r="B41" s="42"/>
      <c r="C41" s="44">
        <v>0.11885324550000001</v>
      </c>
      <c r="D41" s="44">
        <v>0.1100586977</v>
      </c>
    </row>
    <row r="42" spans="1:5" x14ac:dyDescent="0.2">
      <c r="A42" s="1"/>
      <c r="D42" s="15"/>
    </row>
    <row r="44" spans="1:5" x14ac:dyDescent="0.2">
      <c r="A44" s="1" t="s">
        <v>57</v>
      </c>
      <c r="D44" s="18">
        <v>2.7467706235636222</v>
      </c>
      <c r="E44" s="2" t="s">
        <v>864</v>
      </c>
    </row>
    <row r="46" spans="1:5" x14ac:dyDescent="0.2">
      <c r="A46" s="17" t="s">
        <v>869</v>
      </c>
    </row>
  </sheetData>
  <mergeCells count="3">
    <mergeCell ref="A1:F1"/>
    <mergeCell ref="C39:D39"/>
    <mergeCell ref="A40:B40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6AB2A-D7D6-4B2F-BAEA-B7BB2BC7E454}">
  <dimension ref="A1:F52"/>
  <sheetViews>
    <sheetView showGridLines="0" workbookViewId="0">
      <selection sqref="A1:F1"/>
    </sheetView>
  </sheetViews>
  <sheetFormatPr defaultRowHeight="11.25" x14ac:dyDescent="0.2"/>
  <cols>
    <col min="1" max="1" width="38.7109375" style="3" bestFit="1" customWidth="1"/>
    <col min="2" max="2" width="55.85546875" style="3" bestFit="1" customWidth="1"/>
    <col min="3" max="3" width="12.140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86" t="s">
        <v>776</v>
      </c>
      <c r="B1" s="86"/>
      <c r="C1" s="86"/>
      <c r="D1" s="86"/>
      <c r="E1" s="86"/>
      <c r="F1" s="86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 t="s">
        <v>73</v>
      </c>
      <c r="B7" s="9" t="s">
        <v>1464</v>
      </c>
      <c r="C7" s="9" t="s">
        <v>13</v>
      </c>
      <c r="D7" s="9">
        <v>37</v>
      </c>
      <c r="E7" s="60">
        <v>390.36036000000001</v>
      </c>
      <c r="F7" s="10">
        <v>11.8661030184818</v>
      </c>
    </row>
    <row r="8" spans="1:6" x14ac:dyDescent="0.2">
      <c r="A8" s="9" t="s">
        <v>43</v>
      </c>
      <c r="B8" s="9" t="s">
        <v>1472</v>
      </c>
      <c r="C8" s="9" t="s">
        <v>9</v>
      </c>
      <c r="D8" s="9">
        <v>37</v>
      </c>
      <c r="E8" s="60">
        <v>370.28600999999998</v>
      </c>
      <c r="F8" s="10">
        <v>11.255886588900999</v>
      </c>
    </row>
    <row r="9" spans="1:6" x14ac:dyDescent="0.2">
      <c r="A9" s="9" t="s">
        <v>765</v>
      </c>
      <c r="B9" s="9" t="s">
        <v>1370</v>
      </c>
      <c r="C9" s="9" t="s">
        <v>70</v>
      </c>
      <c r="D9" s="9">
        <v>36</v>
      </c>
      <c r="E9" s="60">
        <v>369.54144000000002</v>
      </c>
      <c r="F9" s="10">
        <v>11.233253285856399</v>
      </c>
    </row>
    <row r="10" spans="1:6" x14ac:dyDescent="0.2">
      <c r="A10" s="9" t="s">
        <v>35</v>
      </c>
      <c r="B10" s="9" t="s">
        <v>1331</v>
      </c>
      <c r="C10" s="9" t="s">
        <v>13</v>
      </c>
      <c r="D10" s="9">
        <v>36</v>
      </c>
      <c r="E10" s="60">
        <v>369.20808</v>
      </c>
      <c r="F10" s="10">
        <v>11.2231198693839</v>
      </c>
    </row>
    <row r="11" spans="1:6" x14ac:dyDescent="0.2">
      <c r="A11" s="9" t="s">
        <v>92</v>
      </c>
      <c r="B11" s="9" t="s">
        <v>1353</v>
      </c>
      <c r="C11" s="9" t="s">
        <v>13</v>
      </c>
      <c r="D11" s="9">
        <v>37</v>
      </c>
      <c r="E11" s="60">
        <v>368.05676</v>
      </c>
      <c r="F11" s="10">
        <v>11.188122254033701</v>
      </c>
    </row>
    <row r="12" spans="1:6" x14ac:dyDescent="0.2">
      <c r="A12" s="9" t="s">
        <v>10</v>
      </c>
      <c r="B12" s="9" t="s">
        <v>1462</v>
      </c>
      <c r="C12" s="9" t="s">
        <v>11</v>
      </c>
      <c r="D12" s="9">
        <v>31</v>
      </c>
      <c r="E12" s="60">
        <v>307.27168999999998</v>
      </c>
      <c r="F12" s="10">
        <v>9.3403887838483293</v>
      </c>
    </row>
    <row r="13" spans="1:6" x14ac:dyDescent="0.2">
      <c r="A13" s="9" t="s">
        <v>32</v>
      </c>
      <c r="B13" s="9" t="s">
        <v>1338</v>
      </c>
      <c r="C13" s="9" t="s">
        <v>13</v>
      </c>
      <c r="D13" s="9">
        <v>27</v>
      </c>
      <c r="E13" s="60">
        <v>274.15989000000002</v>
      </c>
      <c r="F13" s="10">
        <v>8.33386232730094</v>
      </c>
    </row>
    <row r="14" spans="1:6" x14ac:dyDescent="0.2">
      <c r="A14" s="9" t="s">
        <v>770</v>
      </c>
      <c r="B14" s="9" t="s">
        <v>1372</v>
      </c>
      <c r="C14" s="9" t="s">
        <v>13</v>
      </c>
      <c r="D14" s="9">
        <v>21</v>
      </c>
      <c r="E14" s="60">
        <v>219.66965999999999</v>
      </c>
      <c r="F14" s="10">
        <v>6.6774782552072303</v>
      </c>
    </row>
    <row r="15" spans="1:6" x14ac:dyDescent="0.2">
      <c r="A15" s="9" t="s">
        <v>30</v>
      </c>
      <c r="B15" s="9" t="s">
        <v>1359</v>
      </c>
      <c r="C15" s="9" t="s">
        <v>9</v>
      </c>
      <c r="D15" s="9">
        <v>20</v>
      </c>
      <c r="E15" s="60">
        <v>204.054</v>
      </c>
      <c r="F15" s="10">
        <v>6.2027962709463704</v>
      </c>
    </row>
    <row r="16" spans="1:6" x14ac:dyDescent="0.2">
      <c r="A16" s="9" t="s">
        <v>91</v>
      </c>
      <c r="B16" s="9" t="s">
        <v>1352</v>
      </c>
      <c r="C16" s="9" t="s">
        <v>70</v>
      </c>
      <c r="D16" s="9">
        <v>12</v>
      </c>
      <c r="E16" s="60">
        <v>128.79203999999999</v>
      </c>
      <c r="F16" s="10">
        <v>3.9149969392394901</v>
      </c>
    </row>
    <row r="17" spans="1:6" x14ac:dyDescent="0.2">
      <c r="A17" s="9" t="s">
        <v>87</v>
      </c>
      <c r="B17" s="9" t="s">
        <v>1469</v>
      </c>
      <c r="C17" s="9" t="s">
        <v>13</v>
      </c>
      <c r="D17" s="9">
        <v>8</v>
      </c>
      <c r="E17" s="60">
        <v>85.662080000000003</v>
      </c>
      <c r="F17" s="10">
        <v>2.6039402824032298</v>
      </c>
    </row>
    <row r="18" spans="1:6" x14ac:dyDescent="0.2">
      <c r="A18" s="9" t="s">
        <v>766</v>
      </c>
      <c r="B18" s="9" t="s">
        <v>1363</v>
      </c>
      <c r="C18" s="9" t="s">
        <v>13</v>
      </c>
      <c r="D18" s="9">
        <v>3</v>
      </c>
      <c r="E18" s="60">
        <v>32.204070000000002</v>
      </c>
      <c r="F18" s="10">
        <v>0.97893344558448103</v>
      </c>
    </row>
    <row r="19" spans="1:6" x14ac:dyDescent="0.2">
      <c r="A19" s="9" t="s">
        <v>767</v>
      </c>
      <c r="B19" s="9" t="s">
        <v>1367</v>
      </c>
      <c r="C19" s="9" t="s">
        <v>482</v>
      </c>
      <c r="D19" s="9">
        <v>3</v>
      </c>
      <c r="E19" s="60">
        <v>31.625520000000002</v>
      </c>
      <c r="F19" s="10">
        <v>0.96134678821654895</v>
      </c>
    </row>
    <row r="20" spans="1:6" x14ac:dyDescent="0.2">
      <c r="A20" s="9" t="s">
        <v>764</v>
      </c>
      <c r="B20" s="9" t="s">
        <v>1373</v>
      </c>
      <c r="C20" s="9" t="s">
        <v>70</v>
      </c>
      <c r="D20" s="9">
        <v>3</v>
      </c>
      <c r="E20" s="60">
        <v>30.504359999999998</v>
      </c>
      <c r="F20" s="10">
        <v>0.92726597104494601</v>
      </c>
    </row>
    <row r="21" spans="1:6" x14ac:dyDescent="0.2">
      <c r="A21" s="9" t="s">
        <v>773</v>
      </c>
      <c r="B21" s="9" t="s">
        <v>1369</v>
      </c>
      <c r="C21" s="9" t="s">
        <v>13</v>
      </c>
      <c r="D21" s="9">
        <v>3</v>
      </c>
      <c r="E21" s="60">
        <v>29.830950000000001</v>
      </c>
      <c r="F21" s="10">
        <v>0.90679577670022404</v>
      </c>
    </row>
    <row r="22" spans="1:6" x14ac:dyDescent="0.2">
      <c r="A22" s="8" t="s">
        <v>45</v>
      </c>
      <c r="B22" s="9"/>
      <c r="C22" s="9"/>
      <c r="D22" s="9"/>
      <c r="E22" s="61">
        <f>SUM(E7:E21)</f>
        <v>3211.2269099999994</v>
      </c>
      <c r="F22" s="11">
        <f>SUM(F7:F21)</f>
        <v>97.614289857148577</v>
      </c>
    </row>
    <row r="23" spans="1:6" x14ac:dyDescent="0.2">
      <c r="A23" s="9"/>
      <c r="B23" s="9"/>
      <c r="C23" s="9"/>
      <c r="D23" s="9"/>
      <c r="E23" s="60"/>
      <c r="F23" s="10"/>
    </row>
    <row r="24" spans="1:6" x14ac:dyDescent="0.2">
      <c r="A24" s="8" t="s">
        <v>45</v>
      </c>
      <c r="B24" s="9"/>
      <c r="C24" s="9"/>
      <c r="D24" s="9"/>
      <c r="E24" s="61">
        <v>3211.2269099999994</v>
      </c>
      <c r="F24" s="11">
        <v>97.614289857148577</v>
      </c>
    </row>
    <row r="25" spans="1:6" x14ac:dyDescent="0.2">
      <c r="A25" s="9"/>
      <c r="B25" s="9"/>
      <c r="C25" s="9"/>
      <c r="D25" s="9"/>
      <c r="E25" s="60"/>
      <c r="F25" s="10"/>
    </row>
    <row r="26" spans="1:6" x14ac:dyDescent="0.2">
      <c r="A26" s="8" t="s">
        <v>46</v>
      </c>
      <c r="B26" s="9"/>
      <c r="C26" s="9"/>
      <c r="D26" s="9"/>
      <c r="E26" s="61">
        <v>78.479851600000003</v>
      </c>
      <c r="F26" s="11">
        <v>2.39</v>
      </c>
    </row>
    <row r="27" spans="1:6" x14ac:dyDescent="0.2">
      <c r="A27" s="9"/>
      <c r="B27" s="9"/>
      <c r="C27" s="9"/>
      <c r="D27" s="9"/>
      <c r="E27" s="60"/>
      <c r="F27" s="10"/>
    </row>
    <row r="28" spans="1:6" x14ac:dyDescent="0.2">
      <c r="A28" s="12" t="s">
        <v>47</v>
      </c>
      <c r="B28" s="6"/>
      <c r="C28" s="6"/>
      <c r="D28" s="6"/>
      <c r="E28" s="63">
        <v>3289.7098516000001</v>
      </c>
      <c r="F28" s="13">
        <f xml:space="preserve"> ROUND(SUM(F24:F27),2)</f>
        <v>100</v>
      </c>
    </row>
    <row r="29" spans="1:6" x14ac:dyDescent="0.2">
      <c r="A29" s="39" t="s">
        <v>109</v>
      </c>
    </row>
    <row r="31" spans="1:6" x14ac:dyDescent="0.2">
      <c r="A31" s="1" t="s">
        <v>48</v>
      </c>
    </row>
    <row r="32" spans="1:6" x14ac:dyDescent="0.2">
      <c r="A32" s="1" t="s">
        <v>49</v>
      </c>
    </row>
    <row r="33" spans="1:4" x14ac:dyDescent="0.2">
      <c r="A33" s="1" t="s">
        <v>50</v>
      </c>
      <c r="D33" s="20" t="s">
        <v>866</v>
      </c>
    </row>
    <row r="35" spans="1:4" x14ac:dyDescent="0.2">
      <c r="A35" s="1" t="s">
        <v>54</v>
      </c>
    </row>
    <row r="36" spans="1:4" x14ac:dyDescent="0.2">
      <c r="A36" s="3" t="s">
        <v>851</v>
      </c>
      <c r="D36" s="14">
        <v>10.368</v>
      </c>
    </row>
    <row r="37" spans="1:4" x14ac:dyDescent="0.2">
      <c r="A37" s="3" t="s">
        <v>859</v>
      </c>
      <c r="D37" s="14">
        <v>10.368</v>
      </c>
    </row>
    <row r="38" spans="1:4" x14ac:dyDescent="0.2">
      <c r="A38" s="3" t="s">
        <v>860</v>
      </c>
      <c r="D38" s="14">
        <v>10.2173</v>
      </c>
    </row>
    <row r="39" spans="1:4" x14ac:dyDescent="0.2">
      <c r="A39" s="3" t="s">
        <v>853</v>
      </c>
      <c r="D39" s="14">
        <v>10.3774</v>
      </c>
    </row>
    <row r="40" spans="1:4" x14ac:dyDescent="0.2">
      <c r="A40" s="3" t="s">
        <v>861</v>
      </c>
      <c r="D40" s="14">
        <v>10.3774</v>
      </c>
    </row>
    <row r="41" spans="1:4" x14ac:dyDescent="0.2">
      <c r="A41" s="3" t="s">
        <v>862</v>
      </c>
      <c r="D41" s="14">
        <v>10.226699999999999</v>
      </c>
    </row>
    <row r="43" spans="1:4" x14ac:dyDescent="0.2">
      <c r="A43" s="1" t="s">
        <v>55</v>
      </c>
      <c r="D43" s="15" t="s">
        <v>392</v>
      </c>
    </row>
    <row r="44" spans="1:4" x14ac:dyDescent="0.2">
      <c r="A44" s="32" t="s">
        <v>854</v>
      </c>
      <c r="B44" s="33"/>
      <c r="C44" s="92" t="s">
        <v>855</v>
      </c>
      <c r="D44" s="93"/>
    </row>
    <row r="45" spans="1:4" x14ac:dyDescent="0.2">
      <c r="A45" s="94"/>
      <c r="B45" s="95"/>
      <c r="C45" s="34" t="s">
        <v>856</v>
      </c>
      <c r="D45" s="34" t="s">
        <v>857</v>
      </c>
    </row>
    <row r="46" spans="1:4" x14ac:dyDescent="0.2">
      <c r="A46" s="41" t="s">
        <v>860</v>
      </c>
      <c r="B46" s="42"/>
      <c r="C46" s="44">
        <v>0.108048405</v>
      </c>
      <c r="D46" s="44">
        <v>0.10005336150000001</v>
      </c>
    </row>
    <row r="47" spans="1:4" x14ac:dyDescent="0.2">
      <c r="A47" s="41" t="s">
        <v>862</v>
      </c>
      <c r="B47" s="42"/>
      <c r="C47" s="44">
        <v>0.108048405</v>
      </c>
      <c r="D47" s="44">
        <v>0.10005336150000001</v>
      </c>
    </row>
    <row r="48" spans="1:4" x14ac:dyDescent="0.2">
      <c r="A48" s="1"/>
      <c r="D48" s="15"/>
    </row>
    <row r="50" spans="1:5" x14ac:dyDescent="0.2">
      <c r="A50" s="1" t="s">
        <v>57</v>
      </c>
      <c r="D50" s="18">
        <v>2.7177084002818988</v>
      </c>
      <c r="E50" s="2" t="s">
        <v>864</v>
      </c>
    </row>
    <row r="52" spans="1:5" x14ac:dyDescent="0.2">
      <c r="A52" s="17" t="s">
        <v>868</v>
      </c>
    </row>
  </sheetData>
  <mergeCells count="3">
    <mergeCell ref="A1:F1"/>
    <mergeCell ref="C44:D44"/>
    <mergeCell ref="A45:B4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FF661-BE98-4BBB-85DE-650434898A0A}">
  <dimension ref="A1:F48"/>
  <sheetViews>
    <sheetView showGridLines="0" workbookViewId="0">
      <selection sqref="A1:F1"/>
    </sheetView>
  </sheetViews>
  <sheetFormatPr defaultRowHeight="11.25" x14ac:dyDescent="0.2"/>
  <cols>
    <col min="1" max="1" width="38.7109375" style="3" bestFit="1" customWidth="1"/>
    <col min="2" max="2" width="55.85546875" style="3" bestFit="1" customWidth="1"/>
    <col min="3" max="3" width="12.57031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86" t="s">
        <v>775</v>
      </c>
      <c r="B1" s="86"/>
      <c r="C1" s="86"/>
      <c r="D1" s="86"/>
      <c r="E1" s="86"/>
      <c r="F1" s="86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 t="s">
        <v>73</v>
      </c>
      <c r="B7" s="9" t="s">
        <v>1464</v>
      </c>
      <c r="C7" s="9" t="s">
        <v>13</v>
      </c>
      <c r="D7" s="9">
        <v>47</v>
      </c>
      <c r="E7" s="60">
        <v>495.86315999999999</v>
      </c>
      <c r="F7" s="10">
        <v>11.874819658597101</v>
      </c>
    </row>
    <row r="8" spans="1:6" x14ac:dyDescent="0.2">
      <c r="A8" s="9" t="s">
        <v>35</v>
      </c>
      <c r="B8" s="9" t="s">
        <v>1331</v>
      </c>
      <c r="C8" s="9" t="s">
        <v>13</v>
      </c>
      <c r="D8" s="9">
        <v>46</v>
      </c>
      <c r="E8" s="60">
        <v>471.76587999999998</v>
      </c>
      <c r="F8" s="10">
        <v>11.297743405820601</v>
      </c>
    </row>
    <row r="9" spans="1:6" x14ac:dyDescent="0.2">
      <c r="A9" s="9" t="s">
        <v>43</v>
      </c>
      <c r="B9" s="9" t="s">
        <v>1472</v>
      </c>
      <c r="C9" s="9" t="s">
        <v>9</v>
      </c>
      <c r="D9" s="9">
        <v>47</v>
      </c>
      <c r="E9" s="60">
        <v>470.36331000000001</v>
      </c>
      <c r="F9" s="10">
        <v>11.264154974269101</v>
      </c>
    </row>
    <row r="10" spans="1:6" x14ac:dyDescent="0.2">
      <c r="A10" s="9" t="s">
        <v>40</v>
      </c>
      <c r="B10" s="9" t="s">
        <v>1354</v>
      </c>
      <c r="C10" s="9" t="s">
        <v>13</v>
      </c>
      <c r="D10" s="9">
        <v>47</v>
      </c>
      <c r="E10" s="60">
        <v>457.85755</v>
      </c>
      <c r="F10" s="10">
        <v>10.964669840721999</v>
      </c>
    </row>
    <row r="11" spans="1:6" x14ac:dyDescent="0.2">
      <c r="A11" s="9" t="s">
        <v>773</v>
      </c>
      <c r="B11" s="9" t="s">
        <v>1369</v>
      </c>
      <c r="C11" s="9" t="s">
        <v>13</v>
      </c>
      <c r="D11" s="9">
        <v>45</v>
      </c>
      <c r="E11" s="60">
        <v>447.46424999999999</v>
      </c>
      <c r="F11" s="10">
        <v>10.715773425110701</v>
      </c>
    </row>
    <row r="12" spans="1:6" x14ac:dyDescent="0.2">
      <c r="A12" s="9" t="s">
        <v>91</v>
      </c>
      <c r="B12" s="9" t="s">
        <v>1352</v>
      </c>
      <c r="C12" s="9" t="s">
        <v>70</v>
      </c>
      <c r="D12" s="9">
        <v>38</v>
      </c>
      <c r="E12" s="60">
        <v>407.84145999999998</v>
      </c>
      <c r="F12" s="10">
        <v>9.7668957435735493</v>
      </c>
    </row>
    <row r="13" spans="1:6" x14ac:dyDescent="0.2">
      <c r="A13" s="9" t="s">
        <v>774</v>
      </c>
      <c r="B13" s="9" t="s">
        <v>1374</v>
      </c>
      <c r="C13" s="9" t="s">
        <v>13</v>
      </c>
      <c r="D13" s="9">
        <v>35</v>
      </c>
      <c r="E13" s="60">
        <v>355.84640000000002</v>
      </c>
      <c r="F13" s="10">
        <v>8.5217297170473394</v>
      </c>
    </row>
    <row r="14" spans="1:6" x14ac:dyDescent="0.2">
      <c r="A14" s="9" t="s">
        <v>770</v>
      </c>
      <c r="B14" s="9" t="s">
        <v>1372</v>
      </c>
      <c r="C14" s="9" t="s">
        <v>13</v>
      </c>
      <c r="D14" s="9">
        <v>29</v>
      </c>
      <c r="E14" s="60">
        <v>303.35334</v>
      </c>
      <c r="F14" s="10">
        <v>7.26463769829782</v>
      </c>
    </row>
    <row r="15" spans="1:6" x14ac:dyDescent="0.2">
      <c r="A15" s="9" t="s">
        <v>32</v>
      </c>
      <c r="B15" s="9" t="s">
        <v>1338</v>
      </c>
      <c r="C15" s="9" t="s">
        <v>13</v>
      </c>
      <c r="D15" s="9">
        <v>24</v>
      </c>
      <c r="E15" s="60">
        <v>243.69767999999999</v>
      </c>
      <c r="F15" s="10">
        <v>5.8360173424024904</v>
      </c>
    </row>
    <row r="16" spans="1:6" x14ac:dyDescent="0.2">
      <c r="A16" s="9" t="s">
        <v>23</v>
      </c>
      <c r="B16" s="9" t="s">
        <v>1349</v>
      </c>
      <c r="C16" s="9" t="s">
        <v>24</v>
      </c>
      <c r="D16" s="9">
        <v>22</v>
      </c>
      <c r="E16" s="60">
        <v>231.94929999999999</v>
      </c>
      <c r="F16" s="10">
        <v>5.5546697751005096</v>
      </c>
    </row>
    <row r="17" spans="1:6" x14ac:dyDescent="0.2">
      <c r="A17" s="9" t="s">
        <v>92</v>
      </c>
      <c r="B17" s="9" t="s">
        <v>1353</v>
      </c>
      <c r="C17" s="9" t="s">
        <v>13</v>
      </c>
      <c r="D17" s="9">
        <v>10</v>
      </c>
      <c r="E17" s="60">
        <v>99.474800000000002</v>
      </c>
      <c r="F17" s="10">
        <v>2.3822001831614399</v>
      </c>
    </row>
    <row r="18" spans="1:6" x14ac:dyDescent="0.2">
      <c r="A18" s="9" t="s">
        <v>767</v>
      </c>
      <c r="B18" s="9" t="s">
        <v>1367</v>
      </c>
      <c r="C18" s="9" t="s">
        <v>482</v>
      </c>
      <c r="D18" s="9">
        <v>5</v>
      </c>
      <c r="E18" s="60">
        <v>52.709200000000003</v>
      </c>
      <c r="F18" s="10">
        <v>1.2622680909566399</v>
      </c>
    </row>
    <row r="19" spans="1:6" x14ac:dyDescent="0.2">
      <c r="A19" s="9" t="s">
        <v>765</v>
      </c>
      <c r="B19" s="9" t="s">
        <v>1370</v>
      </c>
      <c r="C19" s="9" t="s">
        <v>70</v>
      </c>
      <c r="D19" s="9">
        <v>4</v>
      </c>
      <c r="E19" s="60">
        <v>41.060160000000003</v>
      </c>
      <c r="F19" s="10">
        <v>0.98329949567768105</v>
      </c>
    </row>
    <row r="20" spans="1:6" x14ac:dyDescent="0.2">
      <c r="A20" s="9" t="s">
        <v>69</v>
      </c>
      <c r="B20" s="9" t="s">
        <v>1463</v>
      </c>
      <c r="C20" s="9" t="s">
        <v>70</v>
      </c>
      <c r="D20" s="9">
        <v>1</v>
      </c>
      <c r="E20" s="60">
        <v>9.96617</v>
      </c>
      <c r="F20" s="10">
        <v>0.23866760224115099</v>
      </c>
    </row>
    <row r="21" spans="1:6" x14ac:dyDescent="0.2">
      <c r="A21" s="8" t="s">
        <v>45</v>
      </c>
      <c r="B21" s="9"/>
      <c r="C21" s="9"/>
      <c r="D21" s="9"/>
      <c r="E21" s="61">
        <f>SUM(E7:E20)</f>
        <v>4089.2126600000001</v>
      </c>
      <c r="F21" s="11">
        <f>SUM(F7:F20)</f>
        <v>97.927546952978105</v>
      </c>
    </row>
    <row r="22" spans="1:6" x14ac:dyDescent="0.2">
      <c r="A22" s="9"/>
      <c r="B22" s="9"/>
      <c r="C22" s="9"/>
      <c r="D22" s="9"/>
      <c r="E22" s="60"/>
      <c r="F22" s="10"/>
    </row>
    <row r="23" spans="1:6" x14ac:dyDescent="0.2">
      <c r="A23" s="8" t="s">
        <v>45</v>
      </c>
      <c r="B23" s="9"/>
      <c r="C23" s="9"/>
      <c r="D23" s="9"/>
      <c r="E23" s="61">
        <v>4089.2126600000001</v>
      </c>
      <c r="F23" s="11">
        <v>97.927546952978105</v>
      </c>
    </row>
    <row r="24" spans="1:6" x14ac:dyDescent="0.2">
      <c r="A24" s="9"/>
      <c r="B24" s="9"/>
      <c r="C24" s="9"/>
      <c r="D24" s="9"/>
      <c r="E24" s="60"/>
      <c r="F24" s="10"/>
    </row>
    <row r="25" spans="1:6" x14ac:dyDescent="0.2">
      <c r="A25" s="8" t="s">
        <v>46</v>
      </c>
      <c r="B25" s="9"/>
      <c r="C25" s="9"/>
      <c r="D25" s="9"/>
      <c r="E25" s="61">
        <v>86.543184100000005</v>
      </c>
      <c r="F25" s="11">
        <v>2.0699999999999998</v>
      </c>
    </row>
    <row r="26" spans="1:6" x14ac:dyDescent="0.2">
      <c r="A26" s="9"/>
      <c r="B26" s="9"/>
      <c r="C26" s="9"/>
      <c r="D26" s="9"/>
      <c r="E26" s="60"/>
      <c r="F26" s="10"/>
    </row>
    <row r="27" spans="1:6" x14ac:dyDescent="0.2">
      <c r="A27" s="12" t="s">
        <v>47</v>
      </c>
      <c r="B27" s="6"/>
      <c r="C27" s="6"/>
      <c r="D27" s="6"/>
      <c r="E27" s="63">
        <v>4175.7531841</v>
      </c>
      <c r="F27" s="13">
        <f xml:space="preserve"> ROUND(SUM(F23:F26),2)</f>
        <v>100</v>
      </c>
    </row>
    <row r="28" spans="1:6" x14ac:dyDescent="0.2">
      <c r="A28" s="39" t="s">
        <v>109</v>
      </c>
    </row>
    <row r="30" spans="1:6" x14ac:dyDescent="0.2">
      <c r="A30" s="1" t="s">
        <v>48</v>
      </c>
    </row>
    <row r="31" spans="1:6" x14ac:dyDescent="0.2">
      <c r="A31" s="1" t="s">
        <v>49</v>
      </c>
    </row>
    <row r="32" spans="1:6" x14ac:dyDescent="0.2">
      <c r="A32" s="1" t="s">
        <v>50</v>
      </c>
      <c r="D32" s="20" t="s">
        <v>866</v>
      </c>
    </row>
    <row r="34" spans="1:5" x14ac:dyDescent="0.2">
      <c r="A34" s="1" t="s">
        <v>54</v>
      </c>
    </row>
    <row r="35" spans="1:5" x14ac:dyDescent="0.2">
      <c r="A35" s="3" t="s">
        <v>851</v>
      </c>
      <c r="D35" s="14">
        <v>10.459300000000001</v>
      </c>
    </row>
    <row r="36" spans="1:5" x14ac:dyDescent="0.2">
      <c r="A36" s="3" t="s">
        <v>859</v>
      </c>
      <c r="D36" s="14">
        <v>10.459300000000001</v>
      </c>
    </row>
    <row r="37" spans="1:5" x14ac:dyDescent="0.2">
      <c r="A37" s="3" t="s">
        <v>860</v>
      </c>
      <c r="D37" s="14">
        <v>10.3316</v>
      </c>
    </row>
    <row r="38" spans="1:5" x14ac:dyDescent="0.2">
      <c r="A38" s="3" t="s">
        <v>853</v>
      </c>
      <c r="D38" s="14">
        <v>10.4724</v>
      </c>
    </row>
    <row r="40" spans="1:5" x14ac:dyDescent="0.2">
      <c r="A40" s="1">
        <v>0</v>
      </c>
      <c r="D40" s="15" t="str">
        <f>IF(SUM(C43:D43)=0,"Nil","")</f>
        <v/>
      </c>
    </row>
    <row r="41" spans="1:5" x14ac:dyDescent="0.2">
      <c r="A41" s="32" t="s">
        <v>854</v>
      </c>
      <c r="B41" s="33"/>
      <c r="C41" s="92" t="s">
        <v>855</v>
      </c>
      <c r="D41" s="93"/>
    </row>
    <row r="42" spans="1:5" x14ac:dyDescent="0.2">
      <c r="A42" s="94"/>
      <c r="B42" s="95"/>
      <c r="C42" s="34" t="s">
        <v>856</v>
      </c>
      <c r="D42" s="34" t="s">
        <v>857</v>
      </c>
    </row>
    <row r="43" spans="1:5" x14ac:dyDescent="0.2">
      <c r="A43" s="41" t="s">
        <v>860</v>
      </c>
      <c r="B43" s="42"/>
      <c r="C43" s="44">
        <v>9.0040337499999998E-2</v>
      </c>
      <c r="D43" s="44">
        <v>8.3377801299999998E-2</v>
      </c>
    </row>
    <row r="44" spans="1:5" x14ac:dyDescent="0.2">
      <c r="A44" s="1"/>
      <c r="D44" s="15"/>
    </row>
    <row r="46" spans="1:5" x14ac:dyDescent="0.2">
      <c r="A46" s="1" t="s">
        <v>57</v>
      </c>
      <c r="D46" s="18">
        <v>2.7202499529497386</v>
      </c>
      <c r="E46" s="2" t="s">
        <v>864</v>
      </c>
    </row>
    <row r="48" spans="1:5" x14ac:dyDescent="0.2">
      <c r="A48" s="17" t="s">
        <v>867</v>
      </c>
    </row>
  </sheetData>
  <mergeCells count="3">
    <mergeCell ref="A1:F1"/>
    <mergeCell ref="C41:D41"/>
    <mergeCell ref="A42:B42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03192-A10B-4AA3-A6AA-AB484D19C257}">
  <dimension ref="A1:F51"/>
  <sheetViews>
    <sheetView showGridLines="0" workbookViewId="0">
      <selection sqref="A1:F1"/>
    </sheetView>
  </sheetViews>
  <sheetFormatPr defaultRowHeight="11.25" x14ac:dyDescent="0.2"/>
  <cols>
    <col min="1" max="1" width="38.7109375" style="3" bestFit="1" customWidth="1"/>
    <col min="2" max="2" width="55.85546875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86" t="s">
        <v>772</v>
      </c>
      <c r="B1" s="86"/>
      <c r="C1" s="86"/>
      <c r="D1" s="86"/>
      <c r="E1" s="86"/>
      <c r="F1" s="86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 t="s">
        <v>91</v>
      </c>
      <c r="B7" s="9" t="s">
        <v>1352</v>
      </c>
      <c r="C7" s="9" t="s">
        <v>70</v>
      </c>
      <c r="D7" s="9">
        <v>26</v>
      </c>
      <c r="E7" s="60">
        <v>279.04942</v>
      </c>
      <c r="F7" s="10">
        <v>11.836824858165</v>
      </c>
    </row>
    <row r="8" spans="1:6" x14ac:dyDescent="0.2">
      <c r="A8" s="9" t="s">
        <v>40</v>
      </c>
      <c r="B8" s="9" t="s">
        <v>1354</v>
      </c>
      <c r="C8" s="9" t="s">
        <v>13</v>
      </c>
      <c r="D8" s="9">
        <v>28</v>
      </c>
      <c r="E8" s="60">
        <v>272.76620000000003</v>
      </c>
      <c r="F8" s="10">
        <v>11.5703008328317</v>
      </c>
    </row>
    <row r="9" spans="1:6" x14ac:dyDescent="0.2">
      <c r="A9" s="9" t="s">
        <v>43</v>
      </c>
      <c r="B9" s="9" t="s">
        <v>1472</v>
      </c>
      <c r="C9" s="9" t="s">
        <v>9</v>
      </c>
      <c r="D9" s="9">
        <v>27</v>
      </c>
      <c r="E9" s="60">
        <v>270.20871</v>
      </c>
      <c r="F9" s="10">
        <v>11.461816245383</v>
      </c>
    </row>
    <row r="10" spans="1:6" x14ac:dyDescent="0.2">
      <c r="A10" s="9" t="s">
        <v>35</v>
      </c>
      <c r="B10" s="9" t="s">
        <v>1331</v>
      </c>
      <c r="C10" s="9" t="s">
        <v>13</v>
      </c>
      <c r="D10" s="9">
        <v>26</v>
      </c>
      <c r="E10" s="60">
        <v>266.65028000000001</v>
      </c>
      <c r="F10" s="10">
        <v>11.310873402785299</v>
      </c>
    </row>
    <row r="11" spans="1:6" x14ac:dyDescent="0.2">
      <c r="A11" s="9" t="s">
        <v>30</v>
      </c>
      <c r="B11" s="9" t="s">
        <v>1359</v>
      </c>
      <c r="C11" s="9" t="s">
        <v>9</v>
      </c>
      <c r="D11" s="9">
        <v>26</v>
      </c>
      <c r="E11" s="60">
        <v>265.27019999999999</v>
      </c>
      <c r="F11" s="10">
        <v>11.2523326423341</v>
      </c>
    </row>
    <row r="12" spans="1:6" x14ac:dyDescent="0.2">
      <c r="A12" s="9" t="s">
        <v>764</v>
      </c>
      <c r="B12" s="9" t="s">
        <v>1373</v>
      </c>
      <c r="C12" s="9" t="s">
        <v>70</v>
      </c>
      <c r="D12" s="9">
        <v>26</v>
      </c>
      <c r="E12" s="60">
        <v>264.37112000000002</v>
      </c>
      <c r="F12" s="10">
        <v>11.2141951235624</v>
      </c>
    </row>
    <row r="13" spans="1:6" x14ac:dyDescent="0.2">
      <c r="A13" s="9" t="s">
        <v>32</v>
      </c>
      <c r="B13" s="9" t="s">
        <v>1338</v>
      </c>
      <c r="C13" s="9" t="s">
        <v>13</v>
      </c>
      <c r="D13" s="9">
        <v>26</v>
      </c>
      <c r="E13" s="60">
        <v>264.00582000000003</v>
      </c>
      <c r="F13" s="10">
        <v>11.1986996886653</v>
      </c>
    </row>
    <row r="14" spans="1:6" x14ac:dyDescent="0.2">
      <c r="A14" s="9" t="s">
        <v>770</v>
      </c>
      <c r="B14" s="9" t="s">
        <v>1372</v>
      </c>
      <c r="C14" s="9" t="s">
        <v>13</v>
      </c>
      <c r="D14" s="9">
        <v>10</v>
      </c>
      <c r="E14" s="60">
        <v>104.6046</v>
      </c>
      <c r="F14" s="10">
        <v>4.4371578681597104</v>
      </c>
    </row>
    <row r="15" spans="1:6" x14ac:dyDescent="0.2">
      <c r="A15" s="9" t="s">
        <v>765</v>
      </c>
      <c r="B15" s="9" t="s">
        <v>1370</v>
      </c>
      <c r="C15" s="9" t="s">
        <v>70</v>
      </c>
      <c r="D15" s="9">
        <v>2</v>
      </c>
      <c r="E15" s="60">
        <v>20.530080000000002</v>
      </c>
      <c r="F15" s="10">
        <v>0.87085277326186805</v>
      </c>
    </row>
    <row r="16" spans="1:6" x14ac:dyDescent="0.2">
      <c r="A16" s="9" t="s">
        <v>76</v>
      </c>
      <c r="B16" s="9" t="s">
        <v>1340</v>
      </c>
      <c r="C16" s="9" t="s">
        <v>13</v>
      </c>
      <c r="D16" s="9">
        <v>1</v>
      </c>
      <c r="E16" s="60">
        <v>10.053419999999999</v>
      </c>
      <c r="F16" s="10">
        <v>0.42644980865960203</v>
      </c>
    </row>
    <row r="17" spans="1:6" x14ac:dyDescent="0.2">
      <c r="A17" s="8" t="s">
        <v>45</v>
      </c>
      <c r="B17" s="9"/>
      <c r="C17" s="9"/>
      <c r="D17" s="9"/>
      <c r="E17" s="61">
        <f>SUM(E7:E16)</f>
        <v>2017.5098500000001</v>
      </c>
      <c r="F17" s="11">
        <f>SUM(F7:F16)</f>
        <v>85.579503243807991</v>
      </c>
    </row>
    <row r="18" spans="1:6" x14ac:dyDescent="0.2">
      <c r="A18" s="9"/>
      <c r="B18" s="9"/>
      <c r="C18" s="9"/>
      <c r="D18" s="9"/>
      <c r="E18" s="60"/>
      <c r="F18" s="10"/>
    </row>
    <row r="19" spans="1:6" x14ac:dyDescent="0.2">
      <c r="A19" s="8" t="s">
        <v>98</v>
      </c>
      <c r="B19" s="9"/>
      <c r="C19" s="9"/>
      <c r="D19" s="9"/>
      <c r="E19" s="60"/>
      <c r="F19" s="10"/>
    </row>
    <row r="20" spans="1:6" x14ac:dyDescent="0.2">
      <c r="A20" s="9" t="s">
        <v>771</v>
      </c>
      <c r="B20" s="9" t="s">
        <v>1375</v>
      </c>
      <c r="C20" s="9" t="s">
        <v>70</v>
      </c>
      <c r="D20" s="9">
        <v>52</v>
      </c>
      <c r="E20" s="60">
        <v>264.55702000000002</v>
      </c>
      <c r="F20" s="10">
        <v>11.222080700752</v>
      </c>
    </row>
    <row r="21" spans="1:6" x14ac:dyDescent="0.2">
      <c r="A21" s="8" t="s">
        <v>45</v>
      </c>
      <c r="B21" s="9"/>
      <c r="C21" s="9"/>
      <c r="D21" s="9"/>
      <c r="E21" s="61">
        <f>SUM(E20:E20)</f>
        <v>264.55702000000002</v>
      </c>
      <c r="F21" s="11">
        <f>SUM(F20:F20)</f>
        <v>11.222080700752</v>
      </c>
    </row>
    <row r="22" spans="1:6" x14ac:dyDescent="0.2">
      <c r="A22" s="9"/>
      <c r="B22" s="9"/>
      <c r="C22" s="9"/>
      <c r="D22" s="9"/>
      <c r="E22" s="60"/>
      <c r="F22" s="10"/>
    </row>
    <row r="23" spans="1:6" x14ac:dyDescent="0.2">
      <c r="A23" s="8" t="s">
        <v>45</v>
      </c>
      <c r="B23" s="9"/>
      <c r="C23" s="9"/>
      <c r="D23" s="9"/>
      <c r="E23" s="61">
        <v>2282.0668700000001</v>
      </c>
      <c r="F23" s="11">
        <v>96.801583944559994</v>
      </c>
    </row>
    <row r="24" spans="1:6" x14ac:dyDescent="0.2">
      <c r="A24" s="9"/>
      <c r="B24" s="9"/>
      <c r="C24" s="9"/>
      <c r="D24" s="9"/>
      <c r="E24" s="60"/>
      <c r="F24" s="10"/>
    </row>
    <row r="25" spans="1:6" x14ac:dyDescent="0.2">
      <c r="A25" s="8" t="s">
        <v>46</v>
      </c>
      <c r="B25" s="9"/>
      <c r="C25" s="9"/>
      <c r="D25" s="9"/>
      <c r="E25" s="61">
        <v>75.398521700000003</v>
      </c>
      <c r="F25" s="11">
        <v>3.2</v>
      </c>
    </row>
    <row r="26" spans="1:6" x14ac:dyDescent="0.2">
      <c r="A26" s="9"/>
      <c r="B26" s="9"/>
      <c r="C26" s="9"/>
      <c r="D26" s="9"/>
      <c r="E26" s="60"/>
      <c r="F26" s="10"/>
    </row>
    <row r="27" spans="1:6" x14ac:dyDescent="0.2">
      <c r="A27" s="12" t="s">
        <v>47</v>
      </c>
      <c r="B27" s="6"/>
      <c r="C27" s="6"/>
      <c r="D27" s="6"/>
      <c r="E27" s="63">
        <v>2357.4685217000001</v>
      </c>
      <c r="F27" s="13">
        <f xml:space="preserve"> ROUND(SUM(F23:F26),2)</f>
        <v>100</v>
      </c>
    </row>
    <row r="28" spans="1:6" x14ac:dyDescent="0.2">
      <c r="A28" s="39" t="s">
        <v>109</v>
      </c>
    </row>
    <row r="30" spans="1:6" x14ac:dyDescent="0.2">
      <c r="A30" s="1" t="s">
        <v>48</v>
      </c>
    </row>
    <row r="31" spans="1:6" x14ac:dyDescent="0.2">
      <c r="A31" s="1" t="s">
        <v>49</v>
      </c>
    </row>
    <row r="32" spans="1:6" x14ac:dyDescent="0.2">
      <c r="A32" s="1" t="s">
        <v>50</v>
      </c>
      <c r="D32" s="20" t="s">
        <v>866</v>
      </c>
    </row>
    <row r="34" spans="1:4" x14ac:dyDescent="0.2">
      <c r="A34" s="1" t="s">
        <v>54</v>
      </c>
    </row>
    <row r="35" spans="1:4" x14ac:dyDescent="0.2">
      <c r="A35" s="3" t="s">
        <v>851</v>
      </c>
      <c r="D35" s="14">
        <v>10.588699999999999</v>
      </c>
    </row>
    <row r="36" spans="1:4" x14ac:dyDescent="0.2">
      <c r="A36" s="3" t="s">
        <v>859</v>
      </c>
      <c r="D36" s="14">
        <v>10.588699999999999</v>
      </c>
    </row>
    <row r="37" spans="1:4" x14ac:dyDescent="0.2">
      <c r="A37" s="3" t="s">
        <v>860</v>
      </c>
      <c r="D37" s="14">
        <v>10.2248</v>
      </c>
    </row>
    <row r="38" spans="1:4" x14ac:dyDescent="0.2">
      <c r="A38" s="3" t="s">
        <v>853</v>
      </c>
      <c r="D38" s="14">
        <v>10.6045</v>
      </c>
    </row>
    <row r="39" spans="1:4" x14ac:dyDescent="0.2">
      <c r="A39" s="3" t="s">
        <v>861</v>
      </c>
      <c r="D39" s="14">
        <v>10.6045</v>
      </c>
    </row>
    <row r="40" spans="1:4" x14ac:dyDescent="0.2">
      <c r="A40" s="3" t="s">
        <v>862</v>
      </c>
      <c r="D40" s="14">
        <v>10.240600000000001</v>
      </c>
    </row>
    <row r="42" spans="1:4" x14ac:dyDescent="0.2">
      <c r="A42" s="1" t="s">
        <v>55</v>
      </c>
      <c r="D42" s="15" t="s">
        <v>392</v>
      </c>
    </row>
    <row r="43" spans="1:4" x14ac:dyDescent="0.2">
      <c r="A43" s="32" t="s">
        <v>854</v>
      </c>
      <c r="B43" s="33"/>
      <c r="C43" s="92" t="s">
        <v>855</v>
      </c>
      <c r="D43" s="93"/>
    </row>
    <row r="44" spans="1:4" x14ac:dyDescent="0.2">
      <c r="A44" s="94"/>
      <c r="B44" s="95"/>
      <c r="C44" s="34" t="s">
        <v>856</v>
      </c>
      <c r="D44" s="34" t="s">
        <v>857</v>
      </c>
    </row>
    <row r="45" spans="1:4" x14ac:dyDescent="0.2">
      <c r="A45" s="41" t="s">
        <v>860</v>
      </c>
      <c r="B45" s="42"/>
      <c r="C45" s="44">
        <v>0.25931617200000001</v>
      </c>
      <c r="D45" s="44">
        <v>0.2401280677</v>
      </c>
    </row>
    <row r="46" spans="1:4" x14ac:dyDescent="0.2">
      <c r="A46" s="41" t="s">
        <v>862</v>
      </c>
      <c r="B46" s="42"/>
      <c r="C46" s="44">
        <v>0.25931617200000001</v>
      </c>
      <c r="D46" s="44">
        <v>0.2401280677</v>
      </c>
    </row>
    <row r="47" spans="1:4" x14ac:dyDescent="0.2">
      <c r="A47" s="1"/>
      <c r="D47" s="15"/>
    </row>
    <row r="49" spans="1:5" x14ac:dyDescent="0.2">
      <c r="A49" s="1" t="s">
        <v>57</v>
      </c>
      <c r="D49" s="18">
        <v>2.6661579019365722</v>
      </c>
      <c r="E49" s="2" t="s">
        <v>864</v>
      </c>
    </row>
    <row r="51" spans="1:5" x14ac:dyDescent="0.2">
      <c r="A51" s="17" t="s">
        <v>865</v>
      </c>
    </row>
  </sheetData>
  <mergeCells count="3">
    <mergeCell ref="A1:F1"/>
    <mergeCell ref="C43:D43"/>
    <mergeCell ref="A44:B44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5A1C0-D3FE-4B56-9304-7B8F3FB3335C}">
  <dimension ref="A1:F58"/>
  <sheetViews>
    <sheetView showGridLines="0" workbookViewId="0">
      <selection sqref="A1:F1"/>
    </sheetView>
  </sheetViews>
  <sheetFormatPr defaultRowHeight="11.25" x14ac:dyDescent="0.2"/>
  <cols>
    <col min="1" max="1" width="38.7109375" style="3" bestFit="1" customWidth="1"/>
    <col min="2" max="2" width="55.85546875" style="3" bestFit="1" customWidth="1"/>
    <col min="3" max="3" width="12.57031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86" t="s">
        <v>769</v>
      </c>
      <c r="B1" s="86"/>
      <c r="C1" s="86"/>
      <c r="D1" s="86"/>
      <c r="E1" s="86"/>
      <c r="F1" s="86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 t="s">
        <v>91</v>
      </c>
      <c r="B7" s="9" t="s">
        <v>1352</v>
      </c>
      <c r="C7" s="9" t="s">
        <v>70</v>
      </c>
      <c r="D7" s="9">
        <v>50</v>
      </c>
      <c r="E7" s="60">
        <v>536.63350000000003</v>
      </c>
      <c r="F7" s="10">
        <v>11.8942460774979</v>
      </c>
    </row>
    <row r="8" spans="1:6" x14ac:dyDescent="0.2">
      <c r="A8" s="9" t="s">
        <v>23</v>
      </c>
      <c r="B8" s="9" t="s">
        <v>1349</v>
      </c>
      <c r="C8" s="9" t="s">
        <v>24</v>
      </c>
      <c r="D8" s="9">
        <v>49</v>
      </c>
      <c r="E8" s="60">
        <v>516.61434999999994</v>
      </c>
      <c r="F8" s="10">
        <v>11.4505304012265</v>
      </c>
    </row>
    <row r="9" spans="1:6" x14ac:dyDescent="0.2">
      <c r="A9" s="9" t="s">
        <v>32</v>
      </c>
      <c r="B9" s="9" t="s">
        <v>1338</v>
      </c>
      <c r="C9" s="9" t="s">
        <v>13</v>
      </c>
      <c r="D9" s="9">
        <v>50</v>
      </c>
      <c r="E9" s="60">
        <v>507.70350000000002</v>
      </c>
      <c r="F9" s="10">
        <v>11.253025320646101</v>
      </c>
    </row>
    <row r="10" spans="1:6" x14ac:dyDescent="0.2">
      <c r="A10" s="9" t="s">
        <v>35</v>
      </c>
      <c r="B10" s="9" t="s">
        <v>1331</v>
      </c>
      <c r="C10" s="9" t="s">
        <v>13</v>
      </c>
      <c r="D10" s="9">
        <v>49</v>
      </c>
      <c r="E10" s="60">
        <v>502.53321999999997</v>
      </c>
      <c r="F10" s="10">
        <v>11.1384283329262</v>
      </c>
    </row>
    <row r="11" spans="1:6" x14ac:dyDescent="0.2">
      <c r="A11" s="9" t="s">
        <v>43</v>
      </c>
      <c r="B11" s="9" t="s">
        <v>1472</v>
      </c>
      <c r="C11" s="9" t="s">
        <v>9</v>
      </c>
      <c r="D11" s="9">
        <v>50</v>
      </c>
      <c r="E11" s="60">
        <v>500.38650000000001</v>
      </c>
      <c r="F11" s="10">
        <v>11.090847226007799</v>
      </c>
    </row>
    <row r="12" spans="1:6" x14ac:dyDescent="0.2">
      <c r="A12" s="9" t="s">
        <v>763</v>
      </c>
      <c r="B12" s="9" t="s">
        <v>1475</v>
      </c>
      <c r="C12" s="9" t="s">
        <v>13</v>
      </c>
      <c r="D12" s="9">
        <v>50</v>
      </c>
      <c r="E12" s="60">
        <v>493.41149999999999</v>
      </c>
      <c r="F12" s="10">
        <v>10.936249411315799</v>
      </c>
    </row>
    <row r="13" spans="1:6" x14ac:dyDescent="0.2">
      <c r="A13" s="9" t="s">
        <v>397</v>
      </c>
      <c r="B13" s="9" t="s">
        <v>941</v>
      </c>
      <c r="C13" s="9" t="s">
        <v>13</v>
      </c>
      <c r="D13" s="9">
        <v>50</v>
      </c>
      <c r="E13" s="60">
        <v>487.8245</v>
      </c>
      <c r="F13" s="10">
        <v>10.8124160076334</v>
      </c>
    </row>
    <row r="14" spans="1:6" x14ac:dyDescent="0.2">
      <c r="A14" s="9" t="s">
        <v>764</v>
      </c>
      <c r="B14" s="9" t="s">
        <v>1373</v>
      </c>
      <c r="C14" s="9" t="s">
        <v>70</v>
      </c>
      <c r="D14" s="9">
        <v>15</v>
      </c>
      <c r="E14" s="60">
        <v>152.52180000000001</v>
      </c>
      <c r="F14" s="10">
        <v>3.38057877747646</v>
      </c>
    </row>
    <row r="15" spans="1:6" x14ac:dyDescent="0.2">
      <c r="A15" s="9" t="s">
        <v>765</v>
      </c>
      <c r="B15" s="9" t="s">
        <v>1370</v>
      </c>
      <c r="C15" s="9" t="s">
        <v>70</v>
      </c>
      <c r="D15" s="9">
        <v>6</v>
      </c>
      <c r="E15" s="60">
        <v>61.590240000000001</v>
      </c>
      <c r="F15" s="10">
        <v>1.36512064664646</v>
      </c>
    </row>
    <row r="16" spans="1:6" x14ac:dyDescent="0.2">
      <c r="A16" s="9" t="s">
        <v>30</v>
      </c>
      <c r="B16" s="9" t="s">
        <v>1359</v>
      </c>
      <c r="C16" s="9" t="s">
        <v>9</v>
      </c>
      <c r="D16" s="9">
        <v>4</v>
      </c>
      <c r="E16" s="60">
        <v>40.8108</v>
      </c>
      <c r="F16" s="10">
        <v>0.90455347610529202</v>
      </c>
    </row>
    <row r="17" spans="1:6" x14ac:dyDescent="0.2">
      <c r="A17" s="9" t="s">
        <v>76</v>
      </c>
      <c r="B17" s="9" t="s">
        <v>1340</v>
      </c>
      <c r="C17" s="9" t="s">
        <v>13</v>
      </c>
      <c r="D17" s="9">
        <v>4</v>
      </c>
      <c r="E17" s="60">
        <v>40.213679999999997</v>
      </c>
      <c r="F17" s="10">
        <v>0.89131857329397801</v>
      </c>
    </row>
    <row r="18" spans="1:6" x14ac:dyDescent="0.2">
      <c r="A18" s="9" t="s">
        <v>766</v>
      </c>
      <c r="B18" s="9" t="s">
        <v>1363</v>
      </c>
      <c r="C18" s="9" t="s">
        <v>13</v>
      </c>
      <c r="D18" s="9">
        <v>3</v>
      </c>
      <c r="E18" s="60">
        <v>32.204070000000002</v>
      </c>
      <c r="F18" s="10">
        <v>0.71378908189102297</v>
      </c>
    </row>
    <row r="19" spans="1:6" x14ac:dyDescent="0.2">
      <c r="A19" s="9" t="s">
        <v>767</v>
      </c>
      <c r="B19" s="9" t="s">
        <v>1367</v>
      </c>
      <c r="C19" s="9" t="s">
        <v>482</v>
      </c>
      <c r="D19" s="9">
        <v>3</v>
      </c>
      <c r="E19" s="60">
        <v>31.625520000000002</v>
      </c>
      <c r="F19" s="10">
        <v>0.70096577498205004</v>
      </c>
    </row>
    <row r="20" spans="1:6" x14ac:dyDescent="0.2">
      <c r="A20" s="9" t="s">
        <v>72</v>
      </c>
      <c r="B20" s="9" t="s">
        <v>1334</v>
      </c>
      <c r="C20" s="9" t="s">
        <v>9</v>
      </c>
      <c r="D20" s="9">
        <v>2</v>
      </c>
      <c r="E20" s="60">
        <v>20.54532</v>
      </c>
      <c r="F20" s="10">
        <v>0.45537800346221102</v>
      </c>
    </row>
    <row r="21" spans="1:6" x14ac:dyDescent="0.2">
      <c r="A21" s="8" t="s">
        <v>45</v>
      </c>
      <c r="B21" s="9"/>
      <c r="C21" s="9"/>
      <c r="D21" s="9"/>
      <c r="E21" s="61">
        <f>SUM(E7:E20)</f>
        <v>3924.6185000000009</v>
      </c>
      <c r="F21" s="11">
        <f>SUM(F7:F20)</f>
        <v>86.987447111111166</v>
      </c>
    </row>
    <row r="22" spans="1:6" x14ac:dyDescent="0.2">
      <c r="A22" s="9"/>
      <c r="B22" s="9"/>
      <c r="C22" s="9"/>
      <c r="D22" s="9"/>
      <c r="E22" s="60"/>
      <c r="F22" s="10"/>
    </row>
    <row r="23" spans="1:6" x14ac:dyDescent="0.2">
      <c r="A23" s="8" t="s">
        <v>98</v>
      </c>
      <c r="B23" s="9"/>
      <c r="C23" s="9"/>
      <c r="D23" s="9"/>
      <c r="E23" s="60"/>
      <c r="F23" s="10"/>
    </row>
    <row r="24" spans="1:6" x14ac:dyDescent="0.2">
      <c r="A24" s="9" t="s">
        <v>768</v>
      </c>
      <c r="B24" s="9" t="s">
        <v>1376</v>
      </c>
      <c r="C24" s="9" t="s">
        <v>13</v>
      </c>
      <c r="D24" s="9">
        <v>50</v>
      </c>
      <c r="E24" s="60">
        <v>493.17950000000002</v>
      </c>
      <c r="F24" s="10">
        <v>10.931107233106699</v>
      </c>
    </row>
    <row r="25" spans="1:6" x14ac:dyDescent="0.2">
      <c r="A25" s="8" t="s">
        <v>45</v>
      </c>
      <c r="B25" s="9"/>
      <c r="C25" s="9"/>
      <c r="D25" s="9"/>
      <c r="E25" s="61">
        <f>SUM(E24:E24)</f>
        <v>493.17950000000002</v>
      </c>
      <c r="F25" s="11">
        <f>SUM(F24:F24)</f>
        <v>10.931107233106699</v>
      </c>
    </row>
    <row r="26" spans="1:6" x14ac:dyDescent="0.2">
      <c r="A26" s="9"/>
      <c r="B26" s="9"/>
      <c r="C26" s="9"/>
      <c r="D26" s="9"/>
      <c r="E26" s="60"/>
      <c r="F26" s="10"/>
    </row>
    <row r="27" spans="1:6" x14ac:dyDescent="0.2">
      <c r="A27" s="8" t="s">
        <v>45</v>
      </c>
      <c r="B27" s="9"/>
      <c r="C27" s="9"/>
      <c r="D27" s="9"/>
      <c r="E27" s="61">
        <v>4417.7980000000007</v>
      </c>
      <c r="F27" s="11">
        <v>97.918554344217867</v>
      </c>
    </row>
    <row r="28" spans="1:6" x14ac:dyDescent="0.2">
      <c r="A28" s="9"/>
      <c r="B28" s="9"/>
      <c r="C28" s="9"/>
      <c r="D28" s="9"/>
      <c r="E28" s="60"/>
      <c r="F28" s="10"/>
    </row>
    <row r="29" spans="1:6" x14ac:dyDescent="0.2">
      <c r="A29" s="8" t="s">
        <v>46</v>
      </c>
      <c r="B29" s="9"/>
      <c r="C29" s="9"/>
      <c r="D29" s="9"/>
      <c r="E29" s="61">
        <v>93.906723600000007</v>
      </c>
      <c r="F29" s="11">
        <v>2.08</v>
      </c>
    </row>
    <row r="30" spans="1:6" x14ac:dyDescent="0.2">
      <c r="A30" s="9"/>
      <c r="B30" s="9"/>
      <c r="C30" s="9"/>
      <c r="D30" s="9"/>
      <c r="E30" s="60"/>
      <c r="F30" s="10"/>
    </row>
    <row r="31" spans="1:6" x14ac:dyDescent="0.2">
      <c r="A31" s="12" t="s">
        <v>47</v>
      </c>
      <c r="B31" s="6"/>
      <c r="C31" s="6"/>
      <c r="D31" s="6"/>
      <c r="E31" s="63">
        <v>4511.7067236000003</v>
      </c>
      <c r="F31" s="13">
        <f xml:space="preserve"> ROUND(SUM(F27:F30),2)</f>
        <v>100</v>
      </c>
    </row>
    <row r="32" spans="1:6" x14ac:dyDescent="0.2">
      <c r="A32" s="39" t="s">
        <v>109</v>
      </c>
    </row>
    <row r="34" spans="1:4" x14ac:dyDescent="0.2">
      <c r="A34" s="1" t="s">
        <v>48</v>
      </c>
    </row>
    <row r="35" spans="1:4" x14ac:dyDescent="0.2">
      <c r="A35" s="1" t="s">
        <v>49</v>
      </c>
    </row>
    <row r="36" spans="1:4" x14ac:dyDescent="0.2">
      <c r="A36" s="1" t="s">
        <v>50</v>
      </c>
      <c r="D36" s="65"/>
    </row>
    <row r="37" spans="1:4" x14ac:dyDescent="0.2">
      <c r="A37" s="3" t="s">
        <v>851</v>
      </c>
      <c r="D37" s="50">
        <v>10.023</v>
      </c>
    </row>
    <row r="38" spans="1:4" x14ac:dyDescent="0.2">
      <c r="A38" s="3" t="s">
        <v>859</v>
      </c>
      <c r="D38" s="50">
        <v>10.023</v>
      </c>
    </row>
    <row r="39" spans="1:4" x14ac:dyDescent="0.2">
      <c r="A39" s="3" t="s">
        <v>860</v>
      </c>
      <c r="D39" s="50">
        <v>10.023</v>
      </c>
    </row>
    <row r="40" spans="1:4" x14ac:dyDescent="0.2">
      <c r="A40" s="3" t="s">
        <v>853</v>
      </c>
      <c r="D40" s="50">
        <v>10.0291</v>
      </c>
    </row>
    <row r="41" spans="1:4" x14ac:dyDescent="0.2">
      <c r="A41" s="3" t="s">
        <v>861</v>
      </c>
      <c r="D41" s="50">
        <v>10.0291</v>
      </c>
    </row>
    <row r="42" spans="1:4" x14ac:dyDescent="0.2">
      <c r="A42" s="3" t="s">
        <v>862</v>
      </c>
      <c r="D42" s="50">
        <v>10.0291</v>
      </c>
    </row>
    <row r="44" spans="1:4" x14ac:dyDescent="0.2">
      <c r="A44" s="1" t="s">
        <v>54</v>
      </c>
    </row>
    <row r="45" spans="1:4" x14ac:dyDescent="0.2">
      <c r="A45" s="3" t="s">
        <v>851</v>
      </c>
      <c r="D45" s="14">
        <v>10.5822</v>
      </c>
    </row>
    <row r="46" spans="1:4" x14ac:dyDescent="0.2">
      <c r="A46" s="3" t="s">
        <v>859</v>
      </c>
      <c r="D46" s="14">
        <v>10.5822</v>
      </c>
    </row>
    <row r="47" spans="1:4" x14ac:dyDescent="0.2">
      <c r="A47" s="3" t="s">
        <v>860</v>
      </c>
      <c r="D47" s="14">
        <v>10.2179</v>
      </c>
    </row>
    <row r="48" spans="1:4" x14ac:dyDescent="0.2">
      <c r="A48" s="3" t="s">
        <v>853</v>
      </c>
      <c r="D48" s="14">
        <v>10.6426</v>
      </c>
    </row>
    <row r="49" spans="1:5" x14ac:dyDescent="0.2">
      <c r="A49" s="3" t="s">
        <v>861</v>
      </c>
      <c r="D49" s="14">
        <v>10.6426</v>
      </c>
    </row>
    <row r="50" spans="1:5" x14ac:dyDescent="0.2">
      <c r="A50" s="3" t="s">
        <v>862</v>
      </c>
      <c r="D50" s="14">
        <v>10.2782</v>
      </c>
    </row>
    <row r="52" spans="1:5" x14ac:dyDescent="0.2">
      <c r="A52" s="1" t="s">
        <v>55</v>
      </c>
      <c r="D52" s="15" t="s">
        <v>392</v>
      </c>
    </row>
    <row r="53" spans="1:5" x14ac:dyDescent="0.2">
      <c r="A53" s="32" t="s">
        <v>854</v>
      </c>
      <c r="B53" s="33"/>
      <c r="C53" s="92" t="s">
        <v>855</v>
      </c>
      <c r="D53" s="93"/>
    </row>
    <row r="54" spans="1:5" x14ac:dyDescent="0.2">
      <c r="A54" s="94"/>
      <c r="B54" s="95"/>
      <c r="C54" s="34" t="s">
        <v>856</v>
      </c>
      <c r="D54" s="34" t="s">
        <v>857</v>
      </c>
    </row>
    <row r="55" spans="1:5" x14ac:dyDescent="0.2">
      <c r="A55" s="41" t="s">
        <v>860</v>
      </c>
      <c r="B55" s="42"/>
      <c r="C55" s="44">
        <v>0.25931617200000001</v>
      </c>
      <c r="D55" s="44">
        <v>0.24012806760000002</v>
      </c>
    </row>
    <row r="56" spans="1:5" x14ac:dyDescent="0.2">
      <c r="A56" s="41" t="s">
        <v>862</v>
      </c>
      <c r="B56" s="42"/>
      <c r="C56" s="44">
        <v>0.25931617200000001</v>
      </c>
      <c r="D56" s="44">
        <v>0.24012806760000002</v>
      </c>
    </row>
    <row r="58" spans="1:5" x14ac:dyDescent="0.2">
      <c r="A58" s="1" t="s">
        <v>57</v>
      </c>
      <c r="D58" s="18">
        <v>2.7131307312993371</v>
      </c>
      <c r="E58" s="2" t="s">
        <v>858</v>
      </c>
    </row>
  </sheetData>
  <mergeCells count="3">
    <mergeCell ref="A1:F1"/>
    <mergeCell ref="C53:D53"/>
    <mergeCell ref="A54:B54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5C70F-49CC-48E8-9EC7-205E651A3A6C}">
  <dimension ref="A1:F54"/>
  <sheetViews>
    <sheetView showGridLines="0" workbookViewId="0">
      <selection sqref="A1:F1"/>
    </sheetView>
  </sheetViews>
  <sheetFormatPr defaultRowHeight="11.25" x14ac:dyDescent="0.2"/>
  <cols>
    <col min="1" max="1" width="38.7109375" style="3" bestFit="1" customWidth="1"/>
    <col min="2" max="2" width="56.28515625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86" t="s">
        <v>762</v>
      </c>
      <c r="B1" s="86"/>
      <c r="C1" s="86"/>
      <c r="D1" s="86"/>
      <c r="E1" s="86"/>
      <c r="F1" s="86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 t="s">
        <v>8</v>
      </c>
      <c r="B7" s="9" t="s">
        <v>1342</v>
      </c>
      <c r="C7" s="9" t="s">
        <v>9</v>
      </c>
      <c r="D7" s="9">
        <v>31</v>
      </c>
      <c r="E7" s="60">
        <v>313.43263000000002</v>
      </c>
      <c r="F7" s="10">
        <v>11.200650993254801</v>
      </c>
    </row>
    <row r="8" spans="1:6" x14ac:dyDescent="0.2">
      <c r="A8" s="9" t="s">
        <v>74</v>
      </c>
      <c r="B8" s="9" t="s">
        <v>1335</v>
      </c>
      <c r="C8" s="9" t="s">
        <v>13</v>
      </c>
      <c r="D8" s="9">
        <v>31</v>
      </c>
      <c r="E8" s="60">
        <v>311.94648999999998</v>
      </c>
      <c r="F8" s="10">
        <v>11.1475431356998</v>
      </c>
    </row>
    <row r="9" spans="1:6" x14ac:dyDescent="0.2">
      <c r="A9" s="9" t="s">
        <v>35</v>
      </c>
      <c r="B9" s="9" t="s">
        <v>1331</v>
      </c>
      <c r="C9" s="9" t="s">
        <v>13</v>
      </c>
      <c r="D9" s="9">
        <v>30</v>
      </c>
      <c r="E9" s="60">
        <v>307.67340000000002</v>
      </c>
      <c r="F9" s="10">
        <v>10.994842410977</v>
      </c>
    </row>
    <row r="10" spans="1:6" x14ac:dyDescent="0.2">
      <c r="A10" s="9" t="s">
        <v>84</v>
      </c>
      <c r="B10" s="9" t="s">
        <v>1347</v>
      </c>
      <c r="C10" s="9" t="s">
        <v>13</v>
      </c>
      <c r="D10" s="9">
        <v>31</v>
      </c>
      <c r="E10" s="60">
        <v>304.94544999999999</v>
      </c>
      <c r="F10" s="10">
        <v>10.8973579344021</v>
      </c>
    </row>
    <row r="11" spans="1:6" x14ac:dyDescent="0.2">
      <c r="A11" s="9" t="s">
        <v>177</v>
      </c>
      <c r="B11" s="9" t="s">
        <v>1324</v>
      </c>
      <c r="C11" s="9" t="s">
        <v>9</v>
      </c>
      <c r="D11" s="9">
        <v>26</v>
      </c>
      <c r="E11" s="60">
        <v>261.06912</v>
      </c>
      <c r="F11" s="10">
        <v>9.3294182492619004</v>
      </c>
    </row>
    <row r="12" spans="1:6" x14ac:dyDescent="0.2">
      <c r="A12" s="9" t="s">
        <v>71</v>
      </c>
      <c r="B12" s="9" t="s">
        <v>1166</v>
      </c>
      <c r="C12" s="9" t="s">
        <v>13</v>
      </c>
      <c r="D12" s="9">
        <v>20</v>
      </c>
      <c r="E12" s="60">
        <v>198.72620000000001</v>
      </c>
      <c r="F12" s="10">
        <v>7.1015669600697002</v>
      </c>
    </row>
    <row r="13" spans="1:6" x14ac:dyDescent="0.2">
      <c r="A13" s="9" t="s">
        <v>755</v>
      </c>
      <c r="B13" s="9" t="s">
        <v>1377</v>
      </c>
      <c r="C13" s="9" t="s">
        <v>9</v>
      </c>
      <c r="D13" s="9">
        <v>19</v>
      </c>
      <c r="E13" s="60">
        <v>191.90969000000001</v>
      </c>
      <c r="F13" s="10">
        <v>6.8579760183670704</v>
      </c>
    </row>
    <row r="14" spans="1:6" x14ac:dyDescent="0.2">
      <c r="A14" s="9" t="s">
        <v>756</v>
      </c>
      <c r="B14" s="9" t="s">
        <v>1378</v>
      </c>
      <c r="C14" s="9" t="s">
        <v>13</v>
      </c>
      <c r="D14" s="9">
        <v>19</v>
      </c>
      <c r="E14" s="60">
        <v>191.55172999999999</v>
      </c>
      <c r="F14" s="10">
        <v>6.8451841624918597</v>
      </c>
    </row>
    <row r="15" spans="1:6" x14ac:dyDescent="0.2">
      <c r="A15" s="9" t="s">
        <v>718</v>
      </c>
      <c r="B15" s="9" t="s">
        <v>1379</v>
      </c>
      <c r="C15" s="9" t="s">
        <v>9</v>
      </c>
      <c r="D15" s="9">
        <v>16</v>
      </c>
      <c r="E15" s="60">
        <v>172.34464</v>
      </c>
      <c r="F15" s="10">
        <v>6.1588104697272197</v>
      </c>
    </row>
    <row r="16" spans="1:6" x14ac:dyDescent="0.2">
      <c r="A16" s="9" t="s">
        <v>758</v>
      </c>
      <c r="B16" s="9" t="s">
        <v>1380</v>
      </c>
      <c r="C16" s="9" t="s">
        <v>13</v>
      </c>
      <c r="D16" s="9">
        <v>20</v>
      </c>
      <c r="E16" s="60">
        <v>165.06659999999999</v>
      </c>
      <c r="F16" s="10">
        <v>5.8987265532729998</v>
      </c>
    </row>
    <row r="17" spans="1:6" x14ac:dyDescent="0.2">
      <c r="A17" s="9" t="s">
        <v>97</v>
      </c>
      <c r="B17" s="82" t="s">
        <v>1467</v>
      </c>
      <c r="C17" s="9" t="s">
        <v>13</v>
      </c>
      <c r="D17" s="9">
        <v>16</v>
      </c>
      <c r="E17" s="60">
        <v>157.00064</v>
      </c>
      <c r="F17" s="10">
        <v>5.6104859738363499</v>
      </c>
    </row>
    <row r="18" spans="1:6" x14ac:dyDescent="0.2">
      <c r="A18" s="9" t="s">
        <v>751</v>
      </c>
      <c r="B18" s="9" t="s">
        <v>1381</v>
      </c>
      <c r="C18" s="9" t="s">
        <v>482</v>
      </c>
      <c r="D18" s="9">
        <v>7</v>
      </c>
      <c r="E18" s="60">
        <v>74.791569999999993</v>
      </c>
      <c r="F18" s="10">
        <v>2.67270919689371</v>
      </c>
    </row>
    <row r="19" spans="1:6" x14ac:dyDescent="0.2">
      <c r="A19" s="8" t="s">
        <v>45</v>
      </c>
      <c r="B19" s="9"/>
      <c r="C19" s="9"/>
      <c r="D19" s="9"/>
      <c r="E19" s="61">
        <f>SUM(E7:E18)</f>
        <v>2650.4581600000001</v>
      </c>
      <c r="F19" s="11">
        <f>SUM(F7:F18)</f>
        <v>94.715272058254499</v>
      </c>
    </row>
    <row r="20" spans="1:6" x14ac:dyDescent="0.2">
      <c r="A20" s="9"/>
      <c r="B20" s="9"/>
      <c r="C20" s="9"/>
      <c r="D20" s="9"/>
      <c r="E20" s="60"/>
      <c r="F20" s="10"/>
    </row>
    <row r="21" spans="1:6" x14ac:dyDescent="0.2">
      <c r="A21" s="8" t="s">
        <v>98</v>
      </c>
      <c r="B21" s="9"/>
      <c r="C21" s="9"/>
      <c r="D21" s="9"/>
      <c r="E21" s="60"/>
      <c r="F21" s="10"/>
    </row>
    <row r="22" spans="1:6" x14ac:dyDescent="0.2">
      <c r="A22" s="9" t="s">
        <v>600</v>
      </c>
      <c r="B22" s="9" t="s">
        <v>1210</v>
      </c>
      <c r="C22" s="9" t="s">
        <v>13</v>
      </c>
      <c r="D22" s="9">
        <v>1</v>
      </c>
      <c r="E22" s="60">
        <v>9.8380799999999997</v>
      </c>
      <c r="F22" s="10">
        <v>0.351568056343464</v>
      </c>
    </row>
    <row r="23" spans="1:6" x14ac:dyDescent="0.2">
      <c r="A23" s="8" t="s">
        <v>45</v>
      </c>
      <c r="B23" s="9"/>
      <c r="C23" s="9"/>
      <c r="D23" s="9"/>
      <c r="E23" s="61">
        <f>SUM(E22:E22)</f>
        <v>9.8380799999999997</v>
      </c>
      <c r="F23" s="11">
        <f>SUM(F22:F22)</f>
        <v>0.351568056343464</v>
      </c>
    </row>
    <row r="24" spans="1:6" x14ac:dyDescent="0.2">
      <c r="A24" s="9"/>
      <c r="B24" s="9"/>
      <c r="C24" s="9"/>
      <c r="D24" s="9"/>
      <c r="E24" s="60"/>
      <c r="F24" s="10"/>
    </row>
    <row r="25" spans="1:6" x14ac:dyDescent="0.2">
      <c r="A25" s="8" t="s">
        <v>45</v>
      </c>
      <c r="B25" s="9"/>
      <c r="C25" s="9"/>
      <c r="D25" s="9"/>
      <c r="E25" s="61">
        <v>2660.2962400000001</v>
      </c>
      <c r="F25" s="11">
        <v>95.066840114597966</v>
      </c>
    </row>
    <row r="26" spans="1:6" x14ac:dyDescent="0.2">
      <c r="A26" s="9"/>
      <c r="B26" s="9"/>
      <c r="C26" s="9"/>
      <c r="D26" s="9"/>
      <c r="E26" s="60"/>
      <c r="F26" s="10"/>
    </row>
    <row r="27" spans="1:6" x14ac:dyDescent="0.2">
      <c r="A27" s="8" t="s">
        <v>46</v>
      </c>
      <c r="B27" s="9"/>
      <c r="C27" s="9"/>
      <c r="D27" s="9"/>
      <c r="E27" s="61">
        <v>138.04297299999999</v>
      </c>
      <c r="F27" s="11">
        <v>4.93</v>
      </c>
    </row>
    <row r="28" spans="1:6" x14ac:dyDescent="0.2">
      <c r="A28" s="9"/>
      <c r="B28" s="9"/>
      <c r="C28" s="9"/>
      <c r="D28" s="9"/>
      <c r="E28" s="60"/>
      <c r="F28" s="10"/>
    </row>
    <row r="29" spans="1:6" x14ac:dyDescent="0.2">
      <c r="A29" s="12" t="s">
        <v>47</v>
      </c>
      <c r="B29" s="6"/>
      <c r="C29" s="6"/>
      <c r="D29" s="6"/>
      <c r="E29" s="63">
        <v>2798.3429729999998</v>
      </c>
      <c r="F29" s="13">
        <f xml:space="preserve"> ROUND(SUM(F25:F28),2)</f>
        <v>100</v>
      </c>
    </row>
    <row r="30" spans="1:6" x14ac:dyDescent="0.2">
      <c r="A30" s="39" t="s">
        <v>109</v>
      </c>
    </row>
    <row r="31" spans="1:6" x14ac:dyDescent="0.2">
      <c r="A31" s="1"/>
    </row>
    <row r="32" spans="1:6" x14ac:dyDescent="0.2">
      <c r="A32" s="1" t="s">
        <v>48</v>
      </c>
    </row>
    <row r="33" spans="1:4" x14ac:dyDescent="0.2">
      <c r="A33" s="1" t="s">
        <v>49</v>
      </c>
    </row>
    <row r="34" spans="1:4" x14ac:dyDescent="0.2">
      <c r="A34" s="1" t="s">
        <v>50</v>
      </c>
      <c r="D34" s="66"/>
    </row>
    <row r="35" spans="1:4" x14ac:dyDescent="0.2">
      <c r="A35" s="3" t="s">
        <v>851</v>
      </c>
      <c r="D35" s="50">
        <v>10.1036</v>
      </c>
    </row>
    <row r="36" spans="1:4" x14ac:dyDescent="0.2">
      <c r="A36" s="3" t="s">
        <v>859</v>
      </c>
      <c r="D36" s="50">
        <v>10.1036</v>
      </c>
    </row>
    <row r="37" spans="1:4" x14ac:dyDescent="0.2">
      <c r="A37" s="3" t="s">
        <v>860</v>
      </c>
      <c r="D37" s="50">
        <v>10.1036</v>
      </c>
    </row>
    <row r="38" spans="1:4" x14ac:dyDescent="0.2">
      <c r="A38" s="3" t="s">
        <v>853</v>
      </c>
      <c r="D38" s="50">
        <v>10.113300000000001</v>
      </c>
    </row>
    <row r="39" spans="1:4" x14ac:dyDescent="0.2">
      <c r="A39" s="3" t="s">
        <v>862</v>
      </c>
      <c r="D39" s="50">
        <v>10.113300000000001</v>
      </c>
    </row>
    <row r="41" spans="1:4" x14ac:dyDescent="0.2">
      <c r="A41" s="1" t="s">
        <v>54</v>
      </c>
    </row>
    <row r="42" spans="1:4" x14ac:dyDescent="0.2">
      <c r="A42" s="3" t="s">
        <v>851</v>
      </c>
      <c r="D42" s="14">
        <v>10.6286</v>
      </c>
    </row>
    <row r="43" spans="1:4" x14ac:dyDescent="0.2">
      <c r="A43" s="3" t="s">
        <v>859</v>
      </c>
      <c r="D43" s="14">
        <v>10.6286</v>
      </c>
    </row>
    <row r="44" spans="1:4" x14ac:dyDescent="0.2">
      <c r="A44" s="3" t="s">
        <v>860</v>
      </c>
      <c r="D44" s="14">
        <v>10.2989</v>
      </c>
    </row>
    <row r="45" spans="1:4" x14ac:dyDescent="0.2">
      <c r="A45" s="3" t="s">
        <v>853</v>
      </c>
      <c r="D45" s="14">
        <v>10.690799999999999</v>
      </c>
    </row>
    <row r="46" spans="1:4" x14ac:dyDescent="0.2">
      <c r="A46" s="3" t="s">
        <v>862</v>
      </c>
      <c r="D46" s="14">
        <v>10.3605</v>
      </c>
    </row>
    <row r="48" spans="1:4" x14ac:dyDescent="0.2">
      <c r="A48" s="1" t="s">
        <v>55</v>
      </c>
      <c r="D48" s="15" t="s">
        <v>392</v>
      </c>
    </row>
    <row r="49" spans="1:5" x14ac:dyDescent="0.2">
      <c r="A49" s="32" t="s">
        <v>854</v>
      </c>
      <c r="B49" s="33"/>
      <c r="C49" s="92" t="s">
        <v>855</v>
      </c>
      <c r="D49" s="93"/>
    </row>
    <row r="50" spans="1:5" x14ac:dyDescent="0.2">
      <c r="A50" s="94"/>
      <c r="B50" s="95"/>
      <c r="C50" s="34" t="s">
        <v>856</v>
      </c>
      <c r="D50" s="34" t="s">
        <v>857</v>
      </c>
    </row>
    <row r="51" spans="1:5" x14ac:dyDescent="0.2">
      <c r="A51" s="41" t="s">
        <v>860</v>
      </c>
      <c r="B51" s="42"/>
      <c r="C51" s="44">
        <v>0.2341048775</v>
      </c>
      <c r="D51" s="44">
        <v>0.21678228329999999</v>
      </c>
    </row>
    <row r="52" spans="1:5" x14ac:dyDescent="0.2">
      <c r="A52" s="41" t="s">
        <v>862</v>
      </c>
      <c r="B52" s="42"/>
      <c r="C52" s="44">
        <v>0.2341048775</v>
      </c>
      <c r="D52" s="44">
        <v>0.21678228329999999</v>
      </c>
    </row>
    <row r="54" spans="1:5" x14ac:dyDescent="0.2">
      <c r="A54" s="1" t="s">
        <v>57</v>
      </c>
      <c r="D54" s="18">
        <v>2.1233366079329032</v>
      </c>
      <c r="E54" s="2" t="s">
        <v>864</v>
      </c>
    </row>
  </sheetData>
  <mergeCells count="3">
    <mergeCell ref="A1:F1"/>
    <mergeCell ref="C49:D49"/>
    <mergeCell ref="A50:B50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50495-4E7F-4897-B5BA-E5F65C83DF53}">
  <dimension ref="A1:F50"/>
  <sheetViews>
    <sheetView showGridLines="0" workbookViewId="0">
      <selection sqref="A1:F1"/>
    </sheetView>
  </sheetViews>
  <sheetFormatPr defaultRowHeight="11.25" x14ac:dyDescent="0.2"/>
  <cols>
    <col min="1" max="1" width="38.7109375" style="3" bestFit="1" customWidth="1"/>
    <col min="2" max="2" width="56.28515625" style="3" bestFit="1" customWidth="1"/>
    <col min="3" max="3" width="11.7109375" style="3" bestFit="1" customWidth="1"/>
    <col min="4" max="4" width="9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86" t="s">
        <v>761</v>
      </c>
      <c r="B1" s="86"/>
      <c r="C1" s="86"/>
      <c r="D1" s="86"/>
      <c r="E1" s="86"/>
      <c r="F1" s="86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 t="s">
        <v>84</v>
      </c>
      <c r="B7" s="9" t="s">
        <v>1347</v>
      </c>
      <c r="C7" s="9" t="s">
        <v>13</v>
      </c>
      <c r="D7" s="64">
        <v>44</v>
      </c>
      <c r="E7" s="60">
        <v>432.82580000000002</v>
      </c>
      <c r="F7" s="10">
        <v>11.913132662491501</v>
      </c>
    </row>
    <row r="8" spans="1:6" x14ac:dyDescent="0.2">
      <c r="A8" s="9" t="s">
        <v>755</v>
      </c>
      <c r="B8" s="9" t="s">
        <v>1377</v>
      </c>
      <c r="C8" s="9" t="s">
        <v>9</v>
      </c>
      <c r="D8" s="64">
        <v>41</v>
      </c>
      <c r="E8" s="60">
        <v>414.12090999999998</v>
      </c>
      <c r="F8" s="10">
        <v>11.3982977427448</v>
      </c>
    </row>
    <row r="9" spans="1:6" x14ac:dyDescent="0.2">
      <c r="A9" s="9" t="s">
        <v>756</v>
      </c>
      <c r="B9" s="9" t="s">
        <v>1378</v>
      </c>
      <c r="C9" s="9" t="s">
        <v>13</v>
      </c>
      <c r="D9" s="64">
        <v>41</v>
      </c>
      <c r="E9" s="60">
        <v>413.34847000000002</v>
      </c>
      <c r="F9" s="10">
        <v>11.377037041109601</v>
      </c>
    </row>
    <row r="10" spans="1:6" x14ac:dyDescent="0.2">
      <c r="A10" s="9" t="s">
        <v>35</v>
      </c>
      <c r="B10" s="9" t="s">
        <v>1331</v>
      </c>
      <c r="C10" s="9" t="s">
        <v>13</v>
      </c>
      <c r="D10" s="64">
        <v>40</v>
      </c>
      <c r="E10" s="60">
        <v>410.2312</v>
      </c>
      <c r="F10" s="10">
        <v>11.291237047082401</v>
      </c>
    </row>
    <row r="11" spans="1:6" x14ac:dyDescent="0.2">
      <c r="A11" s="9" t="s">
        <v>71</v>
      </c>
      <c r="B11" s="9" t="s">
        <v>1166</v>
      </c>
      <c r="C11" s="9" t="s">
        <v>13</v>
      </c>
      <c r="D11" s="64">
        <v>28</v>
      </c>
      <c r="E11" s="60">
        <v>278.21668</v>
      </c>
      <c r="F11" s="10">
        <v>7.6576586186820403</v>
      </c>
    </row>
    <row r="12" spans="1:6" x14ac:dyDescent="0.2">
      <c r="A12" s="9" t="s">
        <v>758</v>
      </c>
      <c r="B12" s="9" t="s">
        <v>1380</v>
      </c>
      <c r="C12" s="9" t="s">
        <v>13</v>
      </c>
      <c r="D12" s="64">
        <v>33</v>
      </c>
      <c r="E12" s="60">
        <v>272.35989000000001</v>
      </c>
      <c r="F12" s="10">
        <v>7.4964558524736704</v>
      </c>
    </row>
    <row r="13" spans="1:6" x14ac:dyDescent="0.2">
      <c r="A13" s="9" t="s">
        <v>759</v>
      </c>
      <c r="B13" s="9" t="s">
        <v>1382</v>
      </c>
      <c r="C13" s="9" t="s">
        <v>13</v>
      </c>
      <c r="D13" s="64">
        <v>26</v>
      </c>
      <c r="E13" s="60">
        <v>257.61241999999999</v>
      </c>
      <c r="F13" s="10">
        <v>7.0905452839583099</v>
      </c>
    </row>
    <row r="14" spans="1:6" x14ac:dyDescent="0.2">
      <c r="A14" s="9" t="s">
        <v>583</v>
      </c>
      <c r="B14" s="9" t="s">
        <v>1177</v>
      </c>
      <c r="C14" s="9" t="s">
        <v>61</v>
      </c>
      <c r="D14" s="64">
        <v>26000</v>
      </c>
      <c r="E14" s="60">
        <v>251.66986</v>
      </c>
      <c r="F14" s="10">
        <v>6.9269817772662101</v>
      </c>
    </row>
    <row r="15" spans="1:6" x14ac:dyDescent="0.2">
      <c r="A15" s="9" t="s">
        <v>581</v>
      </c>
      <c r="B15" s="9" t="s">
        <v>1173</v>
      </c>
      <c r="C15" s="9" t="s">
        <v>138</v>
      </c>
      <c r="D15" s="64">
        <v>26000</v>
      </c>
      <c r="E15" s="60">
        <v>232.04194000000001</v>
      </c>
      <c r="F15" s="10">
        <v>6.3867413044275496</v>
      </c>
    </row>
    <row r="16" spans="1:6" x14ac:dyDescent="0.2">
      <c r="A16" s="9" t="s">
        <v>89</v>
      </c>
      <c r="B16" s="9" t="s">
        <v>1350</v>
      </c>
      <c r="C16" s="9" t="s">
        <v>9</v>
      </c>
      <c r="D16" s="64">
        <v>140</v>
      </c>
      <c r="E16" s="60">
        <v>141.82924</v>
      </c>
      <c r="F16" s="10">
        <v>3.9037195831217799</v>
      </c>
    </row>
    <row r="17" spans="1:6" x14ac:dyDescent="0.2">
      <c r="A17" s="8" t="s">
        <v>45</v>
      </c>
      <c r="B17" s="9"/>
      <c r="C17" s="9"/>
      <c r="D17" s="64"/>
      <c r="E17" s="61">
        <f>SUM(E7:E16)</f>
        <v>3104.25641</v>
      </c>
      <c r="F17" s="11">
        <f>SUM(F7:F16)</f>
        <v>85.441806913357865</v>
      </c>
    </row>
    <row r="18" spans="1:6" x14ac:dyDescent="0.2">
      <c r="A18" s="9"/>
      <c r="B18" s="9"/>
      <c r="C18" s="9"/>
      <c r="D18" s="64"/>
      <c r="E18" s="60"/>
      <c r="F18" s="10"/>
    </row>
    <row r="19" spans="1:6" x14ac:dyDescent="0.2">
      <c r="A19" s="8" t="s">
        <v>98</v>
      </c>
      <c r="B19" s="9"/>
      <c r="C19" s="9"/>
      <c r="D19" s="64"/>
      <c r="E19" s="60"/>
      <c r="F19" s="10"/>
    </row>
    <row r="20" spans="1:6" x14ac:dyDescent="0.2">
      <c r="A20" s="9" t="s">
        <v>600</v>
      </c>
      <c r="B20" s="9" t="s">
        <v>1210</v>
      </c>
      <c r="C20" s="9" t="s">
        <v>13</v>
      </c>
      <c r="D20" s="64">
        <v>34</v>
      </c>
      <c r="E20" s="60">
        <v>334.49471999999997</v>
      </c>
      <c r="F20" s="10">
        <v>9.2066599871425296</v>
      </c>
    </row>
    <row r="21" spans="1:6" x14ac:dyDescent="0.2">
      <c r="A21" s="8" t="s">
        <v>45</v>
      </c>
      <c r="B21" s="9"/>
      <c r="C21" s="9"/>
      <c r="D21" s="64"/>
      <c r="E21" s="61">
        <f>SUM(E20:E20)</f>
        <v>334.49471999999997</v>
      </c>
      <c r="F21" s="11">
        <f>SUM(F20:F20)</f>
        <v>9.2066599871425296</v>
      </c>
    </row>
    <row r="22" spans="1:6" x14ac:dyDescent="0.2">
      <c r="A22" s="9"/>
      <c r="B22" s="9"/>
      <c r="C22" s="9"/>
      <c r="D22" s="9"/>
      <c r="E22" s="60"/>
      <c r="F22" s="10"/>
    </row>
    <row r="23" spans="1:6" x14ac:dyDescent="0.2">
      <c r="A23" s="8" t="s">
        <v>45</v>
      </c>
      <c r="B23" s="9"/>
      <c r="C23" s="9"/>
      <c r="D23" s="9"/>
      <c r="E23" s="61">
        <v>3438.7511300000001</v>
      </c>
      <c r="F23" s="11">
        <v>94.648466900500395</v>
      </c>
    </row>
    <row r="24" spans="1:6" x14ac:dyDescent="0.2">
      <c r="A24" s="9"/>
      <c r="B24" s="9"/>
      <c r="C24" s="9"/>
      <c r="D24" s="9"/>
      <c r="E24" s="60"/>
      <c r="F24" s="10"/>
    </row>
    <row r="25" spans="1:6" x14ac:dyDescent="0.2">
      <c r="A25" s="8" t="s">
        <v>46</v>
      </c>
      <c r="B25" s="9"/>
      <c r="C25" s="9"/>
      <c r="D25" s="9"/>
      <c r="E25" s="61">
        <v>194.4320711</v>
      </c>
      <c r="F25" s="11">
        <v>5.35</v>
      </c>
    </row>
    <row r="26" spans="1:6" x14ac:dyDescent="0.2">
      <c r="A26" s="9"/>
      <c r="B26" s="9"/>
      <c r="C26" s="9"/>
      <c r="D26" s="9"/>
      <c r="E26" s="60"/>
      <c r="F26" s="10"/>
    </row>
    <row r="27" spans="1:6" x14ac:dyDescent="0.2">
      <c r="A27" s="12" t="s">
        <v>47</v>
      </c>
      <c r="B27" s="6"/>
      <c r="C27" s="6"/>
      <c r="D27" s="6"/>
      <c r="E27" s="63">
        <v>3633.1820711</v>
      </c>
      <c r="F27" s="13">
        <f xml:space="preserve"> ROUND(SUM(F23:F26),2)</f>
        <v>100</v>
      </c>
    </row>
    <row r="28" spans="1:6" x14ac:dyDescent="0.2">
      <c r="A28" s="39" t="s">
        <v>109</v>
      </c>
    </row>
    <row r="29" spans="1:6" x14ac:dyDescent="0.2">
      <c r="A29" s="1"/>
    </row>
    <row r="30" spans="1:6" x14ac:dyDescent="0.2">
      <c r="A30" s="1" t="s">
        <v>48</v>
      </c>
    </row>
    <row r="31" spans="1:6" x14ac:dyDescent="0.2">
      <c r="A31" s="1" t="s">
        <v>49</v>
      </c>
    </row>
    <row r="32" spans="1:6" x14ac:dyDescent="0.2">
      <c r="A32" s="1" t="s">
        <v>50</v>
      </c>
      <c r="D32" s="66"/>
    </row>
    <row r="33" spans="1:4" x14ac:dyDescent="0.2">
      <c r="A33" s="3" t="s">
        <v>53</v>
      </c>
      <c r="D33" s="50">
        <v>10.055199999999999</v>
      </c>
    </row>
    <row r="34" spans="1:4" x14ac:dyDescent="0.2">
      <c r="A34" s="3" t="s">
        <v>52</v>
      </c>
      <c r="D34" s="50">
        <v>10.055199999999999</v>
      </c>
    </row>
    <row r="35" spans="1:4" x14ac:dyDescent="0.2">
      <c r="A35" s="3" t="s">
        <v>354</v>
      </c>
      <c r="D35" s="50">
        <v>10.055199999999999</v>
      </c>
    </row>
    <row r="36" spans="1:4" x14ac:dyDescent="0.2">
      <c r="A36" s="3" t="s">
        <v>51</v>
      </c>
      <c r="D36" s="50">
        <v>10.069000000000001</v>
      </c>
    </row>
    <row r="38" spans="1:4" x14ac:dyDescent="0.2">
      <c r="A38" s="1" t="s">
        <v>54</v>
      </c>
    </row>
    <row r="39" spans="1:4" x14ac:dyDescent="0.2">
      <c r="A39" s="3" t="s">
        <v>53</v>
      </c>
      <c r="D39" s="14">
        <v>10.5114</v>
      </c>
    </row>
    <row r="40" spans="1:4" x14ac:dyDescent="0.2">
      <c r="A40" s="3" t="s">
        <v>52</v>
      </c>
      <c r="D40" s="14">
        <v>10.5114</v>
      </c>
    </row>
    <row r="41" spans="1:4" x14ac:dyDescent="0.2">
      <c r="A41" s="3" t="s">
        <v>354</v>
      </c>
      <c r="D41" s="14">
        <v>10.1363</v>
      </c>
    </row>
    <row r="42" spans="1:4" x14ac:dyDescent="0.2">
      <c r="A42" s="3" t="s">
        <v>51</v>
      </c>
      <c r="D42" s="14">
        <v>10.577299999999999</v>
      </c>
    </row>
    <row r="45" spans="1:4" x14ac:dyDescent="0.2">
      <c r="A45" s="1" t="s">
        <v>55</v>
      </c>
      <c r="D45" s="15" t="s">
        <v>392</v>
      </c>
    </row>
    <row r="46" spans="1:4" x14ac:dyDescent="0.2">
      <c r="A46" s="32" t="s">
        <v>854</v>
      </c>
      <c r="B46" s="33"/>
      <c r="C46" s="92" t="s">
        <v>855</v>
      </c>
      <c r="D46" s="93"/>
    </row>
    <row r="47" spans="1:4" x14ac:dyDescent="0.2">
      <c r="A47" s="51"/>
      <c r="B47" s="52"/>
      <c r="C47" s="34" t="s">
        <v>856</v>
      </c>
      <c r="D47" s="34" t="s">
        <v>857</v>
      </c>
    </row>
    <row r="48" spans="1:4" x14ac:dyDescent="0.2">
      <c r="A48" s="41" t="s">
        <v>860</v>
      </c>
      <c r="B48" s="42"/>
      <c r="C48" s="44">
        <v>0.26651939899999999</v>
      </c>
      <c r="D48" s="44">
        <v>0.24679829180000001</v>
      </c>
    </row>
    <row r="49" spans="1:5" x14ac:dyDescent="0.2">
      <c r="A49" s="45"/>
      <c r="B49" s="45"/>
      <c r="C49" s="46"/>
      <c r="D49" s="46"/>
    </row>
    <row r="50" spans="1:5" x14ac:dyDescent="0.2">
      <c r="A50" s="1" t="s">
        <v>57</v>
      </c>
      <c r="D50" s="18">
        <v>2.144705238205546</v>
      </c>
      <c r="E50" s="2" t="s">
        <v>858</v>
      </c>
    </row>
  </sheetData>
  <mergeCells count="2">
    <mergeCell ref="A1:F1"/>
    <mergeCell ref="C46:D4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D75AA-B085-4CF9-8A4F-D980B46FFF49}">
  <dimension ref="A1:J105"/>
  <sheetViews>
    <sheetView showGridLines="0" workbookViewId="0">
      <selection sqref="A1:F1"/>
    </sheetView>
  </sheetViews>
  <sheetFormatPr defaultColWidth="9.140625" defaultRowHeight="11.25" x14ac:dyDescent="0.2"/>
  <cols>
    <col min="1" max="1" width="59.140625" style="2" bestFit="1" customWidth="1"/>
    <col min="2" max="2" width="35.85546875" style="2" bestFit="1" customWidth="1"/>
    <col min="3" max="3" width="39.85546875" style="2" customWidth="1"/>
    <col min="4" max="4" width="11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89" t="s">
        <v>1778</v>
      </c>
      <c r="B1" s="89"/>
      <c r="C1" s="89"/>
      <c r="D1" s="89"/>
      <c r="E1" s="89"/>
      <c r="F1" s="89"/>
    </row>
    <row r="3" spans="1:6" s="1" customFormat="1" x14ac:dyDescent="0.2">
      <c r="A3" s="5" t="s">
        <v>0</v>
      </c>
      <c r="B3" s="5" t="s">
        <v>1</v>
      </c>
      <c r="C3" s="5" t="s">
        <v>839</v>
      </c>
      <c r="D3" s="5" t="s">
        <v>3</v>
      </c>
      <c r="E3" s="5" t="s">
        <v>4</v>
      </c>
      <c r="F3" s="5" t="s">
        <v>5</v>
      </c>
    </row>
    <row r="4" spans="1:6" ht="11.25" customHeight="1" x14ac:dyDescent="0.2">
      <c r="A4" s="7"/>
      <c r="B4" s="7"/>
      <c r="C4" s="7"/>
      <c r="D4" s="7"/>
      <c r="E4" s="7"/>
      <c r="F4" s="7"/>
    </row>
    <row r="5" spans="1:6" x14ac:dyDescent="0.2">
      <c r="A5" s="11" t="s">
        <v>261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ht="11.25" customHeight="1" x14ac:dyDescent="0.2">
      <c r="A8" s="10" t="s">
        <v>265</v>
      </c>
      <c r="B8" s="10" t="s">
        <v>266</v>
      </c>
      <c r="C8" s="10" t="s">
        <v>264</v>
      </c>
      <c r="D8" s="108">
        <v>1049265</v>
      </c>
      <c r="E8" s="107">
        <v>24316.191742499999</v>
      </c>
      <c r="F8" s="10">
        <v>3.5297334882100837</v>
      </c>
    </row>
    <row r="9" spans="1:6" ht="11.25" customHeight="1" x14ac:dyDescent="0.2">
      <c r="A9" s="10" t="s">
        <v>1777</v>
      </c>
      <c r="B9" s="10" t="s">
        <v>1776</v>
      </c>
      <c r="C9" s="10" t="s">
        <v>280</v>
      </c>
      <c r="D9" s="108">
        <v>2744401</v>
      </c>
      <c r="E9" s="107">
        <v>21252.641344</v>
      </c>
      <c r="F9" s="10">
        <v>3.0850291303519053</v>
      </c>
    </row>
    <row r="10" spans="1:6" ht="11.25" customHeight="1" x14ac:dyDescent="0.2">
      <c r="A10" s="10" t="s">
        <v>1683</v>
      </c>
      <c r="B10" s="10" t="s">
        <v>1682</v>
      </c>
      <c r="C10" s="10" t="s">
        <v>264</v>
      </c>
      <c r="D10" s="108">
        <v>9688196</v>
      </c>
      <c r="E10" s="107">
        <v>19647.661488000002</v>
      </c>
      <c r="F10" s="10">
        <v>2.8520505782160375</v>
      </c>
    </row>
    <row r="11" spans="1:6" ht="11.25" customHeight="1" x14ac:dyDescent="0.2">
      <c r="A11" s="10" t="s">
        <v>270</v>
      </c>
      <c r="B11" s="10" t="s">
        <v>271</v>
      </c>
      <c r="C11" s="10" t="s">
        <v>264</v>
      </c>
      <c r="D11" s="108">
        <v>1350892</v>
      </c>
      <c r="E11" s="107">
        <v>18730.793025999999</v>
      </c>
      <c r="F11" s="10">
        <v>2.7189581372254259</v>
      </c>
    </row>
    <row r="12" spans="1:6" ht="11.25" customHeight="1" x14ac:dyDescent="0.2">
      <c r="A12" s="10" t="s">
        <v>287</v>
      </c>
      <c r="B12" s="10" t="s">
        <v>288</v>
      </c>
      <c r="C12" s="10" t="s">
        <v>289</v>
      </c>
      <c r="D12" s="108">
        <v>4188311</v>
      </c>
      <c r="E12" s="107">
        <v>18472.545665500002</v>
      </c>
      <c r="F12" s="10">
        <v>2.6814710024696367</v>
      </c>
    </row>
    <row r="13" spans="1:6" ht="11.25" customHeight="1" x14ac:dyDescent="0.2">
      <c r="A13" s="10" t="s">
        <v>1721</v>
      </c>
      <c r="B13" s="10" t="s">
        <v>1720</v>
      </c>
      <c r="C13" s="10" t="s">
        <v>309</v>
      </c>
      <c r="D13" s="108">
        <v>4145052</v>
      </c>
      <c r="E13" s="107">
        <v>18248.59143</v>
      </c>
      <c r="F13" s="10">
        <v>2.6489618508211406</v>
      </c>
    </row>
    <row r="14" spans="1:6" ht="11.25" customHeight="1" x14ac:dyDescent="0.2">
      <c r="A14" s="10" t="s">
        <v>1600</v>
      </c>
      <c r="B14" s="10" t="s">
        <v>1599</v>
      </c>
      <c r="C14" s="10" t="s">
        <v>269</v>
      </c>
      <c r="D14" s="108">
        <v>938016</v>
      </c>
      <c r="E14" s="107">
        <v>18134.194319999999</v>
      </c>
      <c r="F14" s="10">
        <v>2.6323559894100503</v>
      </c>
    </row>
    <row r="15" spans="1:6" ht="11.25" customHeight="1" x14ac:dyDescent="0.2">
      <c r="A15" s="10" t="s">
        <v>293</v>
      </c>
      <c r="B15" s="10" t="s">
        <v>294</v>
      </c>
      <c r="C15" s="10" t="s">
        <v>295</v>
      </c>
      <c r="D15" s="108">
        <v>2814830</v>
      </c>
      <c r="E15" s="107">
        <v>16964.98041</v>
      </c>
      <c r="F15" s="10">
        <v>2.462633134091599</v>
      </c>
    </row>
    <row r="16" spans="1:6" ht="11.25" customHeight="1" x14ac:dyDescent="0.2">
      <c r="A16" s="10" t="s">
        <v>1596</v>
      </c>
      <c r="B16" s="10" t="s">
        <v>1595</v>
      </c>
      <c r="C16" s="10" t="s">
        <v>269</v>
      </c>
      <c r="D16" s="108">
        <v>1682430</v>
      </c>
      <c r="E16" s="107">
        <v>16508.844375000001</v>
      </c>
      <c r="F16" s="10">
        <v>2.3964205192640549</v>
      </c>
    </row>
    <row r="17" spans="1:6" ht="11.25" customHeight="1" x14ac:dyDescent="0.2">
      <c r="A17" s="10" t="s">
        <v>389</v>
      </c>
      <c r="B17" s="10" t="s">
        <v>390</v>
      </c>
      <c r="C17" s="10" t="s">
        <v>298</v>
      </c>
      <c r="D17" s="108">
        <v>7794904</v>
      </c>
      <c r="E17" s="107">
        <v>16061.399692000001</v>
      </c>
      <c r="F17" s="10">
        <v>2.3314695393395861</v>
      </c>
    </row>
    <row r="18" spans="1:6" ht="11.25" customHeight="1" x14ac:dyDescent="0.2">
      <c r="A18" s="10" t="s">
        <v>371</v>
      </c>
      <c r="B18" s="10" t="s">
        <v>372</v>
      </c>
      <c r="C18" s="10" t="s">
        <v>1560</v>
      </c>
      <c r="D18" s="108">
        <v>10191506</v>
      </c>
      <c r="E18" s="107">
        <v>15730.589511</v>
      </c>
      <c r="F18" s="10">
        <v>2.283449200197595</v>
      </c>
    </row>
    <row r="19" spans="1:6" ht="11.25" customHeight="1" x14ac:dyDescent="0.2">
      <c r="A19" s="10" t="s">
        <v>1553</v>
      </c>
      <c r="B19" s="10" t="s">
        <v>1552</v>
      </c>
      <c r="C19" s="10" t="s">
        <v>309</v>
      </c>
      <c r="D19" s="108">
        <v>783689</v>
      </c>
      <c r="E19" s="107">
        <v>15477.074060999999</v>
      </c>
      <c r="F19" s="10">
        <v>2.2466489486154506</v>
      </c>
    </row>
    <row r="20" spans="1:6" ht="11.25" customHeight="1" x14ac:dyDescent="0.2">
      <c r="A20" s="10" t="s">
        <v>1678</v>
      </c>
      <c r="B20" s="10" t="s">
        <v>1677</v>
      </c>
      <c r="C20" s="10" t="s">
        <v>380</v>
      </c>
      <c r="D20" s="108">
        <v>3084425</v>
      </c>
      <c r="E20" s="107">
        <v>15321.881187499999</v>
      </c>
      <c r="F20" s="10">
        <v>2.2241211824041378</v>
      </c>
    </row>
    <row r="21" spans="1:6" ht="11.25" customHeight="1" x14ac:dyDescent="0.2">
      <c r="A21" s="10" t="s">
        <v>1670</v>
      </c>
      <c r="B21" s="10" t="s">
        <v>1669</v>
      </c>
      <c r="C21" s="10" t="s">
        <v>1642</v>
      </c>
      <c r="D21" s="108">
        <v>1445498</v>
      </c>
      <c r="E21" s="107">
        <v>15093.167367</v>
      </c>
      <c r="F21" s="10">
        <v>2.1909211303571587</v>
      </c>
    </row>
    <row r="22" spans="1:6" ht="11.25" customHeight="1" x14ac:dyDescent="0.2">
      <c r="A22" s="10" t="s">
        <v>1526</v>
      </c>
      <c r="B22" s="10" t="s">
        <v>1525</v>
      </c>
      <c r="C22" s="10" t="s">
        <v>380</v>
      </c>
      <c r="D22" s="108">
        <v>11253507</v>
      </c>
      <c r="E22" s="107">
        <v>14674.573128</v>
      </c>
      <c r="F22" s="10">
        <v>2.1301580750639366</v>
      </c>
    </row>
    <row r="23" spans="1:6" ht="11.25" customHeight="1" x14ac:dyDescent="0.2">
      <c r="A23" s="10" t="s">
        <v>1775</v>
      </c>
      <c r="B23" s="10" t="s">
        <v>1774</v>
      </c>
      <c r="C23" s="10" t="s">
        <v>295</v>
      </c>
      <c r="D23" s="108">
        <v>6026546</v>
      </c>
      <c r="E23" s="107">
        <v>14322.086568999999</v>
      </c>
      <c r="F23" s="10">
        <v>2.0789911972640858</v>
      </c>
    </row>
    <row r="24" spans="1:6" ht="11.25" customHeight="1" x14ac:dyDescent="0.2">
      <c r="A24" s="10" t="s">
        <v>1685</v>
      </c>
      <c r="B24" s="10" t="s">
        <v>1684</v>
      </c>
      <c r="C24" s="10" t="s">
        <v>309</v>
      </c>
      <c r="D24" s="108">
        <v>264692</v>
      </c>
      <c r="E24" s="107">
        <v>14271.663256</v>
      </c>
      <c r="F24" s="10">
        <v>2.0716717593205396</v>
      </c>
    </row>
    <row r="25" spans="1:6" ht="11.25" customHeight="1" x14ac:dyDescent="0.2">
      <c r="A25" s="10" t="s">
        <v>1533</v>
      </c>
      <c r="B25" s="10" t="s">
        <v>1532</v>
      </c>
      <c r="C25" s="10" t="s">
        <v>1531</v>
      </c>
      <c r="D25" s="108">
        <v>2431964</v>
      </c>
      <c r="E25" s="107">
        <v>14036.080226</v>
      </c>
      <c r="F25" s="10">
        <v>2.0374745742082174</v>
      </c>
    </row>
    <row r="26" spans="1:6" ht="11.25" customHeight="1" x14ac:dyDescent="0.2">
      <c r="A26" s="10" t="s">
        <v>1773</v>
      </c>
      <c r="B26" s="10" t="s">
        <v>1772</v>
      </c>
      <c r="C26" s="10" t="s">
        <v>1493</v>
      </c>
      <c r="D26" s="108">
        <v>2706125</v>
      </c>
      <c r="E26" s="107">
        <v>13728.172124999999</v>
      </c>
      <c r="F26" s="10">
        <v>1.9927786963791532</v>
      </c>
    </row>
    <row r="27" spans="1:6" ht="11.25" customHeight="1" x14ac:dyDescent="0.2">
      <c r="A27" s="10" t="s">
        <v>272</v>
      </c>
      <c r="B27" s="10" t="s">
        <v>273</v>
      </c>
      <c r="C27" s="10" t="s">
        <v>274</v>
      </c>
      <c r="D27" s="108">
        <v>6772160</v>
      </c>
      <c r="E27" s="107">
        <v>13537.547839999999</v>
      </c>
      <c r="F27" s="10">
        <v>1.9651077136218251</v>
      </c>
    </row>
    <row r="28" spans="1:6" ht="11.25" customHeight="1" x14ac:dyDescent="0.2">
      <c r="A28" s="10" t="s">
        <v>1771</v>
      </c>
      <c r="B28" s="10" t="s">
        <v>1770</v>
      </c>
      <c r="C28" s="10" t="s">
        <v>309</v>
      </c>
      <c r="D28" s="108">
        <v>740261</v>
      </c>
      <c r="E28" s="107">
        <v>13433.516367</v>
      </c>
      <c r="F28" s="10">
        <v>1.9500065259866695</v>
      </c>
    </row>
    <row r="29" spans="1:6" ht="11.25" customHeight="1" x14ac:dyDescent="0.2">
      <c r="A29" s="10" t="s">
        <v>1514</v>
      </c>
      <c r="B29" s="10" t="s">
        <v>1513</v>
      </c>
      <c r="C29" s="10" t="s">
        <v>289</v>
      </c>
      <c r="D29" s="108">
        <v>3445000</v>
      </c>
      <c r="E29" s="107">
        <v>13339.04</v>
      </c>
      <c r="F29" s="10">
        <v>1.9362923556109901</v>
      </c>
    </row>
    <row r="30" spans="1:6" ht="11.25" customHeight="1" x14ac:dyDescent="0.2">
      <c r="A30" s="10" t="s">
        <v>1769</v>
      </c>
      <c r="B30" s="10" t="s">
        <v>1768</v>
      </c>
      <c r="C30" s="10" t="s">
        <v>298</v>
      </c>
      <c r="D30" s="108">
        <v>212336</v>
      </c>
      <c r="E30" s="107">
        <v>13286.500528</v>
      </c>
      <c r="F30" s="10">
        <v>1.9286657364538817</v>
      </c>
    </row>
    <row r="31" spans="1:6" ht="11.25" customHeight="1" x14ac:dyDescent="0.2">
      <c r="A31" s="10" t="s">
        <v>299</v>
      </c>
      <c r="B31" s="10" t="s">
        <v>300</v>
      </c>
      <c r="C31" s="10" t="s">
        <v>301</v>
      </c>
      <c r="D31" s="108">
        <v>3493744</v>
      </c>
      <c r="E31" s="107">
        <v>13270.986584</v>
      </c>
      <c r="F31" s="10">
        <v>1.9264137354723585</v>
      </c>
    </row>
    <row r="32" spans="1:6" ht="11.25" customHeight="1" x14ac:dyDescent="0.2">
      <c r="A32" s="10" t="s">
        <v>1767</v>
      </c>
      <c r="B32" s="10" t="s">
        <v>1766</v>
      </c>
      <c r="C32" s="10" t="s">
        <v>289</v>
      </c>
      <c r="D32" s="108">
        <v>167964</v>
      </c>
      <c r="E32" s="107">
        <v>12224.755848000001</v>
      </c>
      <c r="F32" s="10">
        <v>1.7745430928832322</v>
      </c>
    </row>
    <row r="33" spans="1:6" ht="11.25" customHeight="1" x14ac:dyDescent="0.2">
      <c r="A33" s="10" t="s">
        <v>1765</v>
      </c>
      <c r="B33" s="10" t="s">
        <v>1764</v>
      </c>
      <c r="C33" s="10" t="s">
        <v>274</v>
      </c>
      <c r="D33" s="108">
        <v>3889567</v>
      </c>
      <c r="E33" s="107">
        <v>12166.565576000001</v>
      </c>
      <c r="F33" s="10">
        <v>1.7660962047380189</v>
      </c>
    </row>
    <row r="34" spans="1:6" ht="11.25" customHeight="1" x14ac:dyDescent="0.2">
      <c r="A34" s="10" t="s">
        <v>1763</v>
      </c>
      <c r="B34" s="10" t="s">
        <v>1762</v>
      </c>
      <c r="C34" s="10" t="s">
        <v>380</v>
      </c>
      <c r="D34" s="108">
        <v>794058</v>
      </c>
      <c r="E34" s="107">
        <v>11466.19752</v>
      </c>
      <c r="F34" s="10">
        <v>1.664430919009291</v>
      </c>
    </row>
    <row r="35" spans="1:6" ht="11.25" customHeight="1" x14ac:dyDescent="0.2">
      <c r="A35" s="10" t="s">
        <v>1761</v>
      </c>
      <c r="B35" s="10" t="s">
        <v>1760</v>
      </c>
      <c r="C35" s="10" t="s">
        <v>1759</v>
      </c>
      <c r="D35" s="108">
        <v>2634460</v>
      </c>
      <c r="E35" s="107">
        <v>11442.77701</v>
      </c>
      <c r="F35" s="10">
        <v>1.6610312025021428</v>
      </c>
    </row>
    <row r="36" spans="1:6" ht="11.25" customHeight="1" x14ac:dyDescent="0.2">
      <c r="A36" s="10" t="s">
        <v>1758</v>
      </c>
      <c r="B36" s="10" t="s">
        <v>1757</v>
      </c>
      <c r="C36" s="10" t="s">
        <v>292</v>
      </c>
      <c r="D36" s="108">
        <v>1629004</v>
      </c>
      <c r="E36" s="107">
        <v>11423.39055</v>
      </c>
      <c r="F36" s="10">
        <v>1.6582170678792345</v>
      </c>
    </row>
    <row r="37" spans="1:6" ht="11.25" customHeight="1" x14ac:dyDescent="0.2">
      <c r="A37" s="10" t="s">
        <v>1756</v>
      </c>
      <c r="B37" s="10" t="s">
        <v>1755</v>
      </c>
      <c r="C37" s="10" t="s">
        <v>1639</v>
      </c>
      <c r="D37" s="108">
        <v>937865</v>
      </c>
      <c r="E37" s="107">
        <v>11409.127725</v>
      </c>
      <c r="F37" s="10">
        <v>1.6561466790793722</v>
      </c>
    </row>
    <row r="38" spans="1:6" ht="11.25" customHeight="1" x14ac:dyDescent="0.2">
      <c r="A38" s="10" t="s">
        <v>1524</v>
      </c>
      <c r="B38" s="10" t="s">
        <v>1523</v>
      </c>
      <c r="C38" s="10" t="s">
        <v>280</v>
      </c>
      <c r="D38" s="108">
        <v>1217476</v>
      </c>
      <c r="E38" s="107">
        <v>10998.069446</v>
      </c>
      <c r="F38" s="10">
        <v>1.5964775422195747</v>
      </c>
    </row>
    <row r="39" spans="1:6" ht="11.25" customHeight="1" x14ac:dyDescent="0.2">
      <c r="A39" s="10" t="s">
        <v>307</v>
      </c>
      <c r="B39" s="10" t="s">
        <v>308</v>
      </c>
      <c r="C39" s="10" t="s">
        <v>309</v>
      </c>
      <c r="D39" s="108">
        <v>1451671</v>
      </c>
      <c r="E39" s="107">
        <v>10548.567321500001</v>
      </c>
      <c r="F39" s="10">
        <v>1.5312279045019992</v>
      </c>
    </row>
    <row r="40" spans="1:6" ht="11.25" customHeight="1" x14ac:dyDescent="0.2">
      <c r="A40" s="10" t="s">
        <v>1699</v>
      </c>
      <c r="B40" s="10" t="s">
        <v>1698</v>
      </c>
      <c r="C40" s="10" t="s">
        <v>1493</v>
      </c>
      <c r="D40" s="108">
        <v>1743720</v>
      </c>
      <c r="E40" s="107">
        <v>10376.005859999999</v>
      </c>
      <c r="F40" s="10">
        <v>1.5061789175602469</v>
      </c>
    </row>
    <row r="41" spans="1:6" ht="11.25" customHeight="1" x14ac:dyDescent="0.2">
      <c r="A41" s="10" t="s">
        <v>1754</v>
      </c>
      <c r="B41" s="10" t="s">
        <v>1753</v>
      </c>
      <c r="C41" s="10" t="s">
        <v>1566</v>
      </c>
      <c r="D41" s="108">
        <v>11787252</v>
      </c>
      <c r="E41" s="107">
        <v>10272.590118</v>
      </c>
      <c r="F41" s="10">
        <v>1.491167109312844</v>
      </c>
    </row>
    <row r="42" spans="1:6" ht="11.25" customHeight="1" x14ac:dyDescent="0.2">
      <c r="A42" s="10" t="s">
        <v>330</v>
      </c>
      <c r="B42" s="10" t="s">
        <v>331</v>
      </c>
      <c r="C42" s="10" t="s">
        <v>264</v>
      </c>
      <c r="D42" s="108">
        <v>12530441</v>
      </c>
      <c r="E42" s="107">
        <v>9698.561334</v>
      </c>
      <c r="F42" s="10">
        <v>1.4078412068221196</v>
      </c>
    </row>
    <row r="43" spans="1:6" ht="11.25" customHeight="1" x14ac:dyDescent="0.2">
      <c r="A43" s="10" t="s">
        <v>360</v>
      </c>
      <c r="B43" s="10" t="s">
        <v>361</v>
      </c>
      <c r="C43" s="10" t="s">
        <v>274</v>
      </c>
      <c r="D43" s="108">
        <v>3927799</v>
      </c>
      <c r="E43" s="107">
        <v>9471.8872885000001</v>
      </c>
      <c r="F43" s="10">
        <v>1.3749372481026716</v>
      </c>
    </row>
    <row r="44" spans="1:6" ht="11.25" customHeight="1" x14ac:dyDescent="0.2">
      <c r="A44" s="10" t="s">
        <v>1752</v>
      </c>
      <c r="B44" s="10" t="s">
        <v>1751</v>
      </c>
      <c r="C44" s="10" t="s">
        <v>329</v>
      </c>
      <c r="D44" s="108">
        <v>2569496</v>
      </c>
      <c r="E44" s="107">
        <v>9139.6972719999994</v>
      </c>
      <c r="F44" s="10">
        <v>1.3267166123178444</v>
      </c>
    </row>
    <row r="45" spans="1:6" ht="11.25" customHeight="1" x14ac:dyDescent="0.2">
      <c r="A45" s="10" t="s">
        <v>836</v>
      </c>
      <c r="B45" s="10" t="s">
        <v>835</v>
      </c>
      <c r="C45" s="10" t="s">
        <v>264</v>
      </c>
      <c r="D45" s="108">
        <v>4899451</v>
      </c>
      <c r="E45" s="107">
        <v>8231.0776800000003</v>
      </c>
      <c r="F45" s="10">
        <v>1.1948215756324476</v>
      </c>
    </row>
    <row r="46" spans="1:6" ht="11.25" customHeight="1" x14ac:dyDescent="0.2">
      <c r="A46" s="10" t="s">
        <v>1750</v>
      </c>
      <c r="B46" s="10" t="s">
        <v>1749</v>
      </c>
      <c r="C46" s="10" t="s">
        <v>286</v>
      </c>
      <c r="D46" s="108">
        <v>145666</v>
      </c>
      <c r="E46" s="107">
        <v>8173.3920930000004</v>
      </c>
      <c r="F46" s="10">
        <v>1.186447947460028</v>
      </c>
    </row>
    <row r="47" spans="1:6" ht="11.25" customHeight="1" x14ac:dyDescent="0.2">
      <c r="A47" s="10" t="s">
        <v>1748</v>
      </c>
      <c r="B47" s="10" t="s">
        <v>1747</v>
      </c>
      <c r="C47" s="10" t="s">
        <v>1531</v>
      </c>
      <c r="D47" s="108">
        <v>501074</v>
      </c>
      <c r="E47" s="107">
        <v>8130.6772609999998</v>
      </c>
      <c r="F47" s="10">
        <v>1.1802474710634649</v>
      </c>
    </row>
    <row r="48" spans="1:6" ht="11.25" customHeight="1" x14ac:dyDescent="0.2">
      <c r="A48" s="10" t="s">
        <v>296</v>
      </c>
      <c r="B48" s="10" t="s">
        <v>297</v>
      </c>
      <c r="C48" s="10" t="s">
        <v>298</v>
      </c>
      <c r="D48" s="108">
        <v>876836</v>
      </c>
      <c r="E48" s="107">
        <v>8017.3499659999998</v>
      </c>
      <c r="F48" s="10">
        <v>1.1637969037819687</v>
      </c>
    </row>
    <row r="49" spans="1:6" ht="11.25" customHeight="1" x14ac:dyDescent="0.2">
      <c r="A49" s="10" t="s">
        <v>305</v>
      </c>
      <c r="B49" s="10" t="s">
        <v>306</v>
      </c>
      <c r="C49" s="10" t="s">
        <v>286</v>
      </c>
      <c r="D49" s="108">
        <v>2456836</v>
      </c>
      <c r="E49" s="107">
        <v>7995.7727619999996</v>
      </c>
      <c r="F49" s="10">
        <v>1.1606647612019434</v>
      </c>
    </row>
    <row r="50" spans="1:6" ht="11.25" customHeight="1" x14ac:dyDescent="0.2">
      <c r="A50" s="10" t="s">
        <v>1746</v>
      </c>
      <c r="B50" s="10" t="s">
        <v>1745</v>
      </c>
      <c r="C50" s="10" t="s">
        <v>264</v>
      </c>
      <c r="D50" s="108">
        <v>1170000</v>
      </c>
      <c r="E50" s="107">
        <v>7942.5450000000001</v>
      </c>
      <c r="F50" s="10">
        <v>1.1529382300072788</v>
      </c>
    </row>
    <row r="51" spans="1:6" ht="11.25" customHeight="1" x14ac:dyDescent="0.2">
      <c r="A51" s="10" t="s">
        <v>1744</v>
      </c>
      <c r="B51" s="10" t="s">
        <v>1743</v>
      </c>
      <c r="C51" s="10" t="s">
        <v>1642</v>
      </c>
      <c r="D51" s="108">
        <v>191626</v>
      </c>
      <c r="E51" s="107">
        <v>7879.373681</v>
      </c>
      <c r="F51" s="10">
        <v>1.1437682940843366</v>
      </c>
    </row>
    <row r="52" spans="1:6" ht="11.25" customHeight="1" x14ac:dyDescent="0.2">
      <c r="A52" s="10" t="s">
        <v>1535</v>
      </c>
      <c r="B52" s="10" t="s">
        <v>1534</v>
      </c>
      <c r="C52" s="10" t="s">
        <v>283</v>
      </c>
      <c r="D52" s="108">
        <v>6934152</v>
      </c>
      <c r="E52" s="107">
        <v>7093.6374960000003</v>
      </c>
      <c r="F52" s="10">
        <v>1.0297109879706701</v>
      </c>
    </row>
    <row r="53" spans="1:6" ht="11.25" customHeight="1" x14ac:dyDescent="0.2">
      <c r="A53" s="10" t="s">
        <v>828</v>
      </c>
      <c r="B53" s="10" t="s">
        <v>827</v>
      </c>
      <c r="C53" s="10" t="s">
        <v>283</v>
      </c>
      <c r="D53" s="108">
        <v>8077840</v>
      </c>
      <c r="E53" s="107">
        <v>7023.6818800000001</v>
      </c>
      <c r="F53" s="10">
        <v>1.0195562448637554</v>
      </c>
    </row>
    <row r="54" spans="1:6" ht="11.25" customHeight="1" x14ac:dyDescent="0.2">
      <c r="A54" s="10" t="s">
        <v>302</v>
      </c>
      <c r="B54" s="10" t="s">
        <v>303</v>
      </c>
      <c r="C54" s="10" t="s">
        <v>304</v>
      </c>
      <c r="D54" s="108">
        <v>3375865</v>
      </c>
      <c r="E54" s="107">
        <v>6955.9698324999999</v>
      </c>
      <c r="F54" s="10">
        <v>1.0097271777077219</v>
      </c>
    </row>
    <row r="55" spans="1:6" ht="11.25" customHeight="1" x14ac:dyDescent="0.2">
      <c r="A55" s="10" t="s">
        <v>537</v>
      </c>
      <c r="B55" s="10" t="s">
        <v>538</v>
      </c>
      <c r="C55" s="10" t="s">
        <v>286</v>
      </c>
      <c r="D55" s="108">
        <v>377781</v>
      </c>
      <c r="E55" s="107">
        <v>6769.4577390000004</v>
      </c>
      <c r="F55" s="10">
        <v>0.98265311983901071</v>
      </c>
    </row>
    <row r="56" spans="1:6" ht="11.25" customHeight="1" x14ac:dyDescent="0.2">
      <c r="A56" s="10" t="s">
        <v>318</v>
      </c>
      <c r="B56" s="10" t="s">
        <v>319</v>
      </c>
      <c r="C56" s="10" t="s">
        <v>298</v>
      </c>
      <c r="D56" s="108">
        <v>812960</v>
      </c>
      <c r="E56" s="107">
        <v>5384.6405599999998</v>
      </c>
      <c r="F56" s="10">
        <v>0.78163333748462271</v>
      </c>
    </row>
    <row r="57" spans="1:6" ht="11.25" customHeight="1" x14ac:dyDescent="0.2">
      <c r="A57" s="10" t="s">
        <v>1742</v>
      </c>
      <c r="B57" s="10" t="s">
        <v>1741</v>
      </c>
      <c r="C57" s="10" t="s">
        <v>1566</v>
      </c>
      <c r="D57" s="108">
        <v>532057</v>
      </c>
      <c r="E57" s="107">
        <v>5185.6935505000001</v>
      </c>
      <c r="F57" s="10">
        <v>0.75275422971775807</v>
      </c>
    </row>
    <row r="58" spans="1:6" ht="11.25" customHeight="1" x14ac:dyDescent="0.2">
      <c r="A58" s="10" t="s">
        <v>1740</v>
      </c>
      <c r="B58" s="10" t="s">
        <v>1739</v>
      </c>
      <c r="C58" s="10" t="s">
        <v>292</v>
      </c>
      <c r="D58" s="108">
        <v>1961636</v>
      </c>
      <c r="E58" s="107">
        <v>4966.8623520000001</v>
      </c>
      <c r="F58" s="10">
        <v>0.7209887370867486</v>
      </c>
    </row>
    <row r="59" spans="1:6" ht="11.25" customHeight="1" x14ac:dyDescent="0.2">
      <c r="A59" s="10" t="s">
        <v>327</v>
      </c>
      <c r="B59" s="10" t="s">
        <v>328</v>
      </c>
      <c r="C59" s="10" t="s">
        <v>329</v>
      </c>
      <c r="D59" s="108">
        <v>2142510</v>
      </c>
      <c r="E59" s="107">
        <v>4622.4653250000001</v>
      </c>
      <c r="F59" s="10">
        <v>0.67099613412017445</v>
      </c>
    </row>
    <row r="60" spans="1:6" x14ac:dyDescent="0.2">
      <c r="A60" s="10" t="s">
        <v>1738</v>
      </c>
      <c r="B60" s="10" t="s">
        <v>1737</v>
      </c>
      <c r="C60" s="10" t="s">
        <v>295</v>
      </c>
      <c r="D60" s="108">
        <v>325701</v>
      </c>
      <c r="E60" s="107">
        <v>4536.0378270000001</v>
      </c>
      <c r="F60" s="10">
        <v>0.65845033594489466</v>
      </c>
    </row>
    <row r="61" spans="1:6" x14ac:dyDescent="0.2">
      <c r="A61" s="10" t="s">
        <v>1736</v>
      </c>
      <c r="B61" s="10" t="s">
        <v>1735</v>
      </c>
      <c r="C61" s="10" t="s">
        <v>309</v>
      </c>
      <c r="D61" s="108">
        <v>907878</v>
      </c>
      <c r="E61" s="107">
        <v>4287.4538549999997</v>
      </c>
      <c r="F61" s="10">
        <v>0.62236593671443896</v>
      </c>
    </row>
    <row r="62" spans="1:6" x14ac:dyDescent="0.2">
      <c r="A62" s="10" t="s">
        <v>1607</v>
      </c>
      <c r="B62" s="10" t="s">
        <v>1606</v>
      </c>
      <c r="C62" s="10" t="s">
        <v>329</v>
      </c>
      <c r="D62" s="108">
        <v>354712</v>
      </c>
      <c r="E62" s="107">
        <v>3548.1841359999999</v>
      </c>
      <c r="F62" s="10">
        <v>0.51505369343198504</v>
      </c>
    </row>
    <row r="63" spans="1:6" x14ac:dyDescent="0.2">
      <c r="A63" s="10" t="s">
        <v>392</v>
      </c>
      <c r="B63" s="10" t="s">
        <v>1498</v>
      </c>
      <c r="C63" s="10" t="s">
        <v>277</v>
      </c>
      <c r="D63" s="108">
        <v>19000866</v>
      </c>
      <c r="E63" s="107">
        <v>2935.633797</v>
      </c>
      <c r="F63" s="10">
        <v>0.42613600978813804</v>
      </c>
    </row>
    <row r="64" spans="1:6" x14ac:dyDescent="0.2">
      <c r="A64" s="10" t="s">
        <v>1734</v>
      </c>
      <c r="B64" s="10" t="s">
        <v>1733</v>
      </c>
      <c r="C64" s="10" t="s">
        <v>269</v>
      </c>
      <c r="D64" s="108">
        <v>325800</v>
      </c>
      <c r="E64" s="107">
        <v>1603.2618</v>
      </c>
      <c r="F64" s="10">
        <v>0.23272915947347905</v>
      </c>
    </row>
    <row r="65" spans="1:6" x14ac:dyDescent="0.2">
      <c r="A65" s="10" t="s">
        <v>1732</v>
      </c>
      <c r="B65" s="10" t="s">
        <v>1731</v>
      </c>
      <c r="C65" s="10" t="s">
        <v>375</v>
      </c>
      <c r="D65" s="108">
        <v>1773564</v>
      </c>
      <c r="E65" s="107">
        <v>1478.265594</v>
      </c>
      <c r="F65" s="10">
        <v>0.21458473542510853</v>
      </c>
    </row>
    <row r="66" spans="1:6" x14ac:dyDescent="0.2">
      <c r="A66" s="10" t="s">
        <v>1730</v>
      </c>
      <c r="B66" s="10" t="s">
        <v>1729</v>
      </c>
      <c r="C66" s="10" t="s">
        <v>329</v>
      </c>
      <c r="D66" s="108">
        <v>977402</v>
      </c>
      <c r="E66" s="107">
        <v>1420.1651059999999</v>
      </c>
      <c r="F66" s="10">
        <v>0.20615088030722387</v>
      </c>
    </row>
    <row r="67" spans="1:6" x14ac:dyDescent="0.2">
      <c r="A67" s="10" t="s">
        <v>1487</v>
      </c>
      <c r="B67" s="10" t="s">
        <v>1486</v>
      </c>
      <c r="C67" s="10" t="s">
        <v>277</v>
      </c>
      <c r="D67" s="108">
        <v>8299229</v>
      </c>
      <c r="E67" s="107">
        <v>1282.2308805</v>
      </c>
      <c r="F67" s="10">
        <v>0.18612837595812737</v>
      </c>
    </row>
    <row r="68" spans="1:6" x14ac:dyDescent="0.2">
      <c r="A68" s="10" t="s">
        <v>1609</v>
      </c>
      <c r="B68" s="10" t="s">
        <v>1608</v>
      </c>
      <c r="C68" s="10" t="s">
        <v>380</v>
      </c>
      <c r="D68" s="108">
        <v>192304</v>
      </c>
      <c r="E68" s="107">
        <v>426.24181599999997</v>
      </c>
      <c r="F68" s="10">
        <v>6.187317602785105E-2</v>
      </c>
    </row>
    <row r="69" spans="1:6" x14ac:dyDescent="0.2">
      <c r="A69" s="10" t="s">
        <v>1728</v>
      </c>
      <c r="B69" s="10" t="s">
        <v>1727</v>
      </c>
      <c r="C69" s="10" t="s">
        <v>1566</v>
      </c>
      <c r="D69" s="108">
        <v>65687</v>
      </c>
      <c r="E69" s="107">
        <v>305.64161100000001</v>
      </c>
      <c r="F69" s="10">
        <v>4.4366874597866708E-2</v>
      </c>
    </row>
    <row r="70" spans="1:6" x14ac:dyDescent="0.2">
      <c r="A70" s="10" t="s">
        <v>1726</v>
      </c>
      <c r="B70" s="10" t="s">
        <v>1725</v>
      </c>
      <c r="C70" s="10" t="s">
        <v>380</v>
      </c>
      <c r="D70" s="108">
        <v>376519</v>
      </c>
      <c r="E70" s="107">
        <v>300.83868100000001</v>
      </c>
      <c r="F70" s="10">
        <v>4.3669682247927381E-2</v>
      </c>
    </row>
    <row r="71" spans="1:6" x14ac:dyDescent="0.2">
      <c r="A71" s="11" t="s">
        <v>45</v>
      </c>
      <c r="B71" s="10"/>
      <c r="C71" s="10"/>
      <c r="D71" s="108"/>
      <c r="E71" s="28">
        <v>654995.46739300003</v>
      </c>
      <c r="F71" s="11">
        <v>95.079009919223054</v>
      </c>
    </row>
    <row r="72" spans="1:6" x14ac:dyDescent="0.2">
      <c r="A72" s="10"/>
      <c r="B72" s="10"/>
      <c r="C72" s="10"/>
      <c r="D72" s="108"/>
      <c r="E72" s="107"/>
      <c r="F72" s="10"/>
    </row>
    <row r="73" spans="1:6" x14ac:dyDescent="0.2">
      <c r="A73" s="11" t="s">
        <v>1544</v>
      </c>
      <c r="B73" s="10"/>
      <c r="C73" s="10"/>
      <c r="D73" s="108"/>
      <c r="E73" s="10"/>
      <c r="F73" s="10"/>
    </row>
    <row r="74" spans="1:6" x14ac:dyDescent="0.2">
      <c r="A74" s="10" t="s">
        <v>392</v>
      </c>
      <c r="B74" s="10" t="s">
        <v>1539</v>
      </c>
      <c r="C74" s="10" t="s">
        <v>380</v>
      </c>
      <c r="D74" s="108">
        <v>8100</v>
      </c>
      <c r="E74" s="107">
        <v>8.0999999999999996E-4</v>
      </c>
      <c r="F74" s="19" t="s">
        <v>1538</v>
      </c>
    </row>
    <row r="75" spans="1:6" x14ac:dyDescent="0.2">
      <c r="A75" s="11" t="s">
        <v>45</v>
      </c>
      <c r="B75" s="10"/>
      <c r="C75" s="10"/>
      <c r="D75" s="108"/>
      <c r="E75" s="28">
        <v>8.0999999999999996E-4</v>
      </c>
      <c r="F75" s="11">
        <v>0</v>
      </c>
    </row>
    <row r="76" spans="1:6" x14ac:dyDescent="0.2">
      <c r="A76" s="10"/>
      <c r="B76" s="10"/>
      <c r="C76" s="10"/>
      <c r="D76" s="108"/>
      <c r="E76" s="107"/>
      <c r="F76" s="10"/>
    </row>
    <row r="77" spans="1:6" x14ac:dyDescent="0.2">
      <c r="A77" s="8" t="s">
        <v>1585</v>
      </c>
      <c r="B77" s="10"/>
      <c r="C77" s="10"/>
      <c r="D77" s="108"/>
      <c r="E77" s="28"/>
      <c r="F77" s="11"/>
    </row>
    <row r="78" spans="1:6" x14ac:dyDescent="0.2">
      <c r="A78" s="10" t="s">
        <v>1724</v>
      </c>
      <c r="B78" s="10" t="s">
        <v>1723</v>
      </c>
      <c r="C78" s="10" t="s">
        <v>269</v>
      </c>
      <c r="D78" s="108">
        <v>140468</v>
      </c>
      <c r="E78" s="107">
        <v>2830.7645356999997</v>
      </c>
      <c r="F78" s="10">
        <v>0.41091320897235506</v>
      </c>
    </row>
    <row r="79" spans="1:6" x14ac:dyDescent="0.2">
      <c r="A79" s="11" t="s">
        <v>45</v>
      </c>
      <c r="B79" s="10"/>
      <c r="C79" s="10"/>
      <c r="D79" s="108"/>
      <c r="E79" s="28">
        <v>2830.7645356999997</v>
      </c>
      <c r="F79" s="11">
        <v>0.41091320897235506</v>
      </c>
    </row>
    <row r="80" spans="1:6" x14ac:dyDescent="0.2">
      <c r="A80" s="10"/>
      <c r="B80" s="10"/>
      <c r="C80" s="10"/>
      <c r="D80" s="10"/>
      <c r="E80" s="107"/>
      <c r="F80" s="10"/>
    </row>
    <row r="81" spans="1:10" x14ac:dyDescent="0.2">
      <c r="A81" s="11" t="s">
        <v>45</v>
      </c>
      <c r="B81" s="10"/>
      <c r="C81" s="10"/>
      <c r="D81" s="10"/>
      <c r="E81" s="28">
        <v>657826.2327387</v>
      </c>
      <c r="F81" s="11">
        <v>95.489923128195414</v>
      </c>
      <c r="I81" s="110"/>
      <c r="J81" s="110"/>
    </row>
    <row r="82" spans="1:10" x14ac:dyDescent="0.2">
      <c r="A82" s="10"/>
      <c r="B82" s="10"/>
      <c r="C82" s="10"/>
      <c r="D82" s="10"/>
      <c r="E82" s="107"/>
      <c r="F82" s="10"/>
    </row>
    <row r="83" spans="1:10" x14ac:dyDescent="0.2">
      <c r="A83" s="11" t="s">
        <v>46</v>
      </c>
      <c r="B83" s="10"/>
      <c r="C83" s="10"/>
      <c r="D83" s="10"/>
      <c r="E83" s="28">
        <v>31069.736991599999</v>
      </c>
      <c r="F83" s="11">
        <v>4.510076754225123</v>
      </c>
      <c r="I83" s="110"/>
      <c r="J83" s="110"/>
    </row>
    <row r="84" spans="1:10" x14ac:dyDescent="0.2">
      <c r="A84" s="10"/>
      <c r="B84" s="10"/>
      <c r="C84" s="10"/>
      <c r="D84" s="10"/>
      <c r="E84" s="107"/>
      <c r="F84" s="10"/>
    </row>
    <row r="85" spans="1:10" x14ac:dyDescent="0.2">
      <c r="A85" s="13" t="s">
        <v>47</v>
      </c>
      <c r="B85" s="7"/>
      <c r="C85" s="7"/>
      <c r="D85" s="7"/>
      <c r="E85" s="106">
        <v>688895.96973030001</v>
      </c>
      <c r="F85" s="13">
        <v>99.999999882420539</v>
      </c>
      <c r="I85" s="110"/>
      <c r="J85" s="110"/>
    </row>
    <row r="86" spans="1:10" x14ac:dyDescent="0.2">
      <c r="F86" s="2" t="s">
        <v>1537</v>
      </c>
    </row>
    <row r="88" spans="1:10" x14ac:dyDescent="0.2">
      <c r="A88" s="1" t="s">
        <v>48</v>
      </c>
      <c r="B88" s="3"/>
      <c r="C88" s="3"/>
      <c r="D88" s="3"/>
    </row>
    <row r="89" spans="1:10" x14ac:dyDescent="0.2">
      <c r="A89" s="1" t="s">
        <v>49</v>
      </c>
      <c r="B89" s="3"/>
      <c r="C89" s="3"/>
      <c r="D89" s="3"/>
    </row>
    <row r="90" spans="1:10" x14ac:dyDescent="0.2">
      <c r="A90" s="1" t="s">
        <v>50</v>
      </c>
      <c r="B90" s="3"/>
      <c r="C90" s="3"/>
      <c r="D90" s="3"/>
    </row>
    <row r="91" spans="1:10" x14ac:dyDescent="0.2">
      <c r="A91" s="3" t="s">
        <v>851</v>
      </c>
      <c r="B91" s="3"/>
      <c r="C91" s="3"/>
      <c r="D91" s="14">
        <v>880.40509999999995</v>
      </c>
      <c r="E91" s="3"/>
      <c r="F91" s="14"/>
    </row>
    <row r="92" spans="1:10" x14ac:dyDescent="0.2">
      <c r="A92" s="3" t="s">
        <v>859</v>
      </c>
      <c r="B92" s="3"/>
      <c r="C92" s="3"/>
      <c r="D92" s="14">
        <v>55.771599999999999</v>
      </c>
      <c r="E92" s="3"/>
      <c r="F92" s="14"/>
    </row>
    <row r="93" spans="1:10" x14ac:dyDescent="0.2">
      <c r="A93" s="3" t="s">
        <v>853</v>
      </c>
      <c r="B93" s="3"/>
      <c r="C93" s="3"/>
      <c r="D93" s="14">
        <v>935.47820000000002</v>
      </c>
      <c r="E93" s="3"/>
      <c r="F93" s="14"/>
    </row>
    <row r="94" spans="1:10" x14ac:dyDescent="0.2">
      <c r="A94" s="3" t="s">
        <v>861</v>
      </c>
      <c r="B94" s="3"/>
      <c r="C94" s="3"/>
      <c r="D94" s="14">
        <v>60.469200000000001</v>
      </c>
      <c r="E94" s="3"/>
      <c r="F94" s="14"/>
    </row>
    <row r="95" spans="1:10" x14ac:dyDescent="0.2">
      <c r="A95" s="3"/>
      <c r="B95" s="3"/>
      <c r="C95" s="3"/>
      <c r="D95" s="14"/>
      <c r="E95" s="3"/>
    </row>
    <row r="96" spans="1:10" x14ac:dyDescent="0.2">
      <c r="A96" s="1" t="s">
        <v>54</v>
      </c>
      <c r="B96" s="3"/>
      <c r="C96" s="3"/>
      <c r="D96" s="3"/>
      <c r="E96" s="3"/>
    </row>
    <row r="97" spans="1:6" x14ac:dyDescent="0.2">
      <c r="A97" s="3" t="s">
        <v>851</v>
      </c>
      <c r="B97" s="3"/>
      <c r="C97" s="3"/>
      <c r="D97" s="14">
        <v>947.62350000000004</v>
      </c>
      <c r="E97" s="3"/>
      <c r="F97" s="14"/>
    </row>
    <row r="98" spans="1:6" x14ac:dyDescent="0.2">
      <c r="A98" s="3" t="s">
        <v>859</v>
      </c>
      <c r="B98" s="3"/>
      <c r="C98" s="3"/>
      <c r="D98" s="14">
        <v>60.029899999999998</v>
      </c>
      <c r="E98" s="3"/>
      <c r="F98" s="14"/>
    </row>
    <row r="99" spans="1:6" x14ac:dyDescent="0.2">
      <c r="A99" s="3" t="s">
        <v>853</v>
      </c>
      <c r="B99" s="3"/>
      <c r="C99" s="3"/>
      <c r="D99" s="14">
        <v>1012.0182</v>
      </c>
      <c r="E99" s="3"/>
      <c r="F99" s="14"/>
    </row>
    <row r="100" spans="1:6" x14ac:dyDescent="0.2">
      <c r="A100" s="3" t="s">
        <v>861</v>
      </c>
      <c r="B100" s="3"/>
      <c r="C100" s="3"/>
      <c r="D100" s="14">
        <v>65.416499999999999</v>
      </c>
      <c r="E100" s="3"/>
      <c r="F100" s="14"/>
    </row>
    <row r="101" spans="1:6" x14ac:dyDescent="0.2">
      <c r="A101" s="3"/>
      <c r="B101" s="3"/>
      <c r="C101" s="3"/>
      <c r="D101" s="3"/>
    </row>
    <row r="102" spans="1:6" x14ac:dyDescent="0.2">
      <c r="A102" s="1" t="s">
        <v>55</v>
      </c>
      <c r="B102" s="3"/>
      <c r="C102" s="3"/>
      <c r="D102" s="15" t="s">
        <v>56</v>
      </c>
    </row>
    <row r="103" spans="1:6" x14ac:dyDescent="0.2">
      <c r="A103" s="1"/>
      <c r="B103" s="3"/>
      <c r="C103" s="3"/>
      <c r="D103" s="15"/>
    </row>
    <row r="104" spans="1:6" x14ac:dyDescent="0.2">
      <c r="A104" s="17" t="s">
        <v>1481</v>
      </c>
      <c r="B104" s="3"/>
      <c r="C104" s="3"/>
      <c r="D104" s="100">
        <v>5.8689324295382969E-2</v>
      </c>
      <c r="F104" s="37"/>
    </row>
    <row r="105" spans="1:6" x14ac:dyDescent="0.2">
      <c r="A105" s="3"/>
      <c r="B105" s="3"/>
      <c r="C105" s="3"/>
      <c r="D105" s="3"/>
    </row>
  </sheetData>
  <mergeCells count="1">
    <mergeCell ref="A1:F1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20865-50E4-4EFE-BAAB-3165C031A168}">
  <dimension ref="A1:F51"/>
  <sheetViews>
    <sheetView showGridLines="0" workbookViewId="0">
      <selection sqref="A1:F1"/>
    </sheetView>
  </sheetViews>
  <sheetFormatPr defaultRowHeight="11.25" x14ac:dyDescent="0.2"/>
  <cols>
    <col min="1" max="1" width="38.7109375" style="3" bestFit="1" customWidth="1"/>
    <col min="2" max="2" width="56.28515625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86" t="s">
        <v>760</v>
      </c>
      <c r="B1" s="86"/>
      <c r="C1" s="86"/>
      <c r="D1" s="86"/>
      <c r="E1" s="86"/>
      <c r="F1" s="86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 t="s">
        <v>708</v>
      </c>
      <c r="B7" s="9" t="s">
        <v>1383</v>
      </c>
      <c r="C7" s="9" t="s">
        <v>13</v>
      </c>
      <c r="D7" s="9">
        <v>90</v>
      </c>
      <c r="E7" s="60">
        <v>980.16210000000001</v>
      </c>
      <c r="F7" s="10">
        <v>11.9183755964259</v>
      </c>
    </row>
    <row r="8" spans="1:6" x14ac:dyDescent="0.2">
      <c r="A8" s="9" t="s">
        <v>35</v>
      </c>
      <c r="B8" s="9" t="s">
        <v>1331</v>
      </c>
      <c r="C8" s="9" t="s">
        <v>13</v>
      </c>
      <c r="D8" s="9">
        <v>90</v>
      </c>
      <c r="E8" s="60">
        <v>923.02020000000005</v>
      </c>
      <c r="F8" s="10">
        <v>11.2235531517574</v>
      </c>
    </row>
    <row r="9" spans="1:6" x14ac:dyDescent="0.2">
      <c r="A9" s="9" t="s">
        <v>755</v>
      </c>
      <c r="B9" s="9" t="s">
        <v>1377</v>
      </c>
      <c r="C9" s="9" t="s">
        <v>9</v>
      </c>
      <c r="D9" s="9">
        <v>90</v>
      </c>
      <c r="E9" s="60">
        <v>909.04589999999996</v>
      </c>
      <c r="F9" s="10">
        <v>11.0536313030172</v>
      </c>
    </row>
    <row r="10" spans="1:6" x14ac:dyDescent="0.2">
      <c r="A10" s="9" t="s">
        <v>756</v>
      </c>
      <c r="B10" s="9" t="s">
        <v>1378</v>
      </c>
      <c r="C10" s="9" t="s">
        <v>13</v>
      </c>
      <c r="D10" s="9">
        <v>90</v>
      </c>
      <c r="E10" s="60">
        <v>907.35029999999995</v>
      </c>
      <c r="F10" s="10">
        <v>11.0330134912682</v>
      </c>
    </row>
    <row r="11" spans="1:6" x14ac:dyDescent="0.2">
      <c r="A11" s="9" t="s">
        <v>84</v>
      </c>
      <c r="B11" s="9" t="s">
        <v>1347</v>
      </c>
      <c r="C11" s="9" t="s">
        <v>13</v>
      </c>
      <c r="D11" s="9">
        <v>90</v>
      </c>
      <c r="E11" s="60">
        <v>885.32550000000003</v>
      </c>
      <c r="F11" s="10">
        <v>10.7652008112674</v>
      </c>
    </row>
    <row r="12" spans="1:6" x14ac:dyDescent="0.2">
      <c r="A12" s="9" t="s">
        <v>757</v>
      </c>
      <c r="B12" s="9" t="s">
        <v>1384</v>
      </c>
      <c r="C12" s="9" t="s">
        <v>13</v>
      </c>
      <c r="D12" s="9">
        <v>60</v>
      </c>
      <c r="E12" s="60">
        <v>636.41039999999998</v>
      </c>
      <c r="F12" s="10">
        <v>7.7384936437265397</v>
      </c>
    </row>
    <row r="13" spans="1:6" x14ac:dyDescent="0.2">
      <c r="A13" s="9" t="s">
        <v>751</v>
      </c>
      <c r="B13" s="9" t="s">
        <v>1381</v>
      </c>
      <c r="C13" s="9" t="s">
        <v>482</v>
      </c>
      <c r="D13" s="9">
        <v>58</v>
      </c>
      <c r="E13" s="60">
        <v>619.70158000000004</v>
      </c>
      <c r="F13" s="10">
        <v>7.5353211352883198</v>
      </c>
    </row>
    <row r="14" spans="1:6" x14ac:dyDescent="0.2">
      <c r="A14" s="9" t="s">
        <v>758</v>
      </c>
      <c r="B14" s="9" t="s">
        <v>1380</v>
      </c>
      <c r="C14" s="9" t="s">
        <v>13</v>
      </c>
      <c r="D14" s="9">
        <v>75</v>
      </c>
      <c r="E14" s="60">
        <v>618.99974999999995</v>
      </c>
      <c r="F14" s="10">
        <v>7.5267871657083401</v>
      </c>
    </row>
    <row r="15" spans="1:6" x14ac:dyDescent="0.2">
      <c r="A15" s="9" t="s">
        <v>71</v>
      </c>
      <c r="B15" s="9" t="s">
        <v>1166</v>
      </c>
      <c r="C15" s="9" t="s">
        <v>13</v>
      </c>
      <c r="D15" s="9">
        <v>60</v>
      </c>
      <c r="E15" s="60">
        <v>596.17859999999996</v>
      </c>
      <c r="F15" s="10">
        <v>7.2492911910707098</v>
      </c>
    </row>
    <row r="16" spans="1:6" x14ac:dyDescent="0.2">
      <c r="A16" s="9" t="s">
        <v>89</v>
      </c>
      <c r="B16" s="9" t="s">
        <v>1350</v>
      </c>
      <c r="C16" s="9" t="s">
        <v>9</v>
      </c>
      <c r="D16" s="9">
        <v>480</v>
      </c>
      <c r="E16" s="60">
        <v>486.27168</v>
      </c>
      <c r="F16" s="10">
        <v>5.9128673962654004</v>
      </c>
    </row>
    <row r="17" spans="1:6" x14ac:dyDescent="0.2">
      <c r="A17" s="9" t="s">
        <v>176</v>
      </c>
      <c r="B17" s="9" t="s">
        <v>1323</v>
      </c>
      <c r="C17" s="9" t="s">
        <v>13</v>
      </c>
      <c r="D17" s="9">
        <v>2</v>
      </c>
      <c r="E17" s="60">
        <v>200.99080000000001</v>
      </c>
      <c r="F17" s="10">
        <v>2.4439670191554201</v>
      </c>
    </row>
    <row r="18" spans="1:6" x14ac:dyDescent="0.2">
      <c r="A18" s="9" t="s">
        <v>749</v>
      </c>
      <c r="B18" s="9" t="s">
        <v>1385</v>
      </c>
      <c r="C18" s="9" t="s">
        <v>482</v>
      </c>
      <c r="D18" s="9">
        <v>10</v>
      </c>
      <c r="E18" s="60">
        <v>106.93810000000001</v>
      </c>
      <c r="F18" s="10">
        <v>1.3003241416579501</v>
      </c>
    </row>
    <row r="19" spans="1:6" x14ac:dyDescent="0.2">
      <c r="A19" s="9" t="s">
        <v>759</v>
      </c>
      <c r="B19" s="9" t="s">
        <v>1382</v>
      </c>
      <c r="C19" s="9" t="s">
        <v>13</v>
      </c>
      <c r="D19" s="9">
        <v>4</v>
      </c>
      <c r="E19" s="60">
        <v>39.632680000000001</v>
      </c>
      <c r="F19" s="10">
        <v>0.48191739522774601</v>
      </c>
    </row>
    <row r="20" spans="1:6" x14ac:dyDescent="0.2">
      <c r="A20" s="8" t="s">
        <v>45</v>
      </c>
      <c r="B20" s="9"/>
      <c r="C20" s="9"/>
      <c r="D20" s="9"/>
      <c r="E20" s="61">
        <f>SUM(E7:E19)</f>
        <v>7910.0275899999997</v>
      </c>
      <c r="F20" s="11">
        <f>SUM(F7:F19)</f>
        <v>96.182743441836521</v>
      </c>
    </row>
    <row r="21" spans="1:6" x14ac:dyDescent="0.2">
      <c r="A21" s="9"/>
      <c r="B21" s="9"/>
      <c r="C21" s="9"/>
      <c r="D21" s="9"/>
      <c r="E21" s="60"/>
      <c r="F21" s="10"/>
    </row>
    <row r="22" spans="1:6" x14ac:dyDescent="0.2">
      <c r="A22" s="8" t="s">
        <v>45</v>
      </c>
      <c r="B22" s="9"/>
      <c r="C22" s="9"/>
      <c r="D22" s="9"/>
      <c r="E22" s="61">
        <v>7910.0275899999997</v>
      </c>
      <c r="F22" s="11">
        <v>96.182743441836521</v>
      </c>
    </row>
    <row r="23" spans="1:6" x14ac:dyDescent="0.2">
      <c r="A23" s="9"/>
      <c r="B23" s="9"/>
      <c r="C23" s="9"/>
      <c r="D23" s="9"/>
      <c r="E23" s="60"/>
      <c r="F23" s="10"/>
    </row>
    <row r="24" spans="1:6" x14ac:dyDescent="0.2">
      <c r="A24" s="8" t="s">
        <v>46</v>
      </c>
      <c r="B24" s="9"/>
      <c r="C24" s="9"/>
      <c r="D24" s="9"/>
      <c r="E24" s="61">
        <v>313.92713300000003</v>
      </c>
      <c r="F24" s="11">
        <v>3.82</v>
      </c>
    </row>
    <row r="25" spans="1:6" x14ac:dyDescent="0.2">
      <c r="A25" s="9"/>
      <c r="B25" s="9"/>
      <c r="C25" s="9"/>
      <c r="D25" s="9"/>
      <c r="E25" s="60"/>
      <c r="F25" s="10"/>
    </row>
    <row r="26" spans="1:6" x14ac:dyDescent="0.2">
      <c r="A26" s="12" t="s">
        <v>47</v>
      </c>
      <c r="B26" s="6"/>
      <c r="C26" s="6"/>
      <c r="D26" s="6"/>
      <c r="E26" s="63">
        <v>8223.9571329999999</v>
      </c>
      <c r="F26" s="13">
        <f xml:space="preserve"> ROUND(SUM(F22:F25),2)</f>
        <v>100</v>
      </c>
    </row>
    <row r="27" spans="1:6" x14ac:dyDescent="0.2">
      <c r="A27" s="39" t="s">
        <v>109</v>
      </c>
    </row>
    <row r="29" spans="1:6" x14ac:dyDescent="0.2">
      <c r="A29" s="1" t="s">
        <v>48</v>
      </c>
    </row>
    <row r="30" spans="1:6" x14ac:dyDescent="0.2">
      <c r="A30" s="1" t="s">
        <v>49</v>
      </c>
    </row>
    <row r="31" spans="1:6" x14ac:dyDescent="0.2">
      <c r="A31" s="1" t="s">
        <v>50</v>
      </c>
      <c r="D31" s="66"/>
    </row>
    <row r="32" spans="1:6" x14ac:dyDescent="0.2">
      <c r="A32" s="3" t="s">
        <v>53</v>
      </c>
      <c r="D32" s="50">
        <v>10.0326</v>
      </c>
    </row>
    <row r="33" spans="1:4" x14ac:dyDescent="0.2">
      <c r="A33" s="3" t="s">
        <v>52</v>
      </c>
      <c r="D33" s="50">
        <v>10.0326</v>
      </c>
    </row>
    <row r="34" spans="1:4" x14ac:dyDescent="0.2">
      <c r="A34" s="3" t="s">
        <v>354</v>
      </c>
      <c r="D34" s="50">
        <v>10.0326</v>
      </c>
    </row>
    <row r="35" spans="1:4" x14ac:dyDescent="0.2">
      <c r="A35" s="3" t="s">
        <v>51</v>
      </c>
      <c r="D35" s="50">
        <v>10.0482</v>
      </c>
    </row>
    <row r="36" spans="1:4" x14ac:dyDescent="0.2">
      <c r="A36" s="3" t="s">
        <v>110</v>
      </c>
      <c r="D36" s="50">
        <v>10.0482</v>
      </c>
    </row>
    <row r="38" spans="1:4" x14ac:dyDescent="0.2">
      <c r="A38" s="1" t="s">
        <v>54</v>
      </c>
    </row>
    <row r="39" spans="1:4" x14ac:dyDescent="0.2">
      <c r="A39" s="3" t="s">
        <v>53</v>
      </c>
      <c r="D39" s="14">
        <v>10.572900000000001</v>
      </c>
    </row>
    <row r="40" spans="1:4" x14ac:dyDescent="0.2">
      <c r="A40" s="3" t="s">
        <v>52</v>
      </c>
      <c r="D40" s="14">
        <v>10.572900000000001</v>
      </c>
    </row>
    <row r="41" spans="1:4" x14ac:dyDescent="0.2">
      <c r="A41" s="3" t="s">
        <v>354</v>
      </c>
      <c r="D41" s="14">
        <v>10.286199999999999</v>
      </c>
    </row>
    <row r="42" spans="1:4" x14ac:dyDescent="0.2">
      <c r="A42" s="3" t="s">
        <v>51</v>
      </c>
      <c r="D42" s="14">
        <v>10.636699999999999</v>
      </c>
    </row>
    <row r="43" spans="1:4" x14ac:dyDescent="0.2">
      <c r="A43" s="3" t="s">
        <v>110</v>
      </c>
      <c r="D43" s="14">
        <v>10.3498</v>
      </c>
    </row>
    <row r="45" spans="1:4" x14ac:dyDescent="0.2">
      <c r="A45" s="1" t="s">
        <v>55</v>
      </c>
      <c r="D45" s="15" t="s">
        <v>392</v>
      </c>
    </row>
    <row r="46" spans="1:4" x14ac:dyDescent="0.2">
      <c r="A46" s="32" t="s">
        <v>854</v>
      </c>
      <c r="B46" s="33"/>
      <c r="C46" s="92" t="s">
        <v>855</v>
      </c>
      <c r="D46" s="93"/>
    </row>
    <row r="47" spans="1:4" x14ac:dyDescent="0.2">
      <c r="A47" s="94"/>
      <c r="B47" s="95"/>
      <c r="C47" s="34" t="s">
        <v>856</v>
      </c>
      <c r="D47" s="34" t="s">
        <v>857</v>
      </c>
    </row>
    <row r="48" spans="1:4" x14ac:dyDescent="0.2">
      <c r="A48" s="41" t="s">
        <v>354</v>
      </c>
      <c r="B48" s="42"/>
      <c r="C48" s="44">
        <v>0.20169035599999999</v>
      </c>
      <c r="D48" s="44">
        <v>0.1867662749</v>
      </c>
    </row>
    <row r="49" spans="1:5" x14ac:dyDescent="0.2">
      <c r="A49" s="41" t="s">
        <v>110</v>
      </c>
      <c r="B49" s="42"/>
      <c r="C49" s="44">
        <v>0.20169035599999999</v>
      </c>
      <c r="D49" s="44">
        <v>0.1867662749</v>
      </c>
    </row>
    <row r="50" spans="1:5" x14ac:dyDescent="0.2">
      <c r="A50" s="45"/>
      <c r="B50" s="45"/>
      <c r="C50" s="46"/>
      <c r="D50" s="46"/>
    </row>
    <row r="51" spans="1:5" x14ac:dyDescent="0.2">
      <c r="A51" s="1" t="s">
        <v>57</v>
      </c>
      <c r="D51" s="18">
        <v>2.1302141534946633</v>
      </c>
      <c r="E51" s="2" t="s">
        <v>858</v>
      </c>
    </row>
  </sheetData>
  <mergeCells count="3">
    <mergeCell ref="A1:F1"/>
    <mergeCell ref="C46:D46"/>
    <mergeCell ref="A47:B4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01AB-B338-4A0C-B4B6-0C028EC7058D}">
  <dimension ref="A1:F56"/>
  <sheetViews>
    <sheetView showGridLines="0" workbookViewId="0">
      <selection sqref="A1:F1"/>
    </sheetView>
  </sheetViews>
  <sheetFormatPr defaultRowHeight="11.25" x14ac:dyDescent="0.2"/>
  <cols>
    <col min="1" max="1" width="38.7109375" style="3" bestFit="1" customWidth="1"/>
    <col min="2" max="2" width="55.28515625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86" t="s">
        <v>754</v>
      </c>
      <c r="B1" s="86"/>
      <c r="C1" s="86"/>
      <c r="D1" s="86"/>
      <c r="E1" s="86"/>
      <c r="F1" s="86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 t="s">
        <v>25</v>
      </c>
      <c r="B7" s="9" t="s">
        <v>1174</v>
      </c>
      <c r="C7" s="9" t="s">
        <v>13</v>
      </c>
      <c r="D7" s="9">
        <v>112</v>
      </c>
      <c r="E7" s="60">
        <v>1129.6096</v>
      </c>
      <c r="F7" s="10">
        <v>11.2719616120101</v>
      </c>
    </row>
    <row r="8" spans="1:6" x14ac:dyDescent="0.2">
      <c r="A8" s="9" t="s">
        <v>749</v>
      </c>
      <c r="B8" s="9" t="s">
        <v>1385</v>
      </c>
      <c r="C8" s="9" t="s">
        <v>482</v>
      </c>
      <c r="D8" s="9">
        <v>103</v>
      </c>
      <c r="E8" s="60">
        <v>1101.46243</v>
      </c>
      <c r="F8" s="10">
        <v>10.9910912832463</v>
      </c>
    </row>
    <row r="9" spans="1:6" x14ac:dyDescent="0.2">
      <c r="A9" s="9" t="s">
        <v>71</v>
      </c>
      <c r="B9" s="9" t="s">
        <v>1166</v>
      </c>
      <c r="C9" s="9" t="s">
        <v>13</v>
      </c>
      <c r="D9" s="9">
        <v>110</v>
      </c>
      <c r="E9" s="60">
        <v>1092.9940999999999</v>
      </c>
      <c r="F9" s="10">
        <v>10.9065889112075</v>
      </c>
    </row>
    <row r="10" spans="1:6" x14ac:dyDescent="0.2">
      <c r="A10" s="9" t="s">
        <v>750</v>
      </c>
      <c r="B10" s="82" t="s">
        <v>1476</v>
      </c>
      <c r="C10" s="9" t="s">
        <v>13</v>
      </c>
      <c r="D10" s="9">
        <v>100</v>
      </c>
      <c r="E10" s="60">
        <v>1022.7809999999999</v>
      </c>
      <c r="F10" s="10">
        <v>10.2059580314237</v>
      </c>
    </row>
    <row r="11" spans="1:6" x14ac:dyDescent="0.2">
      <c r="A11" s="9" t="s">
        <v>751</v>
      </c>
      <c r="B11" s="9" t="s">
        <v>1381</v>
      </c>
      <c r="C11" s="9" t="s">
        <v>482</v>
      </c>
      <c r="D11" s="9">
        <v>85</v>
      </c>
      <c r="E11" s="60">
        <v>908.18335000000002</v>
      </c>
      <c r="F11" s="10">
        <v>9.0624299385086005</v>
      </c>
    </row>
    <row r="12" spans="1:6" x14ac:dyDescent="0.2">
      <c r="A12" s="9" t="s">
        <v>747</v>
      </c>
      <c r="B12" s="9" t="s">
        <v>1386</v>
      </c>
      <c r="C12" s="9" t="s">
        <v>13</v>
      </c>
      <c r="D12" s="9">
        <v>77</v>
      </c>
      <c r="E12" s="60">
        <v>790.44581000000005</v>
      </c>
      <c r="F12" s="10">
        <v>7.8875700301185701</v>
      </c>
    </row>
    <row r="13" spans="1:6" x14ac:dyDescent="0.2">
      <c r="A13" s="9" t="s">
        <v>72</v>
      </c>
      <c r="B13" s="9" t="s">
        <v>1334</v>
      </c>
      <c r="C13" s="9" t="s">
        <v>9</v>
      </c>
      <c r="D13" s="9">
        <v>75</v>
      </c>
      <c r="E13" s="60">
        <v>770.44949999999994</v>
      </c>
      <c r="F13" s="10">
        <v>7.6880341562185501</v>
      </c>
    </row>
    <row r="14" spans="1:6" x14ac:dyDescent="0.2">
      <c r="A14" s="9" t="s">
        <v>752</v>
      </c>
      <c r="B14" s="9" t="s">
        <v>1387</v>
      </c>
      <c r="C14" s="9" t="s">
        <v>13</v>
      </c>
      <c r="D14" s="9">
        <v>70</v>
      </c>
      <c r="E14" s="60">
        <v>746.14329999999995</v>
      </c>
      <c r="F14" s="10">
        <v>7.4454914641824299</v>
      </c>
    </row>
    <row r="15" spans="1:6" x14ac:dyDescent="0.2">
      <c r="A15" s="9" t="s">
        <v>753</v>
      </c>
      <c r="B15" s="9" t="s">
        <v>1388</v>
      </c>
      <c r="C15" s="9" t="s">
        <v>9</v>
      </c>
      <c r="D15" s="9">
        <v>21</v>
      </c>
      <c r="E15" s="60">
        <v>520.08915000000002</v>
      </c>
      <c r="F15" s="10">
        <v>5.1897796669070102</v>
      </c>
    </row>
    <row r="16" spans="1:6" x14ac:dyDescent="0.2">
      <c r="A16" s="9" t="s">
        <v>740</v>
      </c>
      <c r="B16" s="9" t="s">
        <v>1389</v>
      </c>
      <c r="C16" s="9" t="s">
        <v>13</v>
      </c>
      <c r="D16" s="9">
        <v>33</v>
      </c>
      <c r="E16" s="60">
        <v>328.79912999999999</v>
      </c>
      <c r="F16" s="10">
        <v>3.28096642541133</v>
      </c>
    </row>
    <row r="17" spans="1:6" x14ac:dyDescent="0.2">
      <c r="A17" s="9" t="s">
        <v>93</v>
      </c>
      <c r="B17" s="9" t="s">
        <v>1355</v>
      </c>
      <c r="C17" s="9" t="s">
        <v>13</v>
      </c>
      <c r="D17" s="9">
        <v>32</v>
      </c>
      <c r="E17" s="60">
        <v>323.30016000000001</v>
      </c>
      <c r="F17" s="10">
        <v>3.2260942122629999</v>
      </c>
    </row>
    <row r="18" spans="1:6" x14ac:dyDescent="0.2">
      <c r="A18" s="9" t="s">
        <v>89</v>
      </c>
      <c r="B18" s="9" t="s">
        <v>1350</v>
      </c>
      <c r="C18" s="9" t="s">
        <v>9</v>
      </c>
      <c r="D18" s="9">
        <v>310</v>
      </c>
      <c r="E18" s="60">
        <v>314.05045999999999</v>
      </c>
      <c r="F18" s="10">
        <v>3.13379483438713</v>
      </c>
    </row>
    <row r="19" spans="1:6" x14ac:dyDescent="0.2">
      <c r="A19" s="9" t="s">
        <v>746</v>
      </c>
      <c r="B19" s="9" t="s">
        <v>1390</v>
      </c>
      <c r="C19" s="9" t="s">
        <v>70</v>
      </c>
      <c r="D19" s="9">
        <v>32</v>
      </c>
      <c r="E19" s="60">
        <v>268.86016000000001</v>
      </c>
      <c r="F19" s="10">
        <v>2.6828573363035302</v>
      </c>
    </row>
    <row r="20" spans="1:6" x14ac:dyDescent="0.2">
      <c r="A20" s="9" t="s">
        <v>733</v>
      </c>
      <c r="B20" s="9" t="s">
        <v>1391</v>
      </c>
      <c r="C20" s="9" t="s">
        <v>70</v>
      </c>
      <c r="D20" s="9">
        <v>26</v>
      </c>
      <c r="E20" s="60">
        <v>129.05061000000001</v>
      </c>
      <c r="F20" s="10">
        <v>1.2877489018564301</v>
      </c>
    </row>
    <row r="21" spans="1:6" x14ac:dyDescent="0.2">
      <c r="A21" s="9" t="s">
        <v>176</v>
      </c>
      <c r="B21" s="9" t="s">
        <v>1323</v>
      </c>
      <c r="C21" s="9" t="s">
        <v>13</v>
      </c>
      <c r="D21" s="9">
        <v>1</v>
      </c>
      <c r="E21" s="60">
        <v>100.4954</v>
      </c>
      <c r="F21" s="10">
        <v>1.0028068909679899</v>
      </c>
    </row>
    <row r="22" spans="1:6" x14ac:dyDescent="0.2">
      <c r="A22" s="9" t="s">
        <v>724</v>
      </c>
      <c r="B22" s="9" t="s">
        <v>1392</v>
      </c>
      <c r="C22" s="9" t="s">
        <v>13</v>
      </c>
      <c r="D22" s="9">
        <v>2</v>
      </c>
      <c r="E22" s="60">
        <v>21.846019999999999</v>
      </c>
      <c r="F22" s="10">
        <v>0.21799345438920201</v>
      </c>
    </row>
    <row r="23" spans="1:6" x14ac:dyDescent="0.2">
      <c r="A23" s="9" t="s">
        <v>580</v>
      </c>
      <c r="B23" s="9" t="s">
        <v>1172</v>
      </c>
      <c r="C23" s="9" t="s">
        <v>482</v>
      </c>
      <c r="D23" s="9">
        <v>2</v>
      </c>
      <c r="E23" s="60">
        <v>21.653479999999998</v>
      </c>
      <c r="F23" s="10">
        <v>0.216072168053838</v>
      </c>
    </row>
    <row r="24" spans="1:6" x14ac:dyDescent="0.2">
      <c r="A24" s="8" t="s">
        <v>45</v>
      </c>
      <c r="B24" s="9"/>
      <c r="C24" s="9"/>
      <c r="D24" s="9"/>
      <c r="E24" s="61">
        <f>SUM(E7:E23)</f>
        <v>9590.2136600000031</v>
      </c>
      <c r="F24" s="11">
        <f>SUM(F7:F23)</f>
        <v>95.697239317455228</v>
      </c>
    </row>
    <row r="25" spans="1:6" x14ac:dyDescent="0.2">
      <c r="A25" s="9"/>
      <c r="B25" s="9"/>
      <c r="C25" s="9"/>
      <c r="D25" s="9"/>
      <c r="E25" s="60"/>
      <c r="F25" s="10"/>
    </row>
    <row r="26" spans="1:6" x14ac:dyDescent="0.2">
      <c r="A26" s="8" t="s">
        <v>45</v>
      </c>
      <c r="B26" s="9"/>
      <c r="C26" s="9"/>
      <c r="D26" s="9"/>
      <c r="E26" s="61">
        <v>9590.2136600000031</v>
      </c>
      <c r="F26" s="11">
        <v>95.697239317455228</v>
      </c>
    </row>
    <row r="27" spans="1:6" x14ac:dyDescent="0.2">
      <c r="A27" s="9"/>
      <c r="B27" s="9"/>
      <c r="C27" s="9"/>
      <c r="D27" s="9"/>
      <c r="E27" s="60"/>
      <c r="F27" s="10"/>
    </row>
    <row r="28" spans="1:6" x14ac:dyDescent="0.2">
      <c r="A28" s="8" t="s">
        <v>46</v>
      </c>
      <c r="B28" s="9"/>
      <c r="C28" s="9"/>
      <c r="D28" s="9"/>
      <c r="E28" s="61">
        <v>431.20099199999999</v>
      </c>
      <c r="F28" s="11">
        <v>4.3</v>
      </c>
    </row>
    <row r="29" spans="1:6" x14ac:dyDescent="0.2">
      <c r="A29" s="9"/>
      <c r="B29" s="9"/>
      <c r="C29" s="9"/>
      <c r="D29" s="9"/>
      <c r="E29" s="60"/>
      <c r="F29" s="10"/>
    </row>
    <row r="30" spans="1:6" x14ac:dyDescent="0.2">
      <c r="A30" s="12" t="s">
        <v>47</v>
      </c>
      <c r="B30" s="6"/>
      <c r="C30" s="6"/>
      <c r="D30" s="6"/>
      <c r="E30" s="63">
        <v>10021.410991999999</v>
      </c>
      <c r="F30" s="13">
        <f xml:space="preserve"> ROUND(SUM(F26:F29),2)</f>
        <v>100</v>
      </c>
    </row>
    <row r="31" spans="1:6" x14ac:dyDescent="0.2">
      <c r="A31" s="39" t="s">
        <v>109</v>
      </c>
    </row>
    <row r="32" spans="1:6" x14ac:dyDescent="0.2">
      <c r="A32" s="1"/>
    </row>
    <row r="33" spans="1:4" x14ac:dyDescent="0.2">
      <c r="A33" s="1" t="s">
        <v>48</v>
      </c>
    </row>
    <row r="34" spans="1:4" x14ac:dyDescent="0.2">
      <c r="A34" s="1" t="s">
        <v>49</v>
      </c>
    </row>
    <row r="35" spans="1:4" x14ac:dyDescent="0.2">
      <c r="A35" s="1" t="s">
        <v>50</v>
      </c>
      <c r="D35" s="66"/>
    </row>
    <row r="36" spans="1:4" x14ac:dyDescent="0.2">
      <c r="A36" s="3" t="s">
        <v>851</v>
      </c>
      <c r="D36" s="50">
        <v>10.0671</v>
      </c>
    </row>
    <row r="37" spans="1:4" x14ac:dyDescent="0.2">
      <c r="A37" s="3" t="s">
        <v>859</v>
      </c>
      <c r="D37" s="50">
        <v>10.0671</v>
      </c>
    </row>
    <row r="38" spans="1:4" x14ac:dyDescent="0.2">
      <c r="A38" s="3" t="s">
        <v>860</v>
      </c>
      <c r="D38" s="50">
        <v>10.0671</v>
      </c>
    </row>
    <row r="39" spans="1:4" x14ac:dyDescent="0.2">
      <c r="A39" s="3" t="s">
        <v>853</v>
      </c>
      <c r="D39" s="50">
        <v>10.094200000000001</v>
      </c>
    </row>
    <row r="40" spans="1:4" x14ac:dyDescent="0.2">
      <c r="A40" s="3" t="s">
        <v>861</v>
      </c>
      <c r="D40" s="50">
        <v>10.094200000000001</v>
      </c>
    </row>
    <row r="42" spans="1:4" x14ac:dyDescent="0.2">
      <c r="A42" s="1" t="s">
        <v>54</v>
      </c>
    </row>
    <row r="43" spans="1:4" x14ac:dyDescent="0.2">
      <c r="A43" s="3" t="s">
        <v>851</v>
      </c>
      <c r="D43" s="14">
        <v>10.589399999999999</v>
      </c>
    </row>
    <row r="44" spans="1:4" x14ac:dyDescent="0.2">
      <c r="A44" s="3" t="s">
        <v>859</v>
      </c>
      <c r="D44" s="14">
        <v>10.589399999999999</v>
      </c>
    </row>
    <row r="45" spans="1:4" x14ac:dyDescent="0.2">
      <c r="A45" s="3" t="s">
        <v>860</v>
      </c>
      <c r="D45" s="14">
        <v>10.0928</v>
      </c>
    </row>
    <row r="46" spans="1:4" x14ac:dyDescent="0.2">
      <c r="A46" s="3" t="s">
        <v>853</v>
      </c>
      <c r="D46" s="14">
        <v>10.6699</v>
      </c>
    </row>
    <row r="47" spans="1:4" x14ac:dyDescent="0.2">
      <c r="A47" s="3" t="s">
        <v>861</v>
      </c>
      <c r="D47" s="14">
        <v>10.6699</v>
      </c>
    </row>
    <row r="49" spans="1:5" x14ac:dyDescent="0.2">
      <c r="A49" s="1" t="s">
        <v>55</v>
      </c>
      <c r="D49" s="15" t="s">
        <v>392</v>
      </c>
    </row>
    <row r="50" spans="1:5" x14ac:dyDescent="0.2">
      <c r="A50" s="32" t="s">
        <v>854</v>
      </c>
      <c r="B50" s="33"/>
      <c r="C50" s="92" t="s">
        <v>855</v>
      </c>
      <c r="D50" s="93"/>
    </row>
    <row r="51" spans="1:5" x14ac:dyDescent="0.2">
      <c r="A51" s="94"/>
      <c r="B51" s="95"/>
      <c r="C51" s="34" t="s">
        <v>856</v>
      </c>
      <c r="D51" s="34" t="s">
        <v>857</v>
      </c>
    </row>
    <row r="52" spans="1:5" x14ac:dyDescent="0.2">
      <c r="A52" s="41" t="s">
        <v>860</v>
      </c>
      <c r="B52" s="42"/>
      <c r="C52" s="44">
        <v>0.35295812300000001</v>
      </c>
      <c r="D52" s="44">
        <v>0.32684098100000003</v>
      </c>
    </row>
    <row r="54" spans="1:5" x14ac:dyDescent="0.2">
      <c r="A54" s="1" t="s">
        <v>57</v>
      </c>
      <c r="D54" s="18">
        <v>2.0850105333372904</v>
      </c>
      <c r="E54" s="2" t="s">
        <v>864</v>
      </c>
    </row>
    <row r="56" spans="1:5" x14ac:dyDescent="0.2">
      <c r="A56" s="17"/>
    </row>
  </sheetData>
  <mergeCells count="3">
    <mergeCell ref="A1:F1"/>
    <mergeCell ref="C50:D50"/>
    <mergeCell ref="A51:B51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CA41B-F8F4-41DB-B766-8DABD48BD355}">
  <dimension ref="A1:F57"/>
  <sheetViews>
    <sheetView showGridLines="0" workbookViewId="0">
      <selection sqref="A1:F1"/>
    </sheetView>
  </sheetViews>
  <sheetFormatPr defaultRowHeight="11.25" x14ac:dyDescent="0.2"/>
  <cols>
    <col min="1" max="1" width="38.7109375" style="3" bestFit="1" customWidth="1"/>
    <col min="2" max="2" width="49.140625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86" t="s">
        <v>748</v>
      </c>
      <c r="B1" s="86"/>
      <c r="C1" s="86"/>
      <c r="D1" s="86"/>
      <c r="E1" s="86"/>
      <c r="F1" s="86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 t="s">
        <v>741</v>
      </c>
      <c r="B7" s="9" t="s">
        <v>1393</v>
      </c>
      <c r="C7" s="9" t="s">
        <v>13</v>
      </c>
      <c r="D7" s="9">
        <v>119</v>
      </c>
      <c r="E7" s="60">
        <v>1191.2042799999999</v>
      </c>
      <c r="F7" s="10">
        <v>11.097119919563699</v>
      </c>
    </row>
    <row r="8" spans="1:6" x14ac:dyDescent="0.2">
      <c r="A8" s="9" t="s">
        <v>74</v>
      </c>
      <c r="B8" s="9" t="s">
        <v>1335</v>
      </c>
      <c r="C8" s="9" t="s">
        <v>13</v>
      </c>
      <c r="D8" s="9">
        <v>114</v>
      </c>
      <c r="E8" s="60">
        <v>1147.15806</v>
      </c>
      <c r="F8" s="10">
        <v>10.686790479391201</v>
      </c>
    </row>
    <row r="9" spans="1:6" x14ac:dyDescent="0.2">
      <c r="A9" s="9" t="s">
        <v>738</v>
      </c>
      <c r="B9" s="9" t="s">
        <v>1394</v>
      </c>
      <c r="C9" s="9" t="s">
        <v>13</v>
      </c>
      <c r="D9" s="9">
        <v>99</v>
      </c>
      <c r="E9" s="60">
        <v>1070.28603</v>
      </c>
      <c r="F9" s="10">
        <v>9.9706596278714894</v>
      </c>
    </row>
    <row r="10" spans="1:6" x14ac:dyDescent="0.2">
      <c r="A10" s="9" t="s">
        <v>743</v>
      </c>
      <c r="B10" s="9" t="s">
        <v>1395</v>
      </c>
      <c r="C10" s="9" t="s">
        <v>9</v>
      </c>
      <c r="D10" s="9">
        <v>100</v>
      </c>
      <c r="E10" s="60">
        <v>1011.706</v>
      </c>
      <c r="F10" s="10">
        <v>9.42493491153515</v>
      </c>
    </row>
    <row r="11" spans="1:6" x14ac:dyDescent="0.2">
      <c r="A11" s="9" t="s">
        <v>744</v>
      </c>
      <c r="B11" s="9" t="s">
        <v>1396</v>
      </c>
      <c r="C11" s="9" t="s">
        <v>9</v>
      </c>
      <c r="D11" s="9">
        <v>100</v>
      </c>
      <c r="E11" s="60">
        <v>1000.508</v>
      </c>
      <c r="F11" s="10">
        <v>9.3206156516519698</v>
      </c>
    </row>
    <row r="12" spans="1:6" x14ac:dyDescent="0.2">
      <c r="A12" s="9" t="s">
        <v>745</v>
      </c>
      <c r="B12" s="82" t="s">
        <v>1477</v>
      </c>
      <c r="C12" s="9" t="s">
        <v>13</v>
      </c>
      <c r="D12" s="9">
        <v>100</v>
      </c>
      <c r="E12" s="60">
        <v>990.83600000000001</v>
      </c>
      <c r="F12" s="10">
        <v>9.2305124295060406</v>
      </c>
    </row>
    <row r="13" spans="1:6" x14ac:dyDescent="0.2">
      <c r="A13" s="9" t="s">
        <v>746</v>
      </c>
      <c r="B13" s="9" t="s">
        <v>1390</v>
      </c>
      <c r="C13" s="9" t="s">
        <v>70</v>
      </c>
      <c r="D13" s="9">
        <v>96</v>
      </c>
      <c r="E13" s="60">
        <v>806.58047999999997</v>
      </c>
      <c r="F13" s="10">
        <v>7.5140095293640403</v>
      </c>
    </row>
    <row r="14" spans="1:6" x14ac:dyDescent="0.2">
      <c r="A14" s="9" t="s">
        <v>718</v>
      </c>
      <c r="B14" s="9" t="s">
        <v>1379</v>
      </c>
      <c r="C14" s="9" t="s">
        <v>9</v>
      </c>
      <c r="D14" s="9">
        <v>74</v>
      </c>
      <c r="E14" s="60">
        <v>797.09396000000004</v>
      </c>
      <c r="F14" s="10">
        <v>7.4256342172308996</v>
      </c>
    </row>
    <row r="15" spans="1:6" x14ac:dyDescent="0.2">
      <c r="A15" s="9" t="s">
        <v>93</v>
      </c>
      <c r="B15" s="9" t="s">
        <v>1355</v>
      </c>
      <c r="C15" s="9" t="s">
        <v>13</v>
      </c>
      <c r="D15" s="9">
        <v>67</v>
      </c>
      <c r="E15" s="60">
        <v>676.90971000000002</v>
      </c>
      <c r="F15" s="10">
        <v>6.3060117837950296</v>
      </c>
    </row>
    <row r="16" spans="1:6" x14ac:dyDescent="0.2">
      <c r="A16" s="9" t="s">
        <v>90</v>
      </c>
      <c r="B16" s="9" t="s">
        <v>1351</v>
      </c>
      <c r="C16" s="9" t="s">
        <v>13</v>
      </c>
      <c r="D16" s="9">
        <v>46</v>
      </c>
      <c r="E16" s="60">
        <v>476.48962</v>
      </c>
      <c r="F16" s="10">
        <v>4.4389216378296803</v>
      </c>
    </row>
    <row r="17" spans="1:6" x14ac:dyDescent="0.2">
      <c r="A17" s="9" t="s">
        <v>176</v>
      </c>
      <c r="B17" s="9" t="s">
        <v>1323</v>
      </c>
      <c r="C17" s="9" t="s">
        <v>13</v>
      </c>
      <c r="D17" s="9">
        <v>4</v>
      </c>
      <c r="E17" s="60">
        <v>401.98160000000001</v>
      </c>
      <c r="F17" s="10">
        <v>3.7448136273134298</v>
      </c>
    </row>
    <row r="18" spans="1:6" x14ac:dyDescent="0.2">
      <c r="A18" s="9" t="s">
        <v>747</v>
      </c>
      <c r="B18" s="9" t="s">
        <v>1386</v>
      </c>
      <c r="C18" s="9" t="s">
        <v>13</v>
      </c>
      <c r="D18" s="9">
        <v>23</v>
      </c>
      <c r="E18" s="60">
        <v>236.10719</v>
      </c>
      <c r="F18" s="10">
        <v>2.19954700070521</v>
      </c>
    </row>
    <row r="19" spans="1:6" x14ac:dyDescent="0.2">
      <c r="A19" s="9" t="s">
        <v>97</v>
      </c>
      <c r="B19" s="82" t="s">
        <v>1467</v>
      </c>
      <c r="C19" s="9" t="s">
        <v>13</v>
      </c>
      <c r="D19" s="9">
        <v>20</v>
      </c>
      <c r="E19" s="60">
        <v>196.2508</v>
      </c>
      <c r="F19" s="10">
        <v>1.82824952736932</v>
      </c>
    </row>
    <row r="20" spans="1:6" x14ac:dyDescent="0.2">
      <c r="A20" s="9" t="s">
        <v>740</v>
      </c>
      <c r="B20" s="9" t="s">
        <v>1389</v>
      </c>
      <c r="C20" s="9" t="s">
        <v>13</v>
      </c>
      <c r="D20" s="9">
        <v>17</v>
      </c>
      <c r="E20" s="60">
        <v>169.38137</v>
      </c>
      <c r="F20" s="10">
        <v>1.5779370562956601</v>
      </c>
    </row>
    <row r="21" spans="1:6" x14ac:dyDescent="0.2">
      <c r="A21" s="9" t="s">
        <v>580</v>
      </c>
      <c r="B21" s="9" t="s">
        <v>1172</v>
      </c>
      <c r="C21" s="9" t="s">
        <v>482</v>
      </c>
      <c r="D21" s="9">
        <v>2</v>
      </c>
      <c r="E21" s="60">
        <v>21.653479999999998</v>
      </c>
      <c r="F21" s="10">
        <v>0.20172129018531901</v>
      </c>
    </row>
    <row r="22" spans="1:6" x14ac:dyDescent="0.2">
      <c r="A22" s="9" t="s">
        <v>733</v>
      </c>
      <c r="B22" s="9" t="s">
        <v>1391</v>
      </c>
      <c r="C22" s="9" t="s">
        <v>70</v>
      </c>
      <c r="D22" s="9">
        <v>4</v>
      </c>
      <c r="E22" s="60">
        <v>19.853940000000001</v>
      </c>
      <c r="F22" s="10">
        <v>0.18495698576219199</v>
      </c>
    </row>
    <row r="23" spans="1:6" x14ac:dyDescent="0.2">
      <c r="A23" s="9" t="s">
        <v>724</v>
      </c>
      <c r="B23" s="9" t="s">
        <v>1392</v>
      </c>
      <c r="C23" s="9" t="s">
        <v>13</v>
      </c>
      <c r="D23" s="9">
        <v>1</v>
      </c>
      <c r="E23" s="60">
        <v>10.92301</v>
      </c>
      <c r="F23" s="10">
        <v>0.10175748516668599</v>
      </c>
    </row>
    <row r="24" spans="1:6" x14ac:dyDescent="0.2">
      <c r="A24" s="8" t="s">
        <v>45</v>
      </c>
      <c r="B24" s="9"/>
      <c r="C24" s="9"/>
      <c r="D24" s="9"/>
      <c r="E24" s="61">
        <f>SUM(E7:E23)</f>
        <v>10224.923530000002</v>
      </c>
      <c r="F24" s="11">
        <f>SUM(F7:F23)</f>
        <v>95.254193160537028</v>
      </c>
    </row>
    <row r="25" spans="1:6" x14ac:dyDescent="0.2">
      <c r="A25" s="9"/>
      <c r="B25" s="9"/>
      <c r="C25" s="9"/>
      <c r="D25" s="9"/>
      <c r="E25" s="60"/>
      <c r="F25" s="10"/>
    </row>
    <row r="26" spans="1:6" x14ac:dyDescent="0.2">
      <c r="A26" s="8" t="s">
        <v>45</v>
      </c>
      <c r="B26" s="9"/>
      <c r="C26" s="9"/>
      <c r="D26" s="9"/>
      <c r="E26" s="61">
        <v>10224.923530000002</v>
      </c>
      <c r="F26" s="11">
        <v>95.254193160537028</v>
      </c>
    </row>
    <row r="27" spans="1:6" x14ac:dyDescent="0.2">
      <c r="A27" s="9"/>
      <c r="B27" s="9"/>
      <c r="C27" s="9"/>
      <c r="D27" s="9"/>
      <c r="E27" s="60"/>
      <c r="F27" s="10"/>
    </row>
    <row r="28" spans="1:6" x14ac:dyDescent="0.2">
      <c r="A28" s="8" t="s">
        <v>46</v>
      </c>
      <c r="B28" s="9"/>
      <c r="C28" s="9"/>
      <c r="D28" s="9"/>
      <c r="E28" s="61">
        <v>509.43529790000002</v>
      </c>
      <c r="F28" s="11">
        <v>4.75</v>
      </c>
    </row>
    <row r="29" spans="1:6" x14ac:dyDescent="0.2">
      <c r="A29" s="9"/>
      <c r="B29" s="9"/>
      <c r="C29" s="9"/>
      <c r="D29" s="9"/>
      <c r="E29" s="60"/>
      <c r="F29" s="10"/>
    </row>
    <row r="30" spans="1:6" x14ac:dyDescent="0.2">
      <c r="A30" s="12" t="s">
        <v>47</v>
      </c>
      <c r="B30" s="6"/>
      <c r="C30" s="6"/>
      <c r="D30" s="6"/>
      <c r="E30" s="63">
        <v>10734.3552979</v>
      </c>
      <c r="F30" s="13">
        <f xml:space="preserve"> ROUND(SUM(F26:F29),2)</f>
        <v>100</v>
      </c>
    </row>
    <row r="31" spans="1:6" x14ac:dyDescent="0.2">
      <c r="A31" s="39" t="s">
        <v>109</v>
      </c>
    </row>
    <row r="33" spans="1:4" x14ac:dyDescent="0.2">
      <c r="A33" s="1" t="s">
        <v>48</v>
      </c>
    </row>
    <row r="34" spans="1:4" x14ac:dyDescent="0.2">
      <c r="A34" s="1" t="s">
        <v>49</v>
      </c>
    </row>
    <row r="35" spans="1:4" x14ac:dyDescent="0.2">
      <c r="A35" s="1" t="s">
        <v>50</v>
      </c>
      <c r="D35" s="66"/>
    </row>
    <row r="36" spans="1:4" x14ac:dyDescent="0.2">
      <c r="A36" s="3" t="s">
        <v>851</v>
      </c>
      <c r="D36" s="50">
        <v>10.129799999999999</v>
      </c>
    </row>
    <row r="37" spans="1:4" x14ac:dyDescent="0.2">
      <c r="A37" s="3" t="s">
        <v>859</v>
      </c>
      <c r="D37" s="50">
        <v>10.129799999999999</v>
      </c>
    </row>
    <row r="38" spans="1:4" x14ac:dyDescent="0.2">
      <c r="A38" s="3" t="s">
        <v>860</v>
      </c>
      <c r="D38" s="50">
        <v>10.064399999999999</v>
      </c>
    </row>
    <row r="39" spans="1:4" x14ac:dyDescent="0.2">
      <c r="A39" s="3" t="s">
        <v>853</v>
      </c>
      <c r="D39" s="50">
        <v>10.164899999999999</v>
      </c>
    </row>
    <row r="40" spans="1:4" x14ac:dyDescent="0.2">
      <c r="A40" s="3" t="s">
        <v>861</v>
      </c>
      <c r="D40" s="50">
        <v>10.164899999999999</v>
      </c>
    </row>
    <row r="41" spans="1:4" x14ac:dyDescent="0.2">
      <c r="A41" s="3" t="s">
        <v>862</v>
      </c>
      <c r="D41" s="50">
        <v>10.0943</v>
      </c>
    </row>
    <row r="43" spans="1:4" x14ac:dyDescent="0.2">
      <c r="A43" s="1" t="s">
        <v>54</v>
      </c>
    </row>
    <row r="44" spans="1:4" x14ac:dyDescent="0.2">
      <c r="A44" s="3" t="s">
        <v>851</v>
      </c>
      <c r="D44" s="14">
        <v>10.6569</v>
      </c>
    </row>
    <row r="45" spans="1:4" x14ac:dyDescent="0.2">
      <c r="A45" s="3" t="s">
        <v>859</v>
      </c>
      <c r="D45" s="14">
        <v>10.6569</v>
      </c>
    </row>
    <row r="46" spans="1:4" x14ac:dyDescent="0.2">
      <c r="A46" s="3" t="s">
        <v>860</v>
      </c>
      <c r="D46" s="14">
        <v>10.156000000000001</v>
      </c>
    </row>
    <row r="47" spans="1:4" x14ac:dyDescent="0.2">
      <c r="A47" s="3" t="s">
        <v>853</v>
      </c>
      <c r="D47" s="14">
        <v>10.7461</v>
      </c>
    </row>
    <row r="48" spans="1:4" x14ac:dyDescent="0.2">
      <c r="A48" s="3" t="s">
        <v>861</v>
      </c>
      <c r="D48" s="14">
        <v>10.7461</v>
      </c>
    </row>
    <row r="49" spans="1:5" x14ac:dyDescent="0.2">
      <c r="A49" s="3" t="s">
        <v>862</v>
      </c>
      <c r="D49" s="14">
        <v>10.202199999999999</v>
      </c>
    </row>
    <row r="51" spans="1:5" x14ac:dyDescent="0.2">
      <c r="A51" s="1" t="s">
        <v>55</v>
      </c>
      <c r="D51" s="15" t="s">
        <v>392</v>
      </c>
    </row>
    <row r="52" spans="1:5" x14ac:dyDescent="0.2">
      <c r="A52" s="32" t="s">
        <v>854</v>
      </c>
      <c r="B52" s="33"/>
      <c r="C52" s="92" t="s">
        <v>855</v>
      </c>
      <c r="D52" s="93"/>
    </row>
    <row r="53" spans="1:5" x14ac:dyDescent="0.2">
      <c r="A53" s="94"/>
      <c r="B53" s="95"/>
      <c r="C53" s="34" t="s">
        <v>856</v>
      </c>
      <c r="D53" s="34" t="s">
        <v>857</v>
      </c>
    </row>
    <row r="54" spans="1:5" x14ac:dyDescent="0.2">
      <c r="A54" s="41" t="s">
        <v>354</v>
      </c>
      <c r="B54" s="42"/>
      <c r="C54" s="43">
        <v>0.30613714749999998</v>
      </c>
      <c r="D54" s="43">
        <v>0.28348452430000004</v>
      </c>
    </row>
    <row r="55" spans="1:5" x14ac:dyDescent="0.2">
      <c r="A55" s="41" t="s">
        <v>110</v>
      </c>
      <c r="B55" s="42"/>
      <c r="C55" s="43">
        <v>0.33134844200000002</v>
      </c>
      <c r="D55" s="43">
        <v>0.30683030870000005</v>
      </c>
    </row>
    <row r="57" spans="1:5" x14ac:dyDescent="0.2">
      <c r="A57" s="1" t="s">
        <v>57</v>
      </c>
      <c r="D57" s="18">
        <v>1.9893524126430435</v>
      </c>
      <c r="E57" s="2" t="s">
        <v>858</v>
      </c>
    </row>
  </sheetData>
  <mergeCells count="3">
    <mergeCell ref="A1:F1"/>
    <mergeCell ref="C52:D52"/>
    <mergeCell ref="A53:B53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B6060-3BA8-42F4-8869-DC034D5979C1}">
  <dimension ref="A1:F51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2.140625" style="3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86" t="s">
        <v>742</v>
      </c>
      <c r="B1" s="86"/>
      <c r="C1" s="86"/>
      <c r="D1" s="86"/>
      <c r="E1" s="86"/>
      <c r="F1" s="86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 t="s">
        <v>97</v>
      </c>
      <c r="B7" s="82" t="s">
        <v>1467</v>
      </c>
      <c r="C7" s="9" t="s">
        <v>13</v>
      </c>
      <c r="D7" s="9">
        <v>105</v>
      </c>
      <c r="E7" s="60">
        <v>1030.3167000000001</v>
      </c>
      <c r="F7" s="10">
        <v>11.201461069772201</v>
      </c>
    </row>
    <row r="8" spans="1:6" x14ac:dyDescent="0.2">
      <c r="A8" s="9" t="s">
        <v>727</v>
      </c>
      <c r="B8" s="9" t="s">
        <v>1397</v>
      </c>
      <c r="C8" s="9" t="s">
        <v>9</v>
      </c>
      <c r="D8" s="9">
        <v>100</v>
      </c>
      <c r="E8" s="60">
        <v>995.06500000000005</v>
      </c>
      <c r="F8" s="10">
        <v>10.8182094489907</v>
      </c>
    </row>
    <row r="9" spans="1:6" x14ac:dyDescent="0.2">
      <c r="A9" s="9" t="s">
        <v>733</v>
      </c>
      <c r="B9" s="9" t="s">
        <v>1391</v>
      </c>
      <c r="C9" s="9" t="s">
        <v>70</v>
      </c>
      <c r="D9" s="9">
        <v>170</v>
      </c>
      <c r="E9" s="60">
        <v>843.79245000000003</v>
      </c>
      <c r="F9" s="10">
        <v>9.1735951476305306</v>
      </c>
    </row>
    <row r="10" spans="1:6" x14ac:dyDescent="0.2">
      <c r="A10" s="9" t="s">
        <v>735</v>
      </c>
      <c r="B10" s="9" t="s">
        <v>1398</v>
      </c>
      <c r="C10" s="9" t="s">
        <v>70</v>
      </c>
      <c r="D10" s="9">
        <v>78</v>
      </c>
      <c r="E10" s="60">
        <v>773.53224</v>
      </c>
      <c r="F10" s="10">
        <v>8.4097358342087301</v>
      </c>
    </row>
    <row r="11" spans="1:6" x14ac:dyDescent="0.2">
      <c r="A11" s="9" t="s">
        <v>718</v>
      </c>
      <c r="B11" s="9" t="s">
        <v>1379</v>
      </c>
      <c r="C11" s="9" t="s">
        <v>9</v>
      </c>
      <c r="D11" s="9">
        <v>63</v>
      </c>
      <c r="E11" s="60">
        <v>678.60702000000003</v>
      </c>
      <c r="F11" s="10">
        <v>7.3777219336579902</v>
      </c>
    </row>
    <row r="12" spans="1:6" x14ac:dyDescent="0.2">
      <c r="A12" s="9" t="s">
        <v>738</v>
      </c>
      <c r="B12" s="9" t="s">
        <v>1394</v>
      </c>
      <c r="C12" s="9" t="s">
        <v>13</v>
      </c>
      <c r="D12" s="9">
        <v>50</v>
      </c>
      <c r="E12" s="60">
        <v>540.54849999999999</v>
      </c>
      <c r="F12" s="10">
        <v>5.8767687440898104</v>
      </c>
    </row>
    <row r="13" spans="1:6" x14ac:dyDescent="0.2">
      <c r="A13" s="9" t="s">
        <v>95</v>
      </c>
      <c r="B13" s="9" t="s">
        <v>1356</v>
      </c>
      <c r="C13" s="9" t="s">
        <v>9</v>
      </c>
      <c r="D13" s="9">
        <v>52</v>
      </c>
      <c r="E13" s="60">
        <v>517.99123999999995</v>
      </c>
      <c r="F13" s="10">
        <v>5.6315293242776896</v>
      </c>
    </row>
    <row r="14" spans="1:6" x14ac:dyDescent="0.2">
      <c r="A14" s="9" t="s">
        <v>739</v>
      </c>
      <c r="B14" s="9" t="s">
        <v>1399</v>
      </c>
      <c r="C14" s="9" t="s">
        <v>9</v>
      </c>
      <c r="D14" s="9">
        <v>50</v>
      </c>
      <c r="E14" s="60">
        <v>516.21699999999998</v>
      </c>
      <c r="F14" s="10">
        <v>5.61224003168598</v>
      </c>
    </row>
    <row r="15" spans="1:6" x14ac:dyDescent="0.2">
      <c r="A15" s="9" t="s">
        <v>740</v>
      </c>
      <c r="B15" s="9" t="s">
        <v>1389</v>
      </c>
      <c r="C15" s="9" t="s">
        <v>13</v>
      </c>
      <c r="D15" s="9">
        <v>50</v>
      </c>
      <c r="E15" s="60">
        <v>498.18049999999999</v>
      </c>
      <c r="F15" s="10">
        <v>5.4161496911286102</v>
      </c>
    </row>
    <row r="16" spans="1:6" x14ac:dyDescent="0.2">
      <c r="A16" s="9" t="s">
        <v>724</v>
      </c>
      <c r="B16" s="9" t="s">
        <v>1392</v>
      </c>
      <c r="C16" s="9" t="s">
        <v>13</v>
      </c>
      <c r="D16" s="9">
        <v>39</v>
      </c>
      <c r="E16" s="60">
        <v>425.99739</v>
      </c>
      <c r="F16" s="10">
        <v>4.63138487409703</v>
      </c>
    </row>
    <row r="17" spans="1:6" x14ac:dyDescent="0.2">
      <c r="A17" s="9" t="s">
        <v>741</v>
      </c>
      <c r="B17" s="9" t="s">
        <v>1393</v>
      </c>
      <c r="C17" s="9" t="s">
        <v>13</v>
      </c>
      <c r="D17" s="9">
        <v>31</v>
      </c>
      <c r="E17" s="60">
        <v>310.31371999999999</v>
      </c>
      <c r="F17" s="10">
        <v>3.3736879679774101</v>
      </c>
    </row>
    <row r="18" spans="1:6" x14ac:dyDescent="0.2">
      <c r="A18" s="9" t="s">
        <v>713</v>
      </c>
      <c r="B18" s="9" t="s">
        <v>1400</v>
      </c>
      <c r="C18" s="9" t="s">
        <v>13</v>
      </c>
      <c r="D18" s="9">
        <v>26</v>
      </c>
      <c r="E18" s="60">
        <v>264.14465999999999</v>
      </c>
      <c r="F18" s="10">
        <v>2.8717443149064898</v>
      </c>
    </row>
    <row r="19" spans="1:6" x14ac:dyDescent="0.2">
      <c r="A19" s="9" t="s">
        <v>717</v>
      </c>
      <c r="B19" s="9" t="s">
        <v>1401</v>
      </c>
      <c r="C19" s="9" t="s">
        <v>13</v>
      </c>
      <c r="D19" s="9">
        <v>21</v>
      </c>
      <c r="E19" s="60">
        <v>228.22065000000001</v>
      </c>
      <c r="F19" s="10">
        <v>2.4811834325243001</v>
      </c>
    </row>
    <row r="20" spans="1:6" x14ac:dyDescent="0.2">
      <c r="A20" s="9" t="s">
        <v>82</v>
      </c>
      <c r="B20" s="9" t="s">
        <v>1326</v>
      </c>
      <c r="C20" s="9" t="s">
        <v>13</v>
      </c>
      <c r="D20" s="9">
        <v>14</v>
      </c>
      <c r="E20" s="60">
        <v>139.57314</v>
      </c>
      <c r="F20" s="10">
        <v>1.5174199293245101</v>
      </c>
    </row>
    <row r="21" spans="1:6" x14ac:dyDescent="0.2">
      <c r="A21" s="9" t="s">
        <v>176</v>
      </c>
      <c r="B21" s="9" t="s">
        <v>1323</v>
      </c>
      <c r="C21" s="9" t="s">
        <v>13</v>
      </c>
      <c r="D21" s="9">
        <v>1</v>
      </c>
      <c r="E21" s="60">
        <v>100.4954</v>
      </c>
      <c r="F21" s="10">
        <v>1.09257212931828</v>
      </c>
    </row>
    <row r="22" spans="1:6" x14ac:dyDescent="0.2">
      <c r="A22" s="9" t="s">
        <v>580</v>
      </c>
      <c r="B22" s="9" t="s">
        <v>1172</v>
      </c>
      <c r="C22" s="9" t="s">
        <v>482</v>
      </c>
      <c r="D22" s="9">
        <v>6</v>
      </c>
      <c r="E22" s="60">
        <v>64.960440000000006</v>
      </c>
      <c r="F22" s="10">
        <v>0.70624094488158096</v>
      </c>
    </row>
    <row r="23" spans="1:6" x14ac:dyDescent="0.2">
      <c r="A23" s="9" t="s">
        <v>579</v>
      </c>
      <c r="B23" s="9" t="s">
        <v>1171</v>
      </c>
      <c r="C23" s="9" t="s">
        <v>13</v>
      </c>
      <c r="D23" s="9">
        <v>1</v>
      </c>
      <c r="E23" s="60">
        <v>9.9914400000000008</v>
      </c>
      <c r="F23" s="10">
        <v>0.10862555774449199</v>
      </c>
    </row>
    <row r="24" spans="1:6" x14ac:dyDescent="0.2">
      <c r="A24" s="8" t="s">
        <v>45</v>
      </c>
      <c r="B24" s="9"/>
      <c r="C24" s="9"/>
      <c r="D24" s="9"/>
      <c r="E24" s="61">
        <f>SUM(E7:E23)</f>
        <v>7937.9474900000005</v>
      </c>
      <c r="F24" s="11">
        <f>SUM(F7:F23)</f>
        <v>86.300270376216346</v>
      </c>
    </row>
    <row r="25" spans="1:6" x14ac:dyDescent="0.2">
      <c r="A25" s="9"/>
      <c r="B25" s="9"/>
      <c r="C25" s="9"/>
      <c r="D25" s="9"/>
      <c r="E25" s="60"/>
      <c r="F25" s="10"/>
    </row>
    <row r="26" spans="1:6" x14ac:dyDescent="0.2">
      <c r="A26" s="8" t="s">
        <v>98</v>
      </c>
      <c r="B26" s="9"/>
      <c r="C26" s="9"/>
      <c r="D26" s="9"/>
      <c r="E26" s="60"/>
      <c r="F26" s="10"/>
    </row>
    <row r="27" spans="1:6" x14ac:dyDescent="0.2">
      <c r="A27" s="9" t="s">
        <v>710</v>
      </c>
      <c r="B27" s="9" t="s">
        <v>1402</v>
      </c>
      <c r="C27" s="9" t="s">
        <v>70</v>
      </c>
      <c r="D27" s="9">
        <v>95</v>
      </c>
      <c r="E27" s="60">
        <v>946.73294999999996</v>
      </c>
      <c r="F27" s="10">
        <v>10.292750066941201</v>
      </c>
    </row>
    <row r="28" spans="1:6" x14ac:dyDescent="0.2">
      <c r="A28" s="8" t="s">
        <v>45</v>
      </c>
      <c r="B28" s="9"/>
      <c r="C28" s="9"/>
      <c r="D28" s="9"/>
      <c r="E28" s="61">
        <f>SUM(E27:E27)</f>
        <v>946.73294999999996</v>
      </c>
      <c r="F28" s="11">
        <f>SUM(F27:F27)</f>
        <v>10.292750066941201</v>
      </c>
    </row>
    <row r="29" spans="1:6" x14ac:dyDescent="0.2">
      <c r="A29" s="9"/>
      <c r="B29" s="9"/>
      <c r="C29" s="9"/>
      <c r="D29" s="9"/>
      <c r="E29" s="60"/>
      <c r="F29" s="10"/>
    </row>
    <row r="30" spans="1:6" x14ac:dyDescent="0.2">
      <c r="A30" s="8" t="s">
        <v>45</v>
      </c>
      <c r="B30" s="9"/>
      <c r="C30" s="9"/>
      <c r="D30" s="9"/>
      <c r="E30" s="61">
        <v>8884.6804400000001</v>
      </c>
      <c r="F30" s="11">
        <v>96.593020443157542</v>
      </c>
    </row>
    <row r="31" spans="1:6" x14ac:dyDescent="0.2">
      <c r="A31" s="9"/>
      <c r="B31" s="9"/>
      <c r="C31" s="9"/>
      <c r="D31" s="9"/>
      <c r="E31" s="60"/>
      <c r="F31" s="10"/>
    </row>
    <row r="32" spans="1:6" x14ac:dyDescent="0.2">
      <c r="A32" s="8" t="s">
        <v>46</v>
      </c>
      <c r="B32" s="9"/>
      <c r="C32" s="9"/>
      <c r="D32" s="9"/>
      <c r="E32" s="61">
        <v>313.3763391</v>
      </c>
      <c r="F32" s="11">
        <v>3.41</v>
      </c>
    </row>
    <row r="33" spans="1:6" x14ac:dyDescent="0.2">
      <c r="A33" s="9"/>
      <c r="B33" s="9"/>
      <c r="C33" s="9"/>
      <c r="D33" s="9"/>
      <c r="E33" s="60"/>
      <c r="F33" s="10"/>
    </row>
    <row r="34" spans="1:6" x14ac:dyDescent="0.2">
      <c r="A34" s="12" t="s">
        <v>47</v>
      </c>
      <c r="B34" s="6"/>
      <c r="C34" s="6"/>
      <c r="D34" s="6"/>
      <c r="E34" s="63">
        <v>9198.0563390999996</v>
      </c>
      <c r="F34" s="13">
        <f xml:space="preserve"> ROUND(SUM(F30:F33),2)</f>
        <v>100</v>
      </c>
    </row>
    <row r="35" spans="1:6" x14ac:dyDescent="0.2">
      <c r="A35" s="39" t="s">
        <v>109</v>
      </c>
    </row>
    <row r="37" spans="1:6" x14ac:dyDescent="0.2">
      <c r="A37" s="1" t="s">
        <v>48</v>
      </c>
    </row>
    <row r="38" spans="1:6" x14ac:dyDescent="0.2">
      <c r="A38" s="1" t="s">
        <v>49</v>
      </c>
    </row>
    <row r="39" spans="1:6" x14ac:dyDescent="0.2">
      <c r="A39" s="1" t="s">
        <v>50</v>
      </c>
      <c r="D39" s="66"/>
    </row>
    <row r="40" spans="1:6" x14ac:dyDescent="0.2">
      <c r="A40" s="3" t="s">
        <v>851</v>
      </c>
      <c r="D40" s="50">
        <v>10.212300000000001</v>
      </c>
    </row>
    <row r="41" spans="1:6" x14ac:dyDescent="0.2">
      <c r="A41" s="3" t="s">
        <v>859</v>
      </c>
      <c r="D41" s="50">
        <v>10.212300000000001</v>
      </c>
    </row>
    <row r="42" spans="1:6" x14ac:dyDescent="0.2">
      <c r="A42" s="3" t="s">
        <v>853</v>
      </c>
      <c r="D42" s="50">
        <v>10.2417</v>
      </c>
    </row>
    <row r="43" spans="1:6" x14ac:dyDescent="0.2">
      <c r="D43" s="20"/>
    </row>
    <row r="44" spans="1:6" x14ac:dyDescent="0.2">
      <c r="A44" s="1" t="s">
        <v>54</v>
      </c>
    </row>
    <row r="45" spans="1:6" x14ac:dyDescent="0.2">
      <c r="A45" s="3" t="s">
        <v>851</v>
      </c>
      <c r="D45" s="14">
        <v>10.7448</v>
      </c>
    </row>
    <row r="46" spans="1:6" x14ac:dyDescent="0.2">
      <c r="A46" s="3" t="s">
        <v>859</v>
      </c>
      <c r="D46" s="14">
        <v>10.7448</v>
      </c>
    </row>
    <row r="47" spans="1:6" x14ac:dyDescent="0.2">
      <c r="A47" s="3" t="s">
        <v>853</v>
      </c>
      <c r="D47" s="14">
        <v>10.815899999999999</v>
      </c>
    </row>
    <row r="49" spans="1:5" x14ac:dyDescent="0.2">
      <c r="A49" s="1" t="s">
        <v>55</v>
      </c>
      <c r="D49" s="40" t="s">
        <v>56</v>
      </c>
    </row>
    <row r="50" spans="1:5" x14ac:dyDescent="0.2">
      <c r="B50" s="48"/>
      <c r="C50" s="49"/>
      <c r="D50" s="49"/>
    </row>
    <row r="51" spans="1:5" x14ac:dyDescent="0.2">
      <c r="A51" s="1" t="s">
        <v>57</v>
      </c>
      <c r="D51" s="18">
        <v>1.9152830055076779</v>
      </c>
      <c r="E51" s="2" t="s">
        <v>864</v>
      </c>
    </row>
  </sheetData>
  <mergeCells count="1">
    <mergeCell ref="A1:F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B8BF-A1E0-48A7-A8A7-A1070D02DBDD}">
  <dimension ref="A1:F61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6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86" t="s">
        <v>737</v>
      </c>
      <c r="B1" s="86"/>
      <c r="C1" s="86"/>
      <c r="D1" s="86"/>
      <c r="E1" s="86"/>
      <c r="F1" s="86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 t="s">
        <v>723</v>
      </c>
      <c r="B7" s="9" t="s">
        <v>1403</v>
      </c>
      <c r="C7" s="9" t="s">
        <v>13</v>
      </c>
      <c r="D7" s="9">
        <v>173</v>
      </c>
      <c r="E7" s="60">
        <v>1714.5251499999999</v>
      </c>
      <c r="F7" s="10">
        <v>10.4702427017878</v>
      </c>
    </row>
    <row r="8" spans="1:6" x14ac:dyDescent="0.2">
      <c r="A8" s="9" t="s">
        <v>86</v>
      </c>
      <c r="B8" s="82" t="s">
        <v>1468</v>
      </c>
      <c r="C8" s="9" t="s">
        <v>13</v>
      </c>
      <c r="D8" s="9">
        <v>157</v>
      </c>
      <c r="E8" s="60">
        <v>1556.3441399999999</v>
      </c>
      <c r="F8" s="10">
        <v>9.5042647075227702</v>
      </c>
    </row>
    <row r="9" spans="1:6" x14ac:dyDescent="0.2">
      <c r="A9" s="9" t="s">
        <v>95</v>
      </c>
      <c r="B9" s="9" t="s">
        <v>1356</v>
      </c>
      <c r="C9" s="9" t="s">
        <v>9</v>
      </c>
      <c r="D9" s="9">
        <v>150</v>
      </c>
      <c r="E9" s="60">
        <v>1494.2055</v>
      </c>
      <c r="F9" s="10">
        <v>9.1247971669276193</v>
      </c>
    </row>
    <row r="10" spans="1:6" x14ac:dyDescent="0.2">
      <c r="A10" s="9" t="s">
        <v>733</v>
      </c>
      <c r="B10" s="9" t="s">
        <v>1391</v>
      </c>
      <c r="C10" s="9" t="s">
        <v>70</v>
      </c>
      <c r="D10" s="9">
        <v>300</v>
      </c>
      <c r="E10" s="60">
        <v>1489.0454999999999</v>
      </c>
      <c r="F10" s="10">
        <v>9.0932861375669702</v>
      </c>
    </row>
    <row r="11" spans="1:6" x14ac:dyDescent="0.2">
      <c r="A11" s="9" t="s">
        <v>709</v>
      </c>
      <c r="B11" s="9" t="s">
        <v>1404</v>
      </c>
      <c r="C11" s="9" t="s">
        <v>70</v>
      </c>
      <c r="D11" s="9">
        <v>149</v>
      </c>
      <c r="E11" s="60">
        <v>1482.13131</v>
      </c>
      <c r="F11" s="10">
        <v>9.0510626406493095</v>
      </c>
    </row>
    <row r="12" spans="1:6" x14ac:dyDescent="0.2">
      <c r="A12" s="9" t="s">
        <v>734</v>
      </c>
      <c r="B12" s="9" t="s">
        <v>1405</v>
      </c>
      <c r="C12" s="9" t="s">
        <v>13</v>
      </c>
      <c r="D12" s="9">
        <v>128</v>
      </c>
      <c r="E12" s="60">
        <v>1080.48768</v>
      </c>
      <c r="F12" s="10">
        <v>6.5983098853298303</v>
      </c>
    </row>
    <row r="13" spans="1:6" x14ac:dyDescent="0.2">
      <c r="A13" s="9" t="s">
        <v>93</v>
      </c>
      <c r="B13" s="9" t="s">
        <v>1355</v>
      </c>
      <c r="C13" s="9" t="s">
        <v>13</v>
      </c>
      <c r="D13" s="9">
        <v>100</v>
      </c>
      <c r="E13" s="60">
        <v>1010.313</v>
      </c>
      <c r="F13" s="10">
        <v>6.1697679469859699</v>
      </c>
    </row>
    <row r="14" spans="1:6" x14ac:dyDescent="0.2">
      <c r="A14" s="9" t="s">
        <v>717</v>
      </c>
      <c r="B14" s="9" t="s">
        <v>1401</v>
      </c>
      <c r="C14" s="9" t="s">
        <v>13</v>
      </c>
      <c r="D14" s="9">
        <v>89</v>
      </c>
      <c r="E14" s="60">
        <v>967.22085000000004</v>
      </c>
      <c r="F14" s="10">
        <v>5.9066132950744201</v>
      </c>
    </row>
    <row r="15" spans="1:6" x14ac:dyDescent="0.2">
      <c r="A15" s="9" t="s">
        <v>724</v>
      </c>
      <c r="B15" s="9" t="s">
        <v>1392</v>
      </c>
      <c r="C15" s="9" t="s">
        <v>13</v>
      </c>
      <c r="D15" s="9">
        <v>84</v>
      </c>
      <c r="E15" s="60">
        <v>917.53283999999996</v>
      </c>
      <c r="F15" s="10">
        <v>5.6031791202716503</v>
      </c>
    </row>
    <row r="16" spans="1:6" x14ac:dyDescent="0.2">
      <c r="A16" s="9" t="s">
        <v>705</v>
      </c>
      <c r="B16" s="9" t="s">
        <v>1406</v>
      </c>
      <c r="C16" s="9" t="s">
        <v>13</v>
      </c>
      <c r="D16" s="9">
        <v>50</v>
      </c>
      <c r="E16" s="60">
        <v>495.65949999999998</v>
      </c>
      <c r="F16" s="10">
        <v>3.0268878018189298</v>
      </c>
    </row>
    <row r="17" spans="1:6" x14ac:dyDescent="0.2">
      <c r="A17" s="9" t="s">
        <v>82</v>
      </c>
      <c r="B17" s="9" t="s">
        <v>1326</v>
      </c>
      <c r="C17" s="9" t="s">
        <v>13</v>
      </c>
      <c r="D17" s="9">
        <v>29</v>
      </c>
      <c r="E17" s="60">
        <v>289.11579</v>
      </c>
      <c r="F17" s="10">
        <v>1.7655690207980399</v>
      </c>
    </row>
    <row r="18" spans="1:6" x14ac:dyDescent="0.2">
      <c r="A18" s="9" t="s">
        <v>579</v>
      </c>
      <c r="B18" s="9" t="s">
        <v>1171</v>
      </c>
      <c r="C18" s="9" t="s">
        <v>13</v>
      </c>
      <c r="D18" s="9">
        <v>22</v>
      </c>
      <c r="E18" s="60">
        <v>219.81168</v>
      </c>
      <c r="F18" s="10">
        <v>1.3423434694368399</v>
      </c>
    </row>
    <row r="19" spans="1:6" x14ac:dyDescent="0.2">
      <c r="A19" s="9" t="s">
        <v>735</v>
      </c>
      <c r="B19" s="9" t="s">
        <v>1398</v>
      </c>
      <c r="C19" s="9" t="s">
        <v>70</v>
      </c>
      <c r="D19" s="9">
        <v>22</v>
      </c>
      <c r="E19" s="60">
        <v>218.17576</v>
      </c>
      <c r="F19" s="10">
        <v>1.33235325177178</v>
      </c>
    </row>
    <row r="20" spans="1:6" x14ac:dyDescent="0.2">
      <c r="A20" s="9" t="s">
        <v>708</v>
      </c>
      <c r="B20" s="9" t="s">
        <v>1383</v>
      </c>
      <c r="C20" s="9" t="s">
        <v>13</v>
      </c>
      <c r="D20" s="9">
        <v>15</v>
      </c>
      <c r="E20" s="60">
        <v>163.36035000000001</v>
      </c>
      <c r="F20" s="10">
        <v>0.99760712891787995</v>
      </c>
    </row>
    <row r="21" spans="1:6" x14ac:dyDescent="0.2">
      <c r="A21" s="9" t="s">
        <v>97</v>
      </c>
      <c r="B21" s="9" t="s">
        <v>1467</v>
      </c>
      <c r="C21" s="9" t="s">
        <v>13</v>
      </c>
      <c r="D21" s="9">
        <v>8</v>
      </c>
      <c r="E21" s="60">
        <v>78.500320000000002</v>
      </c>
      <c r="F21" s="10">
        <v>0.479384862081495</v>
      </c>
    </row>
    <row r="22" spans="1:6" x14ac:dyDescent="0.2">
      <c r="A22" s="8" t="s">
        <v>45</v>
      </c>
      <c r="B22" s="9"/>
      <c r="C22" s="9"/>
      <c r="D22" s="9"/>
      <c r="E22" s="61">
        <f>SUM(E7:E21)</f>
        <v>13176.42937</v>
      </c>
      <c r="F22" s="85">
        <f>SUM(F7:F21)</f>
        <v>80.465669136941287</v>
      </c>
    </row>
    <row r="23" spans="1:6" x14ac:dyDescent="0.2">
      <c r="A23" s="9"/>
      <c r="B23" s="9"/>
      <c r="C23" s="9"/>
      <c r="D23" s="9"/>
      <c r="E23" s="60"/>
      <c r="F23" s="10"/>
    </row>
    <row r="24" spans="1:6" x14ac:dyDescent="0.2">
      <c r="A24" s="8" t="s">
        <v>98</v>
      </c>
      <c r="B24" s="9"/>
      <c r="C24" s="9"/>
      <c r="D24" s="9"/>
      <c r="E24" s="60"/>
      <c r="F24" s="10"/>
    </row>
    <row r="25" spans="1:6" x14ac:dyDescent="0.2">
      <c r="A25" s="9" t="s">
        <v>710</v>
      </c>
      <c r="B25" s="9" t="s">
        <v>1402</v>
      </c>
      <c r="C25" s="9" t="s">
        <v>70</v>
      </c>
      <c r="D25" s="9">
        <v>150</v>
      </c>
      <c r="E25" s="60">
        <v>1494.8415</v>
      </c>
      <c r="F25" s="10">
        <v>9.1286810844999806</v>
      </c>
    </row>
    <row r="26" spans="1:6" x14ac:dyDescent="0.2">
      <c r="A26" s="9" t="s">
        <v>736</v>
      </c>
      <c r="B26" s="9" t="s">
        <v>1407</v>
      </c>
      <c r="C26" s="9" t="s">
        <v>13</v>
      </c>
      <c r="D26" s="9">
        <v>150</v>
      </c>
      <c r="E26" s="60">
        <v>1485.0645</v>
      </c>
      <c r="F26" s="10">
        <v>9.0689750120079093</v>
      </c>
    </row>
    <row r="27" spans="1:6" x14ac:dyDescent="0.2">
      <c r="A27" s="8" t="s">
        <v>45</v>
      </c>
      <c r="B27" s="9"/>
      <c r="C27" s="9"/>
      <c r="D27" s="9"/>
      <c r="E27" s="61">
        <f>SUM(E25:E26)</f>
        <v>2979.9059999999999</v>
      </c>
      <c r="F27" s="11">
        <f>SUM(F25:F26)</f>
        <v>18.197656096507892</v>
      </c>
    </row>
    <row r="28" spans="1:6" x14ac:dyDescent="0.2">
      <c r="A28" s="9"/>
      <c r="B28" s="9"/>
      <c r="C28" s="9"/>
      <c r="D28" s="9"/>
      <c r="E28" s="60"/>
      <c r="F28" s="10"/>
    </row>
    <row r="29" spans="1:6" x14ac:dyDescent="0.2">
      <c r="A29" s="8" t="s">
        <v>45</v>
      </c>
      <c r="B29" s="9"/>
      <c r="C29" s="9"/>
      <c r="D29" s="9"/>
      <c r="E29" s="61">
        <v>16156.335370000001</v>
      </c>
      <c r="F29" s="11">
        <v>98.663325233449171</v>
      </c>
    </row>
    <row r="30" spans="1:6" x14ac:dyDescent="0.2">
      <c r="A30" s="9"/>
      <c r="B30" s="9"/>
      <c r="C30" s="9"/>
      <c r="D30" s="9"/>
      <c r="E30" s="60"/>
      <c r="F30" s="10"/>
    </row>
    <row r="31" spans="1:6" x14ac:dyDescent="0.2">
      <c r="A31" s="8" t="s">
        <v>46</v>
      </c>
      <c r="B31" s="9"/>
      <c r="C31" s="9"/>
      <c r="D31" s="9"/>
      <c r="E31" s="61">
        <v>218.87878749999999</v>
      </c>
      <c r="F31" s="11">
        <v>1.34</v>
      </c>
    </row>
    <row r="32" spans="1:6" x14ac:dyDescent="0.2">
      <c r="A32" s="9"/>
      <c r="B32" s="9"/>
      <c r="C32" s="9"/>
      <c r="D32" s="9"/>
      <c r="E32" s="60"/>
      <c r="F32" s="10"/>
    </row>
    <row r="33" spans="1:6" x14ac:dyDescent="0.2">
      <c r="A33" s="12" t="s">
        <v>47</v>
      </c>
      <c r="B33" s="6"/>
      <c r="C33" s="6"/>
      <c r="D33" s="6"/>
      <c r="E33" s="63">
        <v>16375.2187875</v>
      </c>
      <c r="F33" s="13">
        <f xml:space="preserve"> ROUND(SUM(F29:F32),2)</f>
        <v>100</v>
      </c>
    </row>
    <row r="34" spans="1:6" x14ac:dyDescent="0.2">
      <c r="A34" s="39" t="s">
        <v>109</v>
      </c>
    </row>
    <row r="36" spans="1:6" x14ac:dyDescent="0.2">
      <c r="A36" s="1" t="s">
        <v>48</v>
      </c>
    </row>
    <row r="37" spans="1:6" x14ac:dyDescent="0.2">
      <c r="A37" s="1" t="s">
        <v>49</v>
      </c>
    </row>
    <row r="38" spans="1:6" x14ac:dyDescent="0.2">
      <c r="A38" s="1" t="s">
        <v>50</v>
      </c>
    </row>
    <row r="39" spans="1:6" x14ac:dyDescent="0.2">
      <c r="A39" s="3" t="s">
        <v>851</v>
      </c>
      <c r="D39" s="14">
        <v>10.248799999999999</v>
      </c>
    </row>
    <row r="40" spans="1:6" x14ac:dyDescent="0.2">
      <c r="A40" s="3" t="s">
        <v>859</v>
      </c>
      <c r="D40" s="14">
        <v>10.248799999999999</v>
      </c>
    </row>
    <row r="41" spans="1:6" x14ac:dyDescent="0.2">
      <c r="A41" s="3" t="s">
        <v>860</v>
      </c>
      <c r="D41" s="14">
        <v>10.082599999999999</v>
      </c>
    </row>
    <row r="42" spans="1:6" x14ac:dyDescent="0.2">
      <c r="A42" s="3" t="s">
        <v>853</v>
      </c>
      <c r="D42" s="14">
        <v>10.2759</v>
      </c>
    </row>
    <row r="43" spans="1:6" x14ac:dyDescent="0.2">
      <c r="A43" s="3" t="s">
        <v>861</v>
      </c>
      <c r="D43" s="14">
        <v>10.2759</v>
      </c>
    </row>
    <row r="44" spans="1:6" x14ac:dyDescent="0.2">
      <c r="A44" s="3" t="s">
        <v>862</v>
      </c>
      <c r="D44" s="14">
        <v>10.0992</v>
      </c>
    </row>
    <row r="46" spans="1:6" x14ac:dyDescent="0.2">
      <c r="A46" s="1" t="s">
        <v>54</v>
      </c>
    </row>
    <row r="47" spans="1:6" x14ac:dyDescent="0.2">
      <c r="A47" s="3" t="s">
        <v>851</v>
      </c>
      <c r="D47" s="14">
        <v>10.792400000000001</v>
      </c>
    </row>
    <row r="48" spans="1:6" x14ac:dyDescent="0.2">
      <c r="A48" s="3" t="s">
        <v>859</v>
      </c>
      <c r="D48" s="14">
        <v>10.792400000000001</v>
      </c>
    </row>
    <row r="49" spans="1:5" x14ac:dyDescent="0.2">
      <c r="A49" s="3" t="s">
        <v>860</v>
      </c>
      <c r="D49" s="14">
        <v>10.1943</v>
      </c>
    </row>
    <row r="50" spans="1:5" x14ac:dyDescent="0.2">
      <c r="A50" s="3" t="s">
        <v>853</v>
      </c>
      <c r="D50" s="14">
        <v>10.853199999999999</v>
      </c>
    </row>
    <row r="51" spans="1:5" x14ac:dyDescent="0.2">
      <c r="A51" s="3" t="s">
        <v>861</v>
      </c>
      <c r="D51" s="14">
        <v>10.853199999999999</v>
      </c>
    </row>
    <row r="52" spans="1:5" x14ac:dyDescent="0.2">
      <c r="A52" s="3" t="s">
        <v>862</v>
      </c>
      <c r="D52" s="14">
        <v>10.2439</v>
      </c>
    </row>
    <row r="55" spans="1:5" x14ac:dyDescent="0.2">
      <c r="A55" s="1" t="s">
        <v>55</v>
      </c>
      <c r="D55" s="15" t="s">
        <v>392</v>
      </c>
    </row>
    <row r="56" spans="1:5" x14ac:dyDescent="0.2">
      <c r="A56" s="32" t="s">
        <v>854</v>
      </c>
      <c r="B56" s="33"/>
      <c r="C56" s="92" t="s">
        <v>855</v>
      </c>
      <c r="D56" s="93"/>
    </row>
    <row r="57" spans="1:5" x14ac:dyDescent="0.2">
      <c r="A57" s="94"/>
      <c r="B57" s="95"/>
      <c r="C57" s="34" t="s">
        <v>856</v>
      </c>
      <c r="D57" s="34" t="s">
        <v>857</v>
      </c>
    </row>
    <row r="58" spans="1:5" x14ac:dyDescent="0.2">
      <c r="A58" s="41" t="s">
        <v>354</v>
      </c>
      <c r="B58" s="42"/>
      <c r="C58" s="43">
        <v>0.29893392050000001</v>
      </c>
      <c r="D58" s="43">
        <v>0.27681430019999997</v>
      </c>
    </row>
    <row r="59" spans="1:5" x14ac:dyDescent="0.2">
      <c r="A59" s="47" t="s">
        <v>862</v>
      </c>
      <c r="B59" s="42"/>
      <c r="C59" s="43">
        <v>0.29893392050000001</v>
      </c>
      <c r="D59" s="43">
        <v>0.27681430019999997</v>
      </c>
    </row>
    <row r="60" spans="1:5" x14ac:dyDescent="0.2">
      <c r="A60" s="1"/>
      <c r="D60" s="40"/>
    </row>
    <row r="61" spans="1:5" x14ac:dyDescent="0.2">
      <c r="A61" s="1" t="s">
        <v>57</v>
      </c>
      <c r="D61" s="18">
        <v>1.9150725749687194</v>
      </c>
      <c r="E61" s="2" t="s">
        <v>864</v>
      </c>
    </row>
  </sheetData>
  <mergeCells count="3">
    <mergeCell ref="A1:F1"/>
    <mergeCell ref="C56:D56"/>
    <mergeCell ref="A57:B57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5C25E-2138-47D4-9790-8B0BB4FBE066}">
  <dimension ref="A1:F57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6" style="3" bestFit="1" customWidth="1"/>
    <col min="3" max="3" width="11.7109375" style="3" bestFit="1" customWidth="1"/>
    <col min="4" max="4" width="6.8554687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86" t="s">
        <v>732</v>
      </c>
      <c r="B1" s="86"/>
      <c r="C1" s="86"/>
      <c r="D1" s="86"/>
      <c r="E1" s="86"/>
      <c r="F1" s="86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 t="s">
        <v>86</v>
      </c>
      <c r="B7" s="82" t="s">
        <v>1468</v>
      </c>
      <c r="C7" s="9" t="s">
        <v>13</v>
      </c>
      <c r="D7" s="9">
        <v>52</v>
      </c>
      <c r="E7" s="60">
        <v>515.47703999999999</v>
      </c>
      <c r="F7" s="10">
        <v>10.198414046097501</v>
      </c>
    </row>
    <row r="8" spans="1:6" x14ac:dyDescent="0.2">
      <c r="A8" s="9" t="s">
        <v>724</v>
      </c>
      <c r="B8" s="9" t="s">
        <v>1392</v>
      </c>
      <c r="C8" s="9" t="s">
        <v>13</v>
      </c>
      <c r="D8" s="9">
        <v>45</v>
      </c>
      <c r="E8" s="60">
        <v>491.53545000000003</v>
      </c>
      <c r="F8" s="10">
        <v>9.7247435839913798</v>
      </c>
    </row>
    <row r="9" spans="1:6" x14ac:dyDescent="0.2">
      <c r="A9" s="9" t="s">
        <v>717</v>
      </c>
      <c r="B9" s="9" t="s">
        <v>1401</v>
      </c>
      <c r="C9" s="9" t="s">
        <v>13</v>
      </c>
      <c r="D9" s="9">
        <v>45</v>
      </c>
      <c r="E9" s="60">
        <v>489.04424999999998</v>
      </c>
      <c r="F9" s="10">
        <v>9.6754566379197602</v>
      </c>
    </row>
    <row r="10" spans="1:6" x14ac:dyDescent="0.2">
      <c r="A10" s="9" t="s">
        <v>95</v>
      </c>
      <c r="B10" s="9" t="s">
        <v>1356</v>
      </c>
      <c r="C10" s="9" t="s">
        <v>9</v>
      </c>
      <c r="D10" s="9">
        <v>46</v>
      </c>
      <c r="E10" s="60">
        <v>458.22302000000002</v>
      </c>
      <c r="F10" s="10">
        <v>9.0656764914558092</v>
      </c>
    </row>
    <row r="11" spans="1:6" x14ac:dyDescent="0.2">
      <c r="A11" s="9" t="s">
        <v>705</v>
      </c>
      <c r="B11" s="9" t="s">
        <v>1406</v>
      </c>
      <c r="C11" s="9" t="s">
        <v>13</v>
      </c>
      <c r="D11" s="9">
        <v>46</v>
      </c>
      <c r="E11" s="60">
        <v>456.00673999999998</v>
      </c>
      <c r="F11" s="10">
        <v>9.0218286780166608</v>
      </c>
    </row>
    <row r="12" spans="1:6" x14ac:dyDescent="0.2">
      <c r="A12" s="9" t="s">
        <v>723</v>
      </c>
      <c r="B12" s="9" t="s">
        <v>1403</v>
      </c>
      <c r="C12" s="9" t="s">
        <v>13</v>
      </c>
      <c r="D12" s="9">
        <v>45</v>
      </c>
      <c r="E12" s="60">
        <v>445.97474999999997</v>
      </c>
      <c r="F12" s="10">
        <v>8.8233515785782295</v>
      </c>
    </row>
    <row r="13" spans="1:6" x14ac:dyDescent="0.2">
      <c r="A13" s="9" t="s">
        <v>82</v>
      </c>
      <c r="B13" s="9" t="s">
        <v>1326</v>
      </c>
      <c r="C13" s="9" t="s">
        <v>13</v>
      </c>
      <c r="D13" s="9">
        <v>37</v>
      </c>
      <c r="E13" s="60">
        <v>368.87187</v>
      </c>
      <c r="F13" s="10">
        <v>7.2979158494009004</v>
      </c>
    </row>
    <row r="14" spans="1:6" x14ac:dyDescent="0.2">
      <c r="A14" s="9" t="s">
        <v>718</v>
      </c>
      <c r="B14" s="9" t="s">
        <v>1379</v>
      </c>
      <c r="C14" s="9" t="s">
        <v>9</v>
      </c>
      <c r="D14" s="9">
        <v>34</v>
      </c>
      <c r="E14" s="60">
        <v>366.23236000000003</v>
      </c>
      <c r="F14" s="10">
        <v>7.2456946760605403</v>
      </c>
    </row>
    <row r="15" spans="1:6" x14ac:dyDescent="0.2">
      <c r="A15" s="9" t="s">
        <v>708</v>
      </c>
      <c r="B15" s="9" t="s">
        <v>1383</v>
      </c>
      <c r="C15" s="9" t="s">
        <v>13</v>
      </c>
      <c r="D15" s="9">
        <v>28</v>
      </c>
      <c r="E15" s="60">
        <v>304.93932000000001</v>
      </c>
      <c r="F15" s="10">
        <v>6.0330474550242403</v>
      </c>
    </row>
    <row r="16" spans="1:6" x14ac:dyDescent="0.2">
      <c r="A16" s="9" t="s">
        <v>580</v>
      </c>
      <c r="B16" s="9" t="s">
        <v>1172</v>
      </c>
      <c r="C16" s="9" t="s">
        <v>482</v>
      </c>
      <c r="D16" s="9">
        <v>20</v>
      </c>
      <c r="E16" s="60">
        <v>216.53479999999999</v>
      </c>
      <c r="F16" s="10">
        <v>4.2840153380816304</v>
      </c>
    </row>
    <row r="17" spans="1:6" x14ac:dyDescent="0.2">
      <c r="A17" s="9" t="s">
        <v>727</v>
      </c>
      <c r="B17" s="9" t="s">
        <v>1397</v>
      </c>
      <c r="C17" s="9" t="s">
        <v>9</v>
      </c>
      <c r="D17" s="9">
        <v>20</v>
      </c>
      <c r="E17" s="60">
        <v>199.01300000000001</v>
      </c>
      <c r="F17" s="10">
        <v>3.9373566949868599</v>
      </c>
    </row>
    <row r="18" spans="1:6" x14ac:dyDescent="0.2">
      <c r="A18" s="9" t="s">
        <v>716</v>
      </c>
      <c r="B18" s="9" t="s">
        <v>1408</v>
      </c>
      <c r="C18" s="9" t="s">
        <v>13</v>
      </c>
      <c r="D18" s="9">
        <v>17</v>
      </c>
      <c r="E18" s="60">
        <v>144.56715</v>
      </c>
      <c r="F18" s="10">
        <v>2.8601771538928098</v>
      </c>
    </row>
    <row r="19" spans="1:6" x14ac:dyDescent="0.2">
      <c r="A19" s="9" t="s">
        <v>579</v>
      </c>
      <c r="B19" s="9" t="s">
        <v>1171</v>
      </c>
      <c r="C19" s="9" t="s">
        <v>13</v>
      </c>
      <c r="D19" s="9">
        <v>1</v>
      </c>
      <c r="E19" s="60">
        <v>9.9914400000000008</v>
      </c>
      <c r="F19" s="10">
        <v>0.19767484122423901</v>
      </c>
    </row>
    <row r="20" spans="1:6" x14ac:dyDescent="0.2">
      <c r="A20" s="8" t="s">
        <v>45</v>
      </c>
      <c r="B20" s="9"/>
      <c r="C20" s="9"/>
      <c r="D20" s="9"/>
      <c r="E20" s="61">
        <f>SUM(E7:E19)</f>
        <v>4466.4111899999989</v>
      </c>
      <c r="F20" s="11">
        <f>SUM(F7:F19)</f>
        <v>88.365353024730567</v>
      </c>
    </row>
    <row r="21" spans="1:6" x14ac:dyDescent="0.2">
      <c r="A21" s="9"/>
      <c r="B21" s="9"/>
      <c r="C21" s="9"/>
      <c r="D21" s="9"/>
      <c r="E21" s="60"/>
      <c r="F21" s="10"/>
    </row>
    <row r="22" spans="1:6" x14ac:dyDescent="0.2">
      <c r="A22" s="8" t="s">
        <v>98</v>
      </c>
      <c r="B22" s="9"/>
      <c r="C22" s="9"/>
      <c r="D22" s="9"/>
      <c r="E22" s="60"/>
      <c r="F22" s="10"/>
    </row>
    <row r="23" spans="1:6" x14ac:dyDescent="0.2">
      <c r="A23" s="9" t="s">
        <v>710</v>
      </c>
      <c r="B23" s="9" t="s">
        <v>1402</v>
      </c>
      <c r="C23" s="9" t="s">
        <v>70</v>
      </c>
      <c r="D23" s="9">
        <v>45</v>
      </c>
      <c r="E23" s="60">
        <v>448.45245</v>
      </c>
      <c r="F23" s="10">
        <v>8.8723714349854408</v>
      </c>
    </row>
    <row r="24" spans="1:6" x14ac:dyDescent="0.2">
      <c r="A24" s="9" t="s">
        <v>102</v>
      </c>
      <c r="B24" s="9" t="s">
        <v>1358</v>
      </c>
      <c r="C24" s="9" t="s">
        <v>13</v>
      </c>
      <c r="D24" s="9">
        <v>6</v>
      </c>
      <c r="E24" s="60">
        <v>59.14602</v>
      </c>
      <c r="F24" s="10">
        <v>1.1701696764976499</v>
      </c>
    </row>
    <row r="25" spans="1:6" x14ac:dyDescent="0.2">
      <c r="A25" s="8" t="s">
        <v>45</v>
      </c>
      <c r="B25" s="9"/>
      <c r="C25" s="9"/>
      <c r="D25" s="9"/>
      <c r="E25" s="61">
        <f>SUM(E23:E24)</f>
        <v>507.59847000000002</v>
      </c>
      <c r="F25" s="11">
        <f>SUM(F23:F24)</f>
        <v>10.042541111483091</v>
      </c>
    </row>
    <row r="26" spans="1:6" x14ac:dyDescent="0.2">
      <c r="A26" s="9"/>
      <c r="B26" s="9"/>
      <c r="C26" s="9"/>
      <c r="D26" s="9"/>
      <c r="E26" s="60"/>
      <c r="F26" s="10"/>
    </row>
    <row r="27" spans="1:6" x14ac:dyDescent="0.2">
      <c r="A27" s="8" t="s">
        <v>45</v>
      </c>
      <c r="B27" s="9"/>
      <c r="C27" s="9"/>
      <c r="D27" s="9"/>
      <c r="E27" s="61">
        <v>4974.0096599999988</v>
      </c>
      <c r="F27" s="11">
        <v>98.407894136213656</v>
      </c>
    </row>
    <row r="28" spans="1:6" x14ac:dyDescent="0.2">
      <c r="A28" s="9"/>
      <c r="B28" s="9"/>
      <c r="C28" s="9"/>
      <c r="D28" s="9"/>
      <c r="E28" s="60"/>
      <c r="F28" s="10"/>
    </row>
    <row r="29" spans="1:6" x14ac:dyDescent="0.2">
      <c r="A29" s="8" t="s">
        <v>46</v>
      </c>
      <c r="B29" s="9"/>
      <c r="C29" s="9"/>
      <c r="D29" s="9"/>
      <c r="E29" s="61">
        <v>80.4723702</v>
      </c>
      <c r="F29" s="11">
        <v>1.59</v>
      </c>
    </row>
    <row r="30" spans="1:6" x14ac:dyDescent="0.2">
      <c r="A30" s="9"/>
      <c r="B30" s="9"/>
      <c r="C30" s="9"/>
      <c r="D30" s="9"/>
      <c r="E30" s="60"/>
      <c r="F30" s="10"/>
    </row>
    <row r="31" spans="1:6" x14ac:dyDescent="0.2">
      <c r="A31" s="12" t="s">
        <v>47</v>
      </c>
      <c r="B31" s="6"/>
      <c r="C31" s="6"/>
      <c r="D31" s="6"/>
      <c r="E31" s="63">
        <v>5054.4823702000003</v>
      </c>
      <c r="F31" s="13">
        <f xml:space="preserve"> ROUND(SUM(F27:F30),2)</f>
        <v>100</v>
      </c>
    </row>
    <row r="32" spans="1:6" x14ac:dyDescent="0.2">
      <c r="A32" s="39" t="s">
        <v>109</v>
      </c>
    </row>
    <row r="33" spans="1:4" x14ac:dyDescent="0.2">
      <c r="A33" s="1"/>
    </row>
    <row r="34" spans="1:4" x14ac:dyDescent="0.2">
      <c r="A34" s="1" t="s">
        <v>48</v>
      </c>
    </row>
    <row r="35" spans="1:4" x14ac:dyDescent="0.2">
      <c r="A35" s="1" t="s">
        <v>49</v>
      </c>
    </row>
    <row r="36" spans="1:4" x14ac:dyDescent="0.2">
      <c r="A36" s="1" t="s">
        <v>50</v>
      </c>
    </row>
    <row r="37" spans="1:4" x14ac:dyDescent="0.2">
      <c r="A37" s="3" t="s">
        <v>851</v>
      </c>
      <c r="D37" s="14">
        <v>10.1808</v>
      </c>
    </row>
    <row r="38" spans="1:4" x14ac:dyDescent="0.2">
      <c r="A38" s="3" t="s">
        <v>859</v>
      </c>
      <c r="D38" s="14">
        <v>10.1808</v>
      </c>
    </row>
    <row r="39" spans="1:4" x14ac:dyDescent="0.2">
      <c r="A39" s="3" t="s">
        <v>860</v>
      </c>
      <c r="D39" s="14">
        <v>10.0801</v>
      </c>
    </row>
    <row r="40" spans="1:4" x14ac:dyDescent="0.2">
      <c r="A40" s="3" t="s">
        <v>853</v>
      </c>
      <c r="D40" s="14">
        <v>10.2182</v>
      </c>
    </row>
    <row r="41" spans="1:4" x14ac:dyDescent="0.2">
      <c r="A41" s="3" t="s">
        <v>862</v>
      </c>
      <c r="D41" s="14">
        <v>10.1174</v>
      </c>
    </row>
    <row r="43" spans="1:4" x14ac:dyDescent="0.2">
      <c r="A43" s="1" t="s">
        <v>54</v>
      </c>
    </row>
    <row r="44" spans="1:4" x14ac:dyDescent="0.2">
      <c r="A44" s="3" t="s">
        <v>851</v>
      </c>
      <c r="D44" s="14">
        <v>10.7272</v>
      </c>
    </row>
    <row r="45" spans="1:4" x14ac:dyDescent="0.2">
      <c r="A45" s="3" t="s">
        <v>859</v>
      </c>
      <c r="D45" s="14">
        <v>10.1538</v>
      </c>
    </row>
    <row r="46" spans="1:4" x14ac:dyDescent="0.2">
      <c r="A46" s="3" t="s">
        <v>860</v>
      </c>
      <c r="D46" s="14">
        <v>10.162800000000001</v>
      </c>
    </row>
    <row r="47" spans="1:4" x14ac:dyDescent="0.2">
      <c r="A47" s="3" t="s">
        <v>853</v>
      </c>
      <c r="D47" s="14">
        <v>10.7918</v>
      </c>
    </row>
    <row r="48" spans="1:4" x14ac:dyDescent="0.2">
      <c r="A48" s="3" t="s">
        <v>862</v>
      </c>
      <c r="D48" s="14">
        <v>10.2163</v>
      </c>
    </row>
    <row r="50" spans="1:5" x14ac:dyDescent="0.2">
      <c r="A50" s="1" t="s">
        <v>55</v>
      </c>
      <c r="D50" s="15" t="s">
        <v>392</v>
      </c>
    </row>
    <row r="51" spans="1:5" x14ac:dyDescent="0.2">
      <c r="A51" s="32" t="s">
        <v>854</v>
      </c>
      <c r="B51" s="33"/>
      <c r="C51" s="92" t="s">
        <v>855</v>
      </c>
      <c r="D51" s="93"/>
    </row>
    <row r="52" spans="1:5" x14ac:dyDescent="0.2">
      <c r="A52" s="94"/>
      <c r="B52" s="95"/>
      <c r="C52" s="34" t="s">
        <v>856</v>
      </c>
      <c r="D52" s="34" t="s">
        <v>857</v>
      </c>
    </row>
    <row r="53" spans="1:5" x14ac:dyDescent="0.2">
      <c r="A53" s="3" t="s">
        <v>859</v>
      </c>
      <c r="B53" s="36"/>
      <c r="C53" s="43">
        <v>0.41058393900000001</v>
      </c>
      <c r="D53" s="43">
        <v>0.3802027737</v>
      </c>
    </row>
    <row r="54" spans="1:5" x14ac:dyDescent="0.2">
      <c r="A54" s="41" t="s">
        <v>860</v>
      </c>
      <c r="B54" s="42"/>
      <c r="C54" s="43">
        <v>0.32414521500000004</v>
      </c>
      <c r="D54" s="43">
        <v>0.30016008460000004</v>
      </c>
    </row>
    <row r="55" spans="1:5" x14ac:dyDescent="0.2">
      <c r="A55" s="41" t="s">
        <v>862</v>
      </c>
      <c r="B55" s="42"/>
      <c r="C55" s="43">
        <v>0.33134844200000002</v>
      </c>
      <c r="D55" s="43">
        <v>0.30683030870000005</v>
      </c>
    </row>
    <row r="57" spans="1:5" x14ac:dyDescent="0.2">
      <c r="A57" s="1" t="s">
        <v>57</v>
      </c>
      <c r="D57" s="18">
        <v>1.8704509359058925</v>
      </c>
      <c r="E57" s="2" t="s">
        <v>858</v>
      </c>
    </row>
  </sheetData>
  <mergeCells count="3">
    <mergeCell ref="A1:F1"/>
    <mergeCell ref="C51:D51"/>
    <mergeCell ref="A52:B52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893BA-2087-444F-A0B1-34628E62CA26}">
  <dimension ref="A1:F65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6" style="3" bestFit="1" customWidth="1"/>
    <col min="3" max="3" width="11.85546875" style="3" bestFit="1" customWidth="1"/>
    <col min="4" max="4" width="6.8554687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86" t="s">
        <v>731</v>
      </c>
      <c r="B1" s="86"/>
      <c r="C1" s="86"/>
      <c r="D1" s="86"/>
      <c r="E1" s="86"/>
      <c r="F1" s="86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 t="s">
        <v>86</v>
      </c>
      <c r="B7" s="82" t="s">
        <v>1468</v>
      </c>
      <c r="C7" s="9" t="s">
        <v>13</v>
      </c>
      <c r="D7" s="9">
        <v>111</v>
      </c>
      <c r="E7" s="60">
        <v>1100.3452199999999</v>
      </c>
      <c r="F7" s="10">
        <v>9.9578442611493507</v>
      </c>
    </row>
    <row r="8" spans="1:6" x14ac:dyDescent="0.2">
      <c r="A8" s="9" t="s">
        <v>724</v>
      </c>
      <c r="B8" s="9" t="s">
        <v>1392</v>
      </c>
      <c r="C8" s="9" t="s">
        <v>13</v>
      </c>
      <c r="D8" s="9">
        <v>100</v>
      </c>
      <c r="E8" s="60">
        <v>1092.3009999999999</v>
      </c>
      <c r="F8" s="10">
        <v>9.8850461169792592</v>
      </c>
    </row>
    <row r="9" spans="1:6" x14ac:dyDescent="0.2">
      <c r="A9" s="9" t="s">
        <v>82</v>
      </c>
      <c r="B9" s="9" t="s">
        <v>1326</v>
      </c>
      <c r="C9" s="9" t="s">
        <v>13</v>
      </c>
      <c r="D9" s="9">
        <v>103</v>
      </c>
      <c r="E9" s="60">
        <v>1026.8595299999999</v>
      </c>
      <c r="F9" s="10">
        <v>9.2928174648834503</v>
      </c>
    </row>
    <row r="10" spans="1:6" x14ac:dyDescent="0.2">
      <c r="A10" s="9" t="s">
        <v>727</v>
      </c>
      <c r="B10" s="9" t="s">
        <v>1397</v>
      </c>
      <c r="C10" s="9" t="s">
        <v>9</v>
      </c>
      <c r="D10" s="9">
        <v>101</v>
      </c>
      <c r="E10" s="60">
        <v>1005.0156500000001</v>
      </c>
      <c r="F10" s="10">
        <v>9.0951359089993407</v>
      </c>
    </row>
    <row r="11" spans="1:6" x14ac:dyDescent="0.2">
      <c r="A11" s="9" t="s">
        <v>717</v>
      </c>
      <c r="B11" s="9" t="s">
        <v>1401</v>
      </c>
      <c r="C11" s="9" t="s">
        <v>13</v>
      </c>
      <c r="D11" s="9">
        <v>84</v>
      </c>
      <c r="E11" s="60">
        <v>912.88260000000002</v>
      </c>
      <c r="F11" s="10">
        <v>8.2613552495035094</v>
      </c>
    </row>
    <row r="12" spans="1:6" x14ac:dyDescent="0.2">
      <c r="A12" s="9" t="s">
        <v>708</v>
      </c>
      <c r="B12" s="9" t="s">
        <v>1383</v>
      </c>
      <c r="C12" s="9" t="s">
        <v>13</v>
      </c>
      <c r="D12" s="9">
        <v>77</v>
      </c>
      <c r="E12" s="60">
        <v>838.58312999999998</v>
      </c>
      <c r="F12" s="10">
        <v>7.5889639513017197</v>
      </c>
    </row>
    <row r="13" spans="1:6" x14ac:dyDescent="0.2">
      <c r="A13" s="9" t="s">
        <v>718</v>
      </c>
      <c r="B13" s="9" t="s">
        <v>1379</v>
      </c>
      <c r="C13" s="9" t="s">
        <v>9</v>
      </c>
      <c r="D13" s="9">
        <v>70</v>
      </c>
      <c r="E13" s="60">
        <v>754.00779999999997</v>
      </c>
      <c r="F13" s="10">
        <v>6.8235787347645704</v>
      </c>
    </row>
    <row r="14" spans="1:6" x14ac:dyDescent="0.2">
      <c r="A14" s="9" t="s">
        <v>706</v>
      </c>
      <c r="B14" s="9" t="s">
        <v>1409</v>
      </c>
      <c r="C14" s="9" t="s">
        <v>13</v>
      </c>
      <c r="D14" s="9">
        <v>75</v>
      </c>
      <c r="E14" s="60">
        <v>743.07899999999995</v>
      </c>
      <c r="F14" s="10">
        <v>6.72467587556803</v>
      </c>
    </row>
    <row r="15" spans="1:6" x14ac:dyDescent="0.2">
      <c r="A15" s="9" t="s">
        <v>721</v>
      </c>
      <c r="B15" s="9" t="s">
        <v>1410</v>
      </c>
      <c r="C15" s="9" t="s">
        <v>9</v>
      </c>
      <c r="D15" s="9">
        <v>56</v>
      </c>
      <c r="E15" s="60">
        <v>556.88919999999996</v>
      </c>
      <c r="F15" s="10">
        <v>5.0397055610565999</v>
      </c>
    </row>
    <row r="16" spans="1:6" x14ac:dyDescent="0.2">
      <c r="A16" s="9" t="s">
        <v>442</v>
      </c>
      <c r="B16" s="9" t="s">
        <v>1286</v>
      </c>
      <c r="C16" s="9" t="s">
        <v>13</v>
      </c>
      <c r="D16" s="9">
        <v>45</v>
      </c>
      <c r="E16" s="60">
        <v>443.3535</v>
      </c>
      <c r="F16" s="10">
        <v>4.0122363649068999</v>
      </c>
    </row>
    <row r="17" spans="1:6" x14ac:dyDescent="0.2">
      <c r="A17" s="9" t="s">
        <v>723</v>
      </c>
      <c r="B17" s="9" t="s">
        <v>1403</v>
      </c>
      <c r="C17" s="9" t="s">
        <v>13</v>
      </c>
      <c r="D17" s="9">
        <v>27</v>
      </c>
      <c r="E17" s="60">
        <v>267.58485000000002</v>
      </c>
      <c r="F17" s="10">
        <v>2.42157480626217</v>
      </c>
    </row>
    <row r="18" spans="1:6" x14ac:dyDescent="0.2">
      <c r="A18" s="9" t="s">
        <v>713</v>
      </c>
      <c r="B18" s="9" t="s">
        <v>1400</v>
      </c>
      <c r="C18" s="9" t="s">
        <v>13</v>
      </c>
      <c r="D18" s="9">
        <v>11</v>
      </c>
      <c r="E18" s="60">
        <v>111.75351000000001</v>
      </c>
      <c r="F18" s="10">
        <v>1.0113408301231099</v>
      </c>
    </row>
    <row r="19" spans="1:6" x14ac:dyDescent="0.2">
      <c r="A19" s="9" t="s">
        <v>580</v>
      </c>
      <c r="B19" s="9" t="s">
        <v>1172</v>
      </c>
      <c r="C19" s="9" t="s">
        <v>482</v>
      </c>
      <c r="D19" s="9">
        <v>9</v>
      </c>
      <c r="E19" s="60">
        <v>97.440659999999994</v>
      </c>
      <c r="F19" s="10">
        <v>0.88181317948889304</v>
      </c>
    </row>
    <row r="20" spans="1:6" x14ac:dyDescent="0.2">
      <c r="A20" s="9" t="s">
        <v>722</v>
      </c>
      <c r="B20" s="82" t="s">
        <v>1478</v>
      </c>
      <c r="C20" s="9" t="s">
        <v>13</v>
      </c>
      <c r="D20" s="9">
        <v>8</v>
      </c>
      <c r="E20" s="60">
        <v>79.152799999999999</v>
      </c>
      <c r="F20" s="10">
        <v>0.71631269978516598</v>
      </c>
    </row>
    <row r="21" spans="1:6" x14ac:dyDescent="0.2">
      <c r="A21" s="9" t="s">
        <v>705</v>
      </c>
      <c r="B21" s="9" t="s">
        <v>1406</v>
      </c>
      <c r="C21" s="9" t="s">
        <v>13</v>
      </c>
      <c r="D21" s="9">
        <v>4</v>
      </c>
      <c r="E21" s="60">
        <v>39.652760000000001</v>
      </c>
      <c r="F21" s="10">
        <v>0.35884738846298803</v>
      </c>
    </row>
    <row r="22" spans="1:6" x14ac:dyDescent="0.2">
      <c r="A22" s="9" t="s">
        <v>707</v>
      </c>
      <c r="B22" s="9" t="s">
        <v>1411</v>
      </c>
      <c r="C22" s="9" t="s">
        <v>13</v>
      </c>
      <c r="D22" s="9">
        <v>3</v>
      </c>
      <c r="E22" s="60">
        <v>38.138475</v>
      </c>
      <c r="F22" s="10">
        <v>0.34514349451869097</v>
      </c>
    </row>
    <row r="23" spans="1:6" x14ac:dyDescent="0.2">
      <c r="A23" s="9" t="s">
        <v>579</v>
      </c>
      <c r="B23" s="9" t="s">
        <v>1171</v>
      </c>
      <c r="C23" s="9" t="s">
        <v>13</v>
      </c>
      <c r="D23" s="9">
        <v>1</v>
      </c>
      <c r="E23" s="60">
        <v>9.9914400000000008</v>
      </c>
      <c r="F23" s="10">
        <v>9.0419989705247297E-2</v>
      </c>
    </row>
    <row r="24" spans="1:6" x14ac:dyDescent="0.2">
      <c r="A24" s="9" t="s">
        <v>95</v>
      </c>
      <c r="B24" s="9" t="s">
        <v>1356</v>
      </c>
      <c r="C24" s="9" t="s">
        <v>9</v>
      </c>
      <c r="D24" s="9">
        <v>1</v>
      </c>
      <c r="E24" s="60">
        <v>9.9613700000000005</v>
      </c>
      <c r="F24" s="10">
        <v>9.0147863856477106E-2</v>
      </c>
    </row>
    <row r="25" spans="1:6" x14ac:dyDescent="0.2">
      <c r="A25" s="8" t="s">
        <v>45</v>
      </c>
      <c r="B25" s="9"/>
      <c r="C25" s="9"/>
      <c r="D25" s="9"/>
      <c r="E25" s="61">
        <f>SUM(E7:E24)</f>
        <v>9126.9924950000004</v>
      </c>
      <c r="F25" s="11">
        <f>SUM(F7:F24)</f>
        <v>82.596959741315445</v>
      </c>
    </row>
    <row r="26" spans="1:6" x14ac:dyDescent="0.2">
      <c r="A26" s="9"/>
      <c r="B26" s="9"/>
      <c r="C26" s="9"/>
      <c r="D26" s="9"/>
      <c r="E26" s="60"/>
      <c r="F26" s="10"/>
    </row>
    <row r="27" spans="1:6" x14ac:dyDescent="0.2">
      <c r="A27" s="8" t="s">
        <v>98</v>
      </c>
      <c r="B27" s="9"/>
      <c r="C27" s="9"/>
      <c r="D27" s="9"/>
      <c r="E27" s="60"/>
      <c r="F27" s="10"/>
    </row>
    <row r="28" spans="1:6" x14ac:dyDescent="0.2">
      <c r="A28" s="9" t="s">
        <v>710</v>
      </c>
      <c r="B28" s="9" t="s">
        <v>1402</v>
      </c>
      <c r="C28" s="9" t="s">
        <v>70</v>
      </c>
      <c r="D28" s="9">
        <v>100</v>
      </c>
      <c r="E28" s="60">
        <v>996.56100000000004</v>
      </c>
      <c r="F28" s="10">
        <v>9.0186234777620609</v>
      </c>
    </row>
    <row r="29" spans="1:6" x14ac:dyDescent="0.2">
      <c r="A29" s="9" t="s">
        <v>725</v>
      </c>
      <c r="B29" s="9" t="s">
        <v>1412</v>
      </c>
      <c r="C29" s="9" t="s">
        <v>13</v>
      </c>
      <c r="D29" s="9">
        <v>72</v>
      </c>
      <c r="E29" s="60">
        <v>712.82303999999999</v>
      </c>
      <c r="F29" s="10">
        <v>6.4508671361148204</v>
      </c>
    </row>
    <row r="30" spans="1:6" x14ac:dyDescent="0.2">
      <c r="A30" s="8" t="s">
        <v>45</v>
      </c>
      <c r="B30" s="9"/>
      <c r="C30" s="9"/>
      <c r="D30" s="9"/>
      <c r="E30" s="61">
        <f>SUM(E28:E29)</f>
        <v>1709.3840399999999</v>
      </c>
      <c r="F30" s="11">
        <f>SUM(F28:F29)</f>
        <v>15.469490613876882</v>
      </c>
    </row>
    <row r="31" spans="1:6" x14ac:dyDescent="0.2">
      <c r="A31" s="9"/>
      <c r="B31" s="9"/>
      <c r="C31" s="9"/>
      <c r="D31" s="9"/>
      <c r="E31" s="60"/>
      <c r="F31" s="10"/>
    </row>
    <row r="32" spans="1:6" x14ac:dyDescent="0.2">
      <c r="A32" s="8" t="s">
        <v>45</v>
      </c>
      <c r="B32" s="9"/>
      <c r="C32" s="9"/>
      <c r="D32" s="9"/>
      <c r="E32" s="61">
        <v>10836.376534999999</v>
      </c>
      <c r="F32" s="11">
        <v>98.06645035519233</v>
      </c>
    </row>
    <row r="33" spans="1:6" x14ac:dyDescent="0.2">
      <c r="A33" s="9"/>
      <c r="B33" s="9"/>
      <c r="C33" s="9"/>
      <c r="D33" s="9"/>
      <c r="E33" s="60"/>
      <c r="F33" s="10"/>
    </row>
    <row r="34" spans="1:6" x14ac:dyDescent="0.2">
      <c r="A34" s="8" t="s">
        <v>46</v>
      </c>
      <c r="B34" s="9"/>
      <c r="C34" s="9"/>
      <c r="D34" s="9"/>
      <c r="E34" s="61">
        <v>213.6544366</v>
      </c>
      <c r="F34" s="11">
        <v>1.93</v>
      </c>
    </row>
    <row r="35" spans="1:6" x14ac:dyDescent="0.2">
      <c r="A35" s="9"/>
      <c r="B35" s="9"/>
      <c r="C35" s="9"/>
      <c r="D35" s="9"/>
      <c r="E35" s="60"/>
      <c r="F35" s="10"/>
    </row>
    <row r="36" spans="1:6" x14ac:dyDescent="0.2">
      <c r="A36" s="12" t="s">
        <v>47</v>
      </c>
      <c r="B36" s="6"/>
      <c r="C36" s="6"/>
      <c r="D36" s="6"/>
      <c r="E36" s="63">
        <v>11050.034436600001</v>
      </c>
      <c r="F36" s="13">
        <f xml:space="preserve"> ROUND(SUM(F32:F35),2)</f>
        <v>100</v>
      </c>
    </row>
    <row r="37" spans="1:6" x14ac:dyDescent="0.2">
      <c r="A37" s="39" t="s">
        <v>109</v>
      </c>
    </row>
    <row r="39" spans="1:6" x14ac:dyDescent="0.2">
      <c r="A39" s="1" t="s">
        <v>48</v>
      </c>
    </row>
    <row r="40" spans="1:6" x14ac:dyDescent="0.2">
      <c r="A40" s="1" t="s">
        <v>49</v>
      </c>
    </row>
    <row r="41" spans="1:6" x14ac:dyDescent="0.2">
      <c r="A41" s="1" t="s">
        <v>50</v>
      </c>
    </row>
    <row r="42" spans="1:6" x14ac:dyDescent="0.2">
      <c r="A42" s="3" t="s">
        <v>851</v>
      </c>
      <c r="D42" s="14">
        <v>10.202299999999999</v>
      </c>
    </row>
    <row r="43" spans="1:6" x14ac:dyDescent="0.2">
      <c r="A43" s="3" t="s">
        <v>859</v>
      </c>
      <c r="D43" s="14">
        <v>10.202299999999999</v>
      </c>
    </row>
    <row r="44" spans="1:6" x14ac:dyDescent="0.2">
      <c r="A44" s="3" t="s">
        <v>860</v>
      </c>
      <c r="D44" s="14">
        <v>10.1015</v>
      </c>
    </row>
    <row r="45" spans="1:6" x14ac:dyDescent="0.2">
      <c r="A45" s="3" t="s">
        <v>853</v>
      </c>
      <c r="D45" s="14">
        <v>10.241099999999999</v>
      </c>
    </row>
    <row r="46" spans="1:6" x14ac:dyDescent="0.2">
      <c r="A46" s="3" t="s">
        <v>861</v>
      </c>
      <c r="D46" s="14">
        <v>10.241099999999999</v>
      </c>
    </row>
    <row r="47" spans="1:6" x14ac:dyDescent="0.2">
      <c r="A47" s="3" t="s">
        <v>862</v>
      </c>
      <c r="D47" s="14">
        <v>10.1252</v>
      </c>
    </row>
    <row r="49" spans="1:4" x14ac:dyDescent="0.2">
      <c r="A49" s="1" t="s">
        <v>54</v>
      </c>
    </row>
    <row r="50" spans="1:4" x14ac:dyDescent="0.2">
      <c r="A50" s="3" t="s">
        <v>851</v>
      </c>
      <c r="D50" s="14">
        <v>10.7463</v>
      </c>
    </row>
    <row r="51" spans="1:4" x14ac:dyDescent="0.2">
      <c r="A51" s="3" t="s">
        <v>859</v>
      </c>
      <c r="D51" s="14">
        <v>10.167899999999999</v>
      </c>
    </row>
    <row r="52" spans="1:4" x14ac:dyDescent="0.2">
      <c r="A52" s="3" t="s">
        <v>860</v>
      </c>
      <c r="D52" s="14">
        <v>10.1465</v>
      </c>
    </row>
    <row r="53" spans="1:4" x14ac:dyDescent="0.2">
      <c r="A53" s="3" t="s">
        <v>853</v>
      </c>
      <c r="D53" s="14">
        <v>10.811</v>
      </c>
    </row>
    <row r="54" spans="1:4" x14ac:dyDescent="0.2">
      <c r="A54" s="3" t="s">
        <v>861</v>
      </c>
      <c r="D54" s="14">
        <v>10.2326</v>
      </c>
    </row>
    <row r="55" spans="1:4" x14ac:dyDescent="0.2">
      <c r="A55" s="3" t="s">
        <v>862</v>
      </c>
      <c r="D55" s="14">
        <v>10.179</v>
      </c>
    </row>
    <row r="57" spans="1:4" x14ac:dyDescent="0.2">
      <c r="A57" s="1" t="s">
        <v>55</v>
      </c>
      <c r="D57" s="40" t="s">
        <v>392</v>
      </c>
    </row>
    <row r="58" spans="1:4" x14ac:dyDescent="0.2">
      <c r="A58" s="32" t="s">
        <v>854</v>
      </c>
      <c r="B58" s="33"/>
      <c r="C58" s="92" t="s">
        <v>855</v>
      </c>
      <c r="D58" s="93"/>
    </row>
    <row r="59" spans="1:4" x14ac:dyDescent="0.2">
      <c r="A59" s="94"/>
      <c r="B59" s="95"/>
      <c r="C59" s="34" t="s">
        <v>856</v>
      </c>
      <c r="D59" s="34" t="s">
        <v>857</v>
      </c>
    </row>
    <row r="60" spans="1:4" x14ac:dyDescent="0.2">
      <c r="A60" s="3" t="s">
        <v>859</v>
      </c>
      <c r="B60" s="36"/>
      <c r="C60" s="43">
        <v>0.4141855525</v>
      </c>
      <c r="D60" s="43">
        <v>0.38353788580000003</v>
      </c>
    </row>
    <row r="61" spans="1:4" x14ac:dyDescent="0.2">
      <c r="A61" s="41" t="s">
        <v>860</v>
      </c>
      <c r="B61" s="42"/>
      <c r="C61" s="43">
        <v>0.34935650949999997</v>
      </c>
      <c r="D61" s="43">
        <v>0.32350586889999999</v>
      </c>
    </row>
    <row r="62" spans="1:4" x14ac:dyDescent="0.2">
      <c r="A62" s="3" t="s">
        <v>861</v>
      </c>
      <c r="B62" s="42"/>
      <c r="C62" s="43">
        <v>0.4141855525</v>
      </c>
      <c r="D62" s="43">
        <v>0.38353788580000003</v>
      </c>
    </row>
    <row r="63" spans="1:4" x14ac:dyDescent="0.2">
      <c r="A63" s="41" t="s">
        <v>862</v>
      </c>
      <c r="B63" s="42"/>
      <c r="C63" s="43">
        <v>0.36016135000000005</v>
      </c>
      <c r="D63" s="43">
        <v>0.33351120500000003</v>
      </c>
    </row>
    <row r="65" spans="1:5" x14ac:dyDescent="0.2">
      <c r="A65" s="1" t="s">
        <v>57</v>
      </c>
      <c r="D65" s="18">
        <v>1.851377375813182</v>
      </c>
      <c r="E65" s="2" t="s">
        <v>858</v>
      </c>
    </row>
  </sheetData>
  <mergeCells count="3">
    <mergeCell ref="A1:F1"/>
    <mergeCell ref="C58:D58"/>
    <mergeCell ref="A59:B59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F9237-32F7-4720-B7D1-AC0743C14367}">
  <dimension ref="A1:F57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49.140625" style="3" bestFit="1" customWidth="1"/>
    <col min="3" max="3" width="11.7109375" style="3" bestFit="1" customWidth="1"/>
    <col min="4" max="4" width="7.710937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86" t="s">
        <v>730</v>
      </c>
      <c r="B1" s="86"/>
      <c r="C1" s="86"/>
      <c r="D1" s="86"/>
      <c r="E1" s="86"/>
      <c r="F1" s="86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 t="s">
        <v>724</v>
      </c>
      <c r="B7" s="9" t="s">
        <v>1392</v>
      </c>
      <c r="C7" s="9" t="s">
        <v>13</v>
      </c>
      <c r="D7" s="9">
        <v>61</v>
      </c>
      <c r="E7" s="60">
        <v>666.30361000000005</v>
      </c>
      <c r="F7" s="10">
        <v>9.92985276883301</v>
      </c>
    </row>
    <row r="8" spans="1:6" x14ac:dyDescent="0.2">
      <c r="A8" s="9" t="s">
        <v>727</v>
      </c>
      <c r="B8" s="9" t="s">
        <v>1397</v>
      </c>
      <c r="C8" s="9" t="s">
        <v>9</v>
      </c>
      <c r="D8" s="9">
        <v>61</v>
      </c>
      <c r="E8" s="60">
        <v>606.98964999999998</v>
      </c>
      <c r="F8" s="10">
        <v>9.0459030481697091</v>
      </c>
    </row>
    <row r="9" spans="1:6" x14ac:dyDescent="0.2">
      <c r="A9" s="9" t="s">
        <v>721</v>
      </c>
      <c r="B9" s="9" t="s">
        <v>1410</v>
      </c>
      <c r="C9" s="9" t="s">
        <v>9</v>
      </c>
      <c r="D9" s="9">
        <v>61</v>
      </c>
      <c r="E9" s="60">
        <v>606.61144999999999</v>
      </c>
      <c r="F9" s="10">
        <v>9.0402667732631805</v>
      </c>
    </row>
    <row r="10" spans="1:6" x14ac:dyDescent="0.2">
      <c r="A10" s="9" t="s">
        <v>706</v>
      </c>
      <c r="B10" s="9" t="s">
        <v>1409</v>
      </c>
      <c r="C10" s="9" t="s">
        <v>13</v>
      </c>
      <c r="D10" s="9">
        <v>61</v>
      </c>
      <c r="E10" s="60">
        <v>604.37091999999996</v>
      </c>
      <c r="F10" s="10">
        <v>9.0068763898249795</v>
      </c>
    </row>
    <row r="11" spans="1:6" x14ac:dyDescent="0.2">
      <c r="A11" s="9" t="s">
        <v>722</v>
      </c>
      <c r="B11" s="82" t="s">
        <v>1478</v>
      </c>
      <c r="C11" s="9" t="s">
        <v>13</v>
      </c>
      <c r="D11" s="9">
        <v>61</v>
      </c>
      <c r="E11" s="60">
        <v>603.54010000000005</v>
      </c>
      <c r="F11" s="10">
        <v>8.9944947665625694</v>
      </c>
    </row>
    <row r="12" spans="1:6" x14ac:dyDescent="0.2">
      <c r="A12" s="9" t="s">
        <v>176</v>
      </c>
      <c r="B12" s="9" t="s">
        <v>1323</v>
      </c>
      <c r="C12" s="9" t="s">
        <v>13</v>
      </c>
      <c r="D12" s="9">
        <v>5</v>
      </c>
      <c r="E12" s="60">
        <v>502.47699999999998</v>
      </c>
      <c r="F12" s="10">
        <v>7.4883619942039701</v>
      </c>
    </row>
    <row r="13" spans="1:6" x14ac:dyDescent="0.2">
      <c r="A13" s="9" t="s">
        <v>718</v>
      </c>
      <c r="B13" s="9" t="s">
        <v>1379</v>
      </c>
      <c r="C13" s="9" t="s">
        <v>9</v>
      </c>
      <c r="D13" s="9">
        <v>40</v>
      </c>
      <c r="E13" s="60">
        <v>430.86160000000001</v>
      </c>
      <c r="F13" s="10">
        <v>6.4210852043017104</v>
      </c>
    </row>
    <row r="14" spans="1:6" x14ac:dyDescent="0.2">
      <c r="A14" s="9" t="s">
        <v>82</v>
      </c>
      <c r="B14" s="9" t="s">
        <v>1326</v>
      </c>
      <c r="C14" s="9" t="s">
        <v>13</v>
      </c>
      <c r="D14" s="9">
        <v>36</v>
      </c>
      <c r="E14" s="60">
        <v>358.90235999999999</v>
      </c>
      <c r="F14" s="10">
        <v>5.3486842029667203</v>
      </c>
    </row>
    <row r="15" spans="1:6" x14ac:dyDescent="0.2">
      <c r="A15" s="9" t="s">
        <v>442</v>
      </c>
      <c r="B15" s="9" t="s">
        <v>1286</v>
      </c>
      <c r="C15" s="9" t="s">
        <v>13</v>
      </c>
      <c r="D15" s="9">
        <v>36</v>
      </c>
      <c r="E15" s="60">
        <v>354.68279999999999</v>
      </c>
      <c r="F15" s="10">
        <v>5.2858005431449504</v>
      </c>
    </row>
    <row r="16" spans="1:6" x14ac:dyDescent="0.2">
      <c r="A16" s="9" t="s">
        <v>708</v>
      </c>
      <c r="B16" s="9" t="s">
        <v>1383</v>
      </c>
      <c r="C16" s="9" t="s">
        <v>13</v>
      </c>
      <c r="D16" s="9">
        <v>30</v>
      </c>
      <c r="E16" s="60">
        <v>326.72070000000002</v>
      </c>
      <c r="F16" s="10">
        <v>4.86908430156946</v>
      </c>
    </row>
    <row r="17" spans="1:6" x14ac:dyDescent="0.2">
      <c r="A17" s="9" t="s">
        <v>580</v>
      </c>
      <c r="B17" s="9" t="s">
        <v>1172</v>
      </c>
      <c r="C17" s="9" t="s">
        <v>482</v>
      </c>
      <c r="D17" s="9">
        <v>10</v>
      </c>
      <c r="E17" s="60">
        <v>108.26739999999999</v>
      </c>
      <c r="F17" s="10">
        <v>1.6134976991410099</v>
      </c>
    </row>
    <row r="18" spans="1:6" x14ac:dyDescent="0.2">
      <c r="A18" s="9" t="s">
        <v>713</v>
      </c>
      <c r="B18" s="9" t="s">
        <v>1400</v>
      </c>
      <c r="C18" s="9" t="s">
        <v>13</v>
      </c>
      <c r="D18" s="9">
        <v>10</v>
      </c>
      <c r="E18" s="60">
        <v>101.5941</v>
      </c>
      <c r="F18" s="10">
        <v>1.5140462096282199</v>
      </c>
    </row>
    <row r="19" spans="1:6" x14ac:dyDescent="0.2">
      <c r="A19" s="9" t="s">
        <v>86</v>
      </c>
      <c r="B19" s="82" t="s">
        <v>1468</v>
      </c>
      <c r="C19" s="9" t="s">
        <v>13</v>
      </c>
      <c r="D19" s="9">
        <v>5</v>
      </c>
      <c r="E19" s="60">
        <v>49.565100000000001</v>
      </c>
      <c r="F19" s="10">
        <v>0.73866348326175901</v>
      </c>
    </row>
    <row r="20" spans="1:6" x14ac:dyDescent="0.2">
      <c r="A20" s="9" t="s">
        <v>579</v>
      </c>
      <c r="B20" s="9" t="s">
        <v>1171</v>
      </c>
      <c r="C20" s="9" t="s">
        <v>13</v>
      </c>
      <c r="D20" s="9">
        <v>2</v>
      </c>
      <c r="E20" s="60">
        <v>19.982880000000002</v>
      </c>
      <c r="F20" s="10">
        <v>0.29780276336377298</v>
      </c>
    </row>
    <row r="21" spans="1:6" x14ac:dyDescent="0.2">
      <c r="A21" s="9" t="s">
        <v>717</v>
      </c>
      <c r="B21" s="9" t="s">
        <v>1401</v>
      </c>
      <c r="C21" s="9" t="s">
        <v>13</v>
      </c>
      <c r="D21" s="9">
        <v>1</v>
      </c>
      <c r="E21" s="60">
        <v>10.867649999999999</v>
      </c>
      <c r="F21" s="10">
        <v>0.16195944735044701</v>
      </c>
    </row>
    <row r="22" spans="1:6" x14ac:dyDescent="0.2">
      <c r="A22" s="9" t="s">
        <v>715</v>
      </c>
      <c r="B22" s="9" t="s">
        <v>1413</v>
      </c>
      <c r="C22" s="9" t="s">
        <v>13</v>
      </c>
      <c r="D22" s="9">
        <v>1</v>
      </c>
      <c r="E22" s="60">
        <v>9.8814100000000007</v>
      </c>
      <c r="F22" s="10">
        <v>0.14726161613993699</v>
      </c>
    </row>
    <row r="23" spans="1:6" x14ac:dyDescent="0.2">
      <c r="A23" s="8" t="s">
        <v>45</v>
      </c>
      <c r="B23" s="9"/>
      <c r="C23" s="9"/>
      <c r="D23" s="9"/>
      <c r="E23" s="61">
        <f>SUM(E7:E22)</f>
        <v>5361.6187299999983</v>
      </c>
      <c r="F23" s="11">
        <f>SUM(F7:F22)</f>
        <v>79.9036412117254</v>
      </c>
    </row>
    <row r="24" spans="1:6" x14ac:dyDescent="0.2">
      <c r="A24" s="9"/>
      <c r="B24" s="9"/>
      <c r="C24" s="9"/>
      <c r="D24" s="9"/>
      <c r="E24" s="60"/>
      <c r="F24" s="10"/>
    </row>
    <row r="25" spans="1:6" x14ac:dyDescent="0.2">
      <c r="A25" s="8" t="s">
        <v>98</v>
      </c>
      <c r="B25" s="9"/>
      <c r="C25" s="9"/>
      <c r="D25" s="9"/>
      <c r="E25" s="60"/>
      <c r="F25" s="10"/>
    </row>
    <row r="26" spans="1:6" x14ac:dyDescent="0.2">
      <c r="A26" s="9" t="s">
        <v>710</v>
      </c>
      <c r="B26" s="9" t="s">
        <v>1402</v>
      </c>
      <c r="C26" s="9" t="s">
        <v>70</v>
      </c>
      <c r="D26" s="9">
        <v>61</v>
      </c>
      <c r="E26" s="60">
        <v>607.90220999999997</v>
      </c>
      <c r="F26" s="10">
        <v>9.0595028340732</v>
      </c>
    </row>
    <row r="27" spans="1:6" x14ac:dyDescent="0.2">
      <c r="A27" s="9" t="s">
        <v>725</v>
      </c>
      <c r="B27" s="9" t="s">
        <v>1412</v>
      </c>
      <c r="C27" s="9" t="s">
        <v>13</v>
      </c>
      <c r="D27" s="9">
        <v>61</v>
      </c>
      <c r="E27" s="60">
        <v>603.91952000000003</v>
      </c>
      <c r="F27" s="10">
        <v>9.0001492230010598</v>
      </c>
    </row>
    <row r="28" spans="1:6" x14ac:dyDescent="0.2">
      <c r="A28" s="8" t="s">
        <v>45</v>
      </c>
      <c r="B28" s="9"/>
      <c r="C28" s="9"/>
      <c r="D28" s="9"/>
      <c r="E28" s="61">
        <f>SUM(E26:E27)</f>
        <v>1211.8217300000001</v>
      </c>
      <c r="F28" s="11">
        <f>SUM(F26:F27)</f>
        <v>18.05965205707426</v>
      </c>
    </row>
    <row r="29" spans="1:6" x14ac:dyDescent="0.2">
      <c r="A29" s="9"/>
      <c r="B29" s="9"/>
      <c r="C29" s="9"/>
      <c r="D29" s="9"/>
      <c r="E29" s="60"/>
      <c r="F29" s="10"/>
    </row>
    <row r="30" spans="1:6" x14ac:dyDescent="0.2">
      <c r="A30" s="8" t="s">
        <v>45</v>
      </c>
      <c r="B30" s="9"/>
      <c r="C30" s="9"/>
      <c r="D30" s="9"/>
      <c r="E30" s="61">
        <v>6573.440459999998</v>
      </c>
      <c r="F30" s="11">
        <v>97.96329326879966</v>
      </c>
    </row>
    <row r="31" spans="1:6" x14ac:dyDescent="0.2">
      <c r="A31" s="9"/>
      <c r="B31" s="9"/>
      <c r="C31" s="9"/>
      <c r="D31" s="9"/>
      <c r="E31" s="60"/>
      <c r="F31" s="10"/>
    </row>
    <row r="32" spans="1:6" x14ac:dyDescent="0.2">
      <c r="A32" s="8" t="s">
        <v>46</v>
      </c>
      <c r="B32" s="9"/>
      <c r="C32" s="9"/>
      <c r="D32" s="9"/>
      <c r="E32" s="61">
        <v>136.66563310000001</v>
      </c>
      <c r="F32" s="11">
        <v>2.04</v>
      </c>
    </row>
    <row r="33" spans="1:6" x14ac:dyDescent="0.2">
      <c r="A33" s="9"/>
      <c r="B33" s="9"/>
      <c r="C33" s="9"/>
      <c r="D33" s="9"/>
      <c r="E33" s="60"/>
      <c r="F33" s="10"/>
    </row>
    <row r="34" spans="1:6" x14ac:dyDescent="0.2">
      <c r="A34" s="12" t="s">
        <v>47</v>
      </c>
      <c r="B34" s="6"/>
      <c r="C34" s="6"/>
      <c r="D34" s="6"/>
      <c r="E34" s="63">
        <v>6710.1056331</v>
      </c>
      <c r="F34" s="13">
        <f xml:space="preserve"> ROUND(SUM(F30:F33),2)</f>
        <v>100</v>
      </c>
    </row>
    <row r="35" spans="1:6" x14ac:dyDescent="0.2">
      <c r="A35" s="39" t="s">
        <v>109</v>
      </c>
    </row>
    <row r="36" spans="1:6" x14ac:dyDescent="0.2">
      <c r="A36" s="1"/>
    </row>
    <row r="37" spans="1:6" x14ac:dyDescent="0.2">
      <c r="A37" s="1" t="s">
        <v>48</v>
      </c>
    </row>
    <row r="38" spans="1:6" x14ac:dyDescent="0.2">
      <c r="A38" s="1" t="s">
        <v>49</v>
      </c>
    </row>
    <row r="39" spans="1:6" x14ac:dyDescent="0.2">
      <c r="A39" s="1" t="s">
        <v>50</v>
      </c>
    </row>
    <row r="40" spans="1:6" x14ac:dyDescent="0.2">
      <c r="A40" s="3" t="s">
        <v>851</v>
      </c>
      <c r="D40" s="14">
        <v>10.2636</v>
      </c>
    </row>
    <row r="41" spans="1:6" x14ac:dyDescent="0.2">
      <c r="A41" s="3" t="s">
        <v>859</v>
      </c>
      <c r="D41" s="14">
        <v>10.2636</v>
      </c>
    </row>
    <row r="42" spans="1:6" x14ac:dyDescent="0.2">
      <c r="A42" s="3" t="s">
        <v>860</v>
      </c>
      <c r="D42" s="14">
        <v>10.112399999999999</v>
      </c>
    </row>
    <row r="43" spans="1:6" x14ac:dyDescent="0.2">
      <c r="A43" s="3" t="s">
        <v>853</v>
      </c>
      <c r="D43" s="14">
        <v>10.2971</v>
      </c>
    </row>
    <row r="45" spans="1:6" x14ac:dyDescent="0.2">
      <c r="A45" s="1" t="s">
        <v>54</v>
      </c>
    </row>
    <row r="46" spans="1:6" x14ac:dyDescent="0.2">
      <c r="A46" s="3" t="s">
        <v>851</v>
      </c>
      <c r="D46" s="14">
        <v>10.8124</v>
      </c>
    </row>
    <row r="47" spans="1:6" x14ac:dyDescent="0.2">
      <c r="A47" s="3" t="s">
        <v>859</v>
      </c>
      <c r="D47" s="14">
        <v>10.1587</v>
      </c>
    </row>
    <row r="48" spans="1:6" x14ac:dyDescent="0.2">
      <c r="A48" s="3" t="s">
        <v>860</v>
      </c>
      <c r="D48" s="14">
        <v>10.144</v>
      </c>
    </row>
    <row r="49" spans="1:5" x14ac:dyDescent="0.2">
      <c r="A49" s="3" t="s">
        <v>853</v>
      </c>
      <c r="D49" s="14">
        <v>10.8666</v>
      </c>
    </row>
    <row r="51" spans="1:5" x14ac:dyDescent="0.2">
      <c r="A51" s="1" t="s">
        <v>55</v>
      </c>
      <c r="D51" s="15" t="s">
        <v>392</v>
      </c>
    </row>
    <row r="52" spans="1:5" x14ac:dyDescent="0.2">
      <c r="A52" s="32" t="s">
        <v>854</v>
      </c>
      <c r="B52" s="33"/>
      <c r="C52" s="92" t="s">
        <v>855</v>
      </c>
      <c r="D52" s="93"/>
    </row>
    <row r="53" spans="1:5" x14ac:dyDescent="0.2">
      <c r="A53" s="94"/>
      <c r="B53" s="95"/>
      <c r="C53" s="34" t="s">
        <v>856</v>
      </c>
      <c r="D53" s="34" t="s">
        <v>857</v>
      </c>
    </row>
    <row r="54" spans="1:5" x14ac:dyDescent="0.2">
      <c r="A54" s="3" t="s">
        <v>859</v>
      </c>
      <c r="B54" s="36"/>
      <c r="C54" s="43">
        <v>0.46820975500000001</v>
      </c>
      <c r="D54" s="43">
        <v>0.43356456650000003</v>
      </c>
    </row>
    <row r="55" spans="1:5" x14ac:dyDescent="0.2">
      <c r="A55" s="41" t="s">
        <v>860</v>
      </c>
      <c r="B55" s="42"/>
      <c r="C55" s="43">
        <v>0.36016135000000005</v>
      </c>
      <c r="D55" s="43">
        <v>0.33351120500000003</v>
      </c>
    </row>
    <row r="57" spans="1:5" x14ac:dyDescent="0.2">
      <c r="A57" s="1" t="s">
        <v>57</v>
      </c>
      <c r="D57" s="18">
        <v>1.8423525782992298</v>
      </c>
      <c r="E57" s="2" t="s">
        <v>858</v>
      </c>
    </row>
  </sheetData>
  <mergeCells count="3">
    <mergeCell ref="A1:F1"/>
    <mergeCell ref="C52:D52"/>
    <mergeCell ref="A53:B53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F718-EC87-4E7E-974D-D0752E752119}">
  <dimension ref="A1:F54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2.42578125" style="3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86" t="s">
        <v>729</v>
      </c>
      <c r="B1" s="86"/>
      <c r="C1" s="86"/>
      <c r="D1" s="86"/>
      <c r="E1" s="86"/>
      <c r="F1" s="86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 t="s">
        <v>724</v>
      </c>
      <c r="B7" s="9" t="s">
        <v>1392</v>
      </c>
      <c r="C7" s="9" t="s">
        <v>13</v>
      </c>
      <c r="D7" s="9">
        <v>67</v>
      </c>
      <c r="E7" s="60">
        <v>731.84167000000002</v>
      </c>
      <c r="F7" s="10">
        <v>9.8777321108537901</v>
      </c>
    </row>
    <row r="8" spans="1:6" x14ac:dyDescent="0.2">
      <c r="A8" s="9" t="s">
        <v>716</v>
      </c>
      <c r="B8" s="9" t="s">
        <v>1408</v>
      </c>
      <c r="C8" s="9" t="s">
        <v>13</v>
      </c>
      <c r="D8" s="9">
        <v>86</v>
      </c>
      <c r="E8" s="60">
        <v>731.33969999999999</v>
      </c>
      <c r="F8" s="10">
        <v>9.8709569771179897</v>
      </c>
    </row>
    <row r="9" spans="1:6" x14ac:dyDescent="0.2">
      <c r="A9" s="9" t="s">
        <v>82</v>
      </c>
      <c r="B9" s="9" t="s">
        <v>1326</v>
      </c>
      <c r="C9" s="9" t="s">
        <v>13</v>
      </c>
      <c r="D9" s="9">
        <v>72</v>
      </c>
      <c r="E9" s="60">
        <v>717.80471999999997</v>
      </c>
      <c r="F9" s="10">
        <v>9.6882741482408594</v>
      </c>
    </row>
    <row r="10" spans="1:6" x14ac:dyDescent="0.2">
      <c r="A10" s="9" t="s">
        <v>727</v>
      </c>
      <c r="B10" s="9" t="s">
        <v>1397</v>
      </c>
      <c r="C10" s="9" t="s">
        <v>9</v>
      </c>
      <c r="D10" s="9">
        <v>68</v>
      </c>
      <c r="E10" s="60">
        <v>676.64419999999996</v>
      </c>
      <c r="F10" s="10">
        <v>9.1327269489355203</v>
      </c>
    </row>
    <row r="11" spans="1:6" x14ac:dyDescent="0.2">
      <c r="A11" s="9" t="s">
        <v>721</v>
      </c>
      <c r="B11" s="9" t="s">
        <v>1410</v>
      </c>
      <c r="C11" s="9" t="s">
        <v>9</v>
      </c>
      <c r="D11" s="9">
        <v>68</v>
      </c>
      <c r="E11" s="60">
        <v>676.22260000000006</v>
      </c>
      <c r="F11" s="10">
        <v>9.12703657623792</v>
      </c>
    </row>
    <row r="12" spans="1:6" x14ac:dyDescent="0.2">
      <c r="A12" s="9" t="s">
        <v>706</v>
      </c>
      <c r="B12" s="9" t="s">
        <v>1409</v>
      </c>
      <c r="C12" s="9" t="s">
        <v>13</v>
      </c>
      <c r="D12" s="9">
        <v>68</v>
      </c>
      <c r="E12" s="60">
        <v>673.72496000000001</v>
      </c>
      <c r="F12" s="10">
        <v>9.0933257070148592</v>
      </c>
    </row>
    <row r="13" spans="1:6" x14ac:dyDescent="0.2">
      <c r="A13" s="9" t="s">
        <v>722</v>
      </c>
      <c r="B13" s="82" t="s">
        <v>1478</v>
      </c>
      <c r="C13" s="9" t="s">
        <v>13</v>
      </c>
      <c r="D13" s="9">
        <v>68</v>
      </c>
      <c r="E13" s="60">
        <v>672.79880000000003</v>
      </c>
      <c r="F13" s="10">
        <v>9.0808252431210992</v>
      </c>
    </row>
    <row r="14" spans="1:6" x14ac:dyDescent="0.2">
      <c r="A14" s="9" t="s">
        <v>728</v>
      </c>
      <c r="B14" s="82" t="s">
        <v>1414</v>
      </c>
      <c r="C14" s="9" t="s">
        <v>13</v>
      </c>
      <c r="D14" s="9">
        <v>50</v>
      </c>
      <c r="E14" s="60">
        <v>509.31900000000002</v>
      </c>
      <c r="F14" s="10">
        <v>6.8743238424343103</v>
      </c>
    </row>
    <row r="15" spans="1:6" x14ac:dyDescent="0.2">
      <c r="A15" s="9" t="s">
        <v>96</v>
      </c>
      <c r="B15" s="82" t="s">
        <v>1357</v>
      </c>
      <c r="C15" s="9" t="s">
        <v>13</v>
      </c>
      <c r="D15" s="9">
        <v>16</v>
      </c>
      <c r="E15" s="60">
        <v>158.51215999999999</v>
      </c>
      <c r="F15" s="10">
        <v>2.1394527217790098</v>
      </c>
    </row>
    <row r="16" spans="1:6" x14ac:dyDescent="0.2">
      <c r="A16" s="9" t="s">
        <v>579</v>
      </c>
      <c r="B16" s="82" t="s">
        <v>1171</v>
      </c>
      <c r="C16" s="9" t="s">
        <v>13</v>
      </c>
      <c r="D16" s="9">
        <v>7</v>
      </c>
      <c r="E16" s="60">
        <v>69.940079999999995</v>
      </c>
      <c r="F16" s="10">
        <v>0.94398748031344404</v>
      </c>
    </row>
    <row r="17" spans="1:6" x14ac:dyDescent="0.2">
      <c r="A17" s="9" t="s">
        <v>86</v>
      </c>
      <c r="B17" s="82" t="s">
        <v>1468</v>
      </c>
      <c r="C17" s="9" t="s">
        <v>13</v>
      </c>
      <c r="D17" s="9">
        <v>6</v>
      </c>
      <c r="E17" s="60">
        <v>59.478119999999997</v>
      </c>
      <c r="F17" s="10">
        <v>0.80278147569434699</v>
      </c>
    </row>
    <row r="18" spans="1:6" x14ac:dyDescent="0.2">
      <c r="A18" s="9" t="s">
        <v>717</v>
      </c>
      <c r="B18" s="9" t="s">
        <v>1401</v>
      </c>
      <c r="C18" s="9" t="s">
        <v>13</v>
      </c>
      <c r="D18" s="9">
        <v>4</v>
      </c>
      <c r="E18" s="60">
        <v>43.470599999999997</v>
      </c>
      <c r="F18" s="10">
        <v>0.58672655452658296</v>
      </c>
    </row>
    <row r="19" spans="1:6" x14ac:dyDescent="0.2">
      <c r="A19" s="9" t="s">
        <v>580</v>
      </c>
      <c r="B19" s="9" t="s">
        <v>1172</v>
      </c>
      <c r="C19" s="9" t="s">
        <v>482</v>
      </c>
      <c r="D19" s="9">
        <v>3</v>
      </c>
      <c r="E19" s="60">
        <v>32.480220000000003</v>
      </c>
      <c r="F19" s="10">
        <v>0.438388418169186</v>
      </c>
    </row>
    <row r="20" spans="1:6" x14ac:dyDescent="0.2">
      <c r="A20" s="9" t="s">
        <v>713</v>
      </c>
      <c r="B20" s="9" t="s">
        <v>1400</v>
      </c>
      <c r="C20" s="9" t="s">
        <v>13</v>
      </c>
      <c r="D20" s="9">
        <v>3</v>
      </c>
      <c r="E20" s="60">
        <v>30.47823</v>
      </c>
      <c r="F20" s="10">
        <v>0.41136738107982801</v>
      </c>
    </row>
    <row r="21" spans="1:6" x14ac:dyDescent="0.2">
      <c r="A21" s="9" t="s">
        <v>695</v>
      </c>
      <c r="B21" s="9" t="s">
        <v>1415</v>
      </c>
      <c r="C21" s="9" t="s">
        <v>9</v>
      </c>
      <c r="D21" s="9">
        <v>1</v>
      </c>
      <c r="E21" s="60">
        <v>9.8747000000000007</v>
      </c>
      <c r="F21" s="10">
        <v>0.13327970416749799</v>
      </c>
    </row>
    <row r="22" spans="1:6" x14ac:dyDescent="0.2">
      <c r="A22" s="8" t="s">
        <v>45</v>
      </c>
      <c r="B22" s="9"/>
      <c r="C22" s="9"/>
      <c r="D22" s="9"/>
      <c r="E22" s="61">
        <f>SUM(E7:E21)</f>
        <v>5793.9297600000009</v>
      </c>
      <c r="F22" s="11">
        <f>SUM(F7:F21)</f>
        <v>78.201185289686222</v>
      </c>
    </row>
    <row r="23" spans="1:6" x14ac:dyDescent="0.2">
      <c r="A23" s="9"/>
      <c r="B23" s="9"/>
      <c r="C23" s="9"/>
      <c r="D23" s="9"/>
      <c r="E23" s="60"/>
      <c r="F23" s="10"/>
    </row>
    <row r="24" spans="1:6" x14ac:dyDescent="0.2">
      <c r="A24" s="8" t="s">
        <v>98</v>
      </c>
      <c r="B24" s="9"/>
      <c r="C24" s="9"/>
      <c r="D24" s="9"/>
      <c r="E24" s="60"/>
      <c r="F24" s="10"/>
    </row>
    <row r="25" spans="1:6" x14ac:dyDescent="0.2">
      <c r="A25" s="9" t="s">
        <v>725</v>
      </c>
      <c r="B25" s="9" t="s">
        <v>1412</v>
      </c>
      <c r="C25" s="9" t="s">
        <v>13</v>
      </c>
      <c r="D25" s="9">
        <v>68</v>
      </c>
      <c r="E25" s="60">
        <v>673.22176000000002</v>
      </c>
      <c r="F25" s="10">
        <v>9.0865339718596605</v>
      </c>
    </row>
    <row r="26" spans="1:6" x14ac:dyDescent="0.2">
      <c r="A26" s="9" t="s">
        <v>710</v>
      </c>
      <c r="B26" s="9" t="s">
        <v>1402</v>
      </c>
      <c r="C26" s="9" t="s">
        <v>70</v>
      </c>
      <c r="D26" s="9">
        <v>67</v>
      </c>
      <c r="E26" s="60">
        <v>667.69587000000001</v>
      </c>
      <c r="F26" s="10">
        <v>9.0119505430504692</v>
      </c>
    </row>
    <row r="27" spans="1:6" x14ac:dyDescent="0.2">
      <c r="A27" s="9" t="s">
        <v>102</v>
      </c>
      <c r="B27" s="9" t="s">
        <v>1358</v>
      </c>
      <c r="C27" s="9" t="s">
        <v>13</v>
      </c>
      <c r="D27" s="9">
        <v>11</v>
      </c>
      <c r="E27" s="60">
        <v>108.43437</v>
      </c>
      <c r="F27" s="10">
        <v>1.4635483361711299</v>
      </c>
    </row>
    <row r="28" spans="1:6" x14ac:dyDescent="0.2">
      <c r="A28" s="8" t="s">
        <v>45</v>
      </c>
      <c r="B28" s="9"/>
      <c r="C28" s="9"/>
      <c r="D28" s="9"/>
      <c r="E28" s="61">
        <f>SUM(E25:E27)</f>
        <v>1449.3519999999999</v>
      </c>
      <c r="F28" s="11">
        <f>SUM(F25:F27)</f>
        <v>19.562032851081259</v>
      </c>
    </row>
    <row r="29" spans="1:6" x14ac:dyDescent="0.2">
      <c r="A29" s="9"/>
      <c r="B29" s="9"/>
      <c r="C29" s="9"/>
      <c r="D29" s="9"/>
      <c r="E29" s="60"/>
      <c r="F29" s="10"/>
    </row>
    <row r="30" spans="1:6" x14ac:dyDescent="0.2">
      <c r="A30" s="8" t="s">
        <v>45</v>
      </c>
      <c r="B30" s="9"/>
      <c r="C30" s="9"/>
      <c r="D30" s="9"/>
      <c r="E30" s="61">
        <v>7243.2817600000008</v>
      </c>
      <c r="F30" s="11">
        <v>97.763218140767492</v>
      </c>
    </row>
    <row r="31" spans="1:6" x14ac:dyDescent="0.2">
      <c r="A31" s="9"/>
      <c r="B31" s="9"/>
      <c r="C31" s="9"/>
      <c r="D31" s="9"/>
      <c r="E31" s="60"/>
      <c r="F31" s="10"/>
    </row>
    <row r="32" spans="1:6" x14ac:dyDescent="0.2">
      <c r="A32" s="8" t="s">
        <v>46</v>
      </c>
      <c r="B32" s="9"/>
      <c r="C32" s="9"/>
      <c r="D32" s="9"/>
      <c r="E32" s="61">
        <v>165.72504069999999</v>
      </c>
      <c r="F32" s="11">
        <v>2.2400000000000002</v>
      </c>
    </row>
    <row r="33" spans="1:6" x14ac:dyDescent="0.2">
      <c r="A33" s="9"/>
      <c r="B33" s="9"/>
      <c r="C33" s="9"/>
      <c r="D33" s="9"/>
      <c r="E33" s="60"/>
      <c r="F33" s="10"/>
    </row>
    <row r="34" spans="1:6" x14ac:dyDescent="0.2">
      <c r="A34" s="12" t="s">
        <v>47</v>
      </c>
      <c r="B34" s="6"/>
      <c r="C34" s="6"/>
      <c r="D34" s="6"/>
      <c r="E34" s="63">
        <v>7409.0050406999999</v>
      </c>
      <c r="F34" s="13">
        <f xml:space="preserve"> ROUND(SUM(F30:F33),2)</f>
        <v>100</v>
      </c>
    </row>
    <row r="35" spans="1:6" x14ac:dyDescent="0.2">
      <c r="A35" s="39" t="s">
        <v>109</v>
      </c>
    </row>
    <row r="37" spans="1:6" x14ac:dyDescent="0.2">
      <c r="A37" s="1" t="s">
        <v>48</v>
      </c>
    </row>
    <row r="38" spans="1:6" x14ac:dyDescent="0.2">
      <c r="A38" s="1" t="s">
        <v>49</v>
      </c>
    </row>
    <row r="39" spans="1:6" x14ac:dyDescent="0.2">
      <c r="A39" s="1" t="s">
        <v>50</v>
      </c>
    </row>
    <row r="40" spans="1:6" x14ac:dyDescent="0.2">
      <c r="A40" s="3" t="s">
        <v>851</v>
      </c>
      <c r="D40" s="14">
        <v>10.275700000000001</v>
      </c>
    </row>
    <row r="41" spans="1:6" x14ac:dyDescent="0.2">
      <c r="A41" s="3" t="s">
        <v>859</v>
      </c>
      <c r="D41" s="14">
        <v>10.275700000000001</v>
      </c>
    </row>
    <row r="42" spans="1:6" x14ac:dyDescent="0.2">
      <c r="A42" s="3" t="s">
        <v>853</v>
      </c>
      <c r="D42" s="14">
        <v>10.3125</v>
      </c>
    </row>
    <row r="44" spans="1:6" x14ac:dyDescent="0.2">
      <c r="A44" s="1" t="s">
        <v>54</v>
      </c>
    </row>
    <row r="45" spans="1:6" x14ac:dyDescent="0.2">
      <c r="A45" s="3" t="s">
        <v>851</v>
      </c>
      <c r="D45" s="14">
        <v>10.831799999999999</v>
      </c>
    </row>
    <row r="46" spans="1:6" x14ac:dyDescent="0.2">
      <c r="A46" s="3" t="s">
        <v>859</v>
      </c>
      <c r="D46" s="14">
        <v>10.307</v>
      </c>
    </row>
    <row r="47" spans="1:6" x14ac:dyDescent="0.2">
      <c r="A47" s="3" t="s">
        <v>853</v>
      </c>
      <c r="D47" s="14">
        <v>10.8893</v>
      </c>
    </row>
    <row r="49" spans="1:5" x14ac:dyDescent="0.2">
      <c r="A49" s="1" t="s">
        <v>55</v>
      </c>
      <c r="D49" s="40" t="s">
        <v>392</v>
      </c>
    </row>
    <row r="50" spans="1:5" x14ac:dyDescent="0.2">
      <c r="A50" s="32" t="s">
        <v>854</v>
      </c>
      <c r="B50" s="33"/>
      <c r="C50" s="92" t="s">
        <v>855</v>
      </c>
      <c r="D50" s="93"/>
    </row>
    <row r="51" spans="1:5" x14ac:dyDescent="0.2">
      <c r="A51" s="94"/>
      <c r="B51" s="95"/>
      <c r="C51" s="34" t="s">
        <v>856</v>
      </c>
      <c r="D51" s="34" t="s">
        <v>857</v>
      </c>
    </row>
    <row r="52" spans="1:5" x14ac:dyDescent="0.2">
      <c r="A52" s="35" t="s">
        <v>859</v>
      </c>
      <c r="B52" s="36"/>
      <c r="C52" s="43">
        <v>0.37096619050000001</v>
      </c>
      <c r="D52" s="43">
        <v>0.34351654120000003</v>
      </c>
    </row>
    <row r="54" spans="1:5" x14ac:dyDescent="0.2">
      <c r="A54" s="1" t="s">
        <v>57</v>
      </c>
      <c r="D54" s="18">
        <v>1.8551208187022667</v>
      </c>
      <c r="E54" s="2" t="s">
        <v>858</v>
      </c>
    </row>
  </sheetData>
  <mergeCells count="3">
    <mergeCell ref="A1:F1"/>
    <mergeCell ref="C50:D50"/>
    <mergeCell ref="A51:B51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558C0-B7A6-4AD3-B532-4C7D7A3680BE}">
  <dimension ref="A1:F64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6" style="3" bestFit="1" customWidth="1"/>
    <col min="3" max="3" width="11.7109375" style="3" bestFit="1" customWidth="1"/>
    <col min="4" max="4" width="6.8554687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86" t="s">
        <v>726</v>
      </c>
      <c r="B1" s="86"/>
      <c r="C1" s="86"/>
      <c r="D1" s="86"/>
      <c r="E1" s="86"/>
      <c r="F1" s="86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 t="s">
        <v>716</v>
      </c>
      <c r="B7" s="9" t="s">
        <v>1408</v>
      </c>
      <c r="C7" s="9" t="s">
        <v>13</v>
      </c>
      <c r="D7" s="9">
        <v>107</v>
      </c>
      <c r="E7" s="60">
        <v>909.92264999999998</v>
      </c>
      <c r="F7" s="10">
        <v>9.8359788225255205</v>
      </c>
    </row>
    <row r="8" spans="1:6" x14ac:dyDescent="0.2">
      <c r="A8" s="9" t="s">
        <v>695</v>
      </c>
      <c r="B8" s="9" t="s">
        <v>1415</v>
      </c>
      <c r="C8" s="9" t="s">
        <v>9</v>
      </c>
      <c r="D8" s="9">
        <v>87</v>
      </c>
      <c r="E8" s="60">
        <v>859.09889999999996</v>
      </c>
      <c r="F8" s="10">
        <v>9.2865900050459995</v>
      </c>
    </row>
    <row r="9" spans="1:6" x14ac:dyDescent="0.2">
      <c r="A9" s="9" t="s">
        <v>442</v>
      </c>
      <c r="B9" s="9" t="s">
        <v>1286</v>
      </c>
      <c r="C9" s="9" t="s">
        <v>13</v>
      </c>
      <c r="D9" s="9">
        <v>84</v>
      </c>
      <c r="E9" s="60">
        <v>827.59320000000002</v>
      </c>
      <c r="F9" s="10">
        <v>8.9460232568846703</v>
      </c>
    </row>
    <row r="10" spans="1:6" x14ac:dyDescent="0.2">
      <c r="A10" s="9" t="s">
        <v>705</v>
      </c>
      <c r="B10" s="9" t="s">
        <v>1406</v>
      </c>
      <c r="C10" s="9" t="s">
        <v>13</v>
      </c>
      <c r="D10" s="9">
        <v>83</v>
      </c>
      <c r="E10" s="60">
        <v>822.79476999999997</v>
      </c>
      <c r="F10" s="10">
        <v>8.8941537316438506</v>
      </c>
    </row>
    <row r="11" spans="1:6" x14ac:dyDescent="0.2">
      <c r="A11" s="9" t="s">
        <v>96</v>
      </c>
      <c r="B11" s="9" t="s">
        <v>1357</v>
      </c>
      <c r="C11" s="9" t="s">
        <v>13</v>
      </c>
      <c r="D11" s="9">
        <v>83</v>
      </c>
      <c r="E11" s="60">
        <v>822.28183000000001</v>
      </c>
      <c r="F11" s="10">
        <v>8.8886090109170599</v>
      </c>
    </row>
    <row r="12" spans="1:6" x14ac:dyDescent="0.2">
      <c r="A12" s="9" t="s">
        <v>720</v>
      </c>
      <c r="B12" s="9" t="s">
        <v>1416</v>
      </c>
      <c r="C12" s="9" t="s">
        <v>13</v>
      </c>
      <c r="D12" s="9">
        <v>80</v>
      </c>
      <c r="E12" s="60">
        <v>792.02239999999995</v>
      </c>
      <c r="F12" s="10">
        <v>8.5615140510743792</v>
      </c>
    </row>
    <row r="13" spans="1:6" x14ac:dyDescent="0.2">
      <c r="A13" s="9" t="s">
        <v>707</v>
      </c>
      <c r="B13" s="9" t="s">
        <v>1411</v>
      </c>
      <c r="C13" s="9" t="s">
        <v>13</v>
      </c>
      <c r="D13" s="9">
        <v>62</v>
      </c>
      <c r="E13" s="60">
        <v>788.19515000000001</v>
      </c>
      <c r="F13" s="10">
        <v>8.5201426774213491</v>
      </c>
    </row>
    <row r="14" spans="1:6" x14ac:dyDescent="0.2">
      <c r="A14" s="9" t="s">
        <v>721</v>
      </c>
      <c r="B14" s="9" t="s">
        <v>1410</v>
      </c>
      <c r="C14" s="9" t="s">
        <v>9</v>
      </c>
      <c r="D14" s="9">
        <v>65</v>
      </c>
      <c r="E14" s="60">
        <v>646.38924999999995</v>
      </c>
      <c r="F14" s="10">
        <v>6.9872653176708504</v>
      </c>
    </row>
    <row r="15" spans="1:6" x14ac:dyDescent="0.2">
      <c r="A15" s="9" t="s">
        <v>176</v>
      </c>
      <c r="B15" s="9" t="s">
        <v>1323</v>
      </c>
      <c r="C15" s="9" t="s">
        <v>13</v>
      </c>
      <c r="D15" s="9">
        <v>5</v>
      </c>
      <c r="E15" s="60">
        <v>502.47699999999998</v>
      </c>
      <c r="F15" s="10">
        <v>5.4316189742129799</v>
      </c>
    </row>
    <row r="16" spans="1:6" x14ac:dyDescent="0.2">
      <c r="A16" s="9" t="s">
        <v>722</v>
      </c>
      <c r="B16" s="82" t="s">
        <v>1478</v>
      </c>
      <c r="C16" s="9" t="s">
        <v>13</v>
      </c>
      <c r="D16" s="9">
        <v>13</v>
      </c>
      <c r="E16" s="60">
        <v>128.6233</v>
      </c>
      <c r="F16" s="10">
        <v>1.39037758306527</v>
      </c>
    </row>
    <row r="17" spans="1:6" x14ac:dyDescent="0.2">
      <c r="A17" s="9" t="s">
        <v>86</v>
      </c>
      <c r="B17" s="82" t="s">
        <v>1468</v>
      </c>
      <c r="C17" s="9" t="s">
        <v>13</v>
      </c>
      <c r="D17" s="9">
        <v>11</v>
      </c>
      <c r="E17" s="60">
        <v>109.04322000000001</v>
      </c>
      <c r="F17" s="10">
        <v>1.1787230515253</v>
      </c>
    </row>
    <row r="18" spans="1:6" x14ac:dyDescent="0.2">
      <c r="A18" s="9" t="s">
        <v>706</v>
      </c>
      <c r="B18" s="9" t="s">
        <v>1409</v>
      </c>
      <c r="C18" s="9" t="s">
        <v>13</v>
      </c>
      <c r="D18" s="9">
        <v>8</v>
      </c>
      <c r="E18" s="60">
        <v>79.261759999999995</v>
      </c>
      <c r="F18" s="10">
        <v>0.85679479766340605</v>
      </c>
    </row>
    <row r="19" spans="1:6" x14ac:dyDescent="0.2">
      <c r="A19" s="9" t="s">
        <v>580</v>
      </c>
      <c r="B19" s="9" t="s">
        <v>1172</v>
      </c>
      <c r="C19" s="9" t="s">
        <v>482</v>
      </c>
      <c r="D19" s="9">
        <v>6</v>
      </c>
      <c r="E19" s="60">
        <v>64.960440000000006</v>
      </c>
      <c r="F19" s="10">
        <v>0.70220200820579604</v>
      </c>
    </row>
    <row r="20" spans="1:6" x14ac:dyDescent="0.2">
      <c r="A20" s="9" t="s">
        <v>723</v>
      </c>
      <c r="B20" s="9" t="s">
        <v>1403</v>
      </c>
      <c r="C20" s="9" t="s">
        <v>13</v>
      </c>
      <c r="D20" s="9">
        <v>5</v>
      </c>
      <c r="E20" s="60">
        <v>49.552750000000003</v>
      </c>
      <c r="F20" s="10">
        <v>0.53564970560728598</v>
      </c>
    </row>
    <row r="21" spans="1:6" x14ac:dyDescent="0.2">
      <c r="A21" s="9" t="s">
        <v>713</v>
      </c>
      <c r="B21" s="9" t="s">
        <v>1400</v>
      </c>
      <c r="C21" s="9" t="s">
        <v>13</v>
      </c>
      <c r="D21" s="9">
        <v>3</v>
      </c>
      <c r="E21" s="60">
        <v>30.47823</v>
      </c>
      <c r="F21" s="10">
        <v>0.32946011930581398</v>
      </c>
    </row>
    <row r="22" spans="1:6" x14ac:dyDescent="0.2">
      <c r="A22" s="9" t="s">
        <v>579</v>
      </c>
      <c r="B22" s="9" t="s">
        <v>1171</v>
      </c>
      <c r="C22" s="9" t="s">
        <v>13</v>
      </c>
      <c r="D22" s="9">
        <v>3</v>
      </c>
      <c r="E22" s="60">
        <v>29.974319999999999</v>
      </c>
      <c r="F22" s="10">
        <v>0.324013010050473</v>
      </c>
    </row>
    <row r="23" spans="1:6" x14ac:dyDescent="0.2">
      <c r="A23" s="9" t="s">
        <v>715</v>
      </c>
      <c r="B23" s="9" t="s">
        <v>1413</v>
      </c>
      <c r="C23" s="9" t="s">
        <v>13</v>
      </c>
      <c r="D23" s="9">
        <v>3</v>
      </c>
      <c r="E23" s="60">
        <v>29.64423</v>
      </c>
      <c r="F23" s="10">
        <v>0.32044484054779399</v>
      </c>
    </row>
    <row r="24" spans="1:6" x14ac:dyDescent="0.2">
      <c r="A24" s="9" t="s">
        <v>724</v>
      </c>
      <c r="B24" s="9" t="s">
        <v>1392</v>
      </c>
      <c r="C24" s="9" t="s">
        <v>13</v>
      </c>
      <c r="D24" s="9">
        <v>1</v>
      </c>
      <c r="E24" s="60">
        <v>10.92301</v>
      </c>
      <c r="F24" s="10">
        <v>0.118074316578705</v>
      </c>
    </row>
    <row r="25" spans="1:6" x14ac:dyDescent="0.2">
      <c r="A25" s="9" t="s">
        <v>82</v>
      </c>
      <c r="B25" s="9" t="s">
        <v>1326</v>
      </c>
      <c r="C25" s="9" t="s">
        <v>13</v>
      </c>
      <c r="D25" s="9">
        <v>1</v>
      </c>
      <c r="E25" s="60">
        <v>9.9695099999999996</v>
      </c>
      <c r="F25" s="10">
        <v>0.10776728025284001</v>
      </c>
    </row>
    <row r="26" spans="1:6" x14ac:dyDescent="0.2">
      <c r="A26" s="8" t="s">
        <v>45</v>
      </c>
      <c r="B26" s="9"/>
      <c r="C26" s="9"/>
      <c r="D26" s="9"/>
      <c r="E26" s="61">
        <f>SUM(E7:E25)</f>
        <v>7513.2059200000003</v>
      </c>
      <c r="F26" s="11">
        <f>SUM(F7:F25)</f>
        <v>81.215402560199337</v>
      </c>
    </row>
    <row r="27" spans="1:6" x14ac:dyDescent="0.2">
      <c r="A27" s="9"/>
      <c r="B27" s="9"/>
      <c r="C27" s="9"/>
      <c r="D27" s="9"/>
      <c r="E27" s="60"/>
      <c r="F27" s="10"/>
    </row>
    <row r="28" spans="1:6" x14ac:dyDescent="0.2">
      <c r="A28" s="8" t="s">
        <v>98</v>
      </c>
      <c r="B28" s="9"/>
      <c r="C28" s="9"/>
      <c r="D28" s="9"/>
      <c r="E28" s="60"/>
      <c r="F28" s="10"/>
    </row>
    <row r="29" spans="1:6" x14ac:dyDescent="0.2">
      <c r="A29" s="9" t="s">
        <v>710</v>
      </c>
      <c r="B29" s="9" t="s">
        <v>1402</v>
      </c>
      <c r="C29" s="9" t="s">
        <v>70</v>
      </c>
      <c r="D29" s="9">
        <v>82</v>
      </c>
      <c r="E29" s="60">
        <v>817.18002000000001</v>
      </c>
      <c r="F29" s="10">
        <v>8.8334600429069194</v>
      </c>
    </row>
    <row r="30" spans="1:6" x14ac:dyDescent="0.2">
      <c r="A30" s="9" t="s">
        <v>725</v>
      </c>
      <c r="B30" s="9" t="s">
        <v>1412</v>
      </c>
      <c r="C30" s="9" t="s">
        <v>13</v>
      </c>
      <c r="D30" s="9">
        <v>49</v>
      </c>
      <c r="E30" s="60">
        <v>485.11568</v>
      </c>
      <c r="F30" s="10">
        <v>5.2439485432691102</v>
      </c>
    </row>
    <row r="31" spans="1:6" x14ac:dyDescent="0.2">
      <c r="A31" s="9" t="s">
        <v>102</v>
      </c>
      <c r="B31" s="9" t="s">
        <v>1358</v>
      </c>
      <c r="C31" s="9" t="s">
        <v>13</v>
      </c>
      <c r="D31" s="9">
        <v>25</v>
      </c>
      <c r="E31" s="60">
        <v>246.44175000000001</v>
      </c>
      <c r="F31" s="10">
        <v>2.6639581221394302</v>
      </c>
    </row>
    <row r="32" spans="1:6" x14ac:dyDescent="0.2">
      <c r="A32" s="8" t="s">
        <v>45</v>
      </c>
      <c r="B32" s="9"/>
      <c r="C32" s="9"/>
      <c r="D32" s="9"/>
      <c r="E32" s="61">
        <f>SUM(E29:E31)</f>
        <v>1548.7374500000001</v>
      </c>
      <c r="F32" s="11">
        <f>SUM(F29:F31)</f>
        <v>16.741366708315461</v>
      </c>
    </row>
    <row r="33" spans="1:6" x14ac:dyDescent="0.2">
      <c r="A33" s="9"/>
      <c r="B33" s="9"/>
      <c r="C33" s="9"/>
      <c r="D33" s="9"/>
      <c r="E33" s="60"/>
      <c r="F33" s="10"/>
    </row>
    <row r="34" spans="1:6" x14ac:dyDescent="0.2">
      <c r="A34" s="8" t="s">
        <v>45</v>
      </c>
      <c r="B34" s="9"/>
      <c r="C34" s="9"/>
      <c r="D34" s="9"/>
      <c r="E34" s="61">
        <v>9061.9433700000009</v>
      </c>
      <c r="F34" s="11">
        <v>97.956769268514805</v>
      </c>
    </row>
    <row r="35" spans="1:6" x14ac:dyDescent="0.2">
      <c r="A35" s="9"/>
      <c r="B35" s="9"/>
      <c r="C35" s="9"/>
      <c r="D35" s="9"/>
      <c r="E35" s="60"/>
      <c r="F35" s="10"/>
    </row>
    <row r="36" spans="1:6" x14ac:dyDescent="0.2">
      <c r="A36" s="8" t="s">
        <v>46</v>
      </c>
      <c r="B36" s="9"/>
      <c r="C36" s="9"/>
      <c r="D36" s="9"/>
      <c r="E36" s="61">
        <v>189.0218658</v>
      </c>
      <c r="F36" s="11">
        <v>2.04</v>
      </c>
    </row>
    <row r="37" spans="1:6" x14ac:dyDescent="0.2">
      <c r="A37" s="9"/>
      <c r="B37" s="9"/>
      <c r="C37" s="9"/>
      <c r="D37" s="9"/>
      <c r="E37" s="60"/>
      <c r="F37" s="10"/>
    </row>
    <row r="38" spans="1:6" x14ac:dyDescent="0.2">
      <c r="A38" s="12" t="s">
        <v>47</v>
      </c>
      <c r="B38" s="6"/>
      <c r="C38" s="6"/>
      <c r="D38" s="6"/>
      <c r="E38" s="63">
        <v>9250.9618657999999</v>
      </c>
      <c r="F38" s="13">
        <f xml:space="preserve"> ROUND(SUM(F34:F37),2)</f>
        <v>100</v>
      </c>
    </row>
    <row r="39" spans="1:6" x14ac:dyDescent="0.2">
      <c r="A39" s="39" t="s">
        <v>109</v>
      </c>
    </row>
    <row r="40" spans="1:6" x14ac:dyDescent="0.2">
      <c r="A40" s="1"/>
    </row>
    <row r="41" spans="1:6" x14ac:dyDescent="0.2">
      <c r="A41" s="1" t="s">
        <v>48</v>
      </c>
    </row>
    <row r="42" spans="1:6" x14ac:dyDescent="0.2">
      <c r="A42" s="1" t="s">
        <v>49</v>
      </c>
    </row>
    <row r="43" spans="1:6" x14ac:dyDescent="0.2">
      <c r="A43" s="1" t="s">
        <v>50</v>
      </c>
    </row>
    <row r="44" spans="1:6" x14ac:dyDescent="0.2">
      <c r="A44" s="3" t="s">
        <v>851</v>
      </c>
      <c r="D44" s="14">
        <v>10.316599999999999</v>
      </c>
    </row>
    <row r="45" spans="1:6" x14ac:dyDescent="0.2">
      <c r="A45" s="3" t="s">
        <v>859</v>
      </c>
      <c r="D45" s="14">
        <v>10.316599999999999</v>
      </c>
    </row>
    <row r="46" spans="1:6" x14ac:dyDescent="0.2">
      <c r="A46" s="3" t="s">
        <v>860</v>
      </c>
      <c r="D46" s="14">
        <v>10.0799</v>
      </c>
    </row>
    <row r="47" spans="1:6" x14ac:dyDescent="0.2">
      <c r="A47" s="3" t="s">
        <v>853</v>
      </c>
      <c r="D47" s="14">
        <v>10.3583</v>
      </c>
    </row>
    <row r="48" spans="1:6" x14ac:dyDescent="0.2">
      <c r="A48" s="3" t="s">
        <v>861</v>
      </c>
      <c r="D48" s="14">
        <v>10.3583</v>
      </c>
    </row>
    <row r="50" spans="1:5" x14ac:dyDescent="0.2">
      <c r="A50" s="1" t="s">
        <v>54</v>
      </c>
    </row>
    <row r="51" spans="1:5" x14ac:dyDescent="0.2">
      <c r="A51" s="3" t="s">
        <v>851</v>
      </c>
      <c r="D51" s="14">
        <v>10.887</v>
      </c>
    </row>
    <row r="52" spans="1:5" x14ac:dyDescent="0.2">
      <c r="A52" s="3" t="s">
        <v>859</v>
      </c>
      <c r="D52" s="14">
        <v>10.332800000000001</v>
      </c>
    </row>
    <row r="53" spans="1:5" x14ac:dyDescent="0.2">
      <c r="A53" s="3" t="s">
        <v>860</v>
      </c>
      <c r="D53" s="14">
        <v>10.029400000000001</v>
      </c>
    </row>
    <row r="54" spans="1:5" x14ac:dyDescent="0.2">
      <c r="A54" s="3" t="s">
        <v>853</v>
      </c>
      <c r="D54" s="14">
        <v>10.941599999999999</v>
      </c>
    </row>
    <row r="55" spans="1:5" x14ac:dyDescent="0.2">
      <c r="A55" s="3" t="s">
        <v>861</v>
      </c>
      <c r="D55" s="14">
        <v>10.3874</v>
      </c>
    </row>
    <row r="57" spans="1:5" x14ac:dyDescent="0.2">
      <c r="A57" s="1" t="s">
        <v>55</v>
      </c>
      <c r="D57" s="15" t="s">
        <v>392</v>
      </c>
    </row>
    <row r="58" spans="1:5" x14ac:dyDescent="0.2">
      <c r="A58" s="32" t="s">
        <v>854</v>
      </c>
      <c r="B58" s="33"/>
      <c r="C58" s="92" t="s">
        <v>855</v>
      </c>
      <c r="D58" s="93"/>
    </row>
    <row r="59" spans="1:5" x14ac:dyDescent="0.2">
      <c r="A59" s="94"/>
      <c r="B59" s="95"/>
      <c r="C59" s="34" t="s">
        <v>856</v>
      </c>
      <c r="D59" s="34" t="s">
        <v>857</v>
      </c>
    </row>
    <row r="60" spans="1:5" x14ac:dyDescent="0.2">
      <c r="A60" s="38" t="s">
        <v>859</v>
      </c>
      <c r="B60" s="36"/>
      <c r="C60" s="44">
        <v>0.38897425800000002</v>
      </c>
      <c r="D60" s="44">
        <v>0.36019210140000002</v>
      </c>
    </row>
    <row r="61" spans="1:5" x14ac:dyDescent="0.2">
      <c r="A61" s="41" t="s">
        <v>860</v>
      </c>
      <c r="B61" s="42"/>
      <c r="C61" s="44">
        <v>0.43219362</v>
      </c>
      <c r="D61" s="44">
        <v>0.40021344600000003</v>
      </c>
    </row>
    <row r="62" spans="1:5" x14ac:dyDescent="0.2">
      <c r="A62" s="41" t="s">
        <v>861</v>
      </c>
      <c r="B62" s="42"/>
      <c r="C62" s="44">
        <v>0.38897425800000002</v>
      </c>
      <c r="D62" s="44">
        <v>0.36019210140000002</v>
      </c>
    </row>
    <row r="64" spans="1:5" x14ac:dyDescent="0.2">
      <c r="A64" s="1" t="s">
        <v>57</v>
      </c>
      <c r="D64" s="18">
        <v>1.785438913463824</v>
      </c>
      <c r="E64" s="2" t="s">
        <v>858</v>
      </c>
    </row>
  </sheetData>
  <mergeCells count="3">
    <mergeCell ref="A1:F1"/>
    <mergeCell ref="C58:D58"/>
    <mergeCell ref="A59:B5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F8953-CE73-4E2A-8F08-38E0DAAC4052}">
  <dimension ref="A1:F88"/>
  <sheetViews>
    <sheetView showGridLines="0" workbookViewId="0">
      <selection sqref="A1:F1"/>
    </sheetView>
  </sheetViews>
  <sheetFormatPr defaultColWidth="9.140625" defaultRowHeight="11.25" x14ac:dyDescent="0.2"/>
  <cols>
    <col min="1" max="1" width="59.140625" style="2" bestFit="1" customWidth="1"/>
    <col min="2" max="2" width="37.5703125" style="2" bestFit="1" customWidth="1"/>
    <col min="3" max="3" width="20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89" t="s">
        <v>1788</v>
      </c>
      <c r="B1" s="89"/>
      <c r="C1" s="89"/>
      <c r="D1" s="89"/>
      <c r="E1" s="89"/>
      <c r="F1" s="89"/>
    </row>
    <row r="3" spans="1:6" s="1" customFormat="1" x14ac:dyDescent="0.2">
      <c r="A3" s="5" t="s">
        <v>0</v>
      </c>
      <c r="B3" s="5" t="s">
        <v>1</v>
      </c>
      <c r="C3" s="5" t="s">
        <v>839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261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265</v>
      </c>
      <c r="B8" s="10" t="s">
        <v>266</v>
      </c>
      <c r="C8" s="10" t="s">
        <v>264</v>
      </c>
      <c r="D8" s="108">
        <v>301393</v>
      </c>
      <c r="E8" s="107">
        <v>6984.6320784999998</v>
      </c>
      <c r="F8" s="10">
        <v>11.42463385467898</v>
      </c>
    </row>
    <row r="9" spans="1:6" x14ac:dyDescent="0.2">
      <c r="A9" s="10" t="s">
        <v>262</v>
      </c>
      <c r="B9" s="10" t="s">
        <v>263</v>
      </c>
      <c r="C9" s="10" t="s">
        <v>264</v>
      </c>
      <c r="D9" s="108">
        <v>563874</v>
      </c>
      <c r="E9" s="107">
        <v>4324.0677690000002</v>
      </c>
      <c r="F9" s="10">
        <v>7.0727978894849404</v>
      </c>
    </row>
    <row r="10" spans="1:6" x14ac:dyDescent="0.2">
      <c r="A10" s="10" t="s">
        <v>278</v>
      </c>
      <c r="B10" s="10" t="s">
        <v>279</v>
      </c>
      <c r="C10" s="10" t="s">
        <v>280</v>
      </c>
      <c r="D10" s="108">
        <v>383392</v>
      </c>
      <c r="E10" s="107">
        <v>3455.1287040000002</v>
      </c>
      <c r="F10" s="10">
        <v>5.6514902890158742</v>
      </c>
    </row>
    <row r="11" spans="1:6" x14ac:dyDescent="0.2">
      <c r="A11" s="10" t="s">
        <v>267</v>
      </c>
      <c r="B11" s="10" t="s">
        <v>268</v>
      </c>
      <c r="C11" s="10" t="s">
        <v>269</v>
      </c>
      <c r="D11" s="108">
        <v>405492</v>
      </c>
      <c r="E11" s="107">
        <v>3046.6641420000001</v>
      </c>
      <c r="F11" s="10">
        <v>4.9833723393494402</v>
      </c>
    </row>
    <row r="12" spans="1:6" x14ac:dyDescent="0.2">
      <c r="A12" s="10" t="s">
        <v>284</v>
      </c>
      <c r="B12" s="10" t="s">
        <v>285</v>
      </c>
      <c r="C12" s="10" t="s">
        <v>286</v>
      </c>
      <c r="D12" s="108">
        <v>98278</v>
      </c>
      <c r="E12" s="107">
        <v>2883.2308250000001</v>
      </c>
      <c r="F12" s="10">
        <v>4.7160474773673515</v>
      </c>
    </row>
    <row r="13" spans="1:6" x14ac:dyDescent="0.2">
      <c r="A13" s="10" t="s">
        <v>323</v>
      </c>
      <c r="B13" s="10" t="s">
        <v>324</v>
      </c>
      <c r="C13" s="10" t="s">
        <v>264</v>
      </c>
      <c r="D13" s="108">
        <v>902639</v>
      </c>
      <c r="E13" s="107">
        <v>2797.7295804999999</v>
      </c>
      <c r="F13" s="10">
        <v>4.5761946688652797</v>
      </c>
    </row>
    <row r="14" spans="1:6" x14ac:dyDescent="0.2">
      <c r="A14" s="10" t="s">
        <v>270</v>
      </c>
      <c r="B14" s="10" t="s">
        <v>271</v>
      </c>
      <c r="C14" s="10" t="s">
        <v>264</v>
      </c>
      <c r="D14" s="108">
        <v>197693</v>
      </c>
      <c r="E14" s="107">
        <v>2741.1122915000001</v>
      </c>
      <c r="F14" s="10">
        <v>4.4835868135910406</v>
      </c>
    </row>
    <row r="15" spans="1:6" x14ac:dyDescent="0.2">
      <c r="A15" s="10" t="s">
        <v>314</v>
      </c>
      <c r="B15" s="10" t="s">
        <v>315</v>
      </c>
      <c r="C15" s="10" t="s">
        <v>264</v>
      </c>
      <c r="D15" s="108">
        <v>643546</v>
      </c>
      <c r="E15" s="107">
        <v>2622.4499500000002</v>
      </c>
      <c r="F15" s="10">
        <v>4.2894930104042706</v>
      </c>
    </row>
    <row r="16" spans="1:6" x14ac:dyDescent="0.2">
      <c r="A16" s="10" t="s">
        <v>1600</v>
      </c>
      <c r="B16" s="10" t="s">
        <v>1599</v>
      </c>
      <c r="C16" s="10" t="s">
        <v>269</v>
      </c>
      <c r="D16" s="108">
        <v>126574</v>
      </c>
      <c r="E16" s="107">
        <v>2446.9918550000002</v>
      </c>
      <c r="F16" s="10">
        <v>4.002499440852505</v>
      </c>
    </row>
    <row r="17" spans="1:6" x14ac:dyDescent="0.2">
      <c r="A17" s="10" t="s">
        <v>281</v>
      </c>
      <c r="B17" s="10" t="s">
        <v>282</v>
      </c>
      <c r="C17" s="10" t="s">
        <v>283</v>
      </c>
      <c r="D17" s="108">
        <v>343240</v>
      </c>
      <c r="E17" s="107">
        <v>2214.9277200000001</v>
      </c>
      <c r="F17" s="10">
        <v>3.6229164158083043</v>
      </c>
    </row>
    <row r="18" spans="1:6" x14ac:dyDescent="0.2">
      <c r="A18" s="10" t="s">
        <v>299</v>
      </c>
      <c r="B18" s="10" t="s">
        <v>300</v>
      </c>
      <c r="C18" s="10" t="s">
        <v>301</v>
      </c>
      <c r="D18" s="108">
        <v>454688</v>
      </c>
      <c r="E18" s="107">
        <v>1727.132368</v>
      </c>
      <c r="F18" s="10">
        <v>2.8250385562473652</v>
      </c>
    </row>
    <row r="19" spans="1:6" x14ac:dyDescent="0.2">
      <c r="A19" s="10" t="s">
        <v>1526</v>
      </c>
      <c r="B19" s="10" t="s">
        <v>1525</v>
      </c>
      <c r="C19" s="10" t="s">
        <v>380</v>
      </c>
      <c r="D19" s="108">
        <v>1247117</v>
      </c>
      <c r="E19" s="107">
        <v>1626.2405679999999</v>
      </c>
      <c r="F19" s="10">
        <v>2.6600117000028427</v>
      </c>
    </row>
    <row r="20" spans="1:6" x14ac:dyDescent="0.2">
      <c r="A20" s="10" t="s">
        <v>369</v>
      </c>
      <c r="B20" s="10" t="s">
        <v>370</v>
      </c>
      <c r="C20" s="10" t="s">
        <v>301</v>
      </c>
      <c r="D20" s="108">
        <v>551423</v>
      </c>
      <c r="E20" s="107">
        <v>1606.0194875</v>
      </c>
      <c r="F20" s="10">
        <v>2.6269364516200957</v>
      </c>
    </row>
    <row r="21" spans="1:6" x14ac:dyDescent="0.2">
      <c r="A21" s="10" t="s">
        <v>1787</v>
      </c>
      <c r="B21" s="10" t="s">
        <v>1786</v>
      </c>
      <c r="C21" s="10" t="s">
        <v>1490</v>
      </c>
      <c r="D21" s="108">
        <v>116490</v>
      </c>
      <c r="E21" s="107">
        <v>1570.9258950000001</v>
      </c>
      <c r="F21" s="10">
        <v>2.5695345096921955</v>
      </c>
    </row>
    <row r="22" spans="1:6" x14ac:dyDescent="0.2">
      <c r="A22" s="10" t="s">
        <v>1767</v>
      </c>
      <c r="B22" s="10" t="s">
        <v>1766</v>
      </c>
      <c r="C22" s="10" t="s">
        <v>289</v>
      </c>
      <c r="D22" s="108">
        <v>21578</v>
      </c>
      <c r="E22" s="107">
        <v>1570.489996</v>
      </c>
      <c r="F22" s="10">
        <v>2.5688215177383387</v>
      </c>
    </row>
    <row r="23" spans="1:6" x14ac:dyDescent="0.2">
      <c r="A23" s="10" t="s">
        <v>1664</v>
      </c>
      <c r="B23" s="10" t="s">
        <v>1663</v>
      </c>
      <c r="C23" s="10" t="s">
        <v>1490</v>
      </c>
      <c r="D23" s="108">
        <v>1262673</v>
      </c>
      <c r="E23" s="107">
        <v>1568.2398659999999</v>
      </c>
      <c r="F23" s="10">
        <v>2.565141021602463</v>
      </c>
    </row>
    <row r="24" spans="1:6" x14ac:dyDescent="0.2">
      <c r="A24" s="10" t="s">
        <v>366</v>
      </c>
      <c r="B24" s="10" t="s">
        <v>367</v>
      </c>
      <c r="C24" s="10" t="s">
        <v>368</v>
      </c>
      <c r="D24" s="108">
        <v>278178</v>
      </c>
      <c r="E24" s="107">
        <v>1550.007816</v>
      </c>
      <c r="F24" s="10">
        <v>2.5353191937195931</v>
      </c>
    </row>
    <row r="25" spans="1:6" x14ac:dyDescent="0.2">
      <c r="A25" s="10" t="s">
        <v>1785</v>
      </c>
      <c r="B25" s="10" t="s">
        <v>1784</v>
      </c>
      <c r="C25" s="10" t="s">
        <v>289</v>
      </c>
      <c r="D25" s="108">
        <v>101394</v>
      </c>
      <c r="E25" s="107">
        <v>1483.5463110000001</v>
      </c>
      <c r="F25" s="10">
        <v>2.4266093359171794</v>
      </c>
    </row>
    <row r="26" spans="1:6" x14ac:dyDescent="0.2">
      <c r="A26" s="10" t="s">
        <v>381</v>
      </c>
      <c r="B26" s="10" t="s">
        <v>382</v>
      </c>
      <c r="C26" s="10" t="s">
        <v>283</v>
      </c>
      <c r="D26" s="108">
        <v>45848</v>
      </c>
      <c r="E26" s="107">
        <v>1368.1501679999999</v>
      </c>
      <c r="F26" s="10">
        <v>2.2378579933696838</v>
      </c>
    </row>
    <row r="27" spans="1:6" x14ac:dyDescent="0.2">
      <c r="A27" s="10" t="s">
        <v>1530</v>
      </c>
      <c r="B27" s="10" t="s">
        <v>1529</v>
      </c>
      <c r="C27" s="10" t="s">
        <v>269</v>
      </c>
      <c r="D27" s="108">
        <v>114846</v>
      </c>
      <c r="E27" s="107">
        <v>1359.030141</v>
      </c>
      <c r="F27" s="10">
        <v>2.2229405334306684</v>
      </c>
    </row>
    <row r="28" spans="1:6" x14ac:dyDescent="0.2">
      <c r="A28" s="10" t="s">
        <v>1758</v>
      </c>
      <c r="B28" s="10" t="s">
        <v>1757</v>
      </c>
      <c r="C28" s="10" t="s">
        <v>292</v>
      </c>
      <c r="D28" s="108">
        <v>183307</v>
      </c>
      <c r="E28" s="107">
        <v>1285.4403374999999</v>
      </c>
      <c r="F28" s="10">
        <v>2.1025710492579486</v>
      </c>
    </row>
    <row r="29" spans="1:6" x14ac:dyDescent="0.2">
      <c r="A29" s="10" t="s">
        <v>305</v>
      </c>
      <c r="B29" s="10" t="s">
        <v>306</v>
      </c>
      <c r="C29" s="10" t="s">
        <v>286</v>
      </c>
      <c r="D29" s="108">
        <v>387005</v>
      </c>
      <c r="E29" s="107">
        <v>1259.5077725000001</v>
      </c>
      <c r="F29" s="10">
        <v>2.0601536310306328</v>
      </c>
    </row>
    <row r="30" spans="1:6" x14ac:dyDescent="0.2">
      <c r="A30" s="10" t="s">
        <v>1524</v>
      </c>
      <c r="B30" s="10" t="s">
        <v>1523</v>
      </c>
      <c r="C30" s="10" t="s">
        <v>280</v>
      </c>
      <c r="D30" s="108">
        <v>136430</v>
      </c>
      <c r="E30" s="107">
        <v>1232.4404050000001</v>
      </c>
      <c r="F30" s="10">
        <v>2.0158800372862435</v>
      </c>
    </row>
    <row r="31" spans="1:6" x14ac:dyDescent="0.2">
      <c r="A31" s="10" t="s">
        <v>356</v>
      </c>
      <c r="B31" s="10" t="s">
        <v>357</v>
      </c>
      <c r="C31" s="10" t="s">
        <v>301</v>
      </c>
      <c r="D31" s="108">
        <v>752083</v>
      </c>
      <c r="E31" s="107">
        <v>1188.6671815</v>
      </c>
      <c r="F31" s="10">
        <v>1.9442809830331345</v>
      </c>
    </row>
    <row r="32" spans="1:6" x14ac:dyDescent="0.2">
      <c r="A32" s="10" t="s">
        <v>836</v>
      </c>
      <c r="B32" s="10" t="s">
        <v>835</v>
      </c>
      <c r="C32" s="10" t="s">
        <v>264</v>
      </c>
      <c r="D32" s="108">
        <v>631101</v>
      </c>
      <c r="E32" s="107">
        <v>1060.2496799999999</v>
      </c>
      <c r="F32" s="10">
        <v>1.7342308445746937</v>
      </c>
    </row>
    <row r="33" spans="1:6" x14ac:dyDescent="0.2">
      <c r="A33" s="10" t="s">
        <v>1717</v>
      </c>
      <c r="B33" s="10" t="s">
        <v>1716</v>
      </c>
      <c r="C33" s="10" t="s">
        <v>380</v>
      </c>
      <c r="D33" s="108">
        <v>248911</v>
      </c>
      <c r="E33" s="107">
        <v>1038.954514</v>
      </c>
      <c r="F33" s="10">
        <v>1.6993987343518091</v>
      </c>
    </row>
    <row r="34" spans="1:6" x14ac:dyDescent="0.2">
      <c r="A34" s="10" t="s">
        <v>325</v>
      </c>
      <c r="B34" s="10" t="s">
        <v>326</v>
      </c>
      <c r="C34" s="10" t="s">
        <v>283</v>
      </c>
      <c r="D34" s="108">
        <v>484457</v>
      </c>
      <c r="E34" s="107">
        <v>1038.1913509999999</v>
      </c>
      <c r="F34" s="10">
        <v>1.6981504427097516</v>
      </c>
    </row>
    <row r="35" spans="1:6" x14ac:dyDescent="0.2">
      <c r="A35" s="10" t="s">
        <v>392</v>
      </c>
      <c r="B35" s="10" t="s">
        <v>1498</v>
      </c>
      <c r="C35" s="10" t="s">
        <v>277</v>
      </c>
      <c r="D35" s="108">
        <v>5158516</v>
      </c>
      <c r="E35" s="107">
        <v>796.99072200000001</v>
      </c>
      <c r="F35" s="10">
        <v>1.3036230229583801</v>
      </c>
    </row>
    <row r="36" spans="1:6" x14ac:dyDescent="0.2">
      <c r="A36" s="10" t="s">
        <v>1783</v>
      </c>
      <c r="B36" s="10" t="s">
        <v>1782</v>
      </c>
      <c r="C36" s="10" t="s">
        <v>814</v>
      </c>
      <c r="D36" s="108">
        <v>580358</v>
      </c>
      <c r="E36" s="107">
        <v>756.49665300000004</v>
      </c>
      <c r="F36" s="10">
        <v>1.2373876212347634</v>
      </c>
    </row>
    <row r="37" spans="1:6" x14ac:dyDescent="0.2">
      <c r="A37" s="10" t="s">
        <v>1726</v>
      </c>
      <c r="B37" s="10" t="s">
        <v>1725</v>
      </c>
      <c r="C37" s="10" t="s">
        <v>380</v>
      </c>
      <c r="D37" s="108">
        <v>593597</v>
      </c>
      <c r="E37" s="107">
        <v>474.28400299999998</v>
      </c>
      <c r="F37" s="10">
        <v>0.77577759522733991</v>
      </c>
    </row>
    <row r="38" spans="1:6" x14ac:dyDescent="0.2">
      <c r="A38" s="10" t="s">
        <v>1487</v>
      </c>
      <c r="B38" s="10" t="s">
        <v>1486</v>
      </c>
      <c r="C38" s="10" t="s">
        <v>277</v>
      </c>
      <c r="D38" s="108">
        <v>2253145</v>
      </c>
      <c r="E38" s="107">
        <v>348.11090250000001</v>
      </c>
      <c r="F38" s="10">
        <v>0.56939858208514993</v>
      </c>
    </row>
    <row r="39" spans="1:6" x14ac:dyDescent="0.2">
      <c r="A39" s="10" t="s">
        <v>1607</v>
      </c>
      <c r="B39" s="10" t="s">
        <v>1606</v>
      </c>
      <c r="C39" s="10" t="s">
        <v>329</v>
      </c>
      <c r="D39" s="108">
        <v>32642</v>
      </c>
      <c r="E39" s="107">
        <v>326.51792599999999</v>
      </c>
      <c r="F39" s="10">
        <v>0.53407934872072527</v>
      </c>
    </row>
    <row r="40" spans="1:6" x14ac:dyDescent="0.2">
      <c r="A40" s="10" t="s">
        <v>1781</v>
      </c>
      <c r="B40" s="10" t="s">
        <v>1780</v>
      </c>
      <c r="C40" s="10" t="s">
        <v>380</v>
      </c>
      <c r="D40" s="108">
        <v>12795</v>
      </c>
      <c r="E40" s="107">
        <v>228.35236499999999</v>
      </c>
      <c r="F40" s="10">
        <v>0.37351175132123482</v>
      </c>
    </row>
    <row r="41" spans="1:6" x14ac:dyDescent="0.2">
      <c r="A41" s="10" t="s">
        <v>1734</v>
      </c>
      <c r="B41" s="10" t="s">
        <v>1733</v>
      </c>
      <c r="C41" s="10" t="s">
        <v>269</v>
      </c>
      <c r="D41" s="108">
        <v>36661</v>
      </c>
      <c r="E41" s="107">
        <v>180.408781</v>
      </c>
      <c r="F41" s="10">
        <v>0.29509131532331234</v>
      </c>
    </row>
    <row r="42" spans="1:6" x14ac:dyDescent="0.2">
      <c r="A42" s="10" t="s">
        <v>1730</v>
      </c>
      <c r="B42" s="10" t="s">
        <v>1729</v>
      </c>
      <c r="C42" s="10" t="s">
        <v>329</v>
      </c>
      <c r="D42" s="108">
        <v>109984</v>
      </c>
      <c r="E42" s="107">
        <v>159.80675199999999</v>
      </c>
      <c r="F42" s="10">
        <v>0.26139295650596062</v>
      </c>
    </row>
    <row r="43" spans="1:6" x14ac:dyDescent="0.2">
      <c r="A43" s="10" t="s">
        <v>1732</v>
      </c>
      <c r="B43" s="10" t="s">
        <v>1731</v>
      </c>
      <c r="C43" s="10" t="s">
        <v>375</v>
      </c>
      <c r="D43" s="108">
        <v>163212</v>
      </c>
      <c r="E43" s="107">
        <v>136.03720200000001</v>
      </c>
      <c r="F43" s="10">
        <v>0.22251354201591295</v>
      </c>
    </row>
    <row r="44" spans="1:6" x14ac:dyDescent="0.2">
      <c r="A44" s="10" t="s">
        <v>1728</v>
      </c>
      <c r="B44" s="10" t="s">
        <v>1727</v>
      </c>
      <c r="C44" s="10" t="s">
        <v>1566</v>
      </c>
      <c r="D44" s="108">
        <v>6044</v>
      </c>
      <c r="E44" s="107">
        <v>28.122731999999999</v>
      </c>
      <c r="F44" s="10">
        <v>4.5999833990148217E-2</v>
      </c>
    </row>
    <row r="45" spans="1:6" x14ac:dyDescent="0.2">
      <c r="A45" s="11" t="s">
        <v>45</v>
      </c>
      <c r="B45" s="10"/>
      <c r="C45" s="10"/>
      <c r="D45" s="108"/>
      <c r="E45" s="28">
        <f xml:space="preserve"> SUM(E8:E44)</f>
        <v>60485.296811999993</v>
      </c>
      <c r="F45" s="11">
        <f>SUM(F8:F44)</f>
        <v>98.934684304385527</v>
      </c>
    </row>
    <row r="46" spans="1:6" x14ac:dyDescent="0.2">
      <c r="A46" s="10"/>
      <c r="B46" s="10"/>
      <c r="C46" s="10"/>
      <c r="D46" s="108"/>
      <c r="E46" s="107"/>
      <c r="F46" s="10"/>
    </row>
    <row r="47" spans="1:6" x14ac:dyDescent="0.2">
      <c r="A47" s="11" t="s">
        <v>1544</v>
      </c>
      <c r="B47" s="10"/>
      <c r="C47" s="10"/>
      <c r="D47" s="108"/>
      <c r="E47" s="107"/>
      <c r="F47" s="10"/>
    </row>
    <row r="48" spans="1:6" x14ac:dyDescent="0.2">
      <c r="A48" s="10" t="s">
        <v>392</v>
      </c>
      <c r="B48" s="10" t="s">
        <v>1586</v>
      </c>
      <c r="C48" s="10" t="s">
        <v>269</v>
      </c>
      <c r="D48" s="108">
        <v>489000</v>
      </c>
      <c r="E48" s="107">
        <v>4.8899999999999999E-2</v>
      </c>
      <c r="F48" s="121" t="s">
        <v>1538</v>
      </c>
    </row>
    <row r="49" spans="1:6" x14ac:dyDescent="0.2">
      <c r="A49" s="10" t="s">
        <v>392</v>
      </c>
      <c r="B49" s="10" t="s">
        <v>1539</v>
      </c>
      <c r="C49" s="10" t="s">
        <v>380</v>
      </c>
      <c r="D49" s="108">
        <v>98000</v>
      </c>
      <c r="E49" s="107">
        <v>9.7999999999999997E-3</v>
      </c>
      <c r="F49" s="121" t="s">
        <v>1538</v>
      </c>
    </row>
    <row r="50" spans="1:6" x14ac:dyDescent="0.2">
      <c r="A50" s="10" t="s">
        <v>1542</v>
      </c>
      <c r="B50" s="10" t="s">
        <v>1541</v>
      </c>
      <c r="C50" s="10" t="s">
        <v>1540</v>
      </c>
      <c r="D50" s="108">
        <v>44170</v>
      </c>
      <c r="E50" s="107">
        <v>4.4169999999999999E-3</v>
      </c>
      <c r="F50" s="121" t="s">
        <v>1538</v>
      </c>
    </row>
    <row r="51" spans="1:6" x14ac:dyDescent="0.2">
      <c r="A51" s="10" t="s">
        <v>392</v>
      </c>
      <c r="B51" s="10" t="s">
        <v>1779</v>
      </c>
      <c r="C51" s="10" t="s">
        <v>269</v>
      </c>
      <c r="D51" s="108">
        <v>23815</v>
      </c>
      <c r="E51" s="107">
        <v>2.3814999999999999E-3</v>
      </c>
      <c r="F51" s="121" t="s">
        <v>1538</v>
      </c>
    </row>
    <row r="52" spans="1:6" x14ac:dyDescent="0.2">
      <c r="A52" s="11" t="s">
        <v>45</v>
      </c>
      <c r="B52" s="10"/>
      <c r="C52" s="10"/>
      <c r="D52" s="108"/>
      <c r="E52" s="28">
        <f>SUM(E48:E51)</f>
        <v>6.5498500000000001E-2</v>
      </c>
      <c r="F52" s="11">
        <f>SUM(F48:F51)</f>
        <v>0</v>
      </c>
    </row>
    <row r="53" spans="1:6" x14ac:dyDescent="0.2">
      <c r="A53" s="10"/>
      <c r="B53" s="10"/>
      <c r="C53" s="10"/>
      <c r="D53" s="108"/>
      <c r="E53" s="10"/>
      <c r="F53" s="10"/>
    </row>
    <row r="54" spans="1:6" x14ac:dyDescent="0.2">
      <c r="A54" s="11" t="s">
        <v>45</v>
      </c>
      <c r="B54" s="10"/>
      <c r="C54" s="10"/>
      <c r="D54" s="108"/>
      <c r="E54" s="28">
        <f>E45+E52</f>
        <v>60485.362310499993</v>
      </c>
      <c r="F54" s="11">
        <v>98.93479143907382</v>
      </c>
    </row>
    <row r="55" spans="1:6" x14ac:dyDescent="0.2">
      <c r="A55" s="10"/>
      <c r="B55" s="10"/>
      <c r="C55" s="10"/>
      <c r="D55" s="108"/>
      <c r="E55" s="107"/>
      <c r="F55" s="10"/>
    </row>
    <row r="56" spans="1:6" x14ac:dyDescent="0.2">
      <c r="A56" s="11" t="s">
        <v>46</v>
      </c>
      <c r="B56" s="10"/>
      <c r="C56" s="10"/>
      <c r="D56" s="108"/>
      <c r="E56" s="28">
        <v>651.23223900000005</v>
      </c>
      <c r="F56" s="11">
        <v>1.07</v>
      </c>
    </row>
    <row r="57" spans="1:6" x14ac:dyDescent="0.2">
      <c r="A57" s="10"/>
      <c r="B57" s="10"/>
      <c r="C57" s="10"/>
      <c r="D57" s="10"/>
      <c r="E57" s="107"/>
      <c r="F57" s="10"/>
    </row>
    <row r="58" spans="1:6" x14ac:dyDescent="0.2">
      <c r="A58" s="13" t="s">
        <v>47</v>
      </c>
      <c r="B58" s="7"/>
      <c r="C58" s="7"/>
      <c r="D58" s="7"/>
      <c r="E58" s="106">
        <v>61136.594549499991</v>
      </c>
      <c r="F58" s="13">
        <f xml:space="preserve"> ROUND(SUM(F54:F57),2)</f>
        <v>100</v>
      </c>
    </row>
    <row r="59" spans="1:6" x14ac:dyDescent="0.2">
      <c r="F59" s="2" t="s">
        <v>1537</v>
      </c>
    </row>
    <row r="61" spans="1:6" x14ac:dyDescent="0.2">
      <c r="A61" s="1" t="s">
        <v>48</v>
      </c>
      <c r="B61" s="3"/>
      <c r="C61" s="3"/>
      <c r="D61" s="3"/>
    </row>
    <row r="62" spans="1:6" x14ac:dyDescent="0.2">
      <c r="A62" s="1" t="s">
        <v>49</v>
      </c>
      <c r="B62" s="3"/>
      <c r="C62" s="3"/>
      <c r="D62" s="3"/>
    </row>
    <row r="63" spans="1:6" x14ac:dyDescent="0.2">
      <c r="A63" s="1" t="s">
        <v>50</v>
      </c>
      <c r="B63" s="3"/>
      <c r="C63" s="3"/>
      <c r="D63" s="3"/>
    </row>
    <row r="64" spans="1:6" x14ac:dyDescent="0.2">
      <c r="A64" s="3" t="s">
        <v>851</v>
      </c>
      <c r="B64" s="3"/>
      <c r="C64" s="3"/>
      <c r="D64" s="14">
        <v>67.152699999999996</v>
      </c>
      <c r="E64" s="3"/>
      <c r="F64" s="14"/>
    </row>
    <row r="65" spans="1:6" x14ac:dyDescent="0.2">
      <c r="A65" s="3" t="s">
        <v>859</v>
      </c>
      <c r="B65" s="3"/>
      <c r="C65" s="3"/>
      <c r="D65" s="14">
        <v>18.783200000000001</v>
      </c>
      <c r="E65" s="3"/>
      <c r="F65" s="14"/>
    </row>
    <row r="66" spans="1:6" x14ac:dyDescent="0.2">
      <c r="A66" s="3" t="s">
        <v>853</v>
      </c>
      <c r="B66" s="3"/>
      <c r="C66" s="3"/>
      <c r="D66" s="14">
        <v>69.740399999999994</v>
      </c>
      <c r="E66" s="3"/>
      <c r="F66" s="14"/>
    </row>
    <row r="67" spans="1:6" x14ac:dyDescent="0.2">
      <c r="A67" s="3" t="s">
        <v>861</v>
      </c>
      <c r="B67" s="3"/>
      <c r="C67" s="3"/>
      <c r="D67" s="14">
        <v>19.6266</v>
      </c>
      <c r="E67" s="3"/>
      <c r="F67" s="14"/>
    </row>
    <row r="68" spans="1:6" x14ac:dyDescent="0.2">
      <c r="A68" s="3"/>
      <c r="B68" s="3"/>
      <c r="C68" s="3"/>
      <c r="D68" s="14"/>
      <c r="E68" s="3"/>
    </row>
    <row r="69" spans="1:6" x14ac:dyDescent="0.2">
      <c r="A69" s="1" t="s">
        <v>54</v>
      </c>
      <c r="B69" s="3"/>
      <c r="C69" s="3"/>
      <c r="D69" s="3"/>
      <c r="E69" s="3"/>
    </row>
    <row r="70" spans="1:6" x14ac:dyDescent="0.2">
      <c r="A70" s="3" t="s">
        <v>851</v>
      </c>
      <c r="B70" s="3"/>
      <c r="C70" s="3"/>
      <c r="D70" s="14">
        <v>74.680700000000002</v>
      </c>
      <c r="E70" s="3"/>
      <c r="F70" s="14"/>
    </row>
    <row r="71" spans="1:6" x14ac:dyDescent="0.2">
      <c r="A71" s="3" t="s">
        <v>859</v>
      </c>
      <c r="B71" s="3"/>
      <c r="C71" s="3"/>
      <c r="D71" s="14">
        <v>18.972300000000001</v>
      </c>
      <c r="E71" s="3"/>
      <c r="F71" s="14"/>
    </row>
    <row r="72" spans="1:6" x14ac:dyDescent="0.2">
      <c r="A72" s="3" t="s">
        <v>853</v>
      </c>
      <c r="B72" s="3"/>
      <c r="C72" s="3"/>
      <c r="D72" s="14">
        <v>77.792599999999993</v>
      </c>
      <c r="E72" s="3"/>
      <c r="F72" s="14"/>
    </row>
    <row r="73" spans="1:6" x14ac:dyDescent="0.2">
      <c r="A73" s="3" t="s">
        <v>861</v>
      </c>
      <c r="B73" s="3"/>
      <c r="C73" s="3"/>
      <c r="D73" s="14">
        <v>19.968800000000002</v>
      </c>
      <c r="E73" s="3"/>
      <c r="F73" s="14"/>
    </row>
    <row r="74" spans="1:6" x14ac:dyDescent="0.2">
      <c r="A74" s="3"/>
      <c r="B74" s="3"/>
      <c r="C74" s="3"/>
      <c r="D74" s="3"/>
    </row>
    <row r="75" spans="1:6" x14ac:dyDescent="0.2">
      <c r="A75" s="1" t="s">
        <v>55</v>
      </c>
      <c r="B75" s="3"/>
      <c r="C75" s="3"/>
      <c r="D75" s="15" t="str">
        <f>IF(SUM(C78:D79)=0,"Nil","")</f>
        <v/>
      </c>
    </row>
    <row r="76" spans="1:6" x14ac:dyDescent="0.2">
      <c r="A76" s="32" t="s">
        <v>854</v>
      </c>
      <c r="B76" s="33"/>
      <c r="C76" s="92" t="s">
        <v>855</v>
      </c>
      <c r="D76" s="93"/>
    </row>
    <row r="77" spans="1:6" x14ac:dyDescent="0.2">
      <c r="A77" s="105"/>
      <c r="B77" s="104"/>
      <c r="C77" s="34" t="s">
        <v>856</v>
      </c>
      <c r="D77" s="34" t="s">
        <v>857</v>
      </c>
      <c r="F77" s="3"/>
    </row>
    <row r="78" spans="1:6" x14ac:dyDescent="0.2">
      <c r="A78" s="103" t="s">
        <v>859</v>
      </c>
      <c r="B78" s="102"/>
      <c r="C78" s="101">
        <v>1.5494648225000001</v>
      </c>
      <c r="D78" s="101">
        <v>1.5494648225000001</v>
      </c>
      <c r="F78" s="37"/>
    </row>
    <row r="79" spans="1:6" x14ac:dyDescent="0.2">
      <c r="A79" s="103" t="s">
        <v>861</v>
      </c>
      <c r="B79" s="102"/>
      <c r="C79" s="101">
        <v>1.5494648225000001</v>
      </c>
      <c r="D79" s="101">
        <v>1.5494648225000001</v>
      </c>
      <c r="F79" s="37"/>
    </row>
    <row r="80" spans="1:6" x14ac:dyDescent="0.2">
      <c r="A80" s="1"/>
      <c r="B80" s="3"/>
      <c r="C80" s="3"/>
      <c r="D80" s="15"/>
    </row>
    <row r="81" spans="1:6" x14ac:dyDescent="0.2">
      <c r="A81" s="17" t="s">
        <v>1481</v>
      </c>
      <c r="B81" s="3"/>
      <c r="C81" s="3"/>
      <c r="D81" s="100">
        <v>2.918444123115245E-2</v>
      </c>
      <c r="F81" s="37"/>
    </row>
    <row r="82" spans="1:6" x14ac:dyDescent="0.2">
      <c r="A82" s="3"/>
      <c r="B82" s="3"/>
      <c r="C82" s="3"/>
      <c r="D82" s="3"/>
    </row>
    <row r="83" spans="1:6" x14ac:dyDescent="0.2">
      <c r="A83" s="3"/>
      <c r="B83" s="3"/>
      <c r="C83" s="3"/>
      <c r="D83" s="3"/>
    </row>
    <row r="84" spans="1:6" x14ac:dyDescent="0.2">
      <c r="A84" s="3"/>
      <c r="B84" s="3"/>
      <c r="C84" s="3"/>
      <c r="D84" s="3"/>
    </row>
    <row r="85" spans="1:6" x14ac:dyDescent="0.2">
      <c r="A85" s="3"/>
      <c r="B85" s="3"/>
      <c r="C85" s="3"/>
      <c r="D85" s="3"/>
    </row>
    <row r="86" spans="1:6" x14ac:dyDescent="0.2">
      <c r="A86" s="3"/>
      <c r="B86" s="3"/>
      <c r="C86" s="3"/>
      <c r="D86" s="3"/>
    </row>
    <row r="87" spans="1:6" x14ac:dyDescent="0.2">
      <c r="A87" s="3"/>
      <c r="B87" s="3"/>
      <c r="C87" s="3"/>
      <c r="D87" s="3"/>
    </row>
    <row r="88" spans="1:6" x14ac:dyDescent="0.2">
      <c r="A88" s="3"/>
      <c r="B88" s="3"/>
      <c r="C88" s="3"/>
      <c r="D88" s="3"/>
    </row>
  </sheetData>
  <mergeCells count="3">
    <mergeCell ref="A1:F1"/>
    <mergeCell ref="C76:D76"/>
    <mergeCell ref="A77:B77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B8E06-95ED-4D2B-9E97-6F535479D7AF}">
  <dimension ref="A1:F58"/>
  <sheetViews>
    <sheetView showGridLines="0" workbookViewId="0">
      <selection sqref="A1:F1"/>
    </sheetView>
  </sheetViews>
  <sheetFormatPr defaultRowHeight="11.25" x14ac:dyDescent="0.2"/>
  <cols>
    <col min="1" max="1" width="38.7109375" style="3" bestFit="1" customWidth="1"/>
    <col min="2" max="2" width="56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86" t="s">
        <v>719</v>
      </c>
      <c r="B1" s="86"/>
      <c r="C1" s="86"/>
      <c r="D1" s="86"/>
      <c r="E1" s="86"/>
      <c r="F1" s="86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 t="s">
        <v>695</v>
      </c>
      <c r="B7" s="9" t="s">
        <v>1415</v>
      </c>
      <c r="C7" s="9" t="s">
        <v>9</v>
      </c>
      <c r="D7" s="9">
        <v>106</v>
      </c>
      <c r="E7" s="60">
        <v>1046.7182</v>
      </c>
      <c r="F7" s="10">
        <v>9.4045519168069998</v>
      </c>
    </row>
    <row r="8" spans="1:6" x14ac:dyDescent="0.2">
      <c r="A8" s="9" t="s">
        <v>86</v>
      </c>
      <c r="B8" s="82" t="s">
        <v>1468</v>
      </c>
      <c r="C8" s="9" t="s">
        <v>13</v>
      </c>
      <c r="D8" s="9">
        <v>101</v>
      </c>
      <c r="E8" s="60">
        <v>1001.21502</v>
      </c>
      <c r="F8" s="10">
        <v>8.9957150219390005</v>
      </c>
    </row>
    <row r="9" spans="1:6" x14ac:dyDescent="0.2">
      <c r="A9" s="9" t="s">
        <v>44</v>
      </c>
      <c r="B9" s="9" t="s">
        <v>1361</v>
      </c>
      <c r="C9" s="9" t="s">
        <v>13</v>
      </c>
      <c r="D9" s="9">
        <v>99</v>
      </c>
      <c r="E9" s="60">
        <v>995.22027000000003</v>
      </c>
      <c r="F9" s="10">
        <v>8.9418534022563794</v>
      </c>
    </row>
    <row r="10" spans="1:6" x14ac:dyDescent="0.2">
      <c r="A10" s="9" t="s">
        <v>713</v>
      </c>
      <c r="B10" s="9" t="s">
        <v>1400</v>
      </c>
      <c r="C10" s="9" t="s">
        <v>13</v>
      </c>
      <c r="D10" s="9">
        <v>97</v>
      </c>
      <c r="E10" s="60">
        <v>985.46276999999998</v>
      </c>
      <c r="F10" s="10">
        <v>8.8541842327241795</v>
      </c>
    </row>
    <row r="11" spans="1:6" x14ac:dyDescent="0.2">
      <c r="A11" s="9" t="s">
        <v>442</v>
      </c>
      <c r="B11" s="9" t="s">
        <v>1286</v>
      </c>
      <c r="C11" s="9" t="s">
        <v>13</v>
      </c>
      <c r="D11" s="9">
        <v>100</v>
      </c>
      <c r="E11" s="60">
        <v>985.23</v>
      </c>
      <c r="F11" s="10">
        <v>8.8520928412210207</v>
      </c>
    </row>
    <row r="12" spans="1:6" x14ac:dyDescent="0.2">
      <c r="A12" s="9" t="s">
        <v>697</v>
      </c>
      <c r="B12" s="9" t="s">
        <v>1417</v>
      </c>
      <c r="C12" s="9" t="s">
        <v>9</v>
      </c>
      <c r="D12" s="9">
        <v>100</v>
      </c>
      <c r="E12" s="60">
        <v>980.55899999999997</v>
      </c>
      <c r="F12" s="10">
        <v>8.8101248483042998</v>
      </c>
    </row>
    <row r="13" spans="1:6" x14ac:dyDescent="0.2">
      <c r="A13" s="9" t="s">
        <v>705</v>
      </c>
      <c r="B13" s="9" t="s">
        <v>1406</v>
      </c>
      <c r="C13" s="9" t="s">
        <v>13</v>
      </c>
      <c r="D13" s="9">
        <v>73</v>
      </c>
      <c r="E13" s="60">
        <v>723.66287</v>
      </c>
      <c r="F13" s="10">
        <v>6.5019649330455396</v>
      </c>
    </row>
    <row r="14" spans="1:6" x14ac:dyDescent="0.2">
      <c r="A14" s="9" t="s">
        <v>176</v>
      </c>
      <c r="B14" s="9" t="s">
        <v>1323</v>
      </c>
      <c r="C14" s="9" t="s">
        <v>13</v>
      </c>
      <c r="D14" s="9">
        <v>5</v>
      </c>
      <c r="E14" s="60">
        <v>502.47699999999998</v>
      </c>
      <c r="F14" s="10">
        <v>4.5146545015663504</v>
      </c>
    </row>
    <row r="15" spans="1:6" x14ac:dyDescent="0.2">
      <c r="A15" s="9" t="s">
        <v>714</v>
      </c>
      <c r="B15" s="9" t="s">
        <v>1479</v>
      </c>
      <c r="C15" s="9" t="s">
        <v>9</v>
      </c>
      <c r="D15" s="9">
        <v>50</v>
      </c>
      <c r="E15" s="60">
        <v>502.39</v>
      </c>
      <c r="F15" s="10">
        <v>4.5138728241131796</v>
      </c>
    </row>
    <row r="16" spans="1:6" x14ac:dyDescent="0.2">
      <c r="A16" s="9" t="s">
        <v>94</v>
      </c>
      <c r="B16" s="9" t="s">
        <v>1466</v>
      </c>
      <c r="C16" s="9" t="s">
        <v>13</v>
      </c>
      <c r="D16" s="9">
        <v>49</v>
      </c>
      <c r="E16" s="60">
        <v>490.07938000000001</v>
      </c>
      <c r="F16" s="10">
        <v>4.4032643863138903</v>
      </c>
    </row>
    <row r="17" spans="1:6" x14ac:dyDescent="0.2">
      <c r="A17" s="9" t="s">
        <v>715</v>
      </c>
      <c r="B17" s="9" t="s">
        <v>1413</v>
      </c>
      <c r="C17" s="9" t="s">
        <v>13</v>
      </c>
      <c r="D17" s="9">
        <v>46</v>
      </c>
      <c r="E17" s="60">
        <v>454.54486000000003</v>
      </c>
      <c r="F17" s="10">
        <v>4.0839938909897304</v>
      </c>
    </row>
    <row r="18" spans="1:6" x14ac:dyDescent="0.2">
      <c r="A18" s="9" t="s">
        <v>580</v>
      </c>
      <c r="B18" s="9" t="s">
        <v>1172</v>
      </c>
      <c r="C18" s="9" t="s">
        <v>482</v>
      </c>
      <c r="D18" s="9">
        <v>21</v>
      </c>
      <c r="E18" s="60">
        <v>227.36153999999999</v>
      </c>
      <c r="F18" s="10">
        <v>2.0427975808724699</v>
      </c>
    </row>
    <row r="19" spans="1:6" x14ac:dyDescent="0.2">
      <c r="A19" s="9" t="s">
        <v>716</v>
      </c>
      <c r="B19" s="9" t="s">
        <v>1408</v>
      </c>
      <c r="C19" s="9" t="s">
        <v>13</v>
      </c>
      <c r="D19" s="9">
        <v>18</v>
      </c>
      <c r="E19" s="60">
        <v>153.0711</v>
      </c>
      <c r="F19" s="10">
        <v>1.37531296094092</v>
      </c>
    </row>
    <row r="20" spans="1:6" x14ac:dyDescent="0.2">
      <c r="A20" s="9" t="s">
        <v>82</v>
      </c>
      <c r="B20" s="9" t="s">
        <v>1326</v>
      </c>
      <c r="C20" s="9" t="s">
        <v>13</v>
      </c>
      <c r="D20" s="9">
        <v>9</v>
      </c>
      <c r="E20" s="60">
        <v>89.725589999999997</v>
      </c>
      <c r="F20" s="10">
        <v>0.80616632960154799</v>
      </c>
    </row>
    <row r="21" spans="1:6" x14ac:dyDescent="0.2">
      <c r="A21" s="9" t="s">
        <v>717</v>
      </c>
      <c r="B21" s="9" t="s">
        <v>1401</v>
      </c>
      <c r="C21" s="9" t="s">
        <v>13</v>
      </c>
      <c r="D21" s="9">
        <v>6</v>
      </c>
      <c r="E21" s="60">
        <v>65.2059</v>
      </c>
      <c r="F21" s="10">
        <v>0.58586186027158504</v>
      </c>
    </row>
    <row r="22" spans="1:6" x14ac:dyDescent="0.2">
      <c r="A22" s="9" t="s">
        <v>718</v>
      </c>
      <c r="B22" s="9" t="s">
        <v>1379</v>
      </c>
      <c r="C22" s="9" t="s">
        <v>9</v>
      </c>
      <c r="D22" s="9">
        <v>3</v>
      </c>
      <c r="E22" s="60">
        <v>32.314619999999998</v>
      </c>
      <c r="F22" s="10">
        <v>0.29034034323840902</v>
      </c>
    </row>
    <row r="23" spans="1:6" x14ac:dyDescent="0.2">
      <c r="A23" s="9" t="s">
        <v>579</v>
      </c>
      <c r="B23" s="9" t="s">
        <v>1171</v>
      </c>
      <c r="C23" s="9" t="s">
        <v>13</v>
      </c>
      <c r="D23" s="9">
        <v>3</v>
      </c>
      <c r="E23" s="60">
        <v>29.974319999999999</v>
      </c>
      <c r="F23" s="10">
        <v>0.26931321974814798</v>
      </c>
    </row>
    <row r="24" spans="1:6" x14ac:dyDescent="0.2">
      <c r="A24" s="8" t="s">
        <v>45</v>
      </c>
      <c r="B24" s="9"/>
      <c r="C24" s="9"/>
      <c r="D24" s="9"/>
      <c r="E24" s="61">
        <f>SUM(E7:E23)</f>
        <v>9265.2124399999993</v>
      </c>
      <c r="F24" s="11">
        <f>SUM(F7:F23)</f>
        <v>83.246065093953646</v>
      </c>
    </row>
    <row r="25" spans="1:6" x14ac:dyDescent="0.2">
      <c r="A25" s="9"/>
      <c r="B25" s="9"/>
      <c r="C25" s="9"/>
      <c r="D25" s="9"/>
      <c r="E25" s="60"/>
      <c r="F25" s="10"/>
    </row>
    <row r="26" spans="1:6" x14ac:dyDescent="0.2">
      <c r="A26" s="8" t="s">
        <v>98</v>
      </c>
      <c r="B26" s="9"/>
      <c r="C26" s="9"/>
      <c r="D26" s="9"/>
      <c r="E26" s="60"/>
      <c r="F26" s="10"/>
    </row>
    <row r="27" spans="1:6" x14ac:dyDescent="0.2">
      <c r="A27" s="9" t="s">
        <v>711</v>
      </c>
      <c r="B27" s="9" t="s">
        <v>1418</v>
      </c>
      <c r="C27" s="9" t="s">
        <v>13</v>
      </c>
      <c r="D27" s="9">
        <v>100</v>
      </c>
      <c r="E27" s="60">
        <v>984.21</v>
      </c>
      <c r="F27" s="10">
        <v>8.8429283469424895</v>
      </c>
    </row>
    <row r="28" spans="1:6" x14ac:dyDescent="0.2">
      <c r="A28" s="9" t="s">
        <v>102</v>
      </c>
      <c r="B28" s="9" t="s">
        <v>1358</v>
      </c>
      <c r="C28" s="9" t="s">
        <v>13</v>
      </c>
      <c r="D28" s="9">
        <v>56</v>
      </c>
      <c r="E28" s="60">
        <v>552.02952000000005</v>
      </c>
      <c r="F28" s="10">
        <v>4.9598738996322496</v>
      </c>
    </row>
    <row r="29" spans="1:6" x14ac:dyDescent="0.2">
      <c r="A29" s="8" t="s">
        <v>45</v>
      </c>
      <c r="B29" s="9"/>
      <c r="C29" s="9"/>
      <c r="D29" s="9"/>
      <c r="E29" s="61">
        <f>SUM(E27:E28)</f>
        <v>1536.2395200000001</v>
      </c>
      <c r="F29" s="11">
        <f>SUM(F27:F28)</f>
        <v>13.802802246574739</v>
      </c>
    </row>
    <row r="30" spans="1:6" x14ac:dyDescent="0.2">
      <c r="A30" s="9"/>
      <c r="B30" s="9"/>
      <c r="C30" s="9"/>
      <c r="D30" s="9"/>
      <c r="E30" s="60"/>
      <c r="F30" s="10"/>
    </row>
    <row r="31" spans="1:6" x14ac:dyDescent="0.2">
      <c r="A31" s="8" t="s">
        <v>45</v>
      </c>
      <c r="B31" s="9"/>
      <c r="C31" s="9"/>
      <c r="D31" s="9"/>
      <c r="E31" s="61">
        <v>10801.451959999999</v>
      </c>
      <c r="F31" s="11">
        <v>97.048867340528375</v>
      </c>
    </row>
    <row r="32" spans="1:6" x14ac:dyDescent="0.2">
      <c r="A32" s="9"/>
      <c r="B32" s="9"/>
      <c r="C32" s="9"/>
      <c r="D32" s="9"/>
      <c r="E32" s="60"/>
      <c r="F32" s="10"/>
    </row>
    <row r="33" spans="1:6" x14ac:dyDescent="0.2">
      <c r="A33" s="8" t="s">
        <v>46</v>
      </c>
      <c r="B33" s="9"/>
      <c r="C33" s="9"/>
      <c r="D33" s="9"/>
      <c r="E33" s="61">
        <v>328.46038019999997</v>
      </c>
      <c r="F33" s="11">
        <v>2.95</v>
      </c>
    </row>
    <row r="34" spans="1:6" x14ac:dyDescent="0.2">
      <c r="A34" s="9"/>
      <c r="B34" s="9"/>
      <c r="C34" s="9"/>
      <c r="D34" s="9"/>
      <c r="E34" s="60"/>
      <c r="F34" s="10"/>
    </row>
    <row r="35" spans="1:6" x14ac:dyDescent="0.2">
      <c r="A35" s="12" t="s">
        <v>47</v>
      </c>
      <c r="B35" s="6"/>
      <c r="C35" s="6"/>
      <c r="D35" s="6"/>
      <c r="E35" s="63">
        <v>11129.910380200001</v>
      </c>
      <c r="F35" s="13">
        <f xml:space="preserve"> ROUND(SUM(F31:F34),2)</f>
        <v>100</v>
      </c>
    </row>
    <row r="36" spans="1:6" x14ac:dyDescent="0.2">
      <c r="A36" s="39" t="s">
        <v>109</v>
      </c>
    </row>
    <row r="37" spans="1:6" x14ac:dyDescent="0.2">
      <c r="A37" s="1"/>
    </row>
    <row r="38" spans="1:6" x14ac:dyDescent="0.2">
      <c r="A38" s="1" t="s">
        <v>48</v>
      </c>
    </row>
    <row r="39" spans="1:6" x14ac:dyDescent="0.2">
      <c r="A39" s="1" t="s">
        <v>49</v>
      </c>
    </row>
    <row r="40" spans="1:6" x14ac:dyDescent="0.2">
      <c r="A40" s="1" t="s">
        <v>50</v>
      </c>
    </row>
    <row r="41" spans="1:6" x14ac:dyDescent="0.2">
      <c r="A41" s="3" t="s">
        <v>851</v>
      </c>
      <c r="D41" s="14">
        <v>10.3346</v>
      </c>
    </row>
    <row r="42" spans="1:6" x14ac:dyDescent="0.2">
      <c r="A42" s="3" t="s">
        <v>852</v>
      </c>
      <c r="D42" s="14">
        <v>10.3346</v>
      </c>
    </row>
    <row r="43" spans="1:6" x14ac:dyDescent="0.2">
      <c r="A43" s="3" t="s">
        <v>860</v>
      </c>
      <c r="D43" s="14">
        <v>10.122299999999999</v>
      </c>
    </row>
    <row r="44" spans="1:6" x14ac:dyDescent="0.2">
      <c r="A44" s="3" t="s">
        <v>853</v>
      </c>
      <c r="D44" s="14">
        <v>10.379300000000001</v>
      </c>
    </row>
    <row r="46" spans="1:6" x14ac:dyDescent="0.2">
      <c r="A46" s="1" t="s">
        <v>54</v>
      </c>
    </row>
    <row r="47" spans="1:6" x14ac:dyDescent="0.2">
      <c r="A47" s="3" t="s">
        <v>851</v>
      </c>
      <c r="D47" s="14">
        <v>10.895</v>
      </c>
    </row>
    <row r="48" spans="1:6" x14ac:dyDescent="0.2">
      <c r="A48" s="3" t="s">
        <v>852</v>
      </c>
      <c r="D48" s="14">
        <v>10.479799999999999</v>
      </c>
    </row>
    <row r="49" spans="1:5" x14ac:dyDescent="0.2">
      <c r="A49" s="3" t="s">
        <v>860</v>
      </c>
      <c r="D49" s="14">
        <v>10.161899999999999</v>
      </c>
    </row>
    <row r="50" spans="1:5" x14ac:dyDescent="0.2">
      <c r="A50" s="3" t="s">
        <v>853</v>
      </c>
      <c r="D50" s="14">
        <v>10.9496</v>
      </c>
    </row>
    <row r="52" spans="1:5" x14ac:dyDescent="0.2">
      <c r="A52" s="1" t="s">
        <v>55</v>
      </c>
      <c r="D52" s="40" t="s">
        <v>392</v>
      </c>
    </row>
    <row r="53" spans="1:5" x14ac:dyDescent="0.2">
      <c r="A53" s="32" t="s">
        <v>854</v>
      </c>
      <c r="B53" s="33"/>
      <c r="C53" s="92" t="s">
        <v>855</v>
      </c>
      <c r="D53" s="93"/>
    </row>
    <row r="54" spans="1:5" x14ac:dyDescent="0.2">
      <c r="A54" s="94"/>
      <c r="B54" s="95"/>
      <c r="C54" s="34" t="s">
        <v>856</v>
      </c>
      <c r="D54" s="34" t="s">
        <v>857</v>
      </c>
    </row>
    <row r="55" spans="1:5" x14ac:dyDescent="0.2">
      <c r="A55" s="3" t="s">
        <v>852</v>
      </c>
      <c r="B55" s="36"/>
      <c r="C55" s="43">
        <v>0.28812908000000004</v>
      </c>
      <c r="D55" s="43">
        <v>0.26680896400000004</v>
      </c>
    </row>
    <row r="56" spans="1:5" x14ac:dyDescent="0.2">
      <c r="A56" s="41" t="s">
        <v>860</v>
      </c>
      <c r="B56" s="42"/>
      <c r="C56" s="43">
        <v>0.36016135000000005</v>
      </c>
      <c r="D56" s="43">
        <v>0.33351120500000003</v>
      </c>
    </row>
    <row r="58" spans="1:5" x14ac:dyDescent="0.2">
      <c r="A58" s="1" t="s">
        <v>57</v>
      </c>
      <c r="D58" s="18">
        <v>1.7424009123318236</v>
      </c>
      <c r="E58" s="2" t="s">
        <v>858</v>
      </c>
    </row>
  </sheetData>
  <mergeCells count="3">
    <mergeCell ref="C53:D53"/>
    <mergeCell ref="A54:B54"/>
    <mergeCell ref="A1:F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DBE98-0176-4A56-958A-FE3B3C2B2446}">
  <dimension ref="A1:F68"/>
  <sheetViews>
    <sheetView showGridLines="0" workbookViewId="0">
      <selection sqref="A1:F1"/>
    </sheetView>
  </sheetViews>
  <sheetFormatPr defaultRowHeight="11.25" x14ac:dyDescent="0.2"/>
  <cols>
    <col min="1" max="1" width="38.7109375" style="3" bestFit="1" customWidth="1"/>
    <col min="2" max="2" width="56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86" t="s">
        <v>712</v>
      </c>
      <c r="B1" s="86"/>
      <c r="C1" s="86"/>
      <c r="D1" s="86"/>
      <c r="E1" s="86"/>
      <c r="F1" s="86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 t="s">
        <v>695</v>
      </c>
      <c r="B7" s="9" t="s">
        <v>1415</v>
      </c>
      <c r="C7" s="9" t="s">
        <v>9</v>
      </c>
      <c r="D7" s="9">
        <v>156</v>
      </c>
      <c r="E7" s="60">
        <v>1540.4531999999999</v>
      </c>
      <c r="F7" s="10">
        <v>9.0861705816242999</v>
      </c>
    </row>
    <row r="8" spans="1:6" x14ac:dyDescent="0.2">
      <c r="A8" s="9" t="s">
        <v>696</v>
      </c>
      <c r="B8" s="9" t="s">
        <v>1419</v>
      </c>
      <c r="C8" s="9" t="s">
        <v>13</v>
      </c>
      <c r="D8" s="9">
        <v>150</v>
      </c>
      <c r="E8" s="60">
        <v>1510.8615</v>
      </c>
      <c r="F8" s="10">
        <v>8.9116276393263796</v>
      </c>
    </row>
    <row r="9" spans="1:6" x14ac:dyDescent="0.2">
      <c r="A9" s="9" t="s">
        <v>697</v>
      </c>
      <c r="B9" s="9" t="s">
        <v>1417</v>
      </c>
      <c r="C9" s="9" t="s">
        <v>9</v>
      </c>
      <c r="D9" s="9">
        <v>150</v>
      </c>
      <c r="E9" s="60">
        <v>1470.8385000000001</v>
      </c>
      <c r="F9" s="10">
        <v>8.6755569783102899</v>
      </c>
    </row>
    <row r="10" spans="1:6" x14ac:dyDescent="0.2">
      <c r="A10" s="9" t="s">
        <v>176</v>
      </c>
      <c r="B10" s="9" t="s">
        <v>1323</v>
      </c>
      <c r="C10" s="9" t="s">
        <v>13</v>
      </c>
      <c r="D10" s="9">
        <v>14</v>
      </c>
      <c r="E10" s="60">
        <v>1406.9356</v>
      </c>
      <c r="F10" s="10">
        <v>8.2986337130916592</v>
      </c>
    </row>
    <row r="11" spans="1:6" x14ac:dyDescent="0.2">
      <c r="A11" s="9" t="s">
        <v>698</v>
      </c>
      <c r="B11" s="9" t="s">
        <v>1420</v>
      </c>
      <c r="C11" s="9" t="s">
        <v>13</v>
      </c>
      <c r="D11" s="9">
        <v>100</v>
      </c>
      <c r="E11" s="60">
        <v>1021.982</v>
      </c>
      <c r="F11" s="10">
        <v>6.0280330381666696</v>
      </c>
    </row>
    <row r="12" spans="1:6" x14ac:dyDescent="0.2">
      <c r="A12" s="9" t="s">
        <v>699</v>
      </c>
      <c r="B12" s="9" t="s">
        <v>1421</v>
      </c>
      <c r="C12" s="9" t="s">
        <v>13</v>
      </c>
      <c r="D12" s="9">
        <v>40</v>
      </c>
      <c r="E12" s="60">
        <v>992.61800000000005</v>
      </c>
      <c r="F12" s="10">
        <v>5.8548331558470901</v>
      </c>
    </row>
    <row r="13" spans="1:6" x14ac:dyDescent="0.2">
      <c r="A13" s="9" t="s">
        <v>700</v>
      </c>
      <c r="B13" s="9" t="s">
        <v>1422</v>
      </c>
      <c r="C13" s="9" t="s">
        <v>13</v>
      </c>
      <c r="D13" s="9">
        <v>100</v>
      </c>
      <c r="E13" s="60">
        <v>992.26300000000003</v>
      </c>
      <c r="F13" s="10">
        <v>5.8527392327363597</v>
      </c>
    </row>
    <row r="14" spans="1:6" x14ac:dyDescent="0.2">
      <c r="A14" s="9" t="s">
        <v>701</v>
      </c>
      <c r="B14" s="9" t="s">
        <v>1423</v>
      </c>
      <c r="C14" s="9" t="s">
        <v>70</v>
      </c>
      <c r="D14" s="9">
        <v>800</v>
      </c>
      <c r="E14" s="60">
        <v>811.76559999999995</v>
      </c>
      <c r="F14" s="10">
        <v>4.7880978882672904</v>
      </c>
    </row>
    <row r="15" spans="1:6" x14ac:dyDescent="0.2">
      <c r="A15" s="9" t="s">
        <v>442</v>
      </c>
      <c r="B15" s="9" t="s">
        <v>1286</v>
      </c>
      <c r="C15" s="9" t="s">
        <v>13</v>
      </c>
      <c r="D15" s="9">
        <v>62</v>
      </c>
      <c r="E15" s="60">
        <v>610.84259999999995</v>
      </c>
      <c r="F15" s="10">
        <v>3.60297869621933</v>
      </c>
    </row>
    <row r="16" spans="1:6" x14ac:dyDescent="0.2">
      <c r="A16" s="9" t="s">
        <v>702</v>
      </c>
      <c r="B16" s="9" t="s">
        <v>1424</v>
      </c>
      <c r="C16" s="9" t="s">
        <v>13</v>
      </c>
      <c r="D16" s="9">
        <v>40</v>
      </c>
      <c r="E16" s="60">
        <v>513.94349999999997</v>
      </c>
      <c r="F16" s="10">
        <v>3.03143147115214</v>
      </c>
    </row>
    <row r="17" spans="1:6" x14ac:dyDescent="0.2">
      <c r="A17" s="9" t="s">
        <v>703</v>
      </c>
      <c r="B17" s="9" t="s">
        <v>1425</v>
      </c>
      <c r="C17" s="9" t="s">
        <v>13</v>
      </c>
      <c r="D17" s="9">
        <v>50</v>
      </c>
      <c r="E17" s="60">
        <v>511.17200000000003</v>
      </c>
      <c r="F17" s="10">
        <v>3.01508412495106</v>
      </c>
    </row>
    <row r="18" spans="1:6" x14ac:dyDescent="0.2">
      <c r="A18" s="9" t="s">
        <v>704</v>
      </c>
      <c r="B18" s="9" t="s">
        <v>1426</v>
      </c>
      <c r="C18" s="9" t="s">
        <v>13</v>
      </c>
      <c r="D18" s="9">
        <v>50</v>
      </c>
      <c r="E18" s="60">
        <v>510.7765</v>
      </c>
      <c r="F18" s="10">
        <v>3.0127513176544598</v>
      </c>
    </row>
    <row r="19" spans="1:6" x14ac:dyDescent="0.2">
      <c r="A19" s="9" t="s">
        <v>705</v>
      </c>
      <c r="B19" s="9" t="s">
        <v>1406</v>
      </c>
      <c r="C19" s="9" t="s">
        <v>13</v>
      </c>
      <c r="D19" s="9">
        <v>44</v>
      </c>
      <c r="E19" s="60">
        <v>436.18036000000001</v>
      </c>
      <c r="F19" s="10">
        <v>2.5727553133807</v>
      </c>
    </row>
    <row r="20" spans="1:6" x14ac:dyDescent="0.2">
      <c r="A20" s="9" t="s">
        <v>706</v>
      </c>
      <c r="B20" s="9" t="s">
        <v>1409</v>
      </c>
      <c r="C20" s="9" t="s">
        <v>13</v>
      </c>
      <c r="D20" s="9">
        <v>38</v>
      </c>
      <c r="E20" s="60">
        <v>376.49336</v>
      </c>
      <c r="F20" s="10">
        <v>2.2206990071550901</v>
      </c>
    </row>
    <row r="21" spans="1:6" x14ac:dyDescent="0.2">
      <c r="A21" s="9" t="s">
        <v>86</v>
      </c>
      <c r="B21" s="82" t="s">
        <v>1468</v>
      </c>
      <c r="C21" s="9" t="s">
        <v>13</v>
      </c>
      <c r="D21" s="9">
        <v>31</v>
      </c>
      <c r="E21" s="60">
        <v>307.30362000000002</v>
      </c>
      <c r="F21" s="10">
        <v>1.812591977264</v>
      </c>
    </row>
    <row r="22" spans="1:6" x14ac:dyDescent="0.2">
      <c r="A22" s="9" t="s">
        <v>579</v>
      </c>
      <c r="B22" s="9" t="s">
        <v>1171</v>
      </c>
      <c r="C22" s="9" t="s">
        <v>13</v>
      </c>
      <c r="D22" s="9">
        <v>25</v>
      </c>
      <c r="E22" s="60">
        <v>249.786</v>
      </c>
      <c r="F22" s="10">
        <v>1.47333148770869</v>
      </c>
    </row>
    <row r="23" spans="1:6" x14ac:dyDescent="0.2">
      <c r="A23" s="9" t="s">
        <v>707</v>
      </c>
      <c r="B23" s="9" t="s">
        <v>1411</v>
      </c>
      <c r="C23" s="9" t="s">
        <v>13</v>
      </c>
      <c r="D23" s="9">
        <v>15</v>
      </c>
      <c r="E23" s="60">
        <v>190.692375</v>
      </c>
      <c r="F23" s="10">
        <v>1.12477512972486</v>
      </c>
    </row>
    <row r="24" spans="1:6" x14ac:dyDescent="0.2">
      <c r="A24" s="9" t="s">
        <v>708</v>
      </c>
      <c r="B24" s="9" t="s">
        <v>1383</v>
      </c>
      <c r="C24" s="9" t="s">
        <v>13</v>
      </c>
      <c r="D24" s="9">
        <v>10</v>
      </c>
      <c r="E24" s="60">
        <v>108.90689999999999</v>
      </c>
      <c r="F24" s="10">
        <v>0.642373731909479</v>
      </c>
    </row>
    <row r="25" spans="1:6" x14ac:dyDescent="0.2">
      <c r="A25" s="9" t="s">
        <v>82</v>
      </c>
      <c r="B25" s="9" t="s">
        <v>1326</v>
      </c>
      <c r="C25" s="9" t="s">
        <v>13</v>
      </c>
      <c r="D25" s="9">
        <v>5</v>
      </c>
      <c r="E25" s="60">
        <v>49.847549999999998</v>
      </c>
      <c r="F25" s="10">
        <v>0.294019540727395</v>
      </c>
    </row>
    <row r="26" spans="1:6" x14ac:dyDescent="0.2">
      <c r="A26" s="9" t="s">
        <v>689</v>
      </c>
      <c r="B26" s="9" t="s">
        <v>1427</v>
      </c>
      <c r="C26" s="9" t="s">
        <v>13</v>
      </c>
      <c r="D26" s="9">
        <v>3</v>
      </c>
      <c r="E26" s="60">
        <v>29.897970000000001</v>
      </c>
      <c r="F26" s="10">
        <v>0.176349437596862</v>
      </c>
    </row>
    <row r="27" spans="1:6" x14ac:dyDescent="0.2">
      <c r="A27" s="9" t="s">
        <v>709</v>
      </c>
      <c r="B27" s="9" t="s">
        <v>1404</v>
      </c>
      <c r="C27" s="9" t="s">
        <v>70</v>
      </c>
      <c r="D27" s="9">
        <v>1</v>
      </c>
      <c r="E27" s="60">
        <v>9.9471900000000009</v>
      </c>
      <c r="F27" s="10">
        <v>5.8672256416376301E-2</v>
      </c>
    </row>
    <row r="28" spans="1:6" x14ac:dyDescent="0.2">
      <c r="A28" s="8" t="s">
        <v>45</v>
      </c>
      <c r="B28" s="9"/>
      <c r="C28" s="9"/>
      <c r="D28" s="9"/>
      <c r="E28" s="61">
        <f>SUM(E7:E27)</f>
        <v>13653.507325000004</v>
      </c>
      <c r="F28" s="11">
        <f>SUM(F7:F27)</f>
        <v>80.53350571923049</v>
      </c>
    </row>
    <row r="29" spans="1:6" x14ac:dyDescent="0.2">
      <c r="A29" s="9"/>
      <c r="B29" s="9"/>
      <c r="C29" s="9"/>
      <c r="D29" s="9"/>
      <c r="E29" s="60"/>
      <c r="F29" s="10"/>
    </row>
    <row r="30" spans="1:6" x14ac:dyDescent="0.2">
      <c r="A30" s="8" t="s">
        <v>98</v>
      </c>
      <c r="B30" s="9"/>
      <c r="C30" s="9"/>
      <c r="D30" s="9"/>
      <c r="E30" s="60"/>
      <c r="F30" s="10"/>
    </row>
    <row r="31" spans="1:6" x14ac:dyDescent="0.2">
      <c r="A31" s="9" t="s">
        <v>710</v>
      </c>
      <c r="B31" s="9" t="s">
        <v>1402</v>
      </c>
      <c r="C31" s="9" t="s">
        <v>70</v>
      </c>
      <c r="D31" s="9">
        <v>150</v>
      </c>
      <c r="E31" s="60">
        <v>1494.8415</v>
      </c>
      <c r="F31" s="10">
        <v>8.8171356724703696</v>
      </c>
    </row>
    <row r="32" spans="1:6" x14ac:dyDescent="0.2">
      <c r="A32" s="9" t="s">
        <v>711</v>
      </c>
      <c r="B32" s="9" t="s">
        <v>1418</v>
      </c>
      <c r="C32" s="9" t="s">
        <v>13</v>
      </c>
      <c r="D32" s="9">
        <v>150</v>
      </c>
      <c r="E32" s="60">
        <v>1476.3150000000001</v>
      </c>
      <c r="F32" s="10">
        <v>8.7078594287776294</v>
      </c>
    </row>
    <row r="33" spans="1:6" x14ac:dyDescent="0.2">
      <c r="A33" s="8" t="s">
        <v>45</v>
      </c>
      <c r="B33" s="9"/>
      <c r="C33" s="9"/>
      <c r="D33" s="9"/>
      <c r="E33" s="61">
        <f>SUM(E31:E32)</f>
        <v>2971.1565000000001</v>
      </c>
      <c r="F33" s="85">
        <f>SUM(F31:F32)</f>
        <v>17.524995101247999</v>
      </c>
    </row>
    <row r="34" spans="1:6" x14ac:dyDescent="0.2">
      <c r="A34" s="9"/>
      <c r="B34" s="9"/>
      <c r="C34" s="9"/>
      <c r="D34" s="9"/>
      <c r="E34" s="60"/>
      <c r="F34" s="10"/>
    </row>
    <row r="35" spans="1:6" x14ac:dyDescent="0.2">
      <c r="A35" s="8" t="s">
        <v>45</v>
      </c>
      <c r="B35" s="9"/>
      <c r="C35" s="9"/>
      <c r="D35" s="9"/>
      <c r="E35" s="61">
        <v>16624.663825000003</v>
      </c>
      <c r="F35" s="11">
        <v>98.058500820478486</v>
      </c>
    </row>
    <row r="36" spans="1:6" x14ac:dyDescent="0.2">
      <c r="A36" s="9"/>
      <c r="B36" s="9"/>
      <c r="C36" s="9"/>
      <c r="D36" s="9"/>
      <c r="E36" s="60"/>
      <c r="F36" s="10"/>
    </row>
    <row r="37" spans="1:6" x14ac:dyDescent="0.2">
      <c r="A37" s="8" t="s">
        <v>46</v>
      </c>
      <c r="B37" s="9"/>
      <c r="C37" s="9"/>
      <c r="D37" s="9"/>
      <c r="E37" s="61">
        <v>329.16214280000003</v>
      </c>
      <c r="F37" s="11">
        <v>1.94</v>
      </c>
    </row>
    <row r="38" spans="1:6" x14ac:dyDescent="0.2">
      <c r="A38" s="9"/>
      <c r="B38" s="9"/>
      <c r="C38" s="9"/>
      <c r="D38" s="9"/>
      <c r="E38" s="60"/>
      <c r="F38" s="10"/>
    </row>
    <row r="39" spans="1:6" x14ac:dyDescent="0.2">
      <c r="A39" s="12" t="s">
        <v>47</v>
      </c>
      <c r="B39" s="6"/>
      <c r="C39" s="6"/>
      <c r="D39" s="6"/>
      <c r="E39" s="63">
        <v>16953.8221428</v>
      </c>
      <c r="F39" s="13">
        <f xml:space="preserve"> ROUND(SUM(F35:F38),2)</f>
        <v>100</v>
      </c>
    </row>
    <row r="40" spans="1:6" x14ac:dyDescent="0.2">
      <c r="A40" s="39" t="s">
        <v>109</v>
      </c>
    </row>
    <row r="42" spans="1:6" x14ac:dyDescent="0.2">
      <c r="A42" s="1" t="s">
        <v>48</v>
      </c>
    </row>
    <row r="43" spans="1:6" x14ac:dyDescent="0.2">
      <c r="A43" s="1" t="s">
        <v>49</v>
      </c>
    </row>
    <row r="44" spans="1:6" x14ac:dyDescent="0.2">
      <c r="A44" s="1" t="s">
        <v>50</v>
      </c>
    </row>
    <row r="45" spans="1:6" x14ac:dyDescent="0.2">
      <c r="A45" s="3" t="s">
        <v>851</v>
      </c>
      <c r="D45" s="14">
        <v>10.323</v>
      </c>
    </row>
    <row r="46" spans="1:6" x14ac:dyDescent="0.2">
      <c r="A46" s="3" t="s">
        <v>852</v>
      </c>
      <c r="D46" s="14">
        <v>10.323</v>
      </c>
    </row>
    <row r="47" spans="1:6" x14ac:dyDescent="0.2">
      <c r="A47" s="3" t="s">
        <v>860</v>
      </c>
      <c r="D47" s="14">
        <v>10.1013</v>
      </c>
    </row>
    <row r="48" spans="1:6" x14ac:dyDescent="0.2">
      <c r="A48" s="3" t="s">
        <v>853</v>
      </c>
      <c r="D48" s="14">
        <v>10.3706</v>
      </c>
    </row>
    <row r="49" spans="1:4" x14ac:dyDescent="0.2">
      <c r="A49" s="3" t="s">
        <v>861</v>
      </c>
      <c r="D49" s="14">
        <v>10.3706</v>
      </c>
    </row>
    <row r="50" spans="1:4" x14ac:dyDescent="0.2">
      <c r="A50" s="3" t="s">
        <v>862</v>
      </c>
      <c r="D50" s="14">
        <v>10.117900000000001</v>
      </c>
    </row>
    <row r="52" spans="1:4" x14ac:dyDescent="0.2">
      <c r="A52" s="1" t="s">
        <v>54</v>
      </c>
    </row>
    <row r="53" spans="1:4" x14ac:dyDescent="0.2">
      <c r="A53" s="3" t="s">
        <v>851</v>
      </c>
      <c r="D53" s="14">
        <v>10.8642</v>
      </c>
    </row>
    <row r="54" spans="1:4" x14ac:dyDescent="0.2">
      <c r="A54" s="3" t="s">
        <v>852</v>
      </c>
      <c r="D54" s="14">
        <v>10.5044</v>
      </c>
    </row>
    <row r="55" spans="1:4" x14ac:dyDescent="0.2">
      <c r="A55" s="3" t="s">
        <v>860</v>
      </c>
      <c r="D55" s="14">
        <v>10.271599999999999</v>
      </c>
    </row>
    <row r="56" spans="1:4" x14ac:dyDescent="0.2">
      <c r="A56" s="3" t="s">
        <v>853</v>
      </c>
      <c r="D56" s="14">
        <v>10.9186</v>
      </c>
    </row>
    <row r="57" spans="1:4" x14ac:dyDescent="0.2">
      <c r="A57" s="3" t="s">
        <v>861</v>
      </c>
      <c r="D57" s="14">
        <v>10.5276</v>
      </c>
    </row>
    <row r="58" spans="1:4" x14ac:dyDescent="0.2">
      <c r="A58" s="3" t="s">
        <v>862</v>
      </c>
      <c r="D58" s="14">
        <v>10.293200000000001</v>
      </c>
    </row>
    <row r="60" spans="1:4" x14ac:dyDescent="0.2">
      <c r="A60" s="1" t="s">
        <v>55</v>
      </c>
      <c r="D60" s="15"/>
    </row>
    <row r="61" spans="1:4" x14ac:dyDescent="0.2">
      <c r="A61" s="32" t="s">
        <v>854</v>
      </c>
      <c r="B61" s="33"/>
      <c r="C61" s="92" t="s">
        <v>855</v>
      </c>
      <c r="D61" s="93"/>
    </row>
    <row r="62" spans="1:4" x14ac:dyDescent="0.2">
      <c r="A62" s="94"/>
      <c r="B62" s="95"/>
      <c r="C62" s="34" t="s">
        <v>856</v>
      </c>
      <c r="D62" s="34" t="s">
        <v>857</v>
      </c>
    </row>
    <row r="63" spans="1:4" x14ac:dyDescent="0.2">
      <c r="A63" s="41" t="s">
        <v>852</v>
      </c>
      <c r="B63" s="42"/>
      <c r="C63" s="44">
        <v>0.24851133150000002</v>
      </c>
      <c r="D63" s="44">
        <v>0.23012273150000001</v>
      </c>
    </row>
    <row r="64" spans="1:4" x14ac:dyDescent="0.2">
      <c r="A64" s="41" t="s">
        <v>860</v>
      </c>
      <c r="B64" s="42"/>
      <c r="C64" s="44">
        <v>0.25211294499999998</v>
      </c>
      <c r="D64" s="44">
        <v>0.23345784359999999</v>
      </c>
    </row>
    <row r="65" spans="1:5" x14ac:dyDescent="0.2">
      <c r="A65" s="41" t="s">
        <v>861</v>
      </c>
      <c r="B65" s="42"/>
      <c r="C65" s="44">
        <v>0.27012101250000004</v>
      </c>
      <c r="D65" s="44">
        <v>0.25013340379999999</v>
      </c>
    </row>
    <row r="66" spans="1:5" x14ac:dyDescent="0.2">
      <c r="A66" s="41" t="s">
        <v>862</v>
      </c>
      <c r="B66" s="42"/>
      <c r="C66" s="44">
        <v>0.25211294499999998</v>
      </c>
      <c r="D66" s="44">
        <v>0.23345784359999999</v>
      </c>
    </row>
    <row r="67" spans="1:5" x14ac:dyDescent="0.2">
      <c r="A67" s="45"/>
      <c r="B67" s="45"/>
      <c r="C67" s="46"/>
      <c r="D67" s="46"/>
    </row>
    <row r="68" spans="1:5" x14ac:dyDescent="0.2">
      <c r="A68" s="1" t="s">
        <v>57</v>
      </c>
      <c r="D68" s="18">
        <v>1.7626644729990457</v>
      </c>
      <c r="E68" s="2" t="s">
        <v>864</v>
      </c>
    </row>
  </sheetData>
  <mergeCells count="3">
    <mergeCell ref="A1:F1"/>
    <mergeCell ref="C61:D61"/>
    <mergeCell ref="A62:B62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AF84A-83E2-4767-A129-0D379E5CAAB2}">
  <dimension ref="A1:F62"/>
  <sheetViews>
    <sheetView showGridLines="0" workbookViewId="0">
      <selection sqref="A1:F1"/>
    </sheetView>
  </sheetViews>
  <sheetFormatPr defaultRowHeight="11.25" x14ac:dyDescent="0.2"/>
  <cols>
    <col min="1" max="1" width="38.7109375" style="3" bestFit="1" customWidth="1"/>
    <col min="2" max="2" width="56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86" t="s">
        <v>694</v>
      </c>
      <c r="B1" s="86"/>
      <c r="C1" s="86"/>
      <c r="D1" s="86"/>
      <c r="E1" s="86"/>
      <c r="F1" s="86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578</v>
      </c>
      <c r="B8" s="82" t="s">
        <v>1446</v>
      </c>
      <c r="C8" s="9" t="s">
        <v>70</v>
      </c>
      <c r="D8" s="9">
        <v>26</v>
      </c>
      <c r="E8" s="60">
        <v>261.67284000000001</v>
      </c>
      <c r="F8" s="10">
        <v>10.9736083391821</v>
      </c>
    </row>
    <row r="9" spans="1:6" x14ac:dyDescent="0.2">
      <c r="A9" s="9" t="s">
        <v>577</v>
      </c>
      <c r="B9" s="9" t="s">
        <v>1170</v>
      </c>
      <c r="C9" s="9" t="s">
        <v>13</v>
      </c>
      <c r="D9" s="9">
        <v>26</v>
      </c>
      <c r="E9" s="60">
        <v>260.77246000000002</v>
      </c>
      <c r="F9" s="10">
        <v>10.9358496727633</v>
      </c>
    </row>
    <row r="10" spans="1:6" x14ac:dyDescent="0.2">
      <c r="A10" s="9" t="s">
        <v>83</v>
      </c>
      <c r="B10" s="9" t="s">
        <v>1346</v>
      </c>
      <c r="C10" s="9" t="s">
        <v>13</v>
      </c>
      <c r="D10" s="9">
        <v>24</v>
      </c>
      <c r="E10" s="60">
        <v>238.66560000000001</v>
      </c>
      <c r="F10" s="10">
        <v>10.0087682712348</v>
      </c>
    </row>
    <row r="11" spans="1:6" x14ac:dyDescent="0.2">
      <c r="A11" s="9" t="s">
        <v>655</v>
      </c>
      <c r="B11" s="9" t="s">
        <v>1074</v>
      </c>
      <c r="C11" s="9" t="s">
        <v>13</v>
      </c>
      <c r="D11" s="9">
        <v>21</v>
      </c>
      <c r="E11" s="60">
        <v>210.72492</v>
      </c>
      <c r="F11" s="10">
        <v>8.8370376512345903</v>
      </c>
    </row>
    <row r="12" spans="1:6" x14ac:dyDescent="0.2">
      <c r="A12" s="9" t="s">
        <v>691</v>
      </c>
      <c r="B12" s="9" t="s">
        <v>1428</v>
      </c>
      <c r="C12" s="9" t="s">
        <v>13</v>
      </c>
      <c r="D12" s="9">
        <v>20</v>
      </c>
      <c r="E12" s="60">
        <v>201.95920000000001</v>
      </c>
      <c r="F12" s="10">
        <v>8.4694351973806192</v>
      </c>
    </row>
    <row r="13" spans="1:6" x14ac:dyDescent="0.2">
      <c r="A13" s="9" t="s">
        <v>692</v>
      </c>
      <c r="B13" s="9" t="s">
        <v>1429</v>
      </c>
      <c r="C13" s="9" t="s">
        <v>13</v>
      </c>
      <c r="D13" s="9">
        <v>20</v>
      </c>
      <c r="E13" s="60">
        <v>200.297</v>
      </c>
      <c r="F13" s="10">
        <v>8.3997285676005191</v>
      </c>
    </row>
    <row r="14" spans="1:6" x14ac:dyDescent="0.2">
      <c r="A14" s="9" t="s">
        <v>582</v>
      </c>
      <c r="B14" s="9" t="s">
        <v>1175</v>
      </c>
      <c r="C14" s="9" t="s">
        <v>13</v>
      </c>
      <c r="D14" s="9">
        <v>2</v>
      </c>
      <c r="E14" s="60">
        <v>199.2636</v>
      </c>
      <c r="F14" s="10">
        <v>8.3563915255991006</v>
      </c>
    </row>
    <row r="15" spans="1:6" x14ac:dyDescent="0.2">
      <c r="A15" s="9" t="s">
        <v>690</v>
      </c>
      <c r="B15" s="9" t="s">
        <v>1430</v>
      </c>
      <c r="C15" s="9" t="s">
        <v>13</v>
      </c>
      <c r="D15" s="9">
        <v>19</v>
      </c>
      <c r="E15" s="60">
        <v>188.61186000000001</v>
      </c>
      <c r="F15" s="10">
        <v>7.9096962442286696</v>
      </c>
    </row>
    <row r="16" spans="1:6" x14ac:dyDescent="0.2">
      <c r="A16" s="9" t="s">
        <v>689</v>
      </c>
      <c r="B16" s="9" t="s">
        <v>1427</v>
      </c>
      <c r="C16" s="9" t="s">
        <v>13</v>
      </c>
      <c r="D16" s="9">
        <v>15</v>
      </c>
      <c r="E16" s="60">
        <v>149.48984999999999</v>
      </c>
      <c r="F16" s="10">
        <v>6.2690612620823902</v>
      </c>
    </row>
    <row r="17" spans="1:6" x14ac:dyDescent="0.2">
      <c r="A17" s="9" t="s">
        <v>79</v>
      </c>
      <c r="B17" s="9" t="s">
        <v>1344</v>
      </c>
      <c r="C17" s="9" t="s">
        <v>13</v>
      </c>
      <c r="D17" s="9">
        <v>13</v>
      </c>
      <c r="E17" s="60">
        <v>129.30592999999999</v>
      </c>
      <c r="F17" s="10">
        <v>5.4226209787523203</v>
      </c>
    </row>
    <row r="18" spans="1:6" x14ac:dyDescent="0.2">
      <c r="A18" s="9" t="s">
        <v>575</v>
      </c>
      <c r="B18" s="9" t="s">
        <v>1068</v>
      </c>
      <c r="C18" s="9" t="s">
        <v>13</v>
      </c>
      <c r="D18" s="9">
        <v>3</v>
      </c>
      <c r="E18" s="60">
        <v>29.85633</v>
      </c>
      <c r="F18" s="10">
        <v>1.25206602208075</v>
      </c>
    </row>
    <row r="19" spans="1:6" x14ac:dyDescent="0.2">
      <c r="A19" s="8" t="s">
        <v>45</v>
      </c>
      <c r="B19" s="9"/>
      <c r="C19" s="9"/>
      <c r="D19" s="9"/>
      <c r="E19" s="61">
        <f>SUM(E8:E18)</f>
        <v>2070.6195899999998</v>
      </c>
      <c r="F19" s="11">
        <f>SUM(F8:F18)</f>
        <v>86.834263732139163</v>
      </c>
    </row>
    <row r="20" spans="1:6" x14ac:dyDescent="0.2">
      <c r="A20" s="9"/>
      <c r="B20" s="9"/>
      <c r="C20" s="9"/>
      <c r="D20" s="9"/>
      <c r="E20" s="60"/>
      <c r="F20" s="10"/>
    </row>
    <row r="21" spans="1:6" x14ac:dyDescent="0.2">
      <c r="A21" s="8" t="s">
        <v>98</v>
      </c>
      <c r="B21" s="9"/>
      <c r="C21" s="9"/>
      <c r="D21" s="9"/>
      <c r="E21" s="60"/>
      <c r="F21" s="10"/>
    </row>
    <row r="22" spans="1:6" x14ac:dyDescent="0.2">
      <c r="A22" s="9" t="s">
        <v>601</v>
      </c>
      <c r="B22" s="9" t="s">
        <v>1211</v>
      </c>
      <c r="C22" s="9" t="s">
        <v>13</v>
      </c>
      <c r="D22" s="9">
        <v>22</v>
      </c>
      <c r="E22" s="60">
        <v>218.75942000000001</v>
      </c>
      <c r="F22" s="10">
        <v>9.1739753945676696</v>
      </c>
    </row>
    <row r="23" spans="1:6" x14ac:dyDescent="0.2">
      <c r="A23" s="8" t="s">
        <v>45</v>
      </c>
      <c r="B23" s="9"/>
      <c r="C23" s="9"/>
      <c r="D23" s="9"/>
      <c r="E23" s="61">
        <f>SUM(E22:E22)</f>
        <v>218.75942000000001</v>
      </c>
      <c r="F23" s="11">
        <f>SUM(F22:F22)</f>
        <v>9.1739753945676696</v>
      </c>
    </row>
    <row r="24" spans="1:6" x14ac:dyDescent="0.2">
      <c r="A24" s="8"/>
      <c r="B24" s="9"/>
      <c r="C24" s="9"/>
      <c r="D24" s="9"/>
      <c r="E24" s="61"/>
      <c r="F24" s="11"/>
    </row>
    <row r="25" spans="1:6" x14ac:dyDescent="0.2">
      <c r="A25" s="8" t="s">
        <v>405</v>
      </c>
      <c r="B25" s="9"/>
      <c r="C25" s="9"/>
      <c r="D25" s="9"/>
      <c r="E25" s="60"/>
      <c r="F25" s="10"/>
    </row>
    <row r="26" spans="1:6" x14ac:dyDescent="0.2">
      <c r="A26" s="8" t="s">
        <v>225</v>
      </c>
      <c r="B26" s="9"/>
      <c r="C26" s="9"/>
      <c r="D26" s="9"/>
      <c r="E26" s="60"/>
      <c r="F26" s="10"/>
    </row>
    <row r="27" spans="1:6" x14ac:dyDescent="0.2">
      <c r="A27" s="9" t="s">
        <v>476</v>
      </c>
      <c r="B27" s="9" t="s">
        <v>1220</v>
      </c>
      <c r="C27" s="9" t="s">
        <v>410</v>
      </c>
      <c r="D27" s="9">
        <v>5</v>
      </c>
      <c r="E27" s="60">
        <v>23.446725000000001</v>
      </c>
      <c r="F27" s="10">
        <v>0.98327047234443499</v>
      </c>
    </row>
    <row r="28" spans="1:6" x14ac:dyDescent="0.2">
      <c r="A28" s="9" t="s">
        <v>547</v>
      </c>
      <c r="B28" s="9" t="s">
        <v>1128</v>
      </c>
      <c r="C28" s="9" t="s">
        <v>349</v>
      </c>
      <c r="D28" s="9">
        <v>2</v>
      </c>
      <c r="E28" s="60">
        <v>9.3677899999999994</v>
      </c>
      <c r="F28" s="10">
        <v>0.39285108253384998</v>
      </c>
    </row>
    <row r="29" spans="1:6" x14ac:dyDescent="0.2">
      <c r="A29" s="8" t="s">
        <v>45</v>
      </c>
      <c r="B29" s="9"/>
      <c r="C29" s="9"/>
      <c r="D29" s="9"/>
      <c r="E29" s="61">
        <f>SUM(E27:E28)</f>
        <v>32.814515</v>
      </c>
      <c r="F29" s="11">
        <f>SUM(F27:F28)</f>
        <v>1.376121554878285</v>
      </c>
    </row>
    <row r="30" spans="1:6" x14ac:dyDescent="0.2">
      <c r="A30" s="9"/>
      <c r="B30" s="9"/>
      <c r="C30" s="9"/>
      <c r="D30" s="9"/>
      <c r="E30" s="60"/>
      <c r="F30" s="10"/>
    </row>
    <row r="31" spans="1:6" x14ac:dyDescent="0.2">
      <c r="A31" s="8" t="s">
        <v>45</v>
      </c>
      <c r="B31" s="9"/>
      <c r="C31" s="9"/>
      <c r="D31" s="9"/>
      <c r="E31" s="61">
        <v>2322.1935249999997</v>
      </c>
      <c r="F31" s="11">
        <v>97.384360681585107</v>
      </c>
    </row>
    <row r="32" spans="1:6" x14ac:dyDescent="0.2">
      <c r="A32" s="9"/>
      <c r="B32" s="9"/>
      <c r="C32" s="9"/>
      <c r="D32" s="9"/>
      <c r="E32" s="60"/>
      <c r="F32" s="10"/>
    </row>
    <row r="33" spans="1:6" x14ac:dyDescent="0.2">
      <c r="A33" s="8" t="s">
        <v>46</v>
      </c>
      <c r="B33" s="9"/>
      <c r="C33" s="9"/>
      <c r="D33" s="9"/>
      <c r="E33" s="61">
        <v>62.375148600000003</v>
      </c>
      <c r="F33" s="11">
        <v>2.62</v>
      </c>
    </row>
    <row r="34" spans="1:6" x14ac:dyDescent="0.2">
      <c r="A34" s="9"/>
      <c r="B34" s="9"/>
      <c r="C34" s="9"/>
      <c r="D34" s="9"/>
      <c r="E34" s="60"/>
      <c r="F34" s="10"/>
    </row>
    <row r="35" spans="1:6" x14ac:dyDescent="0.2">
      <c r="A35" s="12" t="s">
        <v>47</v>
      </c>
      <c r="B35" s="6"/>
      <c r="C35" s="6"/>
      <c r="D35" s="6"/>
      <c r="E35" s="63">
        <v>2384.5651486000002</v>
      </c>
      <c r="F35" s="13">
        <f xml:space="preserve"> ROUND(SUM(F31:F34),2)</f>
        <v>100</v>
      </c>
    </row>
    <row r="36" spans="1:6" x14ac:dyDescent="0.2">
      <c r="A36" s="39" t="s">
        <v>109</v>
      </c>
    </row>
    <row r="37" spans="1:6" x14ac:dyDescent="0.2">
      <c r="A37" s="1"/>
    </row>
    <row r="38" spans="1:6" x14ac:dyDescent="0.2">
      <c r="A38" s="1" t="s">
        <v>48</v>
      </c>
    </row>
    <row r="39" spans="1:6" x14ac:dyDescent="0.2">
      <c r="A39" s="1" t="s">
        <v>49</v>
      </c>
    </row>
    <row r="40" spans="1:6" x14ac:dyDescent="0.2">
      <c r="A40" s="1" t="s">
        <v>50</v>
      </c>
    </row>
    <row r="41" spans="1:6" x14ac:dyDescent="0.2">
      <c r="A41" s="3" t="s">
        <v>851</v>
      </c>
      <c r="D41" s="14">
        <v>10.860300000000001</v>
      </c>
    </row>
    <row r="42" spans="1:6" x14ac:dyDescent="0.2">
      <c r="A42" s="3" t="s">
        <v>859</v>
      </c>
      <c r="D42" s="14">
        <v>10.551399999999999</v>
      </c>
    </row>
    <row r="43" spans="1:6" x14ac:dyDescent="0.2">
      <c r="A43" s="3" t="s">
        <v>860</v>
      </c>
      <c r="D43" s="14">
        <v>10.1311</v>
      </c>
    </row>
    <row r="44" spans="1:6" x14ac:dyDescent="0.2">
      <c r="A44" s="3" t="s">
        <v>853</v>
      </c>
      <c r="D44" s="14">
        <v>10.908099999999999</v>
      </c>
    </row>
    <row r="45" spans="1:6" x14ac:dyDescent="0.2">
      <c r="A45" s="3" t="s">
        <v>861</v>
      </c>
      <c r="D45" s="14">
        <v>10.5991</v>
      </c>
    </row>
    <row r="46" spans="1:6" x14ac:dyDescent="0.2">
      <c r="A46" s="3" t="s">
        <v>862</v>
      </c>
      <c r="D46" s="14">
        <v>10.1572</v>
      </c>
    </row>
    <row r="48" spans="1:6" x14ac:dyDescent="0.2">
      <c r="A48" s="1" t="s">
        <v>54</v>
      </c>
    </row>
    <row r="49" spans="1:5" x14ac:dyDescent="0.2">
      <c r="A49" s="3" t="s">
        <v>851</v>
      </c>
      <c r="D49" s="14">
        <v>11.407500000000001</v>
      </c>
    </row>
    <row r="50" spans="1:5" x14ac:dyDescent="0.2">
      <c r="A50" s="3" t="s">
        <v>859</v>
      </c>
      <c r="D50" s="14">
        <v>11.083</v>
      </c>
    </row>
    <row r="51" spans="1:5" x14ac:dyDescent="0.2">
      <c r="A51" s="3" t="s">
        <v>860</v>
      </c>
      <c r="D51" s="14">
        <v>10.256500000000001</v>
      </c>
    </row>
    <row r="52" spans="1:5" x14ac:dyDescent="0.2">
      <c r="A52" s="3" t="s">
        <v>853</v>
      </c>
      <c r="D52" s="14">
        <v>11.457700000000001</v>
      </c>
    </row>
    <row r="53" spans="1:5" x14ac:dyDescent="0.2">
      <c r="A53" s="3" t="s">
        <v>861</v>
      </c>
      <c r="D53" s="14">
        <v>11.1332</v>
      </c>
    </row>
    <row r="54" spans="1:5" x14ac:dyDescent="0.2">
      <c r="A54" s="3" t="s">
        <v>862</v>
      </c>
      <c r="D54" s="14">
        <v>10.284000000000001</v>
      </c>
    </row>
    <row r="56" spans="1:5" x14ac:dyDescent="0.2">
      <c r="A56" s="1" t="s">
        <v>55</v>
      </c>
      <c r="D56" s="40" t="s">
        <v>392</v>
      </c>
    </row>
    <row r="57" spans="1:5" x14ac:dyDescent="0.2">
      <c r="A57" s="32" t="s">
        <v>854</v>
      </c>
      <c r="B57" s="33"/>
      <c r="C57" s="92" t="s">
        <v>855</v>
      </c>
      <c r="D57" s="93"/>
    </row>
    <row r="58" spans="1:5" x14ac:dyDescent="0.2">
      <c r="A58" s="94"/>
      <c r="B58" s="95"/>
      <c r="C58" s="34" t="s">
        <v>856</v>
      </c>
      <c r="D58" s="34" t="s">
        <v>857</v>
      </c>
    </row>
    <row r="59" spans="1:5" x14ac:dyDescent="0.2">
      <c r="A59" s="41" t="s">
        <v>860</v>
      </c>
      <c r="B59" s="42"/>
      <c r="C59" s="43">
        <v>0.27012101249999998</v>
      </c>
      <c r="D59" s="43">
        <v>0.25013340379999999</v>
      </c>
    </row>
    <row r="60" spans="1:5" x14ac:dyDescent="0.2">
      <c r="A60" s="41" t="s">
        <v>863</v>
      </c>
      <c r="B60" s="42"/>
      <c r="C60" s="43">
        <v>0.27012101249999998</v>
      </c>
      <c r="D60" s="43">
        <v>0.25013340379999999</v>
      </c>
    </row>
    <row r="62" spans="1:5" x14ac:dyDescent="0.2">
      <c r="A62" s="1" t="s">
        <v>57</v>
      </c>
      <c r="D62" s="18">
        <v>0.85017732295564308</v>
      </c>
      <c r="E62" s="2" t="s">
        <v>864</v>
      </c>
    </row>
  </sheetData>
  <mergeCells count="3">
    <mergeCell ref="A58:B58"/>
    <mergeCell ref="A1:F1"/>
    <mergeCell ref="C57:D57"/>
  </mergeCells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A8C64-5AC7-4270-9CE8-318088267804}">
  <dimension ref="A1:F52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6" style="3" bestFit="1" customWidth="1"/>
    <col min="3" max="3" width="11.7109375" style="3" bestFit="1" customWidth="1"/>
    <col min="4" max="4" width="6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86" t="s">
        <v>693</v>
      </c>
      <c r="B1" s="86"/>
      <c r="C1" s="86"/>
      <c r="D1" s="86"/>
      <c r="E1" s="86"/>
      <c r="F1" s="86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578</v>
      </c>
      <c r="B8" s="82" t="s">
        <v>1446</v>
      </c>
      <c r="C8" s="9" t="s">
        <v>70</v>
      </c>
      <c r="D8" s="64">
        <v>38</v>
      </c>
      <c r="E8" s="60">
        <v>382.44492000000002</v>
      </c>
      <c r="F8" s="10">
        <v>10.754067006463501</v>
      </c>
    </row>
    <row r="9" spans="1:6" x14ac:dyDescent="0.2">
      <c r="A9" s="9" t="s">
        <v>577</v>
      </c>
      <c r="B9" s="9" t="s">
        <v>1170</v>
      </c>
      <c r="C9" s="9" t="s">
        <v>13</v>
      </c>
      <c r="D9" s="64">
        <v>37</v>
      </c>
      <c r="E9" s="60">
        <v>371.09926999999999</v>
      </c>
      <c r="F9" s="10">
        <v>10.435035757906499</v>
      </c>
    </row>
    <row r="10" spans="1:6" x14ac:dyDescent="0.2">
      <c r="A10" s="9" t="s">
        <v>83</v>
      </c>
      <c r="B10" s="9" t="s">
        <v>1346</v>
      </c>
      <c r="C10" s="9" t="s">
        <v>13</v>
      </c>
      <c r="D10" s="64">
        <v>34</v>
      </c>
      <c r="E10" s="60">
        <v>338.1096</v>
      </c>
      <c r="F10" s="10">
        <v>9.5073907477410593</v>
      </c>
    </row>
    <row r="11" spans="1:6" x14ac:dyDescent="0.2">
      <c r="A11" s="9" t="s">
        <v>655</v>
      </c>
      <c r="B11" s="9" t="s">
        <v>1074</v>
      </c>
      <c r="C11" s="9" t="s">
        <v>13</v>
      </c>
      <c r="D11" s="64">
        <v>32</v>
      </c>
      <c r="E11" s="60">
        <v>321.10464000000002</v>
      </c>
      <c r="F11" s="10">
        <v>9.0292239066643596</v>
      </c>
    </row>
    <row r="12" spans="1:6" x14ac:dyDescent="0.2">
      <c r="A12" s="9" t="s">
        <v>689</v>
      </c>
      <c r="B12" s="9" t="s">
        <v>1427</v>
      </c>
      <c r="C12" s="9" t="s">
        <v>13</v>
      </c>
      <c r="D12" s="64">
        <v>32</v>
      </c>
      <c r="E12" s="60">
        <v>318.91167999999999</v>
      </c>
      <c r="F12" s="10">
        <v>8.9675595007611602</v>
      </c>
    </row>
    <row r="13" spans="1:6" x14ac:dyDescent="0.2">
      <c r="A13" s="9" t="s">
        <v>79</v>
      </c>
      <c r="B13" s="9" t="s">
        <v>1344</v>
      </c>
      <c r="C13" s="9" t="s">
        <v>13</v>
      </c>
      <c r="D13" s="64">
        <v>32</v>
      </c>
      <c r="E13" s="60">
        <v>318.29151999999999</v>
      </c>
      <c r="F13" s="10">
        <v>8.9501210623195497</v>
      </c>
    </row>
    <row r="14" spans="1:6" x14ac:dyDescent="0.2">
      <c r="A14" s="9" t="s">
        <v>690</v>
      </c>
      <c r="B14" s="9" t="s">
        <v>1430</v>
      </c>
      <c r="C14" s="9" t="s">
        <v>13</v>
      </c>
      <c r="D14" s="64">
        <v>31</v>
      </c>
      <c r="E14" s="60">
        <v>307.73514</v>
      </c>
      <c r="F14" s="10">
        <v>8.6532834997610202</v>
      </c>
    </row>
    <row r="15" spans="1:6" x14ac:dyDescent="0.2">
      <c r="A15" s="9" t="s">
        <v>691</v>
      </c>
      <c r="B15" s="9" t="s">
        <v>1428</v>
      </c>
      <c r="C15" s="9" t="s">
        <v>13</v>
      </c>
      <c r="D15" s="64">
        <v>30</v>
      </c>
      <c r="E15" s="60">
        <v>302.93880000000001</v>
      </c>
      <c r="F15" s="10">
        <v>8.5184139824831302</v>
      </c>
    </row>
    <row r="16" spans="1:6" x14ac:dyDescent="0.2">
      <c r="A16" s="9" t="s">
        <v>692</v>
      </c>
      <c r="B16" s="9" t="s">
        <v>1429</v>
      </c>
      <c r="C16" s="9" t="s">
        <v>13</v>
      </c>
      <c r="D16" s="64">
        <v>30</v>
      </c>
      <c r="E16" s="60">
        <v>300.44549999999998</v>
      </c>
      <c r="F16" s="10">
        <v>8.4483042389226295</v>
      </c>
    </row>
    <row r="17" spans="1:6" x14ac:dyDescent="0.2">
      <c r="A17" s="9" t="s">
        <v>582</v>
      </c>
      <c r="B17" s="9" t="s">
        <v>1175</v>
      </c>
      <c r="C17" s="9" t="s">
        <v>13</v>
      </c>
      <c r="D17" s="64">
        <v>2</v>
      </c>
      <c r="E17" s="60">
        <v>199.2636</v>
      </c>
      <c r="F17" s="10">
        <v>5.6031443857304701</v>
      </c>
    </row>
    <row r="18" spans="1:6" x14ac:dyDescent="0.2">
      <c r="A18" s="9" t="s">
        <v>575</v>
      </c>
      <c r="B18" s="9" t="s">
        <v>1068</v>
      </c>
      <c r="C18" s="9" t="s">
        <v>13</v>
      </c>
      <c r="D18" s="64">
        <v>6</v>
      </c>
      <c r="E18" s="60">
        <v>59.71266</v>
      </c>
      <c r="F18" s="10">
        <v>1.6790756346670099</v>
      </c>
    </row>
    <row r="19" spans="1:6" x14ac:dyDescent="0.2">
      <c r="A19" s="8" t="s">
        <v>45</v>
      </c>
      <c r="B19" s="9"/>
      <c r="C19" s="9"/>
      <c r="D19" s="64"/>
      <c r="E19" s="61">
        <f>SUM(E8:E18)</f>
        <v>3220.0573299999996</v>
      </c>
      <c r="F19" s="11">
        <f>SUM(F8:F18)</f>
        <v>90.545619723420387</v>
      </c>
    </row>
    <row r="20" spans="1:6" x14ac:dyDescent="0.2">
      <c r="A20" s="9"/>
      <c r="B20" s="9"/>
      <c r="C20" s="9"/>
      <c r="D20" s="64"/>
      <c r="E20" s="60"/>
      <c r="F20" s="10"/>
    </row>
    <row r="21" spans="1:6" x14ac:dyDescent="0.2">
      <c r="A21" s="8" t="s">
        <v>98</v>
      </c>
      <c r="B21" s="9"/>
      <c r="C21" s="9"/>
      <c r="D21" s="64"/>
      <c r="E21" s="60"/>
      <c r="F21" s="10"/>
    </row>
    <row r="22" spans="1:6" x14ac:dyDescent="0.2">
      <c r="A22" s="9" t="s">
        <v>601</v>
      </c>
      <c r="B22" s="9" t="s">
        <v>1211</v>
      </c>
      <c r="C22" s="9" t="s">
        <v>13</v>
      </c>
      <c r="D22" s="64">
        <v>22</v>
      </c>
      <c r="E22" s="60">
        <v>218.75942000000001</v>
      </c>
      <c r="F22" s="10">
        <v>6.1513523593805104</v>
      </c>
    </row>
    <row r="23" spans="1:6" x14ac:dyDescent="0.2">
      <c r="A23" s="8" t="s">
        <v>45</v>
      </c>
      <c r="B23" s="9"/>
      <c r="C23" s="9"/>
      <c r="D23" s="64"/>
      <c r="E23" s="61">
        <f>SUM(E22:E22)</f>
        <v>218.75942000000001</v>
      </c>
      <c r="F23" s="11">
        <f>SUM(F22:F22)</f>
        <v>6.1513523593805104</v>
      </c>
    </row>
    <row r="24" spans="1:6" x14ac:dyDescent="0.2">
      <c r="A24" s="8"/>
      <c r="B24" s="9"/>
      <c r="C24" s="9"/>
      <c r="D24" s="64"/>
      <c r="E24" s="61"/>
      <c r="F24" s="11"/>
    </row>
    <row r="25" spans="1:6" x14ac:dyDescent="0.2">
      <c r="A25" s="8" t="s">
        <v>405</v>
      </c>
      <c r="B25" s="9"/>
      <c r="C25" s="9"/>
      <c r="D25" s="64"/>
      <c r="E25" s="60"/>
      <c r="F25" s="10"/>
    </row>
    <row r="26" spans="1:6" x14ac:dyDescent="0.2">
      <c r="A26" s="8" t="s">
        <v>225</v>
      </c>
      <c r="B26" s="9"/>
      <c r="C26" s="9"/>
      <c r="D26" s="64"/>
      <c r="E26" s="60"/>
      <c r="F26" s="10"/>
    </row>
    <row r="27" spans="1:6" x14ac:dyDescent="0.2">
      <c r="A27" s="9" t="s">
        <v>476</v>
      </c>
      <c r="B27" s="9" t="s">
        <v>1220</v>
      </c>
      <c r="C27" s="9" t="s">
        <v>410</v>
      </c>
      <c r="D27" s="64">
        <v>5</v>
      </c>
      <c r="E27" s="60">
        <v>23.446725000000001</v>
      </c>
      <c r="F27" s="10">
        <v>0.65930448685819298</v>
      </c>
    </row>
    <row r="28" spans="1:6" x14ac:dyDescent="0.2">
      <c r="A28" s="9" t="s">
        <v>547</v>
      </c>
      <c r="B28" s="9" t="s">
        <v>1128</v>
      </c>
      <c r="C28" s="9" t="s">
        <v>349</v>
      </c>
      <c r="D28" s="64">
        <v>3</v>
      </c>
      <c r="E28" s="60">
        <v>14.051685000000001</v>
      </c>
      <c r="F28" s="10">
        <v>0.395122942262426</v>
      </c>
    </row>
    <row r="29" spans="1:6" x14ac:dyDescent="0.2">
      <c r="A29" s="8" t="s">
        <v>45</v>
      </c>
      <c r="B29" s="9"/>
      <c r="C29" s="9"/>
      <c r="D29" s="64"/>
      <c r="E29" s="61">
        <f>SUM(E27:E28)</f>
        <v>37.49841</v>
      </c>
      <c r="F29" s="11">
        <f>SUM(F27:F28)</f>
        <v>1.054427429120619</v>
      </c>
    </row>
    <row r="30" spans="1:6" x14ac:dyDescent="0.2">
      <c r="A30" s="9"/>
      <c r="B30" s="9"/>
      <c r="C30" s="9"/>
      <c r="D30" s="60"/>
      <c r="E30" s="60"/>
      <c r="F30" s="10"/>
    </row>
    <row r="31" spans="1:6" x14ac:dyDescent="0.2">
      <c r="A31" s="8" t="s">
        <v>45</v>
      </c>
      <c r="B31" s="9"/>
      <c r="C31" s="9"/>
      <c r="D31" s="60"/>
      <c r="E31" s="61">
        <v>3476.3151599999997</v>
      </c>
      <c r="F31" s="11">
        <v>97.75139951192152</v>
      </c>
    </row>
    <row r="32" spans="1:6" x14ac:dyDescent="0.2">
      <c r="A32" s="9"/>
      <c r="B32" s="9"/>
      <c r="C32" s="9"/>
      <c r="D32" s="60"/>
      <c r="E32" s="60"/>
      <c r="F32" s="10"/>
    </row>
    <row r="33" spans="1:6" x14ac:dyDescent="0.2">
      <c r="A33" s="8" t="s">
        <v>46</v>
      </c>
      <c r="B33" s="9"/>
      <c r="C33" s="9"/>
      <c r="D33" s="60"/>
      <c r="E33" s="61">
        <v>79.961728300000004</v>
      </c>
      <c r="F33" s="11">
        <v>2.25</v>
      </c>
    </row>
    <row r="34" spans="1:6" x14ac:dyDescent="0.2">
      <c r="A34" s="9"/>
      <c r="B34" s="9"/>
      <c r="C34" s="9"/>
      <c r="D34" s="60"/>
      <c r="E34" s="60"/>
      <c r="F34" s="10"/>
    </row>
    <row r="35" spans="1:6" x14ac:dyDescent="0.2">
      <c r="A35" s="12" t="s">
        <v>47</v>
      </c>
      <c r="B35" s="6"/>
      <c r="C35" s="6"/>
      <c r="D35" s="62"/>
      <c r="E35" s="63">
        <v>3556.2817282999999</v>
      </c>
      <c r="F35" s="13">
        <f xml:space="preserve"> ROUND(SUM(F31:F34),2)</f>
        <v>100</v>
      </c>
    </row>
    <row r="36" spans="1:6" x14ac:dyDescent="0.2">
      <c r="A36" s="1" t="s">
        <v>109</v>
      </c>
    </row>
    <row r="38" spans="1:6" x14ac:dyDescent="0.2">
      <c r="A38" s="1" t="s">
        <v>48</v>
      </c>
    </row>
    <row r="39" spans="1:6" x14ac:dyDescent="0.2">
      <c r="A39" s="1" t="s">
        <v>49</v>
      </c>
    </row>
    <row r="40" spans="1:6" x14ac:dyDescent="0.2">
      <c r="A40" s="1" t="s">
        <v>50</v>
      </c>
    </row>
    <row r="41" spans="1:6" x14ac:dyDescent="0.2">
      <c r="A41" s="3" t="s">
        <v>851</v>
      </c>
      <c r="D41" s="14">
        <v>10.9438</v>
      </c>
      <c r="F41" s="3"/>
    </row>
    <row r="42" spans="1:6" x14ac:dyDescent="0.2">
      <c r="A42" s="3" t="s">
        <v>852</v>
      </c>
      <c r="D42" s="14">
        <v>10.4277</v>
      </c>
      <c r="F42" s="3"/>
    </row>
    <row r="43" spans="1:6" x14ac:dyDescent="0.2">
      <c r="A43" s="3" t="s">
        <v>853</v>
      </c>
      <c r="D43" s="14">
        <v>10.9931</v>
      </c>
      <c r="F43" s="3"/>
    </row>
    <row r="45" spans="1:6" x14ac:dyDescent="0.2">
      <c r="A45" s="1" t="s">
        <v>54</v>
      </c>
    </row>
    <row r="46" spans="1:6" x14ac:dyDescent="0.2">
      <c r="A46" s="3" t="s">
        <v>851</v>
      </c>
      <c r="D46" s="14">
        <v>11.4968</v>
      </c>
      <c r="F46" s="3"/>
    </row>
    <row r="47" spans="1:6" x14ac:dyDescent="0.2">
      <c r="A47" s="3" t="s">
        <v>852</v>
      </c>
      <c r="D47" s="14">
        <v>10.954599999999999</v>
      </c>
      <c r="F47" s="3"/>
    </row>
    <row r="48" spans="1:6" x14ac:dyDescent="0.2">
      <c r="A48" s="3" t="s">
        <v>853</v>
      </c>
      <c r="D48" s="14">
        <v>11.5487</v>
      </c>
      <c r="F48" s="3"/>
    </row>
    <row r="50" spans="1:6" x14ac:dyDescent="0.2">
      <c r="A50" s="1" t="s">
        <v>55</v>
      </c>
      <c r="D50" s="15" t="s">
        <v>56</v>
      </c>
    </row>
    <row r="52" spans="1:6" x14ac:dyDescent="0.2">
      <c r="A52" s="1" t="s">
        <v>57</v>
      </c>
      <c r="D52" s="18">
        <v>0.85587044792463074</v>
      </c>
      <c r="E52" s="2" t="s">
        <v>858</v>
      </c>
      <c r="F52" s="37"/>
    </row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F3F-EC29-48AC-BF72-6978FC6F6B8F}">
  <dimension ref="A1:F66"/>
  <sheetViews>
    <sheetView showGridLines="0" workbookViewId="0">
      <selection sqref="A1:F1"/>
    </sheetView>
  </sheetViews>
  <sheetFormatPr defaultColWidth="9.140625" defaultRowHeight="11.25" x14ac:dyDescent="0.2"/>
  <cols>
    <col min="1" max="1" width="59.140625" style="2" bestFit="1" customWidth="1"/>
    <col min="2" max="2" width="31.42578125" style="2" customWidth="1"/>
    <col min="3" max="3" width="19.140625" style="2" bestFit="1" customWidth="1"/>
    <col min="4" max="4" width="12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89" t="s">
        <v>1808</v>
      </c>
      <c r="B1" s="89"/>
      <c r="C1" s="89"/>
      <c r="D1" s="89"/>
      <c r="E1" s="89"/>
      <c r="F1" s="89"/>
    </row>
    <row r="3" spans="1:6" s="1" customFormat="1" x14ac:dyDescent="0.2">
      <c r="A3" s="5" t="s">
        <v>0</v>
      </c>
      <c r="B3" s="5" t="s">
        <v>1</v>
      </c>
      <c r="C3" s="5" t="s">
        <v>839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261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323</v>
      </c>
      <c r="B8" s="10" t="s">
        <v>324</v>
      </c>
      <c r="C8" s="10" t="s">
        <v>264</v>
      </c>
      <c r="D8" s="108">
        <v>26000000</v>
      </c>
      <c r="E8" s="107">
        <v>80587</v>
      </c>
      <c r="F8" s="10">
        <f>E8/$E$46*100</f>
        <v>9.7513074021295143</v>
      </c>
    </row>
    <row r="9" spans="1:6" x14ac:dyDescent="0.2">
      <c r="A9" s="10" t="s">
        <v>314</v>
      </c>
      <c r="B9" s="10" t="s">
        <v>315</v>
      </c>
      <c r="C9" s="10" t="s">
        <v>264</v>
      </c>
      <c r="D9" s="108">
        <v>19500000</v>
      </c>
      <c r="E9" s="107">
        <v>79462.5</v>
      </c>
      <c r="F9" s="10">
        <f>E9/$E$46*100</f>
        <v>9.6152389894364649</v>
      </c>
    </row>
    <row r="10" spans="1:6" x14ac:dyDescent="0.2">
      <c r="A10" s="10" t="s">
        <v>262</v>
      </c>
      <c r="B10" s="10" t="s">
        <v>263</v>
      </c>
      <c r="C10" s="10" t="s">
        <v>264</v>
      </c>
      <c r="D10" s="108">
        <v>7000000</v>
      </c>
      <c r="E10" s="107">
        <v>53679.5</v>
      </c>
      <c r="F10" s="10">
        <f>E10/$E$46*100</f>
        <v>6.4954062775957819</v>
      </c>
    </row>
    <row r="11" spans="1:6" x14ac:dyDescent="0.2">
      <c r="A11" s="10" t="s">
        <v>265</v>
      </c>
      <c r="B11" s="10" t="s">
        <v>266</v>
      </c>
      <c r="C11" s="10" t="s">
        <v>264</v>
      </c>
      <c r="D11" s="108">
        <v>2100000</v>
      </c>
      <c r="E11" s="107">
        <v>48666.45</v>
      </c>
      <c r="F11" s="10">
        <f>E11/$E$46*100</f>
        <v>5.8888097847092684</v>
      </c>
    </row>
    <row r="12" spans="1:6" x14ac:dyDescent="0.2">
      <c r="A12" s="10" t="s">
        <v>356</v>
      </c>
      <c r="B12" s="10" t="s">
        <v>357</v>
      </c>
      <c r="C12" s="10" t="s">
        <v>301</v>
      </c>
      <c r="D12" s="108">
        <v>30000000</v>
      </c>
      <c r="E12" s="107">
        <v>47415</v>
      </c>
      <c r="F12" s="10">
        <f>E12/$E$46*100</f>
        <v>5.7373799802942269</v>
      </c>
    </row>
    <row r="13" spans="1:6" x14ac:dyDescent="0.2">
      <c r="A13" s="10" t="s">
        <v>275</v>
      </c>
      <c r="B13" s="10" t="s">
        <v>276</v>
      </c>
      <c r="C13" s="10" t="s">
        <v>277</v>
      </c>
      <c r="D13" s="108">
        <v>12600000</v>
      </c>
      <c r="E13" s="107">
        <v>40357.800000000003</v>
      </c>
      <c r="F13" s="10">
        <f>E13/$E$46*100</f>
        <v>4.8834342247963383</v>
      </c>
    </row>
    <row r="14" spans="1:6" x14ac:dyDescent="0.2">
      <c r="A14" s="10" t="s">
        <v>1807</v>
      </c>
      <c r="B14" s="10" t="s">
        <v>1806</v>
      </c>
      <c r="C14" s="10" t="s">
        <v>280</v>
      </c>
      <c r="D14" s="108">
        <v>825000</v>
      </c>
      <c r="E14" s="107">
        <v>38088.6</v>
      </c>
      <c r="F14" s="10">
        <f>E14/$E$46*100</f>
        <v>4.6088531291244266</v>
      </c>
    </row>
    <row r="15" spans="1:6" x14ac:dyDescent="0.2">
      <c r="A15" s="10" t="s">
        <v>362</v>
      </c>
      <c r="B15" s="10" t="s">
        <v>363</v>
      </c>
      <c r="C15" s="10" t="s">
        <v>292</v>
      </c>
      <c r="D15" s="108">
        <v>25000000</v>
      </c>
      <c r="E15" s="107">
        <v>33512.5</v>
      </c>
      <c r="F15" s="10">
        <f>E15/$E$46*100</f>
        <v>4.0551291066036121</v>
      </c>
    </row>
    <row r="16" spans="1:6" x14ac:dyDescent="0.2">
      <c r="A16" s="10" t="s">
        <v>1805</v>
      </c>
      <c r="B16" s="10" t="s">
        <v>1804</v>
      </c>
      <c r="C16" s="10" t="s">
        <v>286</v>
      </c>
      <c r="D16" s="108">
        <v>400000</v>
      </c>
      <c r="E16" s="107">
        <v>29685.4</v>
      </c>
      <c r="F16" s="10">
        <f>E16/$E$46*100</f>
        <v>3.5920366902251666</v>
      </c>
    </row>
    <row r="17" spans="1:6" x14ac:dyDescent="0.2">
      <c r="A17" s="10" t="s">
        <v>1535</v>
      </c>
      <c r="B17" s="10" t="s">
        <v>1534</v>
      </c>
      <c r="C17" s="10" t="s">
        <v>283</v>
      </c>
      <c r="D17" s="108">
        <v>29000000</v>
      </c>
      <c r="E17" s="107">
        <v>29667</v>
      </c>
      <c r="F17" s="10">
        <f>E17/$E$46*100</f>
        <v>3.5898102262024429</v>
      </c>
    </row>
    <row r="18" spans="1:6" x14ac:dyDescent="0.2">
      <c r="A18" s="10" t="s">
        <v>299</v>
      </c>
      <c r="B18" s="10" t="s">
        <v>300</v>
      </c>
      <c r="C18" s="10" t="s">
        <v>301</v>
      </c>
      <c r="D18" s="108">
        <v>6500000</v>
      </c>
      <c r="E18" s="107">
        <v>24690.25</v>
      </c>
      <c r="F18" s="10">
        <f>E18/$E$46*100</f>
        <v>2.9876061596216292</v>
      </c>
    </row>
    <row r="19" spans="1:6" x14ac:dyDescent="0.2">
      <c r="A19" s="10" t="s">
        <v>360</v>
      </c>
      <c r="B19" s="10" t="s">
        <v>361</v>
      </c>
      <c r="C19" s="10" t="s">
        <v>274</v>
      </c>
      <c r="D19" s="108">
        <v>9000000</v>
      </c>
      <c r="E19" s="107">
        <v>21703.5</v>
      </c>
      <c r="F19" s="10">
        <f>E19/$E$46*100</f>
        <v>2.6261990172374938</v>
      </c>
    </row>
    <row r="20" spans="1:6" x14ac:dyDescent="0.2">
      <c r="A20" s="10" t="s">
        <v>1695</v>
      </c>
      <c r="B20" s="10" t="s">
        <v>1694</v>
      </c>
      <c r="C20" s="10" t="s">
        <v>1493</v>
      </c>
      <c r="D20" s="108">
        <v>4160000</v>
      </c>
      <c r="E20" s="107">
        <v>19978.400000000001</v>
      </c>
      <c r="F20" s="10">
        <f>E20/$E$46*100</f>
        <v>2.4174559147592576</v>
      </c>
    </row>
    <row r="21" spans="1:6" x14ac:dyDescent="0.2">
      <c r="A21" s="10" t="s">
        <v>392</v>
      </c>
      <c r="B21" s="10" t="s">
        <v>1498</v>
      </c>
      <c r="C21" s="10" t="s">
        <v>277</v>
      </c>
      <c r="D21" s="108">
        <v>126697368</v>
      </c>
      <c r="E21" s="107">
        <v>19574.743355999999</v>
      </c>
      <c r="F21" s="10">
        <f>E21/$E$46*100</f>
        <v>2.3686120563136526</v>
      </c>
    </row>
    <row r="22" spans="1:6" x14ac:dyDescent="0.2">
      <c r="A22" s="10" t="s">
        <v>1670</v>
      </c>
      <c r="B22" s="10" t="s">
        <v>1669</v>
      </c>
      <c r="C22" s="10" t="s">
        <v>1642</v>
      </c>
      <c r="D22" s="108">
        <v>1800000</v>
      </c>
      <c r="E22" s="107">
        <v>18794.7</v>
      </c>
      <c r="F22" s="10">
        <f>E22/$E$46*100</f>
        <v>2.274224096080057</v>
      </c>
    </row>
    <row r="23" spans="1:6" x14ac:dyDescent="0.2">
      <c r="A23" s="10" t="s">
        <v>1803</v>
      </c>
      <c r="B23" s="10" t="s">
        <v>1802</v>
      </c>
      <c r="C23" s="10" t="s">
        <v>309</v>
      </c>
      <c r="D23" s="108">
        <v>4400000</v>
      </c>
      <c r="E23" s="107">
        <v>17949.8</v>
      </c>
      <c r="F23" s="10">
        <f>E23/$E$46*100</f>
        <v>2.1719882562540405</v>
      </c>
    </row>
    <row r="24" spans="1:6" x14ac:dyDescent="0.2">
      <c r="A24" s="10" t="s">
        <v>1672</v>
      </c>
      <c r="B24" s="10" t="s">
        <v>1671</v>
      </c>
      <c r="C24" s="10" t="s">
        <v>280</v>
      </c>
      <c r="D24" s="108">
        <v>4500000</v>
      </c>
      <c r="E24" s="107">
        <v>16731</v>
      </c>
      <c r="F24" s="10">
        <f>E24/$E$46*100</f>
        <v>2.024509215444537</v>
      </c>
    </row>
    <row r="25" spans="1:6" x14ac:dyDescent="0.2">
      <c r="A25" s="10" t="s">
        <v>1783</v>
      </c>
      <c r="B25" s="10" t="s">
        <v>1782</v>
      </c>
      <c r="C25" s="10" t="s">
        <v>814</v>
      </c>
      <c r="D25" s="108">
        <v>11000000</v>
      </c>
      <c r="E25" s="107">
        <v>14338.5</v>
      </c>
      <c r="F25" s="10">
        <f>E25/$E$46*100</f>
        <v>1.7350083907507914</v>
      </c>
    </row>
    <row r="26" spans="1:6" x14ac:dyDescent="0.2">
      <c r="A26" s="10" t="s">
        <v>1801</v>
      </c>
      <c r="B26" s="10" t="s">
        <v>1800</v>
      </c>
      <c r="C26" s="10" t="s">
        <v>1493</v>
      </c>
      <c r="D26" s="108">
        <v>3200000</v>
      </c>
      <c r="E26" s="107">
        <v>13612.8</v>
      </c>
      <c r="F26" s="10">
        <f>E26/$E$46*100</f>
        <v>1.6471961656806759</v>
      </c>
    </row>
    <row r="27" spans="1:6" x14ac:dyDescent="0.2">
      <c r="A27" s="10" t="s">
        <v>1799</v>
      </c>
      <c r="B27" s="10" t="s">
        <v>1798</v>
      </c>
      <c r="C27" s="10" t="s">
        <v>286</v>
      </c>
      <c r="D27" s="108">
        <v>2300000</v>
      </c>
      <c r="E27" s="107">
        <v>12541.9</v>
      </c>
      <c r="F27" s="10">
        <f>E27/$E$46*100</f>
        <v>1.5176135394886041</v>
      </c>
    </row>
    <row r="28" spans="1:6" x14ac:dyDescent="0.2">
      <c r="A28" s="10" t="s">
        <v>1797</v>
      </c>
      <c r="B28" s="10" t="s">
        <v>1796</v>
      </c>
      <c r="C28" s="10" t="s">
        <v>280</v>
      </c>
      <c r="D28" s="108">
        <v>11500000</v>
      </c>
      <c r="E28" s="107">
        <v>12264.75</v>
      </c>
      <c r="F28" s="10">
        <f>E28/$E$46*100</f>
        <v>1.4840774251463382</v>
      </c>
    </row>
    <row r="29" spans="1:6" x14ac:dyDescent="0.2">
      <c r="A29" s="10" t="s">
        <v>1795</v>
      </c>
      <c r="B29" s="10" t="s">
        <v>1794</v>
      </c>
      <c r="C29" s="10" t="s">
        <v>380</v>
      </c>
      <c r="D29" s="108">
        <v>3083669</v>
      </c>
      <c r="E29" s="107">
        <v>10018.840581</v>
      </c>
      <c r="F29" s="10">
        <f>E29/$E$46*100</f>
        <v>1.2123145708149063</v>
      </c>
    </row>
    <row r="30" spans="1:6" x14ac:dyDescent="0.2">
      <c r="A30" s="10" t="s">
        <v>1685</v>
      </c>
      <c r="B30" s="10" t="s">
        <v>1684</v>
      </c>
      <c r="C30" s="10" t="s">
        <v>309</v>
      </c>
      <c r="D30" s="108">
        <v>175000</v>
      </c>
      <c r="E30" s="107">
        <v>9435.65</v>
      </c>
      <c r="F30" s="10">
        <f>E30/$E$46*100</f>
        <v>1.1417464813047185</v>
      </c>
    </row>
    <row r="31" spans="1:6" x14ac:dyDescent="0.2">
      <c r="A31" s="10" t="s">
        <v>1793</v>
      </c>
      <c r="B31" s="10" t="s">
        <v>1792</v>
      </c>
      <c r="C31" s="10" t="s">
        <v>1493</v>
      </c>
      <c r="D31" s="108">
        <v>7500000</v>
      </c>
      <c r="E31" s="107">
        <v>9262.5</v>
      </c>
      <c r="F31" s="10">
        <f>E31/$E$46*100</f>
        <v>1.1207947288300175</v>
      </c>
    </row>
    <row r="32" spans="1:6" x14ac:dyDescent="0.2">
      <c r="A32" s="10" t="s">
        <v>1791</v>
      </c>
      <c r="B32" s="10" t="s">
        <v>1790</v>
      </c>
      <c r="C32" s="10" t="s">
        <v>1531</v>
      </c>
      <c r="D32" s="108">
        <v>525000</v>
      </c>
      <c r="E32" s="107">
        <v>7158.375</v>
      </c>
      <c r="F32" s="10">
        <f>E32/$E$46*100</f>
        <v>0.86618828253587876</v>
      </c>
    </row>
    <row r="33" spans="1:6" x14ac:dyDescent="0.2">
      <c r="A33" s="10" t="s">
        <v>826</v>
      </c>
      <c r="B33" s="10" t="s">
        <v>825</v>
      </c>
      <c r="C33" s="10" t="s">
        <v>264</v>
      </c>
      <c r="D33" s="108">
        <v>7500000</v>
      </c>
      <c r="E33" s="107">
        <v>6367.5</v>
      </c>
      <c r="F33" s="10">
        <f>E33/$E$46*100</f>
        <v>0.77048965568962335</v>
      </c>
    </row>
    <row r="34" spans="1:6" x14ac:dyDescent="0.2">
      <c r="A34" s="10" t="s">
        <v>1487</v>
      </c>
      <c r="B34" s="10" t="s">
        <v>1486</v>
      </c>
      <c r="C34" s="10" t="s">
        <v>277</v>
      </c>
      <c r="D34" s="108">
        <v>33500000</v>
      </c>
      <c r="E34" s="107">
        <v>5175.75</v>
      </c>
      <c r="F34" s="10">
        <f>E34/$E$46*100</f>
        <v>0.62628375900048183</v>
      </c>
    </row>
    <row r="35" spans="1:6" x14ac:dyDescent="0.2">
      <c r="A35" s="10" t="s">
        <v>392</v>
      </c>
      <c r="B35" s="10" t="s">
        <v>1545</v>
      </c>
      <c r="C35" s="10" t="s">
        <v>277</v>
      </c>
      <c r="D35" s="108">
        <v>3714925</v>
      </c>
      <c r="E35" s="107">
        <v>3726.0697749999999</v>
      </c>
      <c r="F35" s="10">
        <f>E35/$E$46*100</f>
        <v>0.45086740761920102</v>
      </c>
    </row>
    <row r="36" spans="1:6" x14ac:dyDescent="0.2">
      <c r="A36" s="11" t="s">
        <v>45</v>
      </c>
      <c r="B36" s="10"/>
      <c r="C36" s="10"/>
      <c r="D36" s="108"/>
      <c r="E36" s="28">
        <f>SUM(E8:E35)</f>
        <v>724446.77871200012</v>
      </c>
      <c r="F36" s="11">
        <f>SUM(F8:F35)</f>
        <v>87.660580933689175</v>
      </c>
    </row>
    <row r="37" spans="1:6" x14ac:dyDescent="0.2">
      <c r="A37" s="10"/>
      <c r="B37" s="10"/>
      <c r="C37" s="10"/>
      <c r="D37" s="108"/>
      <c r="E37" s="107"/>
      <c r="F37" s="10"/>
    </row>
    <row r="38" spans="1:6" x14ac:dyDescent="0.2">
      <c r="A38" s="11" t="s">
        <v>1585</v>
      </c>
      <c r="B38" s="10"/>
      <c r="C38" s="10"/>
      <c r="D38" s="108"/>
      <c r="E38" s="107"/>
      <c r="F38" s="10"/>
    </row>
    <row r="39" spans="1:6" x14ac:dyDescent="0.2">
      <c r="A39" s="10" t="s">
        <v>1584</v>
      </c>
      <c r="B39" s="10" t="s">
        <v>1789</v>
      </c>
      <c r="C39" s="10" t="s">
        <v>269</v>
      </c>
      <c r="D39" s="108">
        <v>650000</v>
      </c>
      <c r="E39" s="116">
        <v>32804.2549335</v>
      </c>
      <c r="F39" s="10">
        <f>E39/$E$46*100</f>
        <v>3.969428989221365</v>
      </c>
    </row>
    <row r="40" spans="1:6" x14ac:dyDescent="0.2">
      <c r="A40" s="11" t="s">
        <v>45</v>
      </c>
      <c r="B40" s="10"/>
      <c r="C40" s="10"/>
      <c r="D40" s="108"/>
      <c r="E40" s="28">
        <f>E39</f>
        <v>32804.2549335</v>
      </c>
      <c r="F40" s="11">
        <f>F39</f>
        <v>3.969428989221365</v>
      </c>
    </row>
    <row r="41" spans="1:6" x14ac:dyDescent="0.2">
      <c r="A41" s="10"/>
      <c r="B41" s="10"/>
      <c r="C41" s="10"/>
      <c r="D41" s="108"/>
      <c r="E41" s="10"/>
      <c r="F41" s="10"/>
    </row>
    <row r="42" spans="1:6" x14ac:dyDescent="0.2">
      <c r="A42" s="11" t="s">
        <v>45</v>
      </c>
      <c r="B42" s="10"/>
      <c r="C42" s="10"/>
      <c r="D42" s="10"/>
      <c r="E42" s="28">
        <f>E36+E40</f>
        <v>757251.03364550008</v>
      </c>
      <c r="F42" s="11">
        <f>F36+F40</f>
        <v>91.630009922910546</v>
      </c>
    </row>
    <row r="43" spans="1:6" x14ac:dyDescent="0.2">
      <c r="A43" s="10"/>
      <c r="B43" s="10"/>
      <c r="C43" s="10"/>
      <c r="D43" s="10"/>
      <c r="E43" s="107"/>
      <c r="F43" s="10"/>
    </row>
    <row r="44" spans="1:6" x14ac:dyDescent="0.2">
      <c r="A44" s="11" t="s">
        <v>46</v>
      </c>
      <c r="B44" s="10"/>
      <c r="C44" s="10"/>
      <c r="D44" s="10"/>
      <c r="E44" s="28">
        <v>69171.482604999997</v>
      </c>
      <c r="F44" s="11">
        <f>E44/$E$46*100</f>
        <v>8.3699900770894722</v>
      </c>
    </row>
    <row r="45" spans="1:6" x14ac:dyDescent="0.2">
      <c r="A45" s="10"/>
      <c r="B45" s="10"/>
      <c r="C45" s="10"/>
      <c r="D45" s="10"/>
      <c r="E45" s="107"/>
      <c r="F45" s="10"/>
    </row>
    <row r="46" spans="1:6" x14ac:dyDescent="0.2">
      <c r="A46" s="13" t="s">
        <v>47</v>
      </c>
      <c r="B46" s="7"/>
      <c r="C46" s="7"/>
      <c r="D46" s="7"/>
      <c r="E46" s="106">
        <f>E42+E44</f>
        <v>826422.51625050011</v>
      </c>
      <c r="F46" s="13">
        <f>F42+F44</f>
        <v>100.00000000000001</v>
      </c>
    </row>
    <row r="47" spans="1:6" x14ac:dyDescent="0.2">
      <c r="A47" s="2" t="s">
        <v>800</v>
      </c>
    </row>
    <row r="48" spans="1:6" x14ac:dyDescent="0.2">
      <c r="A48" s="17"/>
    </row>
    <row r="49" spans="1:6" x14ac:dyDescent="0.2">
      <c r="A49" s="1" t="s">
        <v>48</v>
      </c>
      <c r="B49" s="3"/>
      <c r="C49" s="3"/>
      <c r="D49" s="3"/>
    </row>
    <row r="50" spans="1:6" x14ac:dyDescent="0.2">
      <c r="A50" s="1" t="s">
        <v>49</v>
      </c>
      <c r="B50" s="3"/>
      <c r="C50" s="3"/>
      <c r="D50" s="3"/>
    </row>
    <row r="51" spans="1:6" x14ac:dyDescent="0.2">
      <c r="A51" s="1" t="s">
        <v>50</v>
      </c>
      <c r="B51" s="3"/>
      <c r="C51" s="3"/>
      <c r="D51" s="3"/>
    </row>
    <row r="52" spans="1:6" x14ac:dyDescent="0.2">
      <c r="A52" s="3" t="s">
        <v>851</v>
      </c>
      <c r="B52" s="3"/>
      <c r="C52" s="3"/>
      <c r="D52" s="14">
        <v>36.059699999999999</v>
      </c>
      <c r="E52" s="122"/>
      <c r="F52" s="122"/>
    </row>
    <row r="53" spans="1:6" x14ac:dyDescent="0.2">
      <c r="A53" s="3" t="s">
        <v>859</v>
      </c>
      <c r="B53" s="3"/>
      <c r="C53" s="3"/>
      <c r="D53" s="14">
        <v>21.200600000000001</v>
      </c>
      <c r="E53" s="122"/>
      <c r="F53" s="122"/>
    </row>
    <row r="54" spans="1:6" x14ac:dyDescent="0.2">
      <c r="A54" s="3" t="s">
        <v>853</v>
      </c>
      <c r="B54" s="3"/>
      <c r="C54" s="3"/>
      <c r="D54" s="14">
        <v>38.381700000000002</v>
      </c>
      <c r="E54" s="122"/>
      <c r="F54" s="122"/>
    </row>
    <row r="55" spans="1:6" x14ac:dyDescent="0.2">
      <c r="A55" s="3" t="s">
        <v>861</v>
      </c>
      <c r="B55" s="3"/>
      <c r="C55" s="3"/>
      <c r="D55" s="14">
        <v>22.969899999999999</v>
      </c>
      <c r="E55" s="122"/>
      <c r="F55" s="122"/>
    </row>
    <row r="56" spans="1:6" x14ac:dyDescent="0.2">
      <c r="A56" s="3"/>
      <c r="B56" s="3"/>
      <c r="C56" s="3"/>
      <c r="D56" s="14"/>
      <c r="E56" s="3"/>
    </row>
    <row r="57" spans="1:6" x14ac:dyDescent="0.2">
      <c r="A57" s="1" t="s">
        <v>54</v>
      </c>
      <c r="B57" s="3"/>
      <c r="C57" s="3"/>
      <c r="D57" s="3"/>
      <c r="E57" s="3"/>
    </row>
    <row r="58" spans="1:6" x14ac:dyDescent="0.2">
      <c r="A58" s="3" t="s">
        <v>851</v>
      </c>
      <c r="B58" s="3"/>
      <c r="C58" s="3"/>
      <c r="D58" s="14">
        <v>41.778799999999997</v>
      </c>
      <c r="E58" s="3"/>
      <c r="F58" s="122"/>
    </row>
    <row r="59" spans="1:6" x14ac:dyDescent="0.2">
      <c r="A59" s="3" t="s">
        <v>859</v>
      </c>
      <c r="B59" s="3"/>
      <c r="C59" s="3"/>
      <c r="D59" s="14">
        <v>24.563199999999998</v>
      </c>
      <c r="E59" s="3"/>
      <c r="F59" s="122"/>
    </row>
    <row r="60" spans="1:6" x14ac:dyDescent="0.2">
      <c r="A60" s="3" t="s">
        <v>853</v>
      </c>
      <c r="B60" s="3"/>
      <c r="C60" s="3"/>
      <c r="D60" s="14">
        <v>44.718600000000002</v>
      </c>
      <c r="E60" s="3"/>
      <c r="F60" s="122"/>
    </row>
    <row r="61" spans="1:6" x14ac:dyDescent="0.2">
      <c r="A61" s="3" t="s">
        <v>861</v>
      </c>
      <c r="B61" s="3"/>
      <c r="C61" s="3"/>
      <c r="D61" s="14">
        <v>26.7622</v>
      </c>
      <c r="E61" s="3"/>
      <c r="F61" s="122"/>
    </row>
    <row r="62" spans="1:6" x14ac:dyDescent="0.2">
      <c r="A62" s="3"/>
      <c r="B62" s="3"/>
      <c r="C62" s="3"/>
      <c r="D62" s="3"/>
    </row>
    <row r="63" spans="1:6" x14ac:dyDescent="0.2">
      <c r="A63" s="1" t="s">
        <v>55</v>
      </c>
      <c r="B63" s="3"/>
      <c r="C63" s="3"/>
      <c r="D63" s="15" t="s">
        <v>56</v>
      </c>
    </row>
    <row r="64" spans="1:6" x14ac:dyDescent="0.2">
      <c r="A64" s="1"/>
      <c r="B64" s="3"/>
      <c r="C64" s="3"/>
      <c r="D64" s="15"/>
    </row>
    <row r="65" spans="1:6" x14ac:dyDescent="0.2">
      <c r="A65" s="17" t="s">
        <v>1481</v>
      </c>
      <c r="B65" s="3"/>
      <c r="C65" s="3"/>
      <c r="D65" s="100">
        <v>0.13911968304779043</v>
      </c>
      <c r="F65" s="37"/>
    </row>
    <row r="66" spans="1:6" x14ac:dyDescent="0.2">
      <c r="A66" s="3"/>
      <c r="B66" s="3"/>
      <c r="C66" s="3"/>
      <c r="D66" s="3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A5003-CC3A-42D9-B025-6C515017B2A6}">
  <dimension ref="A1:F97"/>
  <sheetViews>
    <sheetView showGridLines="0" workbookViewId="0">
      <selection sqref="A1:F1"/>
    </sheetView>
  </sheetViews>
  <sheetFormatPr defaultColWidth="9.140625" defaultRowHeight="11.25" x14ac:dyDescent="0.2"/>
  <cols>
    <col min="1" max="1" width="59.140625" style="2" bestFit="1" customWidth="1"/>
    <col min="2" max="2" width="43.140625" style="2" bestFit="1" customWidth="1"/>
    <col min="3" max="3" width="20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89" t="s">
        <v>1849</v>
      </c>
      <c r="B1" s="89"/>
      <c r="C1" s="89"/>
      <c r="D1" s="89"/>
      <c r="E1" s="89"/>
      <c r="F1" s="89"/>
    </row>
    <row r="3" spans="1:6" s="1" customFormat="1" x14ac:dyDescent="0.2">
      <c r="A3" s="5" t="s">
        <v>0</v>
      </c>
      <c r="B3" s="5" t="s">
        <v>1</v>
      </c>
      <c r="C3" s="5" t="s">
        <v>839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261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265</v>
      </c>
      <c r="B8" s="10" t="s">
        <v>266</v>
      </c>
      <c r="C8" s="10" t="s">
        <v>264</v>
      </c>
      <c r="D8" s="108">
        <v>283200</v>
      </c>
      <c r="E8" s="107">
        <v>6563.0183999999999</v>
      </c>
      <c r="F8" s="10">
        <v>6.7195979716134309</v>
      </c>
    </row>
    <row r="9" spans="1:6" x14ac:dyDescent="0.2">
      <c r="A9" s="10" t="s">
        <v>314</v>
      </c>
      <c r="B9" s="10" t="s">
        <v>315</v>
      </c>
      <c r="C9" s="10" t="s">
        <v>264</v>
      </c>
      <c r="D9" s="108">
        <v>1604200</v>
      </c>
      <c r="E9" s="107">
        <v>6537.1149999999998</v>
      </c>
      <c r="F9" s="10">
        <v>6.6930765719327754</v>
      </c>
    </row>
    <row r="10" spans="1:6" x14ac:dyDescent="0.2">
      <c r="A10" s="10" t="s">
        <v>267</v>
      </c>
      <c r="B10" s="10" t="s">
        <v>268</v>
      </c>
      <c r="C10" s="10" t="s">
        <v>269</v>
      </c>
      <c r="D10" s="108">
        <v>615444</v>
      </c>
      <c r="E10" s="107">
        <v>4624.1384939999998</v>
      </c>
      <c r="F10" s="10">
        <v>4.7344605410129557</v>
      </c>
    </row>
    <row r="11" spans="1:6" x14ac:dyDescent="0.2">
      <c r="A11" s="10" t="s">
        <v>362</v>
      </c>
      <c r="B11" s="10" t="s">
        <v>363</v>
      </c>
      <c r="C11" s="10" t="s">
        <v>292</v>
      </c>
      <c r="D11" s="108">
        <v>2150145</v>
      </c>
      <c r="E11" s="107">
        <v>2882.2693724999999</v>
      </c>
      <c r="F11" s="10">
        <v>2.9510341505509898</v>
      </c>
    </row>
    <row r="12" spans="1:6" x14ac:dyDescent="0.2">
      <c r="A12" s="10" t="s">
        <v>290</v>
      </c>
      <c r="B12" s="10" t="s">
        <v>291</v>
      </c>
      <c r="C12" s="10" t="s">
        <v>292</v>
      </c>
      <c r="D12" s="108">
        <v>1509054</v>
      </c>
      <c r="E12" s="107">
        <v>2812.8766559999999</v>
      </c>
      <c r="F12" s="10">
        <v>2.8799858723626874</v>
      </c>
    </row>
    <row r="13" spans="1:6" x14ac:dyDescent="0.2">
      <c r="A13" s="10" t="s">
        <v>1533</v>
      </c>
      <c r="B13" s="10" t="s">
        <v>1532</v>
      </c>
      <c r="C13" s="10" t="s">
        <v>1531</v>
      </c>
      <c r="D13" s="108">
        <v>434134</v>
      </c>
      <c r="E13" s="107">
        <v>2505.6043810000001</v>
      </c>
      <c r="F13" s="10">
        <v>2.5653827385632999</v>
      </c>
    </row>
    <row r="14" spans="1:6" x14ac:dyDescent="0.2">
      <c r="A14" s="10" t="s">
        <v>1524</v>
      </c>
      <c r="B14" s="10" t="s">
        <v>1523</v>
      </c>
      <c r="C14" s="10" t="s">
        <v>280</v>
      </c>
      <c r="D14" s="108">
        <v>276875</v>
      </c>
      <c r="E14" s="107">
        <v>2501.1503124999999</v>
      </c>
      <c r="F14" s="10">
        <v>2.5608224055223276</v>
      </c>
    </row>
    <row r="15" spans="1:6" x14ac:dyDescent="0.2">
      <c r="A15" s="10" t="s">
        <v>272</v>
      </c>
      <c r="B15" s="10" t="s">
        <v>273</v>
      </c>
      <c r="C15" s="10" t="s">
        <v>274</v>
      </c>
      <c r="D15" s="108">
        <v>1224255</v>
      </c>
      <c r="E15" s="107">
        <v>2447.2857450000001</v>
      </c>
      <c r="F15" s="10">
        <v>2.5056727447328906</v>
      </c>
    </row>
    <row r="16" spans="1:6" x14ac:dyDescent="0.2">
      <c r="A16" s="10" t="s">
        <v>1528</v>
      </c>
      <c r="B16" s="10" t="s">
        <v>1527</v>
      </c>
      <c r="C16" s="10" t="s">
        <v>380</v>
      </c>
      <c r="D16" s="108">
        <v>284585</v>
      </c>
      <c r="E16" s="107">
        <v>2434.0555049999998</v>
      </c>
      <c r="F16" s="10">
        <v>2.4921268595243471</v>
      </c>
    </row>
    <row r="17" spans="1:6" x14ac:dyDescent="0.2">
      <c r="A17" s="10" t="s">
        <v>838</v>
      </c>
      <c r="B17" s="10" t="s">
        <v>837</v>
      </c>
      <c r="C17" s="10" t="s">
        <v>301</v>
      </c>
      <c r="D17" s="108">
        <v>160692</v>
      </c>
      <c r="E17" s="107">
        <v>2238.1181759999999</v>
      </c>
      <c r="F17" s="10">
        <v>2.2915148852364564</v>
      </c>
    </row>
    <row r="18" spans="1:6" x14ac:dyDescent="0.2">
      <c r="A18" s="10" t="s">
        <v>389</v>
      </c>
      <c r="B18" s="10" t="s">
        <v>390</v>
      </c>
      <c r="C18" s="10" t="s">
        <v>298</v>
      </c>
      <c r="D18" s="108">
        <v>1002100</v>
      </c>
      <c r="E18" s="107">
        <v>2064.8270499999999</v>
      </c>
      <c r="F18" s="10">
        <v>2.1140894038804681</v>
      </c>
    </row>
    <row r="19" spans="1:6" x14ac:dyDescent="0.2">
      <c r="A19" s="10" t="s">
        <v>1526</v>
      </c>
      <c r="B19" s="10" t="s">
        <v>1525</v>
      </c>
      <c r="C19" s="10" t="s">
        <v>380</v>
      </c>
      <c r="D19" s="108">
        <v>1505501</v>
      </c>
      <c r="E19" s="107">
        <v>1963.1733039999999</v>
      </c>
      <c r="F19" s="10">
        <v>2.0100104170794397</v>
      </c>
    </row>
    <row r="20" spans="1:6" x14ac:dyDescent="0.2">
      <c r="A20" s="10" t="s">
        <v>332</v>
      </c>
      <c r="B20" s="10" t="s">
        <v>333</v>
      </c>
      <c r="C20" s="10" t="s">
        <v>334</v>
      </c>
      <c r="D20" s="108">
        <v>747000</v>
      </c>
      <c r="E20" s="107">
        <v>1883.5605</v>
      </c>
      <c r="F20" s="10">
        <v>1.9284982219783475</v>
      </c>
    </row>
    <row r="21" spans="1:6" x14ac:dyDescent="0.2">
      <c r="A21" s="10" t="s">
        <v>369</v>
      </c>
      <c r="B21" s="10" t="s">
        <v>370</v>
      </c>
      <c r="C21" s="10" t="s">
        <v>301</v>
      </c>
      <c r="D21" s="108">
        <v>639633</v>
      </c>
      <c r="E21" s="107">
        <v>1862.9311124999999</v>
      </c>
      <c r="F21" s="10">
        <v>1.9073766614475056</v>
      </c>
    </row>
    <row r="22" spans="1:6" x14ac:dyDescent="0.2">
      <c r="A22" s="10" t="s">
        <v>360</v>
      </c>
      <c r="B22" s="10" t="s">
        <v>361</v>
      </c>
      <c r="C22" s="10" t="s">
        <v>274</v>
      </c>
      <c r="D22" s="108">
        <v>753388</v>
      </c>
      <c r="E22" s="107">
        <v>1816.7951619999999</v>
      </c>
      <c r="F22" s="10">
        <v>1.860140005917444</v>
      </c>
    </row>
    <row r="23" spans="1:6" x14ac:dyDescent="0.2">
      <c r="A23" s="10" t="s">
        <v>1512</v>
      </c>
      <c r="B23" s="10" t="s">
        <v>1511</v>
      </c>
      <c r="C23" s="10" t="s">
        <v>286</v>
      </c>
      <c r="D23" s="108">
        <v>297470</v>
      </c>
      <c r="E23" s="107">
        <v>1765.4844499999999</v>
      </c>
      <c r="F23" s="10">
        <v>1.8076051301539935</v>
      </c>
    </row>
    <row r="24" spans="1:6" x14ac:dyDescent="0.2">
      <c r="A24" s="10" t="s">
        <v>1848</v>
      </c>
      <c r="B24" s="10" t="s">
        <v>1847</v>
      </c>
      <c r="C24" s="10" t="s">
        <v>1540</v>
      </c>
      <c r="D24" s="108">
        <v>140800</v>
      </c>
      <c r="E24" s="107">
        <v>1616.8768</v>
      </c>
      <c r="F24" s="10">
        <v>1.6554520197031315</v>
      </c>
    </row>
    <row r="25" spans="1:6" x14ac:dyDescent="0.2">
      <c r="A25" s="10" t="s">
        <v>1660</v>
      </c>
      <c r="B25" s="10" t="s">
        <v>1659</v>
      </c>
      <c r="C25" s="10" t="s">
        <v>309</v>
      </c>
      <c r="D25" s="108">
        <v>344757</v>
      </c>
      <c r="E25" s="107">
        <v>1598.982966</v>
      </c>
      <c r="F25" s="10">
        <v>1.6371312771236521</v>
      </c>
    </row>
    <row r="26" spans="1:6" x14ac:dyDescent="0.2">
      <c r="A26" s="10" t="s">
        <v>1506</v>
      </c>
      <c r="B26" s="10" t="s">
        <v>1505</v>
      </c>
      <c r="C26" s="10" t="s">
        <v>814</v>
      </c>
      <c r="D26" s="108">
        <v>1517846</v>
      </c>
      <c r="E26" s="107">
        <v>1544.4083049999999</v>
      </c>
      <c r="F26" s="10">
        <v>1.5812545815231811</v>
      </c>
    </row>
    <row r="27" spans="1:6" x14ac:dyDescent="0.2">
      <c r="A27" s="10" t="s">
        <v>1517</v>
      </c>
      <c r="B27" s="10" t="s">
        <v>1516</v>
      </c>
      <c r="C27" s="10" t="s">
        <v>1515</v>
      </c>
      <c r="D27" s="108">
        <v>136944</v>
      </c>
      <c r="E27" s="107">
        <v>1542.879576</v>
      </c>
      <c r="F27" s="10">
        <v>1.5796893803213152</v>
      </c>
    </row>
    <row r="28" spans="1:6" x14ac:dyDescent="0.2">
      <c r="A28" s="10" t="s">
        <v>1510</v>
      </c>
      <c r="B28" s="10" t="s">
        <v>1509</v>
      </c>
      <c r="C28" s="10" t="s">
        <v>264</v>
      </c>
      <c r="D28" s="108">
        <v>1505600</v>
      </c>
      <c r="E28" s="107">
        <v>1396.444</v>
      </c>
      <c r="F28" s="10">
        <v>1.4297601649070106</v>
      </c>
    </row>
    <row r="29" spans="1:6" x14ac:dyDescent="0.2">
      <c r="A29" s="10" t="s">
        <v>1522</v>
      </c>
      <c r="B29" s="10" t="s">
        <v>1521</v>
      </c>
      <c r="C29" s="10" t="s">
        <v>304</v>
      </c>
      <c r="D29" s="108">
        <v>799718</v>
      </c>
      <c r="E29" s="107">
        <v>1334.329483</v>
      </c>
      <c r="F29" s="10">
        <v>1.3661637284806023</v>
      </c>
    </row>
    <row r="30" spans="1:6" x14ac:dyDescent="0.2">
      <c r="A30" s="10" t="s">
        <v>1520</v>
      </c>
      <c r="B30" s="10" t="s">
        <v>1519</v>
      </c>
      <c r="C30" s="10" t="s">
        <v>1518</v>
      </c>
      <c r="D30" s="108">
        <v>753071</v>
      </c>
      <c r="E30" s="107">
        <v>1274.196132</v>
      </c>
      <c r="F30" s="10">
        <v>1.3045957244344888</v>
      </c>
    </row>
    <row r="31" spans="1:6" x14ac:dyDescent="0.2">
      <c r="A31" s="10" t="s">
        <v>1535</v>
      </c>
      <c r="B31" s="10" t="s">
        <v>1534</v>
      </c>
      <c r="C31" s="10" t="s">
        <v>283</v>
      </c>
      <c r="D31" s="108">
        <v>1158906</v>
      </c>
      <c r="E31" s="107">
        <v>1185.5608380000001</v>
      </c>
      <c r="F31" s="10">
        <v>1.2138457820336326</v>
      </c>
    </row>
    <row r="32" spans="1:6" x14ac:dyDescent="0.2">
      <c r="A32" s="10" t="s">
        <v>284</v>
      </c>
      <c r="B32" s="10" t="s">
        <v>285</v>
      </c>
      <c r="C32" s="10" t="s">
        <v>286</v>
      </c>
      <c r="D32" s="108">
        <v>40000</v>
      </c>
      <c r="E32" s="107">
        <v>1173.5</v>
      </c>
      <c r="F32" s="10">
        <v>1.2014971982538341</v>
      </c>
    </row>
    <row r="33" spans="1:6" x14ac:dyDescent="0.2">
      <c r="A33" s="10" t="s">
        <v>356</v>
      </c>
      <c r="B33" s="10" t="s">
        <v>357</v>
      </c>
      <c r="C33" s="10" t="s">
        <v>301</v>
      </c>
      <c r="D33" s="108">
        <v>672460</v>
      </c>
      <c r="E33" s="107">
        <v>1062.82303</v>
      </c>
      <c r="F33" s="10">
        <v>1.0881797126413726</v>
      </c>
    </row>
    <row r="34" spans="1:6" x14ac:dyDescent="0.2">
      <c r="A34" s="10" t="s">
        <v>278</v>
      </c>
      <c r="B34" s="10" t="s">
        <v>279</v>
      </c>
      <c r="C34" s="10" t="s">
        <v>280</v>
      </c>
      <c r="D34" s="108">
        <v>114691</v>
      </c>
      <c r="E34" s="107">
        <v>1033.595292</v>
      </c>
      <c r="F34" s="10">
        <v>1.0582546633714134</v>
      </c>
    </row>
    <row r="35" spans="1:6" x14ac:dyDescent="0.2">
      <c r="A35" s="10" t="s">
        <v>358</v>
      </c>
      <c r="B35" s="10" t="s">
        <v>359</v>
      </c>
      <c r="C35" s="10" t="s">
        <v>269</v>
      </c>
      <c r="D35" s="108">
        <v>121952</v>
      </c>
      <c r="E35" s="107">
        <v>1019.640672</v>
      </c>
      <c r="F35" s="10">
        <v>1.0439671160065245</v>
      </c>
    </row>
    <row r="36" spans="1:6" x14ac:dyDescent="0.2">
      <c r="A36" s="10" t="s">
        <v>381</v>
      </c>
      <c r="B36" s="10" t="s">
        <v>382</v>
      </c>
      <c r="C36" s="10" t="s">
        <v>283</v>
      </c>
      <c r="D36" s="108">
        <v>32930</v>
      </c>
      <c r="E36" s="107">
        <v>982.66413</v>
      </c>
      <c r="F36" s="10">
        <v>1.0061083928585781</v>
      </c>
    </row>
    <row r="37" spans="1:6" x14ac:dyDescent="0.2">
      <c r="A37" s="10" t="s">
        <v>373</v>
      </c>
      <c r="B37" s="10" t="s">
        <v>374</v>
      </c>
      <c r="C37" s="10" t="s">
        <v>375</v>
      </c>
      <c r="D37" s="108">
        <v>439349</v>
      </c>
      <c r="E37" s="107">
        <v>939.98718550000001</v>
      </c>
      <c r="F37" s="10">
        <v>0.96241326780805891</v>
      </c>
    </row>
    <row r="38" spans="1:6" x14ac:dyDescent="0.2">
      <c r="A38" s="10" t="s">
        <v>296</v>
      </c>
      <c r="B38" s="10" t="s">
        <v>297</v>
      </c>
      <c r="C38" s="10" t="s">
        <v>298</v>
      </c>
      <c r="D38" s="108">
        <v>99400</v>
      </c>
      <c r="E38" s="107">
        <v>908.86389999999994</v>
      </c>
      <c r="F38" s="10">
        <v>0.93054744733195804</v>
      </c>
    </row>
    <row r="39" spans="1:6" x14ac:dyDescent="0.2">
      <c r="A39" s="10" t="s">
        <v>1489</v>
      </c>
      <c r="B39" s="10" t="s">
        <v>1488</v>
      </c>
      <c r="C39" s="10" t="s">
        <v>814</v>
      </c>
      <c r="D39" s="108">
        <v>192709</v>
      </c>
      <c r="E39" s="107">
        <v>556.54359199999999</v>
      </c>
      <c r="F39" s="10">
        <v>0.56982153088549203</v>
      </c>
    </row>
    <row r="40" spans="1:6" x14ac:dyDescent="0.2">
      <c r="A40" s="10" t="s">
        <v>809</v>
      </c>
      <c r="B40" s="10" t="s">
        <v>808</v>
      </c>
      <c r="C40" s="10" t="s">
        <v>274</v>
      </c>
      <c r="D40" s="108">
        <v>135629</v>
      </c>
      <c r="E40" s="107">
        <v>482.77142550000002</v>
      </c>
      <c r="F40" s="10">
        <v>0.49428931839391532</v>
      </c>
    </row>
    <row r="41" spans="1:6" x14ac:dyDescent="0.2">
      <c r="A41" s="10" t="s">
        <v>828</v>
      </c>
      <c r="B41" s="10" t="s">
        <v>827</v>
      </c>
      <c r="C41" s="10" t="s">
        <v>283</v>
      </c>
      <c r="D41" s="108">
        <v>539545</v>
      </c>
      <c r="E41" s="107">
        <v>469.13437750000003</v>
      </c>
      <c r="F41" s="10">
        <v>0.48032691961721902</v>
      </c>
    </row>
    <row r="42" spans="1:6" x14ac:dyDescent="0.2">
      <c r="A42" s="11" t="s">
        <v>45</v>
      </c>
      <c r="B42" s="10"/>
      <c r="C42" s="10"/>
      <c r="D42" s="108"/>
      <c r="E42" s="28">
        <v>67025.605324999997</v>
      </c>
      <c r="F42" s="11">
        <v>68.624692807204724</v>
      </c>
    </row>
    <row r="43" spans="1:6" x14ac:dyDescent="0.2">
      <c r="A43" s="11"/>
      <c r="B43" s="10"/>
      <c r="C43" s="10"/>
      <c r="D43" s="108"/>
      <c r="E43" s="28"/>
      <c r="F43" s="11"/>
    </row>
    <row r="44" spans="1:6" x14ac:dyDescent="0.2">
      <c r="A44" s="11" t="s">
        <v>1846</v>
      </c>
      <c r="B44" s="10"/>
      <c r="C44" s="10"/>
      <c r="D44" s="108"/>
      <c r="E44" s="107"/>
      <c r="F44" s="10"/>
    </row>
    <row r="45" spans="1:6" x14ac:dyDescent="0.2">
      <c r="A45" s="10" t="s">
        <v>845</v>
      </c>
      <c r="B45" s="10" t="s">
        <v>920</v>
      </c>
      <c r="C45" s="10"/>
      <c r="D45" s="108">
        <v>539200</v>
      </c>
      <c r="E45" s="107">
        <v>1727.7046399999999</v>
      </c>
      <c r="F45" s="10">
        <v>1.7689239747508725</v>
      </c>
    </row>
    <row r="46" spans="1:6" x14ac:dyDescent="0.2">
      <c r="A46" s="11" t="s">
        <v>45</v>
      </c>
      <c r="B46" s="10"/>
      <c r="C46" s="10"/>
      <c r="D46" s="108"/>
      <c r="E46" s="28">
        <v>1727.7046399999999</v>
      </c>
      <c r="F46" s="28">
        <v>1.7689239747508725</v>
      </c>
    </row>
    <row r="47" spans="1:6" x14ac:dyDescent="0.2">
      <c r="A47" s="10"/>
      <c r="B47" s="10"/>
      <c r="C47" s="10"/>
      <c r="D47" s="108"/>
      <c r="E47" s="107"/>
      <c r="F47" s="10"/>
    </row>
    <row r="48" spans="1:6" x14ac:dyDescent="0.2">
      <c r="A48" s="11" t="s">
        <v>1585</v>
      </c>
      <c r="B48" s="10"/>
      <c r="C48" s="10"/>
      <c r="D48" s="108"/>
      <c r="E48" s="107"/>
      <c r="F48" s="10"/>
    </row>
    <row r="49" spans="1:6" x14ac:dyDescent="0.2">
      <c r="A49" s="10"/>
      <c r="B49" s="10"/>
      <c r="C49" s="10"/>
      <c r="D49" s="108"/>
      <c r="E49" s="107"/>
      <c r="F49" s="10"/>
    </row>
    <row r="50" spans="1:6" x14ac:dyDescent="0.2">
      <c r="A50" s="9" t="s">
        <v>1845</v>
      </c>
      <c r="B50" s="10" t="s">
        <v>1844</v>
      </c>
      <c r="C50" s="10" t="s">
        <v>1566</v>
      </c>
      <c r="D50" s="108">
        <v>7989938</v>
      </c>
      <c r="E50" s="107">
        <v>3173.5939082</v>
      </c>
      <c r="F50" s="10">
        <v>3.2493090661250412</v>
      </c>
    </row>
    <row r="51" spans="1:6" x14ac:dyDescent="0.2">
      <c r="A51" s="9" t="s">
        <v>1843</v>
      </c>
      <c r="B51" s="10" t="s">
        <v>1842</v>
      </c>
      <c r="C51" s="10" t="s">
        <v>814</v>
      </c>
      <c r="D51" s="108">
        <v>2562198</v>
      </c>
      <c r="E51" s="107">
        <v>2309.6532230000003</v>
      </c>
      <c r="F51" s="10">
        <v>2.3647566053450686</v>
      </c>
    </row>
    <row r="52" spans="1:6" x14ac:dyDescent="0.2">
      <c r="A52" s="9" t="s">
        <v>1841</v>
      </c>
      <c r="B52" s="10" t="s">
        <v>1840</v>
      </c>
      <c r="C52" s="10" t="s">
        <v>289</v>
      </c>
      <c r="D52" s="108">
        <v>440700</v>
      </c>
      <c r="E52" s="107">
        <v>1883.5994209999999</v>
      </c>
      <c r="F52" s="10">
        <v>1.9285380715501015</v>
      </c>
    </row>
    <row r="53" spans="1:6" x14ac:dyDescent="0.2">
      <c r="A53" s="9" t="s">
        <v>1839</v>
      </c>
      <c r="B53" s="10" t="s">
        <v>1838</v>
      </c>
      <c r="C53" s="10" t="s">
        <v>286</v>
      </c>
      <c r="D53" s="108">
        <v>5150</v>
      </c>
      <c r="E53" s="107">
        <v>1721.0146682000002</v>
      </c>
      <c r="F53" s="10">
        <v>1.762074394542865</v>
      </c>
    </row>
    <row r="54" spans="1:6" x14ac:dyDescent="0.2">
      <c r="A54" s="9" t="s">
        <v>1837</v>
      </c>
      <c r="B54" s="10" t="s">
        <v>1836</v>
      </c>
      <c r="C54" s="10" t="s">
        <v>289</v>
      </c>
      <c r="D54" s="108">
        <v>851378</v>
      </c>
      <c r="E54" s="107">
        <v>1699.7496400999999</v>
      </c>
      <c r="F54" s="10">
        <v>1.740302028387825</v>
      </c>
    </row>
    <row r="55" spans="1:6" x14ac:dyDescent="0.2">
      <c r="A55" s="9" t="s">
        <v>1835</v>
      </c>
      <c r="B55" s="10" t="s">
        <v>1834</v>
      </c>
      <c r="C55" s="10" t="s">
        <v>286</v>
      </c>
      <c r="D55" s="108">
        <v>2678400</v>
      </c>
      <c r="E55" s="107">
        <v>1689.7957225</v>
      </c>
      <c r="F55" s="10">
        <v>1.7301106316191421</v>
      </c>
    </row>
    <row r="56" spans="1:6" x14ac:dyDescent="0.2">
      <c r="A56" s="9" t="s">
        <v>1833</v>
      </c>
      <c r="B56" s="10" t="s">
        <v>1832</v>
      </c>
      <c r="C56" s="10" t="s">
        <v>298</v>
      </c>
      <c r="D56" s="108">
        <v>340000</v>
      </c>
      <c r="E56" s="107">
        <v>1456.6571617</v>
      </c>
      <c r="F56" s="10">
        <v>1.4914098837656005</v>
      </c>
    </row>
    <row r="57" spans="1:6" x14ac:dyDescent="0.2">
      <c r="A57" s="9" t="s">
        <v>1831</v>
      </c>
      <c r="B57" s="10" t="s">
        <v>1830</v>
      </c>
      <c r="C57" s="10" t="s">
        <v>814</v>
      </c>
      <c r="D57" s="108">
        <v>1975462</v>
      </c>
      <c r="E57" s="107">
        <v>1372.7006977999999</v>
      </c>
      <c r="F57" s="10">
        <v>1.4054503983364151</v>
      </c>
    </row>
    <row r="58" spans="1:6" x14ac:dyDescent="0.2">
      <c r="A58" s="9" t="s">
        <v>1829</v>
      </c>
      <c r="B58" s="10" t="s">
        <v>1828</v>
      </c>
      <c r="C58" s="10" t="s">
        <v>295</v>
      </c>
      <c r="D58" s="108">
        <v>3204100</v>
      </c>
      <c r="E58" s="107">
        <v>1272.6647242000001</v>
      </c>
      <c r="F58" s="10">
        <v>1.3030277805221888</v>
      </c>
    </row>
    <row r="59" spans="1:6" x14ac:dyDescent="0.2">
      <c r="A59" s="9" t="s">
        <v>1827</v>
      </c>
      <c r="B59" s="10" t="s">
        <v>1826</v>
      </c>
      <c r="C59" s="10" t="s">
        <v>269</v>
      </c>
      <c r="D59" s="108">
        <v>633055</v>
      </c>
      <c r="E59" s="107">
        <v>1133.4879699000001</v>
      </c>
      <c r="F59" s="10">
        <v>1.1605305667569461</v>
      </c>
    </row>
    <row r="60" spans="1:6" x14ac:dyDescent="0.2">
      <c r="A60" s="9" t="s">
        <v>1825</v>
      </c>
      <c r="B60" s="10" t="s">
        <v>1824</v>
      </c>
      <c r="C60" s="10" t="s">
        <v>329</v>
      </c>
      <c r="D60" s="108">
        <v>2826000</v>
      </c>
      <c r="E60" s="107">
        <v>954.23683179999989</v>
      </c>
      <c r="F60" s="10">
        <v>0.9770028801689945</v>
      </c>
    </row>
    <row r="61" spans="1:6" x14ac:dyDescent="0.2">
      <c r="A61" s="9" t="s">
        <v>1823</v>
      </c>
      <c r="B61" s="10" t="s">
        <v>1822</v>
      </c>
      <c r="C61" s="10" t="s">
        <v>286</v>
      </c>
      <c r="D61" s="108">
        <v>70700</v>
      </c>
      <c r="E61" s="107">
        <v>918.64743850000002</v>
      </c>
      <c r="F61" s="10">
        <v>0.94056440011999265</v>
      </c>
    </row>
    <row r="62" spans="1:6" x14ac:dyDescent="0.2">
      <c r="A62" s="9" t="s">
        <v>1821</v>
      </c>
      <c r="B62" s="10" t="s">
        <v>1820</v>
      </c>
      <c r="C62" s="10" t="s">
        <v>1819</v>
      </c>
      <c r="D62" s="108">
        <v>187038</v>
      </c>
      <c r="E62" s="107">
        <v>850.18193289999999</v>
      </c>
      <c r="F62" s="10">
        <v>0.87046545409917264</v>
      </c>
    </row>
    <row r="63" spans="1:6" x14ac:dyDescent="0.2">
      <c r="A63" s="9" t="s">
        <v>1818</v>
      </c>
      <c r="B63" s="10" t="s">
        <v>1817</v>
      </c>
      <c r="C63" s="10" t="s">
        <v>286</v>
      </c>
      <c r="D63" s="108">
        <v>500000</v>
      </c>
      <c r="E63" s="107">
        <v>826.76284340000007</v>
      </c>
      <c r="F63" s="10">
        <v>0.84648763524965787</v>
      </c>
    </row>
    <row r="64" spans="1:6" x14ac:dyDescent="0.2">
      <c r="A64" s="9" t="s">
        <v>1816</v>
      </c>
      <c r="B64" s="10" t="s">
        <v>1815</v>
      </c>
      <c r="C64" s="10" t="s">
        <v>1571</v>
      </c>
      <c r="D64" s="108">
        <v>500000</v>
      </c>
      <c r="E64" s="107">
        <v>712.84327010000004</v>
      </c>
      <c r="F64" s="10">
        <v>0.72985018476288976</v>
      </c>
    </row>
    <row r="65" spans="1:6" x14ac:dyDescent="0.2">
      <c r="A65" s="9" t="s">
        <v>1814</v>
      </c>
      <c r="B65" s="10" t="s">
        <v>1813</v>
      </c>
      <c r="C65" s="10" t="s">
        <v>380</v>
      </c>
      <c r="D65" s="108">
        <v>500000</v>
      </c>
      <c r="E65" s="107">
        <v>634.45179899999994</v>
      </c>
      <c r="F65" s="10">
        <v>0.64958846095066436</v>
      </c>
    </row>
    <row r="66" spans="1:6" x14ac:dyDescent="0.2">
      <c r="A66" s="9" t="s">
        <v>1812</v>
      </c>
      <c r="B66" s="10" t="s">
        <v>1811</v>
      </c>
      <c r="C66" s="10" t="s">
        <v>264</v>
      </c>
      <c r="D66" s="108">
        <v>300000</v>
      </c>
      <c r="E66" s="107">
        <v>548.59851370000001</v>
      </c>
      <c r="F66" s="10">
        <v>0.56168690002281008</v>
      </c>
    </row>
    <row r="67" spans="1:6" x14ac:dyDescent="0.2">
      <c r="A67" s="9" t="s">
        <v>1810</v>
      </c>
      <c r="B67" s="10" t="s">
        <v>1809</v>
      </c>
      <c r="C67" s="10" t="s">
        <v>380</v>
      </c>
      <c r="D67" s="108">
        <v>25000</v>
      </c>
      <c r="E67" s="107">
        <v>452.92317559999998</v>
      </c>
      <c r="F67" s="10">
        <v>0.46372895313815876</v>
      </c>
    </row>
    <row r="68" spans="1:6" x14ac:dyDescent="0.2">
      <c r="A68" s="11" t="s">
        <v>45</v>
      </c>
      <c r="B68" s="10"/>
      <c r="C68" s="10"/>
      <c r="D68" s="10"/>
      <c r="E68" s="28">
        <v>23611.562941599997</v>
      </c>
      <c r="F68" s="11">
        <v>24.174884295463535</v>
      </c>
    </row>
    <row r="69" spans="1:6" x14ac:dyDescent="0.2">
      <c r="A69" s="10"/>
      <c r="B69" s="10"/>
      <c r="C69" s="10"/>
      <c r="D69" s="10"/>
      <c r="E69" s="107"/>
      <c r="F69" s="10"/>
    </row>
    <row r="70" spans="1:6" x14ac:dyDescent="0.2">
      <c r="A70" s="11" t="s">
        <v>45</v>
      </c>
      <c r="B70" s="10"/>
      <c r="C70" s="10"/>
      <c r="D70" s="10"/>
      <c r="E70" s="28">
        <v>92364.872906599994</v>
      </c>
      <c r="F70" s="11">
        <v>94.568501077419143</v>
      </c>
    </row>
    <row r="71" spans="1:6" x14ac:dyDescent="0.2">
      <c r="A71" s="10"/>
      <c r="B71" s="10"/>
      <c r="C71" s="10"/>
      <c r="D71" s="10"/>
      <c r="E71" s="107"/>
      <c r="F71" s="10"/>
    </row>
    <row r="72" spans="1:6" x14ac:dyDescent="0.2">
      <c r="A72" s="11" t="s">
        <v>46</v>
      </c>
      <c r="B72" s="10"/>
      <c r="C72" s="10"/>
      <c r="D72" s="10"/>
      <c r="E72" s="28">
        <v>5304.9345390999997</v>
      </c>
      <c r="F72" s="11">
        <v>5.4314989225808645</v>
      </c>
    </row>
    <row r="73" spans="1:6" x14ac:dyDescent="0.2">
      <c r="A73" s="10"/>
      <c r="B73" s="10"/>
      <c r="C73" s="10"/>
      <c r="D73" s="10"/>
      <c r="E73" s="107"/>
      <c r="F73" s="10"/>
    </row>
    <row r="74" spans="1:6" x14ac:dyDescent="0.2">
      <c r="A74" s="13" t="s">
        <v>47</v>
      </c>
      <c r="B74" s="7"/>
      <c r="C74" s="7"/>
      <c r="D74" s="7"/>
      <c r="E74" s="106">
        <v>97669.807445699989</v>
      </c>
      <c r="F74" s="13">
        <v>100</v>
      </c>
    </row>
    <row r="75" spans="1:6" x14ac:dyDescent="0.2">
      <c r="E75" s="123"/>
    </row>
    <row r="77" spans="1:6" x14ac:dyDescent="0.2">
      <c r="A77" s="1" t="s">
        <v>48</v>
      </c>
      <c r="B77" s="3"/>
      <c r="C77" s="3"/>
      <c r="D77" s="3"/>
    </row>
    <row r="78" spans="1:6" x14ac:dyDescent="0.2">
      <c r="A78" s="1" t="s">
        <v>49</v>
      </c>
      <c r="B78" s="3"/>
      <c r="C78" s="3"/>
      <c r="D78" s="3"/>
    </row>
    <row r="79" spans="1:6" x14ac:dyDescent="0.2">
      <c r="A79" s="1" t="s">
        <v>50</v>
      </c>
      <c r="B79" s="3"/>
      <c r="C79" s="3"/>
      <c r="D79" s="3"/>
    </row>
    <row r="80" spans="1:6" x14ac:dyDescent="0.2">
      <c r="A80" s="3" t="s">
        <v>851</v>
      </c>
      <c r="B80" s="3"/>
      <c r="C80" s="3"/>
      <c r="D80" s="14">
        <v>42.523000000000003</v>
      </c>
      <c r="E80" s="122"/>
      <c r="F80" s="122"/>
    </row>
    <row r="81" spans="1:6" x14ac:dyDescent="0.2">
      <c r="A81" s="3" t="s">
        <v>859</v>
      </c>
      <c r="B81" s="3"/>
      <c r="C81" s="3"/>
      <c r="D81" s="14">
        <v>14.373100000000001</v>
      </c>
      <c r="E81" s="122"/>
      <c r="F81" s="122"/>
    </row>
    <row r="82" spans="1:6" x14ac:dyDescent="0.2">
      <c r="A82" s="3" t="s">
        <v>853</v>
      </c>
      <c r="B82" s="3"/>
      <c r="C82" s="3"/>
      <c r="D82" s="14">
        <v>44.078499999999998</v>
      </c>
      <c r="E82" s="122"/>
      <c r="F82" s="122"/>
    </row>
    <row r="83" spans="1:6" x14ac:dyDescent="0.2">
      <c r="A83" s="3" t="s">
        <v>861</v>
      </c>
      <c r="B83" s="3"/>
      <c r="C83" s="3"/>
      <c r="D83" s="14">
        <v>15.033300000000001</v>
      </c>
      <c r="E83" s="122"/>
      <c r="F83" s="122"/>
    </row>
    <row r="84" spans="1:6" x14ac:dyDescent="0.2">
      <c r="A84" s="3"/>
      <c r="B84" s="3"/>
      <c r="C84" s="3"/>
      <c r="D84" s="14"/>
      <c r="E84" s="3"/>
    </row>
    <row r="85" spans="1:6" x14ac:dyDescent="0.2">
      <c r="A85" s="1" t="s">
        <v>54</v>
      </c>
      <c r="B85" s="3"/>
      <c r="C85" s="3"/>
      <c r="D85" s="3"/>
      <c r="E85" s="3"/>
    </row>
    <row r="86" spans="1:6" x14ac:dyDescent="0.2">
      <c r="A86" s="3" t="s">
        <v>851</v>
      </c>
      <c r="B86" s="3"/>
      <c r="C86" s="3"/>
      <c r="D86" s="14">
        <v>47.270099999999999</v>
      </c>
      <c r="E86" s="3"/>
      <c r="F86" s="109"/>
    </row>
    <row r="87" spans="1:6" x14ac:dyDescent="0.2">
      <c r="A87" s="3" t="s">
        <v>859</v>
      </c>
      <c r="B87" s="3"/>
      <c r="C87" s="3"/>
      <c r="D87" s="14">
        <v>15.1633</v>
      </c>
      <c r="E87" s="3"/>
      <c r="F87" s="109"/>
    </row>
    <row r="88" spans="1:6" x14ac:dyDescent="0.2">
      <c r="A88" s="3" t="s">
        <v>853</v>
      </c>
      <c r="B88" s="3"/>
      <c r="C88" s="3"/>
      <c r="D88" s="14">
        <v>49.1389</v>
      </c>
      <c r="E88" s="3"/>
      <c r="F88" s="109"/>
    </row>
    <row r="89" spans="1:6" x14ac:dyDescent="0.2">
      <c r="A89" s="3" t="s">
        <v>861</v>
      </c>
      <c r="B89" s="3"/>
      <c r="C89" s="3"/>
      <c r="D89" s="14">
        <v>15.941000000000001</v>
      </c>
      <c r="E89" s="3"/>
      <c r="F89" s="109"/>
    </row>
    <row r="90" spans="1:6" x14ac:dyDescent="0.2">
      <c r="A90" s="3"/>
      <c r="B90" s="3"/>
      <c r="C90" s="3"/>
      <c r="D90" s="3"/>
    </row>
    <row r="91" spans="1:6" x14ac:dyDescent="0.2">
      <c r="A91" s="1" t="s">
        <v>55</v>
      </c>
      <c r="B91" s="3"/>
      <c r="C91" s="3"/>
      <c r="D91" s="15" t="s">
        <v>392</v>
      </c>
    </row>
    <row r="92" spans="1:6" x14ac:dyDescent="0.2">
      <c r="A92" s="32" t="s">
        <v>854</v>
      </c>
      <c r="B92" s="33"/>
      <c r="C92" s="92" t="s">
        <v>855</v>
      </c>
      <c r="D92" s="93"/>
    </row>
    <row r="93" spans="1:6" x14ac:dyDescent="0.2">
      <c r="A93" s="105"/>
      <c r="B93" s="104"/>
      <c r="C93" s="34" t="s">
        <v>856</v>
      </c>
      <c r="D93" s="34" t="s">
        <v>857</v>
      </c>
    </row>
    <row r="94" spans="1:6" x14ac:dyDescent="0.2">
      <c r="A94" s="103" t="s">
        <v>859</v>
      </c>
      <c r="B94" s="102"/>
      <c r="C94" s="101">
        <v>0.70000393640000003</v>
      </c>
      <c r="D94" s="101">
        <v>0.70000393640000003</v>
      </c>
    </row>
    <row r="95" spans="1:6" x14ac:dyDescent="0.2">
      <c r="A95" s="103" t="s">
        <v>861</v>
      </c>
      <c r="B95" s="102"/>
      <c r="C95" s="101">
        <v>0.70000393640000003</v>
      </c>
      <c r="D95" s="101">
        <v>0.70000393640000003</v>
      </c>
    </row>
    <row r="96" spans="1:6" x14ac:dyDescent="0.2">
      <c r="A96" s="1"/>
      <c r="B96" s="3"/>
      <c r="C96" s="3"/>
      <c r="D96" s="15"/>
    </row>
    <row r="97" spans="1:4" x14ac:dyDescent="0.2">
      <c r="A97" s="17" t="s">
        <v>1481</v>
      </c>
      <c r="B97" s="3"/>
      <c r="C97" s="3"/>
      <c r="D97" s="100">
        <v>0.21916104195167924</v>
      </c>
    </row>
  </sheetData>
  <mergeCells count="3">
    <mergeCell ref="A1:F1"/>
    <mergeCell ref="C92:D92"/>
    <mergeCell ref="A93:B9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B7C3-7D60-4281-B009-58AF6CD72F8A}">
  <dimension ref="A1:F104"/>
  <sheetViews>
    <sheetView showGridLines="0" workbookViewId="0">
      <selection sqref="A1:F1"/>
    </sheetView>
  </sheetViews>
  <sheetFormatPr defaultColWidth="9.140625" defaultRowHeight="11.25" x14ac:dyDescent="0.2"/>
  <cols>
    <col min="1" max="1" width="59.140625" style="2" bestFit="1" customWidth="1"/>
    <col min="2" max="2" width="31.42578125" style="2" bestFit="1" customWidth="1"/>
    <col min="3" max="3" width="20" style="2" bestFit="1" customWidth="1"/>
    <col min="4" max="4" width="12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89" t="s">
        <v>1865</v>
      </c>
      <c r="B1" s="89"/>
      <c r="C1" s="89"/>
      <c r="D1" s="89"/>
      <c r="E1" s="89"/>
      <c r="F1" s="89"/>
    </row>
    <row r="3" spans="1:6" s="1" customFormat="1" x14ac:dyDescent="0.2">
      <c r="A3" s="5" t="s">
        <v>0</v>
      </c>
      <c r="B3" s="5" t="s">
        <v>1</v>
      </c>
      <c r="C3" s="5" t="s">
        <v>839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261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265</v>
      </c>
      <c r="B8" s="10" t="s">
        <v>266</v>
      </c>
      <c r="C8" s="10" t="s">
        <v>264</v>
      </c>
      <c r="D8" s="108">
        <v>4600000</v>
      </c>
      <c r="E8" s="107">
        <v>106602.7</v>
      </c>
      <c r="F8" s="10">
        <v>9.0574446429024569</v>
      </c>
    </row>
    <row r="9" spans="1:6" x14ac:dyDescent="0.2">
      <c r="A9" s="10" t="s">
        <v>267</v>
      </c>
      <c r="B9" s="10" t="s">
        <v>268</v>
      </c>
      <c r="C9" s="10" t="s">
        <v>269</v>
      </c>
      <c r="D9" s="108">
        <v>9600000</v>
      </c>
      <c r="E9" s="107">
        <v>72129.600000000006</v>
      </c>
      <c r="F9" s="10">
        <v>6.1284550871103374</v>
      </c>
    </row>
    <row r="10" spans="1:6" x14ac:dyDescent="0.2">
      <c r="A10" s="10" t="s">
        <v>314</v>
      </c>
      <c r="B10" s="10" t="s">
        <v>315</v>
      </c>
      <c r="C10" s="10" t="s">
        <v>264</v>
      </c>
      <c r="D10" s="108">
        <v>13000000</v>
      </c>
      <c r="E10" s="107">
        <v>52975</v>
      </c>
      <c r="F10" s="10">
        <v>4.5009941582882771</v>
      </c>
    </row>
    <row r="11" spans="1:6" x14ac:dyDescent="0.2">
      <c r="A11" s="10" t="s">
        <v>275</v>
      </c>
      <c r="B11" s="10" t="s">
        <v>276</v>
      </c>
      <c r="C11" s="10" t="s">
        <v>277</v>
      </c>
      <c r="D11" s="108">
        <v>15200000</v>
      </c>
      <c r="E11" s="107">
        <v>48685.599999999999</v>
      </c>
      <c r="F11" s="10">
        <v>4.136547450547611</v>
      </c>
    </row>
    <row r="12" spans="1:6" x14ac:dyDescent="0.2">
      <c r="A12" s="10" t="s">
        <v>1787</v>
      </c>
      <c r="B12" s="10" t="s">
        <v>1786</v>
      </c>
      <c r="C12" s="10" t="s">
        <v>1490</v>
      </c>
      <c r="D12" s="108">
        <v>3300000</v>
      </c>
      <c r="E12" s="107">
        <v>44502.15</v>
      </c>
      <c r="F12" s="10">
        <v>3.7811027311235228</v>
      </c>
    </row>
    <row r="13" spans="1:6" x14ac:dyDescent="0.2">
      <c r="A13" s="10" t="s">
        <v>262</v>
      </c>
      <c r="B13" s="10" t="s">
        <v>263</v>
      </c>
      <c r="C13" s="10" t="s">
        <v>264</v>
      </c>
      <c r="D13" s="108">
        <v>5500000</v>
      </c>
      <c r="E13" s="107">
        <v>42176.75</v>
      </c>
      <c r="F13" s="10">
        <v>3.5835262928850411</v>
      </c>
    </row>
    <row r="14" spans="1:6" x14ac:dyDescent="0.2">
      <c r="A14" s="10" t="s">
        <v>1530</v>
      </c>
      <c r="B14" s="10" t="s">
        <v>1529</v>
      </c>
      <c r="C14" s="10" t="s">
        <v>269</v>
      </c>
      <c r="D14" s="108">
        <v>3000000</v>
      </c>
      <c r="E14" s="107">
        <v>35500.5</v>
      </c>
      <c r="F14" s="10">
        <v>3.0162820786467761</v>
      </c>
    </row>
    <row r="15" spans="1:6" x14ac:dyDescent="0.2">
      <c r="A15" s="10" t="s">
        <v>281</v>
      </c>
      <c r="B15" s="10" t="s">
        <v>282</v>
      </c>
      <c r="C15" s="10" t="s">
        <v>283</v>
      </c>
      <c r="D15" s="108">
        <v>5500000</v>
      </c>
      <c r="E15" s="107">
        <v>35491.5</v>
      </c>
      <c r="F15" s="10">
        <v>3.0155173981857173</v>
      </c>
    </row>
    <row r="16" spans="1:6" x14ac:dyDescent="0.2">
      <c r="A16" s="10" t="s">
        <v>325</v>
      </c>
      <c r="B16" s="10" t="s">
        <v>326</v>
      </c>
      <c r="C16" s="10" t="s">
        <v>283</v>
      </c>
      <c r="D16" s="108">
        <v>16500000</v>
      </c>
      <c r="E16" s="107">
        <v>35359.5</v>
      </c>
      <c r="F16" s="10">
        <v>3.0043020847568536</v>
      </c>
    </row>
    <row r="17" spans="1:6" x14ac:dyDescent="0.2">
      <c r="A17" s="10" t="s">
        <v>270</v>
      </c>
      <c r="B17" s="10" t="s">
        <v>271</v>
      </c>
      <c r="C17" s="10" t="s">
        <v>264</v>
      </c>
      <c r="D17" s="108">
        <v>2500000</v>
      </c>
      <c r="E17" s="107">
        <v>34663.75</v>
      </c>
      <c r="F17" s="10">
        <v>2.9451880368922181</v>
      </c>
    </row>
    <row r="18" spans="1:6" x14ac:dyDescent="0.2">
      <c r="A18" s="10" t="s">
        <v>278</v>
      </c>
      <c r="B18" s="10" t="s">
        <v>279</v>
      </c>
      <c r="C18" s="10" t="s">
        <v>280</v>
      </c>
      <c r="D18" s="108">
        <v>2800000</v>
      </c>
      <c r="E18" s="107">
        <v>25233.599999999999</v>
      </c>
      <c r="F18" s="10">
        <v>2.1439600980195008</v>
      </c>
    </row>
    <row r="19" spans="1:6" x14ac:dyDescent="0.2">
      <c r="A19" s="10" t="s">
        <v>1864</v>
      </c>
      <c r="B19" s="10" t="s">
        <v>1863</v>
      </c>
      <c r="C19" s="10" t="s">
        <v>289</v>
      </c>
      <c r="D19" s="108">
        <v>7000000</v>
      </c>
      <c r="E19" s="107">
        <v>25158</v>
      </c>
      <c r="F19" s="10">
        <v>2.137536782146606</v>
      </c>
    </row>
    <row r="20" spans="1:6" x14ac:dyDescent="0.2">
      <c r="A20" s="10" t="s">
        <v>310</v>
      </c>
      <c r="B20" s="10" t="s">
        <v>311</v>
      </c>
      <c r="C20" s="10" t="s">
        <v>289</v>
      </c>
      <c r="D20" s="108">
        <v>1750000</v>
      </c>
      <c r="E20" s="107">
        <v>24831.625</v>
      </c>
      <c r="F20" s="10">
        <v>2.1098064948712625</v>
      </c>
    </row>
    <row r="21" spans="1:6" x14ac:dyDescent="0.2">
      <c r="A21" s="10" t="s">
        <v>358</v>
      </c>
      <c r="B21" s="10" t="s">
        <v>359</v>
      </c>
      <c r="C21" s="10" t="s">
        <v>269</v>
      </c>
      <c r="D21" s="108">
        <v>2944976</v>
      </c>
      <c r="E21" s="107">
        <v>24622.944336</v>
      </c>
      <c r="F21" s="10">
        <v>2.092076047497752</v>
      </c>
    </row>
    <row r="22" spans="1:6" x14ac:dyDescent="0.2">
      <c r="A22" s="10" t="s">
        <v>1862</v>
      </c>
      <c r="B22" s="10" t="s">
        <v>1861</v>
      </c>
      <c r="C22" s="10" t="s">
        <v>286</v>
      </c>
      <c r="D22" s="108">
        <v>2800000</v>
      </c>
      <c r="E22" s="107">
        <v>24417.4</v>
      </c>
      <c r="F22" s="10">
        <v>2.0746120766510274</v>
      </c>
    </row>
    <row r="23" spans="1:6" x14ac:dyDescent="0.2">
      <c r="A23" s="10" t="s">
        <v>293</v>
      </c>
      <c r="B23" s="10" t="s">
        <v>294</v>
      </c>
      <c r="C23" s="10" t="s">
        <v>295</v>
      </c>
      <c r="D23" s="108">
        <v>4000000</v>
      </c>
      <c r="E23" s="107">
        <v>24108</v>
      </c>
      <c r="F23" s="10">
        <v>2.0483240616897365</v>
      </c>
    </row>
    <row r="24" spans="1:6" x14ac:dyDescent="0.2">
      <c r="A24" s="10" t="s">
        <v>284</v>
      </c>
      <c r="B24" s="10" t="s">
        <v>285</v>
      </c>
      <c r="C24" s="10" t="s">
        <v>286</v>
      </c>
      <c r="D24" s="108">
        <v>800000</v>
      </c>
      <c r="E24" s="107">
        <v>23470</v>
      </c>
      <c r="F24" s="10">
        <v>1.9941167134502285</v>
      </c>
    </row>
    <row r="25" spans="1:6" x14ac:dyDescent="0.2">
      <c r="A25" s="10" t="s">
        <v>836</v>
      </c>
      <c r="B25" s="10" t="s">
        <v>835</v>
      </c>
      <c r="C25" s="10" t="s">
        <v>264</v>
      </c>
      <c r="D25" s="108">
        <v>12660837</v>
      </c>
      <c r="E25" s="107">
        <v>21270.206160000002</v>
      </c>
      <c r="F25" s="10">
        <v>1.8072123392495956</v>
      </c>
    </row>
    <row r="26" spans="1:6" x14ac:dyDescent="0.2">
      <c r="A26" s="10" t="s">
        <v>305</v>
      </c>
      <c r="B26" s="10" t="s">
        <v>306</v>
      </c>
      <c r="C26" s="10" t="s">
        <v>286</v>
      </c>
      <c r="D26" s="108">
        <v>6500000</v>
      </c>
      <c r="E26" s="107">
        <v>21154.25</v>
      </c>
      <c r="F26" s="10">
        <v>1.7973601825949936</v>
      </c>
    </row>
    <row r="27" spans="1:6" x14ac:dyDescent="0.2">
      <c r="A27" s="10" t="s">
        <v>327</v>
      </c>
      <c r="B27" s="10" t="s">
        <v>328</v>
      </c>
      <c r="C27" s="10" t="s">
        <v>329</v>
      </c>
      <c r="D27" s="108">
        <v>9500000</v>
      </c>
      <c r="E27" s="107">
        <v>20496.25</v>
      </c>
      <c r="F27" s="10">
        <v>1.7414535444420214</v>
      </c>
    </row>
    <row r="28" spans="1:6" x14ac:dyDescent="0.2">
      <c r="A28" s="10" t="s">
        <v>1860</v>
      </c>
      <c r="B28" s="10" t="s">
        <v>1859</v>
      </c>
      <c r="C28" s="10" t="s">
        <v>295</v>
      </c>
      <c r="D28" s="108">
        <v>1400000</v>
      </c>
      <c r="E28" s="107">
        <v>20356</v>
      </c>
      <c r="F28" s="10">
        <v>1.7295372739238539</v>
      </c>
    </row>
    <row r="29" spans="1:6" x14ac:dyDescent="0.2">
      <c r="A29" s="10" t="s">
        <v>323</v>
      </c>
      <c r="B29" s="10" t="s">
        <v>324</v>
      </c>
      <c r="C29" s="10" t="s">
        <v>264</v>
      </c>
      <c r="D29" s="108">
        <v>6500000</v>
      </c>
      <c r="E29" s="107">
        <v>20146.75</v>
      </c>
      <c r="F29" s="10">
        <v>1.7117584532042349</v>
      </c>
    </row>
    <row r="30" spans="1:6" x14ac:dyDescent="0.2">
      <c r="A30" s="10" t="s">
        <v>807</v>
      </c>
      <c r="B30" s="10" t="s">
        <v>806</v>
      </c>
      <c r="C30" s="10" t="s">
        <v>289</v>
      </c>
      <c r="D30" s="108">
        <v>5000000</v>
      </c>
      <c r="E30" s="107">
        <v>19905</v>
      </c>
      <c r="F30" s="10">
        <v>1.6912182863752363</v>
      </c>
    </row>
    <row r="31" spans="1:6" x14ac:dyDescent="0.2">
      <c r="A31" s="10" t="s">
        <v>1858</v>
      </c>
      <c r="B31" s="10" t="s">
        <v>1857</v>
      </c>
      <c r="C31" s="10" t="s">
        <v>280</v>
      </c>
      <c r="D31" s="108">
        <v>1200000</v>
      </c>
      <c r="E31" s="107">
        <v>19584.599999999999</v>
      </c>
      <c r="F31" s="10">
        <v>1.6639956619615397</v>
      </c>
    </row>
    <row r="32" spans="1:6" x14ac:dyDescent="0.2">
      <c r="A32" s="10" t="s">
        <v>1600</v>
      </c>
      <c r="B32" s="10" t="s">
        <v>1599</v>
      </c>
      <c r="C32" s="10" t="s">
        <v>269</v>
      </c>
      <c r="D32" s="108">
        <v>1000000</v>
      </c>
      <c r="E32" s="107">
        <v>19332.5</v>
      </c>
      <c r="F32" s="10">
        <v>1.6425761126023237</v>
      </c>
    </row>
    <row r="33" spans="1:6" x14ac:dyDescent="0.2">
      <c r="A33" s="10" t="s">
        <v>362</v>
      </c>
      <c r="B33" s="10" t="s">
        <v>363</v>
      </c>
      <c r="C33" s="10" t="s">
        <v>292</v>
      </c>
      <c r="D33" s="108">
        <v>14400000</v>
      </c>
      <c r="E33" s="107">
        <v>19303.2</v>
      </c>
      <c r="F33" s="10">
        <v>1.6400866528790989</v>
      </c>
    </row>
    <row r="34" spans="1:6" x14ac:dyDescent="0.2">
      <c r="A34" s="10" t="s">
        <v>392</v>
      </c>
      <c r="B34" s="10" t="s">
        <v>1498</v>
      </c>
      <c r="C34" s="10" t="s">
        <v>277</v>
      </c>
      <c r="D34" s="108">
        <v>121157894</v>
      </c>
      <c r="E34" s="107">
        <v>18718.894623</v>
      </c>
      <c r="F34" s="10">
        <v>1.5904414412031493</v>
      </c>
    </row>
    <row r="35" spans="1:6" x14ac:dyDescent="0.2">
      <c r="A35" s="10" t="s">
        <v>369</v>
      </c>
      <c r="B35" s="10" t="s">
        <v>370</v>
      </c>
      <c r="C35" s="10" t="s">
        <v>301</v>
      </c>
      <c r="D35" s="108">
        <v>6500000</v>
      </c>
      <c r="E35" s="107">
        <v>18931.25</v>
      </c>
      <c r="F35" s="10">
        <v>1.6084841087134487</v>
      </c>
    </row>
    <row r="36" spans="1:6" x14ac:dyDescent="0.2">
      <c r="A36" s="10" t="s">
        <v>389</v>
      </c>
      <c r="B36" s="10" t="s">
        <v>390</v>
      </c>
      <c r="C36" s="10" t="s">
        <v>298</v>
      </c>
      <c r="D36" s="108">
        <v>7500000</v>
      </c>
      <c r="E36" s="107">
        <v>15453.75</v>
      </c>
      <c r="F36" s="10">
        <v>1.3130200750098624</v>
      </c>
    </row>
    <row r="37" spans="1:6" x14ac:dyDescent="0.2">
      <c r="A37" s="10" t="s">
        <v>302</v>
      </c>
      <c r="B37" s="10" t="s">
        <v>303</v>
      </c>
      <c r="C37" s="10" t="s">
        <v>304</v>
      </c>
      <c r="D37" s="108">
        <v>7000000</v>
      </c>
      <c r="E37" s="107">
        <v>14423.5</v>
      </c>
      <c r="F37" s="10">
        <v>1.2254854033425382</v>
      </c>
    </row>
    <row r="38" spans="1:6" x14ac:dyDescent="0.2">
      <c r="A38" s="10" t="s">
        <v>1856</v>
      </c>
      <c r="B38" s="10" t="s">
        <v>1855</v>
      </c>
      <c r="C38" s="10" t="s">
        <v>286</v>
      </c>
      <c r="D38" s="108">
        <v>3072148</v>
      </c>
      <c r="E38" s="107">
        <v>14059.685321999999</v>
      </c>
      <c r="F38" s="10">
        <v>1.194574072707757</v>
      </c>
    </row>
    <row r="39" spans="1:6" x14ac:dyDescent="0.2">
      <c r="A39" s="10" t="s">
        <v>1672</v>
      </c>
      <c r="B39" s="10" t="s">
        <v>1671</v>
      </c>
      <c r="C39" s="10" t="s">
        <v>280</v>
      </c>
      <c r="D39" s="108">
        <v>3636722</v>
      </c>
      <c r="E39" s="107">
        <v>13521.332396</v>
      </c>
      <c r="F39" s="10">
        <v>1.1488331878559703</v>
      </c>
    </row>
    <row r="40" spans="1:6" x14ac:dyDescent="0.2">
      <c r="A40" s="10" t="s">
        <v>307</v>
      </c>
      <c r="B40" s="10" t="s">
        <v>308</v>
      </c>
      <c r="C40" s="10" t="s">
        <v>309</v>
      </c>
      <c r="D40" s="108">
        <v>1700000</v>
      </c>
      <c r="E40" s="107">
        <v>12353.05</v>
      </c>
      <c r="F40" s="10">
        <v>1.0495706632759414</v>
      </c>
    </row>
    <row r="41" spans="1:6" x14ac:dyDescent="0.2">
      <c r="A41" s="10" t="s">
        <v>312</v>
      </c>
      <c r="B41" s="10" t="s">
        <v>313</v>
      </c>
      <c r="C41" s="10" t="s">
        <v>283</v>
      </c>
      <c r="D41" s="108">
        <v>2460000</v>
      </c>
      <c r="E41" s="107">
        <v>12109.35</v>
      </c>
      <c r="F41" s="10">
        <v>1.0288648156803804</v>
      </c>
    </row>
    <row r="42" spans="1:6" x14ac:dyDescent="0.2">
      <c r="A42" s="10" t="s">
        <v>809</v>
      </c>
      <c r="B42" s="10" t="s">
        <v>808</v>
      </c>
      <c r="C42" s="10" t="s">
        <v>274</v>
      </c>
      <c r="D42" s="108">
        <v>3300000</v>
      </c>
      <c r="E42" s="107">
        <v>11746.35</v>
      </c>
      <c r="F42" s="10">
        <v>0.99802270375100521</v>
      </c>
    </row>
    <row r="43" spans="1:6" x14ac:dyDescent="0.2">
      <c r="A43" s="10" t="s">
        <v>1742</v>
      </c>
      <c r="B43" s="10" t="s">
        <v>1741</v>
      </c>
      <c r="C43" s="10" t="s">
        <v>1566</v>
      </c>
      <c r="D43" s="108">
        <v>1200000</v>
      </c>
      <c r="E43" s="107">
        <v>11695.8</v>
      </c>
      <c r="F43" s="10">
        <v>0.99372774849472434</v>
      </c>
    </row>
    <row r="44" spans="1:6" x14ac:dyDescent="0.2">
      <c r="A44" s="10" t="s">
        <v>1607</v>
      </c>
      <c r="B44" s="10" t="s">
        <v>1606</v>
      </c>
      <c r="C44" s="10" t="s">
        <v>329</v>
      </c>
      <c r="D44" s="108">
        <v>1150584</v>
      </c>
      <c r="E44" s="107">
        <v>11509.291751999999</v>
      </c>
      <c r="F44" s="10">
        <v>0.97788116926451041</v>
      </c>
    </row>
    <row r="45" spans="1:6" x14ac:dyDescent="0.2">
      <c r="A45" s="10" t="s">
        <v>1715</v>
      </c>
      <c r="B45" s="10" t="s">
        <v>1714</v>
      </c>
      <c r="C45" s="10" t="s">
        <v>289</v>
      </c>
      <c r="D45" s="108">
        <v>5900000</v>
      </c>
      <c r="E45" s="107">
        <v>10596.4</v>
      </c>
      <c r="F45" s="10">
        <v>0.90031778195159784</v>
      </c>
    </row>
    <row r="46" spans="1:6" x14ac:dyDescent="0.2">
      <c r="A46" s="10" t="s">
        <v>1660</v>
      </c>
      <c r="B46" s="10" t="s">
        <v>1659</v>
      </c>
      <c r="C46" s="10" t="s">
        <v>309</v>
      </c>
      <c r="D46" s="108">
        <v>2016766</v>
      </c>
      <c r="E46" s="107">
        <v>9353.7607079999998</v>
      </c>
      <c r="F46" s="10">
        <v>0.79473756120310368</v>
      </c>
    </row>
    <row r="47" spans="1:6" x14ac:dyDescent="0.2">
      <c r="A47" s="10" t="s">
        <v>1500</v>
      </c>
      <c r="B47" s="10" t="s">
        <v>1499</v>
      </c>
      <c r="C47" s="10" t="s">
        <v>280</v>
      </c>
      <c r="D47" s="108">
        <v>900000</v>
      </c>
      <c r="E47" s="107">
        <v>8254.7999999999993</v>
      </c>
      <c r="F47" s="10">
        <v>0.70136491888321018</v>
      </c>
    </row>
    <row r="48" spans="1:6" x14ac:dyDescent="0.2">
      <c r="A48" s="10" t="s">
        <v>299</v>
      </c>
      <c r="B48" s="10" t="s">
        <v>300</v>
      </c>
      <c r="C48" s="10" t="s">
        <v>301</v>
      </c>
      <c r="D48" s="108">
        <v>2000000</v>
      </c>
      <c r="E48" s="107">
        <v>7597</v>
      </c>
      <c r="F48" s="10">
        <v>0.64547527362937307</v>
      </c>
    </row>
    <row r="49" spans="1:6" x14ac:dyDescent="0.2">
      <c r="A49" s="10" t="s">
        <v>1854</v>
      </c>
      <c r="B49" s="10" t="s">
        <v>1853</v>
      </c>
      <c r="C49" s="10" t="s">
        <v>1566</v>
      </c>
      <c r="D49" s="108">
        <v>20000000</v>
      </c>
      <c r="E49" s="107">
        <v>7520</v>
      </c>
      <c r="F49" s="10">
        <v>0.6389330074625359</v>
      </c>
    </row>
    <row r="50" spans="1:6" x14ac:dyDescent="0.2">
      <c r="A50" s="10" t="s">
        <v>1526</v>
      </c>
      <c r="B50" s="10" t="s">
        <v>1525</v>
      </c>
      <c r="C50" s="10" t="s">
        <v>380</v>
      </c>
      <c r="D50" s="108">
        <v>5500000</v>
      </c>
      <c r="E50" s="107">
        <v>7172</v>
      </c>
      <c r="F50" s="10">
        <v>0.60936536296825905</v>
      </c>
    </row>
    <row r="51" spans="1:6" x14ac:dyDescent="0.2">
      <c r="A51" s="10" t="s">
        <v>1736</v>
      </c>
      <c r="B51" s="10" t="s">
        <v>1735</v>
      </c>
      <c r="C51" s="10" t="s">
        <v>309</v>
      </c>
      <c r="D51" s="108">
        <v>1500000</v>
      </c>
      <c r="E51" s="107">
        <v>7083.75</v>
      </c>
      <c r="F51" s="10">
        <v>0.60186724622509824</v>
      </c>
    </row>
    <row r="52" spans="1:6" x14ac:dyDescent="0.2">
      <c r="A52" s="10" t="s">
        <v>330</v>
      </c>
      <c r="B52" s="10" t="s">
        <v>331</v>
      </c>
      <c r="C52" s="10" t="s">
        <v>264</v>
      </c>
      <c r="D52" s="108">
        <v>9020000</v>
      </c>
      <c r="E52" s="107">
        <v>6981.48</v>
      </c>
      <c r="F52" s="10">
        <v>0.59317792725259899</v>
      </c>
    </row>
    <row r="53" spans="1:6" x14ac:dyDescent="0.2">
      <c r="A53" s="10" t="s">
        <v>1549</v>
      </c>
      <c r="B53" s="10" t="s">
        <v>1548</v>
      </c>
      <c r="C53" s="10" t="s">
        <v>814</v>
      </c>
      <c r="D53" s="108">
        <v>7500000</v>
      </c>
      <c r="E53" s="107">
        <v>6607.5</v>
      </c>
      <c r="F53" s="10">
        <v>0.56140290516073221</v>
      </c>
    </row>
    <row r="54" spans="1:6" x14ac:dyDescent="0.2">
      <c r="A54" s="10" t="s">
        <v>1487</v>
      </c>
      <c r="B54" s="10" t="s">
        <v>1486</v>
      </c>
      <c r="C54" s="10" t="s">
        <v>277</v>
      </c>
      <c r="D54" s="108">
        <v>42000000</v>
      </c>
      <c r="E54" s="107">
        <v>6489</v>
      </c>
      <c r="F54" s="10">
        <v>0.55133461242345683</v>
      </c>
    </row>
    <row r="55" spans="1:6" x14ac:dyDescent="0.2">
      <c r="A55" s="10" t="s">
        <v>1852</v>
      </c>
      <c r="B55" s="10" t="s">
        <v>1851</v>
      </c>
      <c r="C55" s="10" t="s">
        <v>380</v>
      </c>
      <c r="D55" s="108">
        <v>6500000</v>
      </c>
      <c r="E55" s="107">
        <v>6353.75</v>
      </c>
      <c r="F55" s="10">
        <v>0.53984316438365532</v>
      </c>
    </row>
    <row r="56" spans="1:6" x14ac:dyDescent="0.2">
      <c r="A56" s="10" t="s">
        <v>320</v>
      </c>
      <c r="B56" s="10" t="s">
        <v>321</v>
      </c>
      <c r="C56" s="10" t="s">
        <v>322</v>
      </c>
      <c r="D56" s="108">
        <v>5572001</v>
      </c>
      <c r="E56" s="107">
        <v>6313.0771329999998</v>
      </c>
      <c r="F56" s="10">
        <v>0.53638741475141671</v>
      </c>
    </row>
    <row r="57" spans="1:6" x14ac:dyDescent="0.2">
      <c r="A57" s="10" t="s">
        <v>1756</v>
      </c>
      <c r="B57" s="10" t="s">
        <v>1755</v>
      </c>
      <c r="C57" s="10" t="s">
        <v>1639</v>
      </c>
      <c r="D57" s="108">
        <v>500000</v>
      </c>
      <c r="E57" s="107">
        <v>6082.5</v>
      </c>
      <c r="F57" s="10">
        <v>0.51679654493229721</v>
      </c>
    </row>
    <row r="58" spans="1:6" x14ac:dyDescent="0.2">
      <c r="A58" s="10" t="s">
        <v>1732</v>
      </c>
      <c r="B58" s="10" t="s">
        <v>1731</v>
      </c>
      <c r="C58" s="10" t="s">
        <v>375</v>
      </c>
      <c r="D58" s="108">
        <v>6000000</v>
      </c>
      <c r="E58" s="107">
        <v>5001</v>
      </c>
      <c r="F58" s="10">
        <v>0.42490744286172105</v>
      </c>
    </row>
    <row r="59" spans="1:6" x14ac:dyDescent="0.2">
      <c r="A59" s="10" t="s">
        <v>392</v>
      </c>
      <c r="B59" s="10" t="s">
        <v>1545</v>
      </c>
      <c r="C59" s="10" t="s">
        <v>277</v>
      </c>
      <c r="D59" s="108">
        <v>4310447</v>
      </c>
      <c r="E59" s="107">
        <v>4323.3783409999996</v>
      </c>
      <c r="F59" s="10">
        <v>0.36733366034754245</v>
      </c>
    </row>
    <row r="60" spans="1:6" x14ac:dyDescent="0.2">
      <c r="A60" s="10" t="s">
        <v>1553</v>
      </c>
      <c r="B60" s="10" t="s">
        <v>1552</v>
      </c>
      <c r="C60" s="10" t="s">
        <v>309</v>
      </c>
      <c r="D60" s="108">
        <v>208860</v>
      </c>
      <c r="E60" s="107">
        <v>4124.7761399999999</v>
      </c>
      <c r="F60" s="10">
        <v>0.35045952449998802</v>
      </c>
    </row>
    <row r="61" spans="1:6" x14ac:dyDescent="0.2">
      <c r="A61" s="10" t="s">
        <v>1744</v>
      </c>
      <c r="B61" s="10" t="s">
        <v>1743</v>
      </c>
      <c r="C61" s="10" t="s">
        <v>1642</v>
      </c>
      <c r="D61" s="108">
        <v>74137</v>
      </c>
      <c r="E61" s="107">
        <v>3048.4022344999998</v>
      </c>
      <c r="F61" s="10">
        <v>0.25900595846337759</v>
      </c>
    </row>
    <row r="62" spans="1:6" x14ac:dyDescent="0.2">
      <c r="A62" s="10" t="s">
        <v>1609</v>
      </c>
      <c r="B62" s="10" t="s">
        <v>1608</v>
      </c>
      <c r="C62" s="10" t="s">
        <v>380</v>
      </c>
      <c r="D62" s="108">
        <v>400000</v>
      </c>
      <c r="E62" s="107">
        <v>886.6</v>
      </c>
      <c r="F62" s="10">
        <v>7.5329521863867599E-2</v>
      </c>
    </row>
    <row r="63" spans="1:6" x14ac:dyDescent="0.2">
      <c r="A63" s="11" t="s">
        <v>45</v>
      </c>
      <c r="B63" s="10"/>
      <c r="C63" s="10"/>
      <c r="D63" s="10"/>
      <c r="E63" s="28">
        <f xml:space="preserve"> SUM(E8:E62)</f>
        <v>1129788.8041455001</v>
      </c>
      <c r="F63" s="11">
        <f>SUM(F8:F62)</f>
        <v>95.991935961460925</v>
      </c>
    </row>
    <row r="64" spans="1:6" x14ac:dyDescent="0.2">
      <c r="A64" s="10"/>
      <c r="B64" s="10"/>
      <c r="C64" s="10"/>
      <c r="D64" s="10"/>
      <c r="E64" s="107"/>
      <c r="F64" s="10"/>
    </row>
    <row r="65" spans="1:6" x14ac:dyDescent="0.2">
      <c r="A65" s="11" t="s">
        <v>1544</v>
      </c>
      <c r="B65" s="10"/>
      <c r="C65" s="10"/>
      <c r="D65" s="10"/>
      <c r="E65" s="107"/>
      <c r="F65" s="10"/>
    </row>
    <row r="66" spans="1:6" x14ac:dyDescent="0.2">
      <c r="A66" s="10" t="s">
        <v>392</v>
      </c>
      <c r="B66" s="10" t="s">
        <v>1539</v>
      </c>
      <c r="C66" s="10" t="s">
        <v>380</v>
      </c>
      <c r="D66" s="108">
        <v>73500</v>
      </c>
      <c r="E66" s="107">
        <v>7.3499999999999998E-3</v>
      </c>
      <c r="F66" s="121" t="s">
        <v>1538</v>
      </c>
    </row>
    <row r="67" spans="1:6" x14ac:dyDescent="0.2">
      <c r="A67" s="10" t="s">
        <v>392</v>
      </c>
      <c r="B67" s="10" t="s">
        <v>1850</v>
      </c>
      <c r="C67" s="10" t="s">
        <v>269</v>
      </c>
      <c r="D67" s="108">
        <v>45000</v>
      </c>
      <c r="E67" s="107">
        <v>4.4999999999999997E-3</v>
      </c>
      <c r="F67" s="121" t="s">
        <v>1538</v>
      </c>
    </row>
    <row r="68" spans="1:6" x14ac:dyDescent="0.2">
      <c r="A68" s="10" t="s">
        <v>1542</v>
      </c>
      <c r="B68" s="10" t="s">
        <v>1541</v>
      </c>
      <c r="C68" s="10" t="s">
        <v>1540</v>
      </c>
      <c r="D68" s="108">
        <v>38000</v>
      </c>
      <c r="E68" s="107">
        <v>3.8E-3</v>
      </c>
      <c r="F68" s="121" t="s">
        <v>1538</v>
      </c>
    </row>
    <row r="69" spans="1:6" x14ac:dyDescent="0.2">
      <c r="A69" s="11" t="s">
        <v>45</v>
      </c>
      <c r="B69" s="10"/>
      <c r="C69" s="10"/>
      <c r="D69" s="10"/>
      <c r="E69" s="28">
        <f>SUM(E66:E68)</f>
        <v>1.5650000000000001E-2</v>
      </c>
      <c r="F69" s="11">
        <f>SUM(F66:F68)</f>
        <v>0</v>
      </c>
    </row>
    <row r="70" spans="1:6" x14ac:dyDescent="0.2">
      <c r="A70" s="10"/>
      <c r="B70" s="10"/>
      <c r="C70" s="10"/>
      <c r="D70" s="10"/>
      <c r="E70" s="107"/>
      <c r="F70" s="10"/>
    </row>
    <row r="71" spans="1:6" x14ac:dyDescent="0.2">
      <c r="A71" s="11" t="s">
        <v>45</v>
      </c>
      <c r="B71" s="10"/>
      <c r="C71" s="10"/>
      <c r="D71" s="10"/>
      <c r="E71" s="28">
        <v>1129788.8197955</v>
      </c>
      <c r="F71" s="11">
        <v>95.991937291155281</v>
      </c>
    </row>
    <row r="72" spans="1:6" x14ac:dyDescent="0.2">
      <c r="A72" s="10"/>
      <c r="B72" s="10"/>
      <c r="C72" s="10"/>
      <c r="D72" s="10"/>
      <c r="E72" s="10"/>
      <c r="F72" s="10"/>
    </row>
    <row r="73" spans="1:6" x14ac:dyDescent="0.2">
      <c r="A73" s="11" t="s">
        <v>46</v>
      </c>
      <c r="B73" s="10"/>
      <c r="C73" s="10"/>
      <c r="D73" s="10"/>
      <c r="E73" s="28">
        <v>47173.3831536</v>
      </c>
      <c r="F73" s="11">
        <v>4.01</v>
      </c>
    </row>
    <row r="74" spans="1:6" x14ac:dyDescent="0.2">
      <c r="A74" s="10"/>
      <c r="B74" s="10"/>
      <c r="C74" s="10"/>
      <c r="D74" s="10"/>
      <c r="E74" s="10"/>
      <c r="F74" s="10"/>
    </row>
    <row r="75" spans="1:6" x14ac:dyDescent="0.2">
      <c r="A75" s="13" t="s">
        <v>47</v>
      </c>
      <c r="B75" s="7"/>
      <c r="C75" s="7"/>
      <c r="D75" s="7"/>
      <c r="E75" s="106">
        <v>1176962.2029490999</v>
      </c>
      <c r="F75" s="13">
        <f xml:space="preserve"> ROUND(SUM(F71:F74),2)</f>
        <v>100</v>
      </c>
    </row>
    <row r="76" spans="1:6" x14ac:dyDescent="0.2">
      <c r="A76" s="2" t="s">
        <v>800</v>
      </c>
      <c r="F76" s="20" t="s">
        <v>1537</v>
      </c>
    </row>
    <row r="78" spans="1:6" x14ac:dyDescent="0.2">
      <c r="A78" s="1" t="s">
        <v>48</v>
      </c>
      <c r="B78" s="3"/>
      <c r="C78" s="3"/>
      <c r="D78" s="3"/>
    </row>
    <row r="79" spans="1:6" x14ac:dyDescent="0.2">
      <c r="A79" s="1" t="s">
        <v>49</v>
      </c>
      <c r="B79" s="3"/>
      <c r="C79" s="3"/>
      <c r="D79" s="3"/>
    </row>
    <row r="80" spans="1:6" x14ac:dyDescent="0.2">
      <c r="A80" s="1" t="s">
        <v>50</v>
      </c>
      <c r="B80" s="3"/>
      <c r="C80" s="3"/>
      <c r="D80" s="3"/>
    </row>
    <row r="81" spans="1:6" x14ac:dyDescent="0.2">
      <c r="A81" s="3" t="s">
        <v>851</v>
      </c>
      <c r="B81" s="3"/>
      <c r="C81" s="3"/>
      <c r="D81" s="14">
        <v>550.36369999999999</v>
      </c>
      <c r="E81" s="14"/>
      <c r="F81" s="14"/>
    </row>
    <row r="82" spans="1:6" x14ac:dyDescent="0.2">
      <c r="A82" s="3" t="s">
        <v>859</v>
      </c>
      <c r="B82" s="3"/>
      <c r="C82" s="3"/>
      <c r="D82" s="14">
        <v>36.2926</v>
      </c>
      <c r="E82" s="14"/>
      <c r="F82" s="14"/>
    </row>
    <row r="83" spans="1:6" x14ac:dyDescent="0.2">
      <c r="A83" s="3" t="s">
        <v>853</v>
      </c>
      <c r="B83" s="3"/>
      <c r="C83" s="3"/>
      <c r="D83" s="14">
        <v>581.65710000000001</v>
      </c>
      <c r="E83" s="14"/>
      <c r="F83" s="14"/>
    </row>
    <row r="84" spans="1:6" x14ac:dyDescent="0.2">
      <c r="A84" s="3" t="s">
        <v>861</v>
      </c>
      <c r="B84" s="3"/>
      <c r="C84" s="3"/>
      <c r="D84" s="14">
        <v>38.808</v>
      </c>
      <c r="E84" s="14"/>
      <c r="F84" s="14"/>
    </row>
    <row r="85" spans="1:6" x14ac:dyDescent="0.2">
      <c r="A85" s="3"/>
      <c r="B85" s="3"/>
      <c r="C85" s="3"/>
      <c r="D85" s="14"/>
    </row>
    <row r="86" spans="1:6" x14ac:dyDescent="0.2">
      <c r="A86" s="1" t="s">
        <v>54</v>
      </c>
      <c r="B86" s="3"/>
      <c r="C86" s="3"/>
      <c r="D86" s="3"/>
    </row>
    <row r="87" spans="1:6" x14ac:dyDescent="0.2">
      <c r="A87" s="3" t="s">
        <v>851</v>
      </c>
      <c r="B87" s="3"/>
      <c r="C87" s="3"/>
      <c r="D87" s="14">
        <v>599.17330000000004</v>
      </c>
      <c r="E87" s="14"/>
      <c r="F87" s="14"/>
    </row>
    <row r="88" spans="1:6" x14ac:dyDescent="0.2">
      <c r="A88" s="3" t="s">
        <v>859</v>
      </c>
      <c r="B88" s="3"/>
      <c r="C88" s="3"/>
      <c r="D88" s="14">
        <v>36.5884</v>
      </c>
      <c r="E88" s="14"/>
      <c r="F88" s="14"/>
    </row>
    <row r="89" spans="1:6" x14ac:dyDescent="0.2">
      <c r="A89" s="3" t="s">
        <v>853</v>
      </c>
      <c r="B89" s="3"/>
      <c r="C89" s="3"/>
      <c r="D89" s="14">
        <v>636.2568</v>
      </c>
      <c r="E89" s="14"/>
      <c r="F89" s="14"/>
    </row>
    <row r="90" spans="1:6" x14ac:dyDescent="0.2">
      <c r="A90" s="3" t="s">
        <v>861</v>
      </c>
      <c r="B90" s="3"/>
      <c r="C90" s="3"/>
      <c r="D90" s="14">
        <v>39.5227</v>
      </c>
      <c r="E90" s="14"/>
      <c r="F90" s="14"/>
    </row>
    <row r="91" spans="1:6" x14ac:dyDescent="0.2">
      <c r="A91" s="3"/>
      <c r="B91" s="3"/>
      <c r="C91" s="3"/>
      <c r="D91" s="3"/>
    </row>
    <row r="92" spans="1:6" x14ac:dyDescent="0.2">
      <c r="A92" s="1" t="s">
        <v>55</v>
      </c>
      <c r="B92" s="3"/>
      <c r="C92" s="3"/>
      <c r="D92" s="15" t="s">
        <v>392</v>
      </c>
    </row>
    <row r="93" spans="1:6" x14ac:dyDescent="0.2">
      <c r="A93" s="32" t="s">
        <v>854</v>
      </c>
      <c r="B93" s="33"/>
      <c r="C93" s="92" t="s">
        <v>855</v>
      </c>
      <c r="D93" s="93"/>
    </row>
    <row r="94" spans="1:6" x14ac:dyDescent="0.2">
      <c r="A94" s="105"/>
      <c r="B94" s="104"/>
      <c r="C94" s="34" t="s">
        <v>856</v>
      </c>
      <c r="D94" s="34" t="s">
        <v>857</v>
      </c>
    </row>
    <row r="95" spans="1:6" x14ac:dyDescent="0.2">
      <c r="A95" s="103" t="s">
        <v>859</v>
      </c>
      <c r="B95" s="102"/>
      <c r="C95" s="101">
        <v>2.4348732925000003</v>
      </c>
      <c r="D95" s="101">
        <v>2.4348732925000003</v>
      </c>
    </row>
    <row r="96" spans="1:6" x14ac:dyDescent="0.2">
      <c r="A96" s="103" t="s">
        <v>861</v>
      </c>
      <c r="B96" s="102"/>
      <c r="C96" s="101">
        <v>2.4348732925000003</v>
      </c>
      <c r="D96" s="101">
        <v>2.4348732925000003</v>
      </c>
    </row>
    <row r="97" spans="1:4" x14ac:dyDescent="0.2">
      <c r="A97" s="1"/>
      <c r="B97" s="3"/>
      <c r="C97" s="3"/>
      <c r="D97" s="15"/>
    </row>
    <row r="98" spans="1:4" x14ac:dyDescent="0.2">
      <c r="A98" s="17" t="s">
        <v>1481</v>
      </c>
      <c r="B98" s="3"/>
      <c r="C98" s="3"/>
      <c r="D98" s="100">
        <v>0.12145307773547777</v>
      </c>
    </row>
    <row r="99" spans="1:4" x14ac:dyDescent="0.2">
      <c r="A99" s="3"/>
      <c r="B99" s="3"/>
      <c r="C99" s="3"/>
      <c r="D99" s="3"/>
    </row>
    <row r="100" spans="1:4" x14ac:dyDescent="0.2">
      <c r="A100" s="3"/>
      <c r="B100" s="3"/>
      <c r="C100" s="3"/>
      <c r="D100" s="3"/>
    </row>
    <row r="101" spans="1:4" x14ac:dyDescent="0.2">
      <c r="A101" s="3"/>
      <c r="B101" s="3"/>
      <c r="C101" s="3"/>
      <c r="D101" s="3"/>
    </row>
    <row r="102" spans="1:4" x14ac:dyDescent="0.2">
      <c r="A102" s="3"/>
      <c r="B102" s="3"/>
      <c r="C102" s="3"/>
      <c r="D102" s="3"/>
    </row>
    <row r="103" spans="1:4" x14ac:dyDescent="0.2">
      <c r="A103" s="3"/>
      <c r="B103" s="3"/>
      <c r="C103" s="3"/>
      <c r="D103" s="3"/>
    </row>
    <row r="104" spans="1:4" x14ac:dyDescent="0.2">
      <c r="A104" s="3"/>
      <c r="B104" s="3"/>
      <c r="C104" s="3"/>
      <c r="D104" s="3"/>
    </row>
  </sheetData>
  <mergeCells count="3">
    <mergeCell ref="A1:F1"/>
    <mergeCell ref="C93:D93"/>
    <mergeCell ref="A94:B9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6406F9-266F-4BA4-9F4E-61E3088EF3A2}"/>
</file>

<file path=customXml/itemProps2.xml><?xml version="1.0" encoding="utf-8"?>
<ds:datastoreItem xmlns:ds="http://schemas.openxmlformats.org/officeDocument/2006/customXml" ds:itemID="{F3BC38C0-7478-4B03-88BF-D7410D82A693}"/>
</file>

<file path=customXml/itemProps3.xml><?xml version="1.0" encoding="utf-8"?>
<ds:datastoreItem xmlns:ds="http://schemas.openxmlformats.org/officeDocument/2006/customXml" ds:itemID="{3600A685-DB94-4047-9481-C48BF5878E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63</vt:i4>
      </vt:variant>
      <vt:variant>
        <vt:lpstr>Named Ranges</vt:lpstr>
      </vt:variant>
      <vt:variant>
        <vt:i4>2</vt:i4>
      </vt:variant>
    </vt:vector>
  </HeadingPairs>
  <TitlesOfParts>
    <vt:vector size="65" baseType="lpstr">
      <vt:lpstr>TIVF</vt:lpstr>
      <vt:lpstr>FITX</vt:lpstr>
      <vt:lpstr>FITF</vt:lpstr>
      <vt:lpstr>FISMF</vt:lpstr>
      <vt:lpstr>FIPF</vt:lpstr>
      <vt:lpstr>FIOF</vt:lpstr>
      <vt:lpstr>FIFEF</vt:lpstr>
      <vt:lpstr>TIEIF</vt:lpstr>
      <vt:lpstr>FIEF</vt:lpstr>
      <vt:lpstr>FIEAF</vt:lpstr>
      <vt:lpstr>FIBF</vt:lpstr>
      <vt:lpstr>FBIF</vt:lpstr>
      <vt:lpstr>FAEF</vt:lpstr>
      <vt:lpstr>FIIF-NSE</vt:lpstr>
      <vt:lpstr>FEGF</vt:lpstr>
      <vt:lpstr>FIUS</vt:lpstr>
      <vt:lpstr>FIMAS</vt:lpstr>
      <vt:lpstr>FF</vt:lpstr>
      <vt:lpstr>FIFOF-50's+</vt:lpstr>
      <vt:lpstr>FIFOF-50's</vt:lpstr>
      <vt:lpstr>FIFOF-40's</vt:lpstr>
      <vt:lpstr>FIFOF-30's</vt:lpstr>
      <vt:lpstr>FIFOF-20's</vt:lpstr>
      <vt:lpstr>FIPP</vt:lpstr>
      <vt:lpstr>FIEHF</vt:lpstr>
      <vt:lpstr>FIESF</vt:lpstr>
      <vt:lpstr>FIDHY</vt:lpstr>
      <vt:lpstr>TIIOF</vt:lpstr>
      <vt:lpstr>FIUBF</vt:lpstr>
      <vt:lpstr>FISTIP</vt:lpstr>
      <vt:lpstr>FISF</vt:lpstr>
      <vt:lpstr>FILF</vt:lpstr>
      <vt:lpstr>FILDF</vt:lpstr>
      <vt:lpstr>FIGSF</vt:lpstr>
      <vt:lpstr>FIFRF</vt:lpstr>
      <vt:lpstr>FIDA</vt:lpstr>
      <vt:lpstr>FICRF</vt:lpstr>
      <vt:lpstr>FICDF</vt:lpstr>
      <vt:lpstr>FBPF</vt:lpstr>
      <vt:lpstr>FMPS6C</vt:lpstr>
      <vt:lpstr>FMPS5F</vt:lpstr>
      <vt:lpstr>FMPS5E</vt:lpstr>
      <vt:lpstr>FMPS5D</vt:lpstr>
      <vt:lpstr>FMPS5C</vt:lpstr>
      <vt:lpstr>FMPS5B</vt:lpstr>
      <vt:lpstr>FMPS5A</vt:lpstr>
      <vt:lpstr>FMPS4F</vt:lpstr>
      <vt:lpstr>FMPS4E</vt:lpstr>
      <vt:lpstr>FMPS4D</vt:lpstr>
      <vt:lpstr>FMPS4C</vt:lpstr>
      <vt:lpstr>FMPS4B</vt:lpstr>
      <vt:lpstr>FMPS4A</vt:lpstr>
      <vt:lpstr>FMPS3F</vt:lpstr>
      <vt:lpstr>FMPS3E</vt:lpstr>
      <vt:lpstr>FMPS3D</vt:lpstr>
      <vt:lpstr>FMPS3C</vt:lpstr>
      <vt:lpstr>FMPS3B</vt:lpstr>
      <vt:lpstr>FMPS3A</vt:lpstr>
      <vt:lpstr>FMPS2C</vt:lpstr>
      <vt:lpstr>FMPS2B</vt:lpstr>
      <vt:lpstr>FMPS2A</vt:lpstr>
      <vt:lpstr>FMPS1B</vt:lpstr>
      <vt:lpstr>FMPS1A</vt:lpstr>
      <vt:lpstr>MARVAL</vt:lpstr>
      <vt:lpstr>NAWP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Jain, Sachin</dc:creator>
  <cp:lastModifiedBy>Jain, Sachin</cp:lastModifiedBy>
  <dcterms:created xsi:type="dcterms:W3CDTF">2019-05-03T05:21:05Z</dcterms:created>
  <dcterms:modified xsi:type="dcterms:W3CDTF">2019-05-09T10:20:03Z</dcterms:modified>
</cp:coreProperties>
</file>