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tabRatio="816" firstSheet="10" activeTab="20"/>
  </bookViews>
  <sheets>
    <sheet name="ELSS " sheetId="1" r:id="rId1"/>
    <sheet name="GROWTH" sheetId="2" r:id="rId2"/>
    <sheet name="INFRASTRUCTURE" sheetId="10" r:id="rId3"/>
    <sheet name="PSU EQUITY" sheetId="12" r:id="rId4"/>
    <sheet name="Banking and Fin Serv" sheetId="13" r:id="rId5"/>
    <sheet name="Equity Trigger Fund -SR I" sheetId="21" r:id="rId6"/>
    <sheet name="BALANCE" sheetId="3" r:id="rId7"/>
    <sheet name="MIP" sheetId="4" r:id="rId8"/>
    <sheet name="GILT" sheetId="5" r:id="rId9"/>
    <sheet name="INCOME" sheetId="6" r:id="rId10"/>
    <sheet name="LIQUID " sheetId="7" r:id="rId11"/>
    <sheet name="TREASURY " sheetId="8" r:id="rId12"/>
    <sheet name="PSU BOND" sheetId="9" r:id="rId13"/>
    <sheet name="SHORT TERM " sheetId="11" r:id="rId14"/>
    <sheet name="Dynamic Bond" sheetId="14" r:id="rId15"/>
    <sheet name="FMP- SR E" sheetId="15" r:id="rId16"/>
    <sheet name="FMP- SR J" sheetId="16" r:id="rId17"/>
    <sheet name="FMP- SR K" sheetId="17" r:id="rId18"/>
    <sheet name="FMP- SR L" sheetId="18" r:id="rId19"/>
    <sheet name="FMP- SR M" sheetId="19" r:id="rId20"/>
    <sheet name="FMP- SR N" sheetId="20" r:id="rId21"/>
  </sheets>
  <calcPr calcId="145621"/>
</workbook>
</file>

<file path=xl/calcChain.xml><?xml version="1.0" encoding="utf-8"?>
<calcChain xmlns="http://schemas.openxmlformats.org/spreadsheetml/2006/main">
  <c r="K31" i="4" l="1"/>
  <c r="K30" i="1"/>
  <c r="G47" i="7" l="1"/>
  <c r="F47" i="7"/>
  <c r="G56" i="21" l="1"/>
  <c r="F56" i="21"/>
  <c r="G52" i="21"/>
  <c r="F52" i="21"/>
  <c r="G48" i="21"/>
  <c r="F48" i="21"/>
  <c r="F57" i="21" s="1"/>
  <c r="G21" i="20"/>
  <c r="F21" i="20"/>
  <c r="G17" i="20"/>
  <c r="F17" i="20"/>
  <c r="G14" i="20"/>
  <c r="F14" i="20"/>
  <c r="G21" i="19"/>
  <c r="F21" i="19"/>
  <c r="G17" i="19"/>
  <c r="F17" i="19"/>
  <c r="G14" i="19"/>
  <c r="F14" i="19"/>
  <c r="F22" i="19" s="1"/>
  <c r="G20" i="18"/>
  <c r="F20" i="18"/>
  <c r="G16" i="18"/>
  <c r="F16" i="18"/>
  <c r="G13" i="18"/>
  <c r="F13" i="18"/>
  <c r="G25" i="17"/>
  <c r="F25" i="17"/>
  <c r="G21" i="17"/>
  <c r="F21" i="17"/>
  <c r="G17" i="17"/>
  <c r="F17" i="17"/>
  <c r="G13" i="17"/>
  <c r="G26" i="17" s="1"/>
  <c r="F13" i="17"/>
  <c r="F26" i="17" s="1"/>
  <c r="G18" i="16"/>
  <c r="F18" i="16"/>
  <c r="G14" i="16"/>
  <c r="F14" i="16"/>
  <c r="G11" i="16"/>
  <c r="F11" i="16"/>
  <c r="F19" i="16" s="1"/>
  <c r="G22" i="15"/>
  <c r="F22" i="15"/>
  <c r="G18" i="15"/>
  <c r="F18" i="15"/>
  <c r="G15" i="15"/>
  <c r="G23" i="15" s="1"/>
  <c r="F15" i="15"/>
  <c r="G25" i="14"/>
  <c r="F25" i="14"/>
  <c r="G21" i="14"/>
  <c r="F21" i="14"/>
  <c r="G18" i="14"/>
  <c r="F18" i="14"/>
  <c r="G13" i="14"/>
  <c r="F13" i="14"/>
  <c r="G37" i="13"/>
  <c r="F37" i="13"/>
  <c r="G33" i="13"/>
  <c r="F33" i="13"/>
  <c r="G29" i="13"/>
  <c r="G38" i="13" s="1"/>
  <c r="F29" i="13"/>
  <c r="F38" i="13" s="1"/>
  <c r="G45" i="12"/>
  <c r="F45" i="12"/>
  <c r="G41" i="12"/>
  <c r="F41" i="12"/>
  <c r="G37" i="12"/>
  <c r="G46" i="12" s="1"/>
  <c r="F37" i="12"/>
  <c r="G34" i="11"/>
  <c r="F34" i="11"/>
  <c r="G30" i="11"/>
  <c r="F30" i="11"/>
  <c r="G27" i="11"/>
  <c r="F27" i="11"/>
  <c r="G15" i="11"/>
  <c r="F15" i="11"/>
  <c r="G10" i="11"/>
  <c r="F10" i="11"/>
  <c r="F35" i="11" s="1"/>
  <c r="G50" i="10"/>
  <c r="F50" i="10"/>
  <c r="G46" i="10"/>
  <c r="F46" i="10"/>
  <c r="G42" i="10"/>
  <c r="F42" i="10"/>
  <c r="G35" i="9"/>
  <c r="F35" i="9"/>
  <c r="G31" i="9"/>
  <c r="F31" i="9"/>
  <c r="G28" i="9"/>
  <c r="F28" i="9"/>
  <c r="G18" i="9"/>
  <c r="F18" i="9"/>
  <c r="G11" i="9"/>
  <c r="G36" i="9" s="1"/>
  <c r="F11" i="9"/>
  <c r="F36" i="9" s="1"/>
  <c r="G60" i="8"/>
  <c r="F60" i="8"/>
  <c r="G56" i="8"/>
  <c r="F56" i="8"/>
  <c r="G53" i="8"/>
  <c r="F53" i="8"/>
  <c r="G48" i="8"/>
  <c r="F48" i="8"/>
  <c r="G30" i="8"/>
  <c r="F30" i="8"/>
  <c r="G17" i="8"/>
  <c r="F17" i="8"/>
  <c r="F61" i="8" s="1"/>
  <c r="G51" i="7"/>
  <c r="F51" i="7"/>
  <c r="F52" i="7" s="1"/>
  <c r="G44" i="7"/>
  <c r="F44" i="7"/>
  <c r="G37" i="7"/>
  <c r="F37" i="7"/>
  <c r="G32" i="7"/>
  <c r="F32" i="7"/>
  <c r="G17" i="7"/>
  <c r="F17" i="7"/>
  <c r="G36" i="6"/>
  <c r="F36" i="6"/>
  <c r="G32" i="6"/>
  <c r="F32" i="6"/>
  <c r="G29" i="6"/>
  <c r="F29" i="6"/>
  <c r="G20" i="6"/>
  <c r="F20" i="6"/>
  <c r="G10" i="6"/>
  <c r="F10" i="6"/>
  <c r="F37" i="6" s="1"/>
  <c r="G23" i="5"/>
  <c r="F23" i="5"/>
  <c r="G19" i="5"/>
  <c r="F19" i="5"/>
  <c r="G16" i="5"/>
  <c r="F16" i="5"/>
  <c r="G76" i="4"/>
  <c r="F76" i="4"/>
  <c r="G72" i="4"/>
  <c r="F72" i="4"/>
  <c r="G69" i="4"/>
  <c r="F69" i="4"/>
  <c r="G60" i="4"/>
  <c r="F60" i="4"/>
  <c r="G53" i="4"/>
  <c r="F53" i="4"/>
  <c r="G47" i="4"/>
  <c r="F47" i="4"/>
  <c r="F77" i="4" s="1"/>
  <c r="G121" i="3"/>
  <c r="F121" i="3"/>
  <c r="G117" i="3"/>
  <c r="F117" i="3"/>
  <c r="G114" i="3"/>
  <c r="F114" i="3"/>
  <c r="G106" i="3"/>
  <c r="F106" i="3"/>
  <c r="G99" i="3"/>
  <c r="F99" i="3"/>
  <c r="G95" i="3"/>
  <c r="F95" i="3"/>
  <c r="G89" i="3"/>
  <c r="G122" i="3" s="1"/>
  <c r="F89" i="3"/>
  <c r="F122" i="3" s="1"/>
  <c r="G80" i="2"/>
  <c r="F80" i="2"/>
  <c r="G76" i="2"/>
  <c r="F76" i="2"/>
  <c r="G72" i="2"/>
  <c r="F72" i="2"/>
  <c r="G67" i="2"/>
  <c r="F67" i="2"/>
  <c r="F81" i="2" s="1"/>
  <c r="G74" i="1"/>
  <c r="F74" i="1"/>
  <c r="G70" i="1"/>
  <c r="F70" i="1"/>
  <c r="G67" i="1"/>
  <c r="F67" i="1"/>
  <c r="G62" i="1"/>
  <c r="G75" i="1" s="1"/>
  <c r="F62" i="1"/>
  <c r="F75" i="1" s="1"/>
  <c r="F26" i="14" l="1"/>
  <c r="G22" i="19"/>
  <c r="F21" i="18"/>
  <c r="F23" i="15"/>
  <c r="G57" i="21"/>
  <c r="F22" i="20"/>
  <c r="G22" i="20"/>
  <c r="G21" i="18"/>
  <c r="G19" i="16"/>
  <c r="G26" i="14"/>
  <c r="F46" i="12"/>
  <c r="G35" i="11"/>
  <c r="F51" i="10"/>
  <c r="G51" i="10"/>
  <c r="G61" i="8"/>
  <c r="G37" i="6"/>
  <c r="G24" i="5"/>
  <c r="F24" i="5"/>
  <c r="G77" i="4"/>
  <c r="G81" i="2"/>
  <c r="G52" i="7"/>
</calcChain>
</file>

<file path=xl/sharedStrings.xml><?xml version="1.0" encoding="utf-8"?>
<sst xmlns="http://schemas.openxmlformats.org/spreadsheetml/2006/main" count="2318" uniqueCount="570">
  <si>
    <t>BARODA PIONEER ELSS96 FUND</t>
  </si>
  <si>
    <t xml:space="preserve">  </t>
  </si>
  <si>
    <t>Portfolio as on December 31, 2014</t>
  </si>
  <si>
    <t>Sr. No.</t>
  </si>
  <si>
    <t>Name of Instrument</t>
  </si>
  <si>
    <t>Rating / Industry</t>
  </si>
  <si>
    <t>Market value (Rs. In lakhs)</t>
  </si>
  <si>
    <t>% to Net Assets</t>
  </si>
  <si>
    <t>ISIN</t>
  </si>
  <si>
    <t>EQUITY &amp; EQUITY RELATED</t>
  </si>
  <si>
    <t>Listed / awaiting listing on the stock exchanges</t>
  </si>
  <si>
    <t>HDFC Bank Limited</t>
  </si>
  <si>
    <t>Banks</t>
  </si>
  <si>
    <t>INE040A01026</t>
  </si>
  <si>
    <t>Infosys Limited</t>
  </si>
  <si>
    <t>Software</t>
  </si>
  <si>
    <t>Sector / Rating</t>
  </si>
  <si>
    <t>Percent</t>
  </si>
  <si>
    <t>INE009A01021</t>
  </si>
  <si>
    <t>ICICI Bank Limited</t>
  </si>
  <si>
    <t>INE090A01021</t>
  </si>
  <si>
    <t>Tata Consultancy Services Limited</t>
  </si>
  <si>
    <t>INE467B01029</t>
  </si>
  <si>
    <t>Alstom T&amp;D India Limited</t>
  </si>
  <si>
    <t>Industrial Capital Goods</t>
  </si>
  <si>
    <t>Industrial Products</t>
  </si>
  <si>
    <t>INE200A01026</t>
  </si>
  <si>
    <t>Tech Mahindra Limited</t>
  </si>
  <si>
    <t>Auto</t>
  </si>
  <si>
    <t>INE669C01028</t>
  </si>
  <si>
    <t>Sun Pharmaceuticals Industries Limited</t>
  </si>
  <si>
    <t>Pharmaceuticals</t>
  </si>
  <si>
    <t>INE044A01036</t>
  </si>
  <si>
    <t>The Federal Bank  Limited</t>
  </si>
  <si>
    <t>INE171A01029</t>
  </si>
  <si>
    <t>Eicher Motors Limited</t>
  </si>
  <si>
    <t>Auto Ancillaries</t>
  </si>
  <si>
    <t>INE066A01013</t>
  </si>
  <si>
    <t>Larsen &amp; Toubro Limited</t>
  </si>
  <si>
    <t>Construction Project</t>
  </si>
  <si>
    <t>Consumer Non Durables</t>
  </si>
  <si>
    <t>INE018A01030</t>
  </si>
  <si>
    <t>IndusInd Bank Limited</t>
  </si>
  <si>
    <t>Consumer Durables</t>
  </si>
  <si>
    <t>INE095A01012</t>
  </si>
  <si>
    <t>FAG Bearings India Limited</t>
  </si>
  <si>
    <t>Finance</t>
  </si>
  <si>
    <t>INE513A01014</t>
  </si>
  <si>
    <t>Bata India Limited</t>
  </si>
  <si>
    <t>INE176A01010</t>
  </si>
  <si>
    <t>Maruti Suzuki India Limited</t>
  </si>
  <si>
    <t>Cement</t>
  </si>
  <si>
    <t>INE585B01010</t>
  </si>
  <si>
    <t>Crompton  Greaves Limited</t>
  </si>
  <si>
    <t>Chemicals</t>
  </si>
  <si>
    <t>INE067A01029</t>
  </si>
  <si>
    <t>State Bank of India</t>
  </si>
  <si>
    <t>Telecom - Services</t>
  </si>
  <si>
    <t>INE062A01020</t>
  </si>
  <si>
    <t>Astral Poly Technik Limited</t>
  </si>
  <si>
    <t>Transportation</t>
  </si>
  <si>
    <t>INE006I01046</t>
  </si>
  <si>
    <t>Motherson Sumi Systems Limited</t>
  </si>
  <si>
    <t>Power</t>
  </si>
  <si>
    <t>INE775A01035</t>
  </si>
  <si>
    <t>Divi's Laboratories Limited</t>
  </si>
  <si>
    <t>Oil</t>
  </si>
  <si>
    <t>INE361B01024</t>
  </si>
  <si>
    <t>Karur Vysya Bank Limited</t>
  </si>
  <si>
    <t>Engineering Services</t>
  </si>
  <si>
    <t>INE036D01010</t>
  </si>
  <si>
    <t>Persistent Systems Limited</t>
  </si>
  <si>
    <t>Textile</t>
  </si>
  <si>
    <t>INE262H01013</t>
  </si>
  <si>
    <t>Container Corporation of India Limited</t>
  </si>
  <si>
    <t>Petroleum Products</t>
  </si>
  <si>
    <t>INE111A01017</t>
  </si>
  <si>
    <t>Tata Motors Limited</t>
  </si>
  <si>
    <t>Textile Products</t>
  </si>
  <si>
    <t>INE155A01022</t>
  </si>
  <si>
    <t>CESC Limited</t>
  </si>
  <si>
    <t>Media &amp; Entertainment</t>
  </si>
  <si>
    <t>INE486A01013</t>
  </si>
  <si>
    <t>Yes Bank Limited</t>
  </si>
  <si>
    <t>IT Enabled Services</t>
  </si>
  <si>
    <t>INE528G01019</t>
  </si>
  <si>
    <t>Carborundum Universal Limited</t>
  </si>
  <si>
    <t>Cash &amp; Equivalent</t>
  </si>
  <si>
    <t>INE120A01034</t>
  </si>
  <si>
    <t>Bharti Airtel Limited</t>
  </si>
  <si>
    <t>INE397D01024</t>
  </si>
  <si>
    <t>WABCO India Limited</t>
  </si>
  <si>
    <t>INE342J01019</t>
  </si>
  <si>
    <t>Marico Limited</t>
  </si>
  <si>
    <t>INE196A01026</t>
  </si>
  <si>
    <t>HCL Technologies Limited</t>
  </si>
  <si>
    <t>INE860A01027</t>
  </si>
  <si>
    <t>Jain Irrigation Systems Limited</t>
  </si>
  <si>
    <t>INE175A01038</t>
  </si>
  <si>
    <t>Oil &amp; Natural Gas Corporation Limited</t>
  </si>
  <si>
    <t>INE213A01029</t>
  </si>
  <si>
    <t>Wipro Limited</t>
  </si>
  <si>
    <t>INE075A01022</t>
  </si>
  <si>
    <t>Axis Bank Limited</t>
  </si>
  <si>
    <t>INE238A01034</t>
  </si>
  <si>
    <t>Pidilite Industries Limited</t>
  </si>
  <si>
    <t>INE318A01026</t>
  </si>
  <si>
    <t>The Ramco Cements Limited</t>
  </si>
  <si>
    <t>INE331A01037</t>
  </si>
  <si>
    <t>ITC Limited</t>
  </si>
  <si>
    <t>INE154A01025</t>
  </si>
  <si>
    <t>JK Cement Limited</t>
  </si>
  <si>
    <t>INE823G01014</t>
  </si>
  <si>
    <t>Cummins India Limited</t>
  </si>
  <si>
    <t>INE298A01020</t>
  </si>
  <si>
    <t>LIC Housing Finance Limited</t>
  </si>
  <si>
    <t>INE115A01026</t>
  </si>
  <si>
    <t>Tata Chemicals Limited</t>
  </si>
  <si>
    <t>INE092A01019</t>
  </si>
  <si>
    <t>Multi Commodity Exchange of India Limited</t>
  </si>
  <si>
    <t>INE745G01035</t>
  </si>
  <si>
    <t>Bosch Limited</t>
  </si>
  <si>
    <t>INE323A01026</t>
  </si>
  <si>
    <t>VA Tech Wabag Limited</t>
  </si>
  <si>
    <t>INE956G01038</t>
  </si>
  <si>
    <t>Britannia Industries Limited</t>
  </si>
  <si>
    <t>INE216A01022</t>
  </si>
  <si>
    <t>Blue Star Limited</t>
  </si>
  <si>
    <t>INE472A01039</t>
  </si>
  <si>
    <t>Monte Carlo Fashions Limited</t>
  </si>
  <si>
    <t>INE950M01013</t>
  </si>
  <si>
    <t>Castrol India Limited</t>
  </si>
  <si>
    <t>INE172A01027</t>
  </si>
  <si>
    <t>IDFC Limited</t>
  </si>
  <si>
    <t>INE043D01016</t>
  </si>
  <si>
    <t>Tata Communications Limited</t>
  </si>
  <si>
    <t>INE151A01013</t>
  </si>
  <si>
    <t>Arvind Limited</t>
  </si>
  <si>
    <t>INE034A01011</t>
  </si>
  <si>
    <t>Alstom India Limited</t>
  </si>
  <si>
    <t>INE878A01011</t>
  </si>
  <si>
    <t>INE363M01019</t>
  </si>
  <si>
    <t>DSQ Software Limited *</t>
  </si>
  <si>
    <t>INE286A01017</t>
  </si>
  <si>
    <t>Total</t>
  </si>
  <si>
    <t>PREFERENCE SHARES</t>
  </si>
  <si>
    <t>Zee Entertainment Enterprises Limited - Preference shares</t>
  </si>
  <si>
    <t>INE256A04014</t>
  </si>
  <si>
    <t>MONEY MARKET INSTRUMENT</t>
  </si>
  <si>
    <t>CBLO / Reverse Repo Investments</t>
  </si>
  <si>
    <t>Cash &amp; Cash Equivalents</t>
  </si>
  <si>
    <t>Net Receivable/Payable</t>
  </si>
  <si>
    <t>Grand Total</t>
  </si>
  <si>
    <t>BARODA PIONEER GROWTH FUND</t>
  </si>
  <si>
    <t>Amara Raja Batteries Limited</t>
  </si>
  <si>
    <t>INE885A01032</t>
  </si>
  <si>
    <t>Non - Ferrous Metals</t>
  </si>
  <si>
    <t>Retailing</t>
  </si>
  <si>
    <t>Reliance Industries Limited</t>
  </si>
  <si>
    <t>Diversified Chemicals</t>
  </si>
  <si>
    <t>INE002A01018</t>
  </si>
  <si>
    <t>Health Care Facilities</t>
  </si>
  <si>
    <t>Textiles - Synthetic</t>
  </si>
  <si>
    <t>Kotak Mahindra Bank Limited</t>
  </si>
  <si>
    <t>Environmental Services</t>
  </si>
  <si>
    <t>INE237A01028</t>
  </si>
  <si>
    <t>Shree Cements Limited</t>
  </si>
  <si>
    <t>INE070A01015</t>
  </si>
  <si>
    <t>Torrent Power Limited</t>
  </si>
  <si>
    <t>INE813H01021</t>
  </si>
  <si>
    <t>GlaxoSmithKline Consumer Healthcare Limited</t>
  </si>
  <si>
    <t>INE264A01014</t>
  </si>
  <si>
    <t>D.B.Corp Limited</t>
  </si>
  <si>
    <t>INE950I01011</t>
  </si>
  <si>
    <t>Oriental Bank of Commerce</t>
  </si>
  <si>
    <t>INE141A01014</t>
  </si>
  <si>
    <t>Hindustan Zinc Limited</t>
  </si>
  <si>
    <t>INE267A01025</t>
  </si>
  <si>
    <t>Berger Paints (I) Limited</t>
  </si>
  <si>
    <t>INE463A01020</t>
  </si>
  <si>
    <t>Bharat Petroleum Corporation Limited</t>
  </si>
  <si>
    <t>INE029A01011</t>
  </si>
  <si>
    <t>Engineers India Limited</t>
  </si>
  <si>
    <t>INE510A01028</t>
  </si>
  <si>
    <t>Suncity Synthetics Limited *</t>
  </si>
  <si>
    <t>INE584D01019</t>
  </si>
  <si>
    <t>Kanal Fibres Limited *</t>
  </si>
  <si>
    <t>IDIA00037012</t>
  </si>
  <si>
    <t>Amex Carb&amp;Chem Limited *</t>
  </si>
  <si>
    <t>IDIA00037010</t>
  </si>
  <si>
    <t>Gowri Polymers Limited *</t>
  </si>
  <si>
    <t>IDIA00037006</t>
  </si>
  <si>
    <t>Soni Medicare Limited *</t>
  </si>
  <si>
    <t>IDIA00037008</t>
  </si>
  <si>
    <t>Accord Cotsyn Limited *</t>
  </si>
  <si>
    <t>IDIA00037009</t>
  </si>
  <si>
    <t>SIV Industries Limited *</t>
  </si>
  <si>
    <t>INE639A01017</t>
  </si>
  <si>
    <t>Royal Indutries Limited *</t>
  </si>
  <si>
    <t>IDIA00037011</t>
  </si>
  <si>
    <t>Western Paques (India) Limited *</t>
  </si>
  <si>
    <t>IDIA00037068</t>
  </si>
  <si>
    <t>BARODA PIONEER BALANCE FUND</t>
  </si>
  <si>
    <t>SOV</t>
  </si>
  <si>
    <t>Housing Development Finance Corporation Limited</t>
  </si>
  <si>
    <t>INE001A01036</t>
  </si>
  <si>
    <t>CARE A1+</t>
  </si>
  <si>
    <t>CRISIL AAA</t>
  </si>
  <si>
    <t>Mahindra &amp; Mahindra Limited</t>
  </si>
  <si>
    <t>INE101A01026</t>
  </si>
  <si>
    <t>Hindustan Unilever Limited</t>
  </si>
  <si>
    <t>INE030A01027</t>
  </si>
  <si>
    <t>Minerals/Mining</t>
  </si>
  <si>
    <t>Dr. Reddy's Laboratories Limited</t>
  </si>
  <si>
    <t>INE089A01023</t>
  </si>
  <si>
    <t>Ashok Leyland Limited</t>
  </si>
  <si>
    <t>INE208A01029</t>
  </si>
  <si>
    <t>Hero MotoCorp Limited</t>
  </si>
  <si>
    <t>Ferrous Metals</t>
  </si>
  <si>
    <t>INE158A01026</t>
  </si>
  <si>
    <t>Lupin Limited</t>
  </si>
  <si>
    <t>Gas</t>
  </si>
  <si>
    <t>INE326A01037</t>
  </si>
  <si>
    <t>Asian Paints Limited</t>
  </si>
  <si>
    <t>INE021A01026</t>
  </si>
  <si>
    <t>Bajaj Auto Limited</t>
  </si>
  <si>
    <t>CRISIL AA-</t>
  </si>
  <si>
    <t>INE917I01010</t>
  </si>
  <si>
    <t>Cipla Limited</t>
  </si>
  <si>
    <t>INE059A01026</t>
  </si>
  <si>
    <t>Power Grid Corporation of India Limited</t>
  </si>
  <si>
    <t>Construction</t>
  </si>
  <si>
    <t>INE752E01010</t>
  </si>
  <si>
    <t>NTPC Limited</t>
  </si>
  <si>
    <t>INE733E01010</t>
  </si>
  <si>
    <t>UltraTech Cement Limited</t>
  </si>
  <si>
    <t>INE481G01011</t>
  </si>
  <si>
    <t>Tata Steel Limited</t>
  </si>
  <si>
    <t>INE081A01012</t>
  </si>
  <si>
    <t>Sesa Sterlite Limited</t>
  </si>
  <si>
    <t>INE205A01025</t>
  </si>
  <si>
    <t>Coal India Limited</t>
  </si>
  <si>
    <t>INE522F01014</t>
  </si>
  <si>
    <t>Bharat Heavy Electricals Limited</t>
  </si>
  <si>
    <t>INE257A01026</t>
  </si>
  <si>
    <t>Grasim Industries Limited</t>
  </si>
  <si>
    <t>INE047A01013</t>
  </si>
  <si>
    <t>Zee Entertainment Enterprises Limited</t>
  </si>
  <si>
    <t>INE256A01028</t>
  </si>
  <si>
    <t>GAIL (India) Limited</t>
  </si>
  <si>
    <t>INE129A01019</t>
  </si>
  <si>
    <t>Bank of Baroda</t>
  </si>
  <si>
    <t>INE028A01013</t>
  </si>
  <si>
    <t>Hindalco Industries Limited</t>
  </si>
  <si>
    <t>INE038A01020</t>
  </si>
  <si>
    <t>Ambuja Cements Limited</t>
  </si>
  <si>
    <t>INE079A01024</t>
  </si>
  <si>
    <t>Punjab National Bank</t>
  </si>
  <si>
    <t>INE160A01022</t>
  </si>
  <si>
    <t>Tata Power Company Limited</t>
  </si>
  <si>
    <t>INE245A01021</t>
  </si>
  <si>
    <t>Exide Industries Limited</t>
  </si>
  <si>
    <t>INE302A01020</t>
  </si>
  <si>
    <t>Cairn India Limited</t>
  </si>
  <si>
    <t>INE910H01017</t>
  </si>
  <si>
    <t>ACC Limited</t>
  </si>
  <si>
    <t>INE012A01025</t>
  </si>
  <si>
    <t>NMDC Limited</t>
  </si>
  <si>
    <t>INE584A01023</t>
  </si>
  <si>
    <t>IN9155A01020</t>
  </si>
  <si>
    <t>The Great Eastern Shipping Company Limited</t>
  </si>
  <si>
    <t>INE017A01032</t>
  </si>
  <si>
    <t>Sundaram Finance Limited</t>
  </si>
  <si>
    <t>INE660A01013</t>
  </si>
  <si>
    <t>City Union Bank Limited</t>
  </si>
  <si>
    <t>INE491A01021</t>
  </si>
  <si>
    <t>DLF Limited</t>
  </si>
  <si>
    <t>INE271C01023</t>
  </si>
  <si>
    <t>Jindal Steel &amp; Power Limited</t>
  </si>
  <si>
    <t>INE749A01030</t>
  </si>
  <si>
    <t>KSB Pumps Limited</t>
  </si>
  <si>
    <t>INE999A01015</t>
  </si>
  <si>
    <t>Mangalore Refinery and Petrochemicals Limited</t>
  </si>
  <si>
    <t>INE103A01014</t>
  </si>
  <si>
    <t>Certificate of Deposit**</t>
  </si>
  <si>
    <t>Canara Bank</t>
  </si>
  <si>
    <t>INE476A16MZ4</t>
  </si>
  <si>
    <t>INE141A16PD4</t>
  </si>
  <si>
    <t>Treasury Bill</t>
  </si>
  <si>
    <t>TBILL 91 DAY 12 Mar 2015</t>
  </si>
  <si>
    <t>IN002014X376</t>
  </si>
  <si>
    <t>CENTRAL GOVERNMENT SECURITIES</t>
  </si>
  <si>
    <t>8.24% CGL 2027</t>
  </si>
  <si>
    <t>IN0020060078</t>
  </si>
  <si>
    <t>8.60% CGL 2028</t>
  </si>
  <si>
    <t>IN0020140011</t>
  </si>
  <si>
    <t>8.28% CGL 2027</t>
  </si>
  <si>
    <t>IN0020070069</t>
  </si>
  <si>
    <t>BONDS &amp; NCDs</t>
  </si>
  <si>
    <t>Nabha Power Limited</t>
  </si>
  <si>
    <t>INE445L08029</t>
  </si>
  <si>
    <t>INE752E07GI7</t>
  </si>
  <si>
    <t>INE477L07040</t>
  </si>
  <si>
    <t>INE752E07LA4</t>
  </si>
  <si>
    <t>BARODA PIONEER MIP FUND</t>
  </si>
  <si>
    <t>TVS Motor Company Limited</t>
  </si>
  <si>
    <t>INE494B01023</t>
  </si>
  <si>
    <t>ICRA AA</t>
  </si>
  <si>
    <t>Bajaj Electricals Limited</t>
  </si>
  <si>
    <t>INE193E01025</t>
  </si>
  <si>
    <t>Glenmark Pharmaceuticals Limited</t>
  </si>
  <si>
    <t>INE935A01035</t>
  </si>
  <si>
    <t>INE160A16JX5</t>
  </si>
  <si>
    <t>INE095A16MF4</t>
  </si>
  <si>
    <t>9.47% SDL 2024</t>
  </si>
  <si>
    <t>IN3120130197</t>
  </si>
  <si>
    <t>India Infoline Finance Limited</t>
  </si>
  <si>
    <t>INE866I07701</t>
  </si>
  <si>
    <t>Rural Electrification Corporation Limited</t>
  </si>
  <si>
    <t>INE020B07JB4</t>
  </si>
  <si>
    <t>BARODA PIONEER GILT FUND</t>
  </si>
  <si>
    <t>8.33% CGL 2026</t>
  </si>
  <si>
    <t>IN0020120039</t>
  </si>
  <si>
    <t>9.39% SDL 2023</t>
  </si>
  <si>
    <t>IN1920130052</t>
  </si>
  <si>
    <t>8.83% CGL 2023</t>
  </si>
  <si>
    <t>IN0020130061</t>
  </si>
  <si>
    <t>BARODA PIONEER INCOME FUND</t>
  </si>
  <si>
    <t>CARE AA+</t>
  </si>
  <si>
    <t>9.35% SDL 2024</t>
  </si>
  <si>
    <t>IN2220130172</t>
  </si>
  <si>
    <t>8.58% SDL 2023</t>
  </si>
  <si>
    <t>IN1520120131</t>
  </si>
  <si>
    <t>IDBI Bank Limited</t>
  </si>
  <si>
    <t>INE008A08U84</t>
  </si>
  <si>
    <t>INE477L07123</t>
  </si>
  <si>
    <t>Shriram Transport Finance Company Limited</t>
  </si>
  <si>
    <t>INE721A07EE4</t>
  </si>
  <si>
    <t>BARODA PIONEER LIQUID FUND</t>
  </si>
  <si>
    <t>CRISIL A1+</t>
  </si>
  <si>
    <t>INE141A16SO5</t>
  </si>
  <si>
    <t>INE476A16MI0</t>
  </si>
  <si>
    <t>INE238A16VU0</t>
  </si>
  <si>
    <t>INE040A16AK5</t>
  </si>
  <si>
    <t>Unrated</t>
  </si>
  <si>
    <t>INE668A16758</t>
  </si>
  <si>
    <t>Andhra Bank</t>
  </si>
  <si>
    <t>ICRA A1+</t>
  </si>
  <si>
    <t>INE434A16KA0</t>
  </si>
  <si>
    <t>INE434A16JZ9</t>
  </si>
  <si>
    <t>Corporation Bank</t>
  </si>
  <si>
    <t>INE112A16FO3</t>
  </si>
  <si>
    <t>Commercial Paper**</t>
  </si>
  <si>
    <t>Reliance Jio Infocomm Limited</t>
  </si>
  <si>
    <t>INE110L14217</t>
  </si>
  <si>
    <t>L&amp;T Hydrocarbon Engineering Limited</t>
  </si>
  <si>
    <t>INE877R14010</t>
  </si>
  <si>
    <t>INE866I14LT9</t>
  </si>
  <si>
    <t>Edelweiss Commodities Services Limited</t>
  </si>
  <si>
    <t>INE657N14890</t>
  </si>
  <si>
    <t>Tata Motors Finance Limited</t>
  </si>
  <si>
    <t>INE909H14FW5</t>
  </si>
  <si>
    <t>Century Textiles &amp; Industries Limited</t>
  </si>
  <si>
    <t>INE055A14CB3</t>
  </si>
  <si>
    <t>Tata Capital Financial Services Limited</t>
  </si>
  <si>
    <t>INE306N14DG0</t>
  </si>
  <si>
    <t>INE477L14160</t>
  </si>
  <si>
    <t>Simplex Infrastructures Limited</t>
  </si>
  <si>
    <t>INE059B14EK0</t>
  </si>
  <si>
    <t>Bilt Graphic Paper Products Limited</t>
  </si>
  <si>
    <t>INE161J14537</t>
  </si>
  <si>
    <t>INE059B14EL8</t>
  </si>
  <si>
    <t>Motilal Oswal Financial Services Limited</t>
  </si>
  <si>
    <t>INE886I14200</t>
  </si>
  <si>
    <t>TBILL 91 DAY 05 Mar 2015</t>
  </si>
  <si>
    <t>IN002014X368</t>
  </si>
  <si>
    <t>Fixed Deposit</t>
  </si>
  <si>
    <t>Indusind Bank Limited</t>
  </si>
  <si>
    <t>IDIA00128572</t>
  </si>
  <si>
    <t>IDIA00128066</t>
  </si>
  <si>
    <t>IDIA00127615</t>
  </si>
  <si>
    <t>IDIA00128933</t>
  </si>
  <si>
    <t>BARODA PIONEER TREASURY ADVANTAGE FUND</t>
  </si>
  <si>
    <t>INE008A16YA3</t>
  </si>
  <si>
    <t>INE476A16NA5</t>
  </si>
  <si>
    <t>INE112A16HH3</t>
  </si>
  <si>
    <t>ICRA AA+</t>
  </si>
  <si>
    <t>CARE A1</t>
  </si>
  <si>
    <t>Shapoorji Pallonji &amp; Company Limited</t>
  </si>
  <si>
    <t>CARE AAA</t>
  </si>
  <si>
    <t>INE404K14844</t>
  </si>
  <si>
    <t>INE338I14483</t>
  </si>
  <si>
    <t>INE059B14EO2</t>
  </si>
  <si>
    <t>Il&amp;Fs Transportation Networks Limited</t>
  </si>
  <si>
    <t>INE975G14320</t>
  </si>
  <si>
    <t>INE749A14DI4</t>
  </si>
  <si>
    <t>Magma Housing Finance Limited</t>
  </si>
  <si>
    <t>INE055I14954</t>
  </si>
  <si>
    <t>INE660N14241</t>
  </si>
  <si>
    <t>INE001A14MD2</t>
  </si>
  <si>
    <t>INE001A14ME0</t>
  </si>
  <si>
    <t>INE691I07885</t>
  </si>
  <si>
    <t>INE020B07II1</t>
  </si>
  <si>
    <t>INE866I07578</t>
  </si>
  <si>
    <t>Power Finance Corporation Limited</t>
  </si>
  <si>
    <t>INE134E08ED2</t>
  </si>
  <si>
    <t>INE445L08045</t>
  </si>
  <si>
    <t>INE020B08658</t>
  </si>
  <si>
    <t>INE134E08FC1</t>
  </si>
  <si>
    <t>Steel Authority of India Limited</t>
  </si>
  <si>
    <t>INE114A07877</t>
  </si>
  <si>
    <t>INE121A07GE2</t>
  </si>
  <si>
    <t>Hdb Financial Services Limited</t>
  </si>
  <si>
    <t>INE756I07522</t>
  </si>
  <si>
    <t>BARODA PIONEER PSU BOND FUND</t>
  </si>
  <si>
    <t>8.35% CGL 2022</t>
  </si>
  <si>
    <t>IN0020020072</t>
  </si>
  <si>
    <t>8.60% SDL 2023</t>
  </si>
  <si>
    <t>IN2020120092</t>
  </si>
  <si>
    <t>INE020B07HY0</t>
  </si>
  <si>
    <t>INE134E08FK4</t>
  </si>
  <si>
    <t>BARODA PIONEER INFRASTRUCTURE FUND</t>
  </si>
  <si>
    <t>Siemens Limited</t>
  </si>
  <si>
    <t>INE003A01024</t>
  </si>
  <si>
    <t>IRB Infrastructure Developers Limited</t>
  </si>
  <si>
    <t>INE821I01014</t>
  </si>
  <si>
    <t>INE059B01024</t>
  </si>
  <si>
    <t>Astra Microwave Products Limited</t>
  </si>
  <si>
    <t>Telecom -  Equipment &amp; Accessories</t>
  </si>
  <si>
    <t>INE386C01029</t>
  </si>
  <si>
    <t>Texmaco Rail &amp; Engineering Limited</t>
  </si>
  <si>
    <t>INE621L01012</t>
  </si>
  <si>
    <t>Petronet LNG Limited</t>
  </si>
  <si>
    <t>INE347G01014</t>
  </si>
  <si>
    <t>Jk Lakshmi Cement Limited</t>
  </si>
  <si>
    <t>INE786A01032</t>
  </si>
  <si>
    <t>Idea Cellular Limited</t>
  </si>
  <si>
    <t>INE669E01016</t>
  </si>
  <si>
    <t>Oberoi Realty Limited</t>
  </si>
  <si>
    <t>INE093I01010</t>
  </si>
  <si>
    <t>Essel Propack Limited</t>
  </si>
  <si>
    <t>INE255A01020</t>
  </si>
  <si>
    <t>Gujarat Industries Power Company Limted</t>
  </si>
  <si>
    <t>INE162A01010</t>
  </si>
  <si>
    <t>Adani Ports and Special Economic Zone Limited</t>
  </si>
  <si>
    <t>INE742F01042</t>
  </si>
  <si>
    <t>GMR Infrastructure Limited</t>
  </si>
  <si>
    <t>INE776C01039</t>
  </si>
  <si>
    <t>BARODA PIONEER SHORT TERM BOND FUND</t>
  </si>
  <si>
    <t>Indiabulls Housing Finance Limited</t>
  </si>
  <si>
    <t>INE148I07AW3</t>
  </si>
  <si>
    <t>BARODA PIONEER PSU EQUITY FUND</t>
  </si>
  <si>
    <t>Oil India Limited</t>
  </si>
  <si>
    <t>INE274J01014</t>
  </si>
  <si>
    <t>National Aluminium Company Limited</t>
  </si>
  <si>
    <t>INE139A01034</t>
  </si>
  <si>
    <t>Indian Oil Corporation Limited</t>
  </si>
  <si>
    <t>INE242A01010</t>
  </si>
  <si>
    <t>BEML Limited</t>
  </si>
  <si>
    <t>INE258A01016</t>
  </si>
  <si>
    <t>Dredging Corporation of India Limited</t>
  </si>
  <si>
    <t>INE506A01018</t>
  </si>
  <si>
    <t>Fertilisers</t>
  </si>
  <si>
    <t>Indian Bank</t>
  </si>
  <si>
    <t>INE562A01011</t>
  </si>
  <si>
    <t>Syndicate Bank</t>
  </si>
  <si>
    <t>INE667A01018</t>
  </si>
  <si>
    <t>Gujarat Mineral Development Corporation Limited</t>
  </si>
  <si>
    <t>INE131A01031</t>
  </si>
  <si>
    <t>Gujarat State Fertilizers &amp; Chemicals Limited</t>
  </si>
  <si>
    <t>INE026A01025</t>
  </si>
  <si>
    <t>Bharat Electronics Limited</t>
  </si>
  <si>
    <t>INE263A01016</t>
  </si>
  <si>
    <t>United Bank of  India</t>
  </si>
  <si>
    <t>INE695A01019</t>
  </si>
  <si>
    <t>INE134E01011</t>
  </si>
  <si>
    <t>Hindustan Petroleum Corporation Limited</t>
  </si>
  <si>
    <t>INE094A01015</t>
  </si>
  <si>
    <t>INE020B01018</t>
  </si>
  <si>
    <t>Gujarat State Petronet Limited</t>
  </si>
  <si>
    <t>INE246F01010</t>
  </si>
  <si>
    <t>Shipping Corporation Of India Limited</t>
  </si>
  <si>
    <t>INE109A01011</t>
  </si>
  <si>
    <t>Bank of India</t>
  </si>
  <si>
    <t>INE084A01016</t>
  </si>
  <si>
    <t>Baroda Pioneer Banking and Fin Serv Fund</t>
  </si>
  <si>
    <t>Bajaj Finance Limited</t>
  </si>
  <si>
    <t>INE296A01016</t>
  </si>
  <si>
    <t>Union Bank of India</t>
  </si>
  <si>
    <t>INE692A01016</t>
  </si>
  <si>
    <t>INE476A01014</t>
  </si>
  <si>
    <t>Baroda Pioneer Dynamic Bond Fund</t>
  </si>
  <si>
    <t>9.72% SDL 2023</t>
  </si>
  <si>
    <t>IN2820130085</t>
  </si>
  <si>
    <t>Baroda Pioneer FMP - Series E</t>
  </si>
  <si>
    <t>ICRA AAA</t>
  </si>
  <si>
    <t>INE020B08609</t>
  </si>
  <si>
    <t>INE134E08FR9</t>
  </si>
  <si>
    <t>Baroda Pioneer FMP - Series J</t>
  </si>
  <si>
    <t>INE134E08DZ7</t>
  </si>
  <si>
    <t>Baroda Pioneer Fixed Maturity Plan-Sr K</t>
  </si>
  <si>
    <t>INE008A16UM6</t>
  </si>
  <si>
    <t>INE141A16OT3</t>
  </si>
  <si>
    <t>INE238A16VW6</t>
  </si>
  <si>
    <t>INE909H14EQ0</t>
  </si>
  <si>
    <t>Baroda Pioneer Fixed Maturity Plan-Sr L</t>
  </si>
  <si>
    <t>Vijaya Bank</t>
  </si>
  <si>
    <t>INE705A16IZ4</t>
  </si>
  <si>
    <t>The Jammu &amp; Kashmir Bank Limited</t>
  </si>
  <si>
    <t>INE168A16IY8</t>
  </si>
  <si>
    <t>INE036D16FM2</t>
  </si>
  <si>
    <t>Baroda Pioneer Fixed Maturity Plan-Sr M</t>
  </si>
  <si>
    <t>INE705A16JE7</t>
  </si>
  <si>
    <t>Dena Bank</t>
  </si>
  <si>
    <t>INE077A16BM1</t>
  </si>
  <si>
    <t>INE160A16JU1</t>
  </si>
  <si>
    <t>Baroda Pioneer Fixed Maturity Plan-Sr N</t>
  </si>
  <si>
    <t>INE160A16KE3</t>
  </si>
  <si>
    <t>INE562A16FV4</t>
  </si>
  <si>
    <t>INE434A16GP6</t>
  </si>
  <si>
    <t>Alembic Pharmaceuticals Limited</t>
  </si>
  <si>
    <t>INE901L01018</t>
  </si>
  <si>
    <t>Bajaj Corp Limited</t>
  </si>
  <si>
    <t>INE933K01021</t>
  </si>
  <si>
    <t>Sundram Fasteners Limited</t>
  </si>
  <si>
    <t>INE387A01021</t>
  </si>
  <si>
    <t>MT Educare Limited</t>
  </si>
  <si>
    <t>Diversified Consumer Services</t>
  </si>
  <si>
    <t>INE472M01018</t>
  </si>
  <si>
    <t>Solar Industries India Limited</t>
  </si>
  <si>
    <t>INE343H01011</t>
  </si>
  <si>
    <t>Pesticides</t>
  </si>
  <si>
    <t>PTC India Limited</t>
  </si>
  <si>
    <t>INE877F01012</t>
  </si>
  <si>
    <t>HSIL Limited</t>
  </si>
  <si>
    <t>INE415A01038</t>
  </si>
  <si>
    <t>Rallis India Limited</t>
  </si>
  <si>
    <t>INE613A01020</t>
  </si>
  <si>
    <t>Bayer Cropscience Limited</t>
  </si>
  <si>
    <t>INE462A01022</t>
  </si>
  <si>
    <t>Balkrishna Industries Limited</t>
  </si>
  <si>
    <t>INE787D01026</t>
  </si>
  <si>
    <t>Kansai Nerolac Paints Limited</t>
  </si>
  <si>
    <t>INE531A01016</t>
  </si>
  <si>
    <t>INE055A01016</t>
  </si>
  <si>
    <t>Cyient Limited</t>
  </si>
  <si>
    <t>INE136B01020</t>
  </si>
  <si>
    <t>MindTree Limited</t>
  </si>
  <si>
    <t>INE018I01017</t>
  </si>
  <si>
    <t>Akzo Nobel India Limited</t>
  </si>
  <si>
    <t>INE133A01011</t>
  </si>
  <si>
    <t>The Karnataka Bank Limited</t>
  </si>
  <si>
    <t>INE614B01018</t>
  </si>
  <si>
    <t>Quantity</t>
  </si>
  <si>
    <t>All corporate ratings are assigned by rating agencies like CRISIL; CARE; ICRA; IND.</t>
  </si>
  <si>
    <t>**Thinly traded/Non traded securities and illiquid securities as defined in SEBI Regulations and Guidelines.</t>
  </si>
  <si>
    <t>Tamilnad Mercantile Bank Limited</t>
  </si>
  <si>
    <t>Cholamandalam Investment and Finance Company Limited</t>
  </si>
  <si>
    <t>Motilal Oswal Securities Limited</t>
  </si>
  <si>
    <t>S.D. Corporation Private Limited</t>
  </si>
  <si>
    <t>Shemaroo Entertainment Limited</t>
  </si>
  <si>
    <t>India Infoline Housing Finance Limited</t>
  </si>
  <si>
    <t>L &amp; T Infrastructure Finance Company Limited</t>
  </si>
  <si>
    <t>Baroda Pioneer Equity Trigger Fund -Series I</t>
  </si>
  <si>
    <t>Quartely Avg (Oct'14 - Dec'14 ) Rs. Crs</t>
  </si>
  <si>
    <t xml:space="preserve">* Total Exposure to illiquid securities is 0.00% of the portfolio;i.e. Rs.0.00 lakhs - DSQ Software Limited, Transtream India.Com Limited </t>
  </si>
  <si>
    <t>* Total Exposure to illiquid securities is 0.00% of the portfolio;i.e. Rs.0.00 lakhs - Kanal Fibres Limited, Amex Carb&amp;Chem Limited, Suncity Synthetics Limited, Gowri Polymers Limited, Accord Cotsyn Limited, Soni Medicare Limited, SIV Industries Limited, Royal Indutries Limited, DSQ Software Limited, 
Western Paques (India) Limited</t>
  </si>
  <si>
    <t>Average Maturity (Days)</t>
  </si>
  <si>
    <t>Modified Duration ( years)</t>
  </si>
  <si>
    <t>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</si>
</sst>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d\-mmm\-yy;@"/>
    <numFmt numFmtId="165" formatCode="_ * #,##0_)_£_ ;_ * \(#,##0\)_£_ ;_ * &quot;-&quot;??_)_£_ ;_ @_ "/>
    <numFmt numFmtId="166" formatCode="dd\-mmm\-yyyy"/>
    <numFmt numFmtId="167" formatCode="0.0000000000000"/>
    <numFmt numFmtId="168" formatCode="_(* #,##0_);_(* \(#,##0\);_(* &quot;-&quot;??_);_(@_)"/>
  </numFmts>
  <fonts count="18" x14ac:knownFonts="1"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Times New Roman"/>
      <family val="1"/>
    </font>
    <font>
      <sz val="10"/>
      <name val="Arial"/>
      <family val="2"/>
    </font>
    <font>
      <b/>
      <sz val="14"/>
      <color indexed="9"/>
      <name val="Times New Roman"/>
      <family val="1"/>
    </font>
    <font>
      <b/>
      <sz val="10"/>
      <color indexed="62"/>
      <name val="Times New Roman"/>
      <family val="1"/>
    </font>
    <font>
      <b/>
      <sz val="10"/>
      <name val="Times New Roman"/>
      <family val="1"/>
    </font>
    <font>
      <sz val="10"/>
      <color indexed="62"/>
      <name val="Times New Roman"/>
      <family val="1"/>
    </font>
    <font>
      <sz val="10"/>
      <name val="Times New Roman"/>
      <family val="1"/>
    </font>
    <font>
      <b/>
      <sz val="10"/>
      <color indexed="9"/>
      <name val="Trebuchet MS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4">
    <xf numFmtId="0" fontId="0" fillId="0" borderId="0" xfId="0"/>
    <xf numFmtId="0" fontId="2" fillId="2" borderId="1" xfId="3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top" wrapText="1"/>
    </xf>
    <xf numFmtId="165" fontId="2" fillId="2" borderId="1" xfId="1" applyNumberFormat="1" applyFont="1" applyFill="1" applyBorder="1" applyAlignment="1">
      <alignment horizontal="center" vertical="top" wrapText="1"/>
    </xf>
    <xf numFmtId="39" fontId="2" fillId="2" borderId="1" xfId="1" applyNumberFormat="1" applyFont="1" applyFill="1" applyBorder="1" applyAlignment="1">
      <alignment horizontal="center" vertical="top" wrapText="1"/>
    </xf>
    <xf numFmtId="39" fontId="0" fillId="0" borderId="0" xfId="0" applyNumberFormat="1"/>
    <xf numFmtId="10" fontId="0" fillId="0" borderId="0" xfId="0" applyNumberFormat="1"/>
    <xf numFmtId="0" fontId="10" fillId="0" borderId="0" xfId="0" applyFont="1"/>
    <xf numFmtId="0" fontId="11" fillId="0" borderId="0" xfId="0" applyFont="1" applyBorder="1" applyAlignment="1">
      <alignment horizontal="left" vertical="top"/>
    </xf>
    <xf numFmtId="0" fontId="11" fillId="3" borderId="0" xfId="0" applyFont="1" applyFill="1"/>
    <xf numFmtId="39" fontId="11" fillId="3" borderId="0" xfId="0" applyNumberFormat="1" applyFont="1" applyFill="1"/>
    <xf numFmtId="10" fontId="11" fillId="3" borderId="0" xfId="0" applyNumberFormat="1" applyFont="1" applyFill="1"/>
    <xf numFmtId="0" fontId="12" fillId="2" borderId="0" xfId="0" applyFont="1" applyFill="1"/>
    <xf numFmtId="39" fontId="12" fillId="2" borderId="0" xfId="0" applyNumberFormat="1" applyFont="1" applyFill="1"/>
    <xf numFmtId="10" fontId="12" fillId="2" borderId="0" xfId="0" applyNumberFormat="1" applyFont="1" applyFill="1"/>
    <xf numFmtId="10" fontId="8" fillId="0" borderId="2" xfId="2" applyNumberFormat="1" applyFont="1" applyFill="1" applyBorder="1" applyAlignment="1">
      <alignment horizontal="right"/>
    </xf>
    <xf numFmtId="10" fontId="2" fillId="2" borderId="2" xfId="2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166" fontId="2" fillId="0" borderId="0" xfId="1" applyNumberFormat="1" applyFont="1" applyFill="1" applyBorder="1" applyAlignment="1">
      <alignment horizontal="center" vertical="top" wrapText="1"/>
    </xf>
    <xf numFmtId="43" fontId="2" fillId="0" borderId="0" xfId="1" applyFont="1" applyFill="1" applyBorder="1" applyAlignment="1">
      <alignment horizontal="center" vertical="top" wrapText="1"/>
    </xf>
    <xf numFmtId="166" fontId="0" fillId="0" borderId="0" xfId="0" applyNumberFormat="1" applyFill="1" applyBorder="1"/>
    <xf numFmtId="166" fontId="11" fillId="0" borderId="0" xfId="0" applyNumberFormat="1" applyFont="1" applyFill="1" applyBorder="1"/>
    <xf numFmtId="0" fontId="11" fillId="0" borderId="0" xfId="0" applyFont="1" applyFill="1" applyBorder="1"/>
    <xf numFmtId="166" fontId="12" fillId="0" borderId="0" xfId="0" applyNumberFormat="1" applyFont="1" applyFill="1" applyBorder="1"/>
    <xf numFmtId="0" fontId="12" fillId="0" borderId="0" xfId="0" applyFont="1" applyFill="1" applyBorder="1"/>
    <xf numFmtId="49" fontId="14" fillId="4" borderId="3" xfId="0" applyNumberFormat="1" applyFont="1" applyFill="1" applyBorder="1" applyAlignment="1">
      <alignment horizontal="left" vertical="center"/>
    </xf>
    <xf numFmtId="0" fontId="0" fillId="0" borderId="0" xfId="0" applyFill="1"/>
    <xf numFmtId="0" fontId="11" fillId="0" borderId="0" xfId="0" applyFont="1" applyFill="1"/>
    <xf numFmtId="39" fontId="11" fillId="0" borderId="0" xfId="0" applyNumberFormat="1" applyFont="1" applyFill="1"/>
    <xf numFmtId="10" fontId="11" fillId="0" borderId="0" xfId="0" applyNumberFormat="1" applyFont="1" applyFill="1"/>
    <xf numFmtId="10" fontId="0" fillId="0" borderId="0" xfId="0" applyNumberFormat="1" applyFill="1" applyBorder="1"/>
    <xf numFmtId="10" fontId="11" fillId="0" borderId="0" xfId="2" applyNumberFormat="1" applyFont="1" applyFill="1" applyBorder="1"/>
    <xf numFmtId="9" fontId="0" fillId="0" borderId="0" xfId="2" applyFont="1"/>
    <xf numFmtId="10" fontId="0" fillId="0" borderId="0" xfId="2" applyNumberFormat="1" applyFont="1"/>
    <xf numFmtId="167" fontId="0" fillId="0" borderId="0" xfId="0" applyNumberFormat="1"/>
    <xf numFmtId="10" fontId="0" fillId="0" borderId="0" xfId="2" applyNumberFormat="1" applyFont="1" applyFill="1" applyBorder="1"/>
    <xf numFmtId="10" fontId="2" fillId="0" borderId="0" xfId="2" applyNumberFormat="1" applyFont="1" applyFill="1" applyBorder="1" applyAlignment="1">
      <alignment horizontal="center" vertical="top" wrapText="1"/>
    </xf>
    <xf numFmtId="10" fontId="12" fillId="0" borderId="0" xfId="2" applyNumberFormat="1" applyFont="1" applyFill="1" applyBorder="1"/>
    <xf numFmtId="168" fontId="0" fillId="0" borderId="0" xfId="1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 vertical="top" wrapText="1"/>
    </xf>
    <xf numFmtId="165" fontId="2" fillId="2" borderId="4" xfId="1" applyNumberFormat="1" applyFont="1" applyFill="1" applyBorder="1" applyAlignment="1">
      <alignment horizontal="center" vertical="top" wrapText="1"/>
    </xf>
    <xf numFmtId="39" fontId="2" fillId="2" borderId="4" xfId="1" applyNumberFormat="1" applyFont="1" applyFill="1" applyBorder="1" applyAlignment="1">
      <alignment horizontal="center" vertical="top" wrapText="1"/>
    </xf>
    <xf numFmtId="10" fontId="2" fillId="2" borderId="5" xfId="2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center" vertical="top" wrapText="1"/>
    </xf>
    <xf numFmtId="39" fontId="2" fillId="0" borderId="0" xfId="1" applyNumberFormat="1" applyFont="1" applyFill="1" applyBorder="1" applyAlignment="1">
      <alignment horizontal="center" vertical="top" wrapText="1"/>
    </xf>
    <xf numFmtId="43" fontId="9" fillId="0" borderId="0" xfId="1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" xfId="0" applyFont="1" applyBorder="1"/>
    <xf numFmtId="2" fontId="15" fillId="0" borderId="1" xfId="0" applyNumberFormat="1" applyFont="1" applyBorder="1" applyAlignment="1">
      <alignment vertical="center" wrapText="1"/>
    </xf>
    <xf numFmtId="0" fontId="10" fillId="0" borderId="1" xfId="0" applyFont="1" applyFill="1" applyBorder="1"/>
    <xf numFmtId="0" fontId="16" fillId="0" borderId="1" xfId="0" applyFont="1" applyBorder="1" applyAlignment="1">
      <alignment horizontal="right" vertical="center" wrapText="1"/>
    </xf>
    <xf numFmtId="10" fontId="16" fillId="0" borderId="1" xfId="0" applyNumberFormat="1" applyFont="1" applyBorder="1" applyAlignment="1">
      <alignment horizontal="right" vertical="center"/>
    </xf>
    <xf numFmtId="43" fontId="0" fillId="5" borderId="0" xfId="0" applyNumberFormat="1" applyFill="1"/>
    <xf numFmtId="0" fontId="16" fillId="0" borderId="1" xfId="0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</cellXfs>
  <cellStyles count="5">
    <cellStyle name="Comma" xfId="1" builtinId="3"/>
    <cellStyle name="Hyperlink" xfId="3" builtinId="8"/>
    <cellStyle name="Normal" xfId="0" builtinId="0"/>
    <cellStyle name="Normal 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opLeftCell="A58" workbookViewId="0">
      <selection activeCell="D81" sqref="D81"/>
    </sheetView>
  </sheetViews>
  <sheetFormatPr defaultColWidth="9.140625" defaultRowHeight="12.75" x14ac:dyDescent="0.2"/>
  <cols>
    <col min="1" max="1" width="7.5703125" customWidth="1"/>
    <col min="2" max="2" width="14.85546875" customWidth="1"/>
    <col min="3" max="3" width="80.85546875" customWidth="1"/>
    <col min="4" max="5" width="23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23" customWidth="1"/>
    <col min="11" max="11" width="8.85546875" customWidth="1"/>
    <col min="12" max="12" width="14.85546875" style="23" customWidth="1"/>
  </cols>
  <sheetData>
    <row r="1" spans="1:12" ht="18.75" x14ac:dyDescent="0.2">
      <c r="A1" s="1"/>
      <c r="B1" s="1"/>
      <c r="C1" s="54" t="s">
        <v>0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13</v>
      </c>
      <c r="C9" t="s">
        <v>11</v>
      </c>
      <c r="D9" t="s">
        <v>12</v>
      </c>
      <c r="E9">
        <v>23000</v>
      </c>
      <c r="F9" s="11">
        <v>218.86799999999999</v>
      </c>
      <c r="G9" s="12">
        <v>5.5399999999999998E-2</v>
      </c>
      <c r="H9" s="26"/>
    </row>
    <row r="10" spans="1:12" ht="12.75" customHeight="1" x14ac:dyDescent="0.2">
      <c r="A10">
        <v>2</v>
      </c>
      <c r="B10" t="s">
        <v>18</v>
      </c>
      <c r="C10" t="s">
        <v>14</v>
      </c>
      <c r="D10" t="s">
        <v>15</v>
      </c>
      <c r="E10">
        <v>9000</v>
      </c>
      <c r="F10" s="11">
        <v>177.52950000000001</v>
      </c>
      <c r="G10" s="12">
        <v>4.4900000000000002E-2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20</v>
      </c>
      <c r="C11" t="s">
        <v>19</v>
      </c>
      <c r="D11" t="s">
        <v>12</v>
      </c>
      <c r="E11">
        <v>40000</v>
      </c>
      <c r="F11" s="11">
        <v>141.24</v>
      </c>
      <c r="G11" s="12">
        <v>3.5699999999999996E-2</v>
      </c>
      <c r="H11" s="26"/>
      <c r="J11" s="12" t="s">
        <v>12</v>
      </c>
      <c r="K11" s="12">
        <v>0.2225</v>
      </c>
    </row>
    <row r="12" spans="1:12" ht="12.75" customHeight="1" x14ac:dyDescent="0.2">
      <c r="A12">
        <v>4</v>
      </c>
      <c r="B12" t="s">
        <v>22</v>
      </c>
      <c r="C12" t="s">
        <v>21</v>
      </c>
      <c r="D12" t="s">
        <v>15</v>
      </c>
      <c r="E12">
        <v>4700</v>
      </c>
      <c r="F12" s="11">
        <v>120.23775000000001</v>
      </c>
      <c r="G12" s="12">
        <v>3.04E-2</v>
      </c>
      <c r="H12" s="26"/>
      <c r="J12" s="12" t="s">
        <v>15</v>
      </c>
      <c r="K12" s="12">
        <v>0.15620000000000001</v>
      </c>
    </row>
    <row r="13" spans="1:12" ht="12.75" customHeight="1" x14ac:dyDescent="0.2">
      <c r="A13">
        <v>5</v>
      </c>
      <c r="B13" t="s">
        <v>26</v>
      </c>
      <c r="C13" t="s">
        <v>23</v>
      </c>
      <c r="D13" t="s">
        <v>24</v>
      </c>
      <c r="E13">
        <v>25000</v>
      </c>
      <c r="F13" s="11">
        <v>117.47499999999999</v>
      </c>
      <c r="G13" s="12">
        <v>2.9700000000000001E-2</v>
      </c>
      <c r="H13" s="26"/>
      <c r="J13" s="12" t="s">
        <v>25</v>
      </c>
      <c r="K13" s="12">
        <v>9.2600000000000002E-2</v>
      </c>
    </row>
    <row r="14" spans="1:12" ht="12.75" customHeight="1" x14ac:dyDescent="0.2">
      <c r="A14">
        <v>6</v>
      </c>
      <c r="B14" t="s">
        <v>29</v>
      </c>
      <c r="C14" t="s">
        <v>27</v>
      </c>
      <c r="D14" t="s">
        <v>15</v>
      </c>
      <c r="E14">
        <v>4500</v>
      </c>
      <c r="F14" s="11">
        <v>116.70975</v>
      </c>
      <c r="G14" s="12">
        <v>2.9500000000000002E-2</v>
      </c>
      <c r="H14" s="26"/>
      <c r="J14" s="12" t="s">
        <v>28</v>
      </c>
      <c r="K14" s="12">
        <v>7.1199999999999999E-2</v>
      </c>
    </row>
    <row r="15" spans="1:12" ht="12.75" customHeight="1" x14ac:dyDescent="0.2">
      <c r="A15">
        <v>7</v>
      </c>
      <c r="B15" t="s">
        <v>32</v>
      </c>
      <c r="C15" t="s">
        <v>30</v>
      </c>
      <c r="D15" t="s">
        <v>31</v>
      </c>
      <c r="E15">
        <v>14000</v>
      </c>
      <c r="F15" s="11">
        <v>115.717</v>
      </c>
      <c r="G15" s="12">
        <v>2.9300000000000003E-2</v>
      </c>
      <c r="H15" s="26"/>
      <c r="J15" s="12" t="s">
        <v>24</v>
      </c>
      <c r="K15" s="12">
        <v>5.8299999999999998E-2</v>
      </c>
    </row>
    <row r="16" spans="1:12" ht="12.75" customHeight="1" x14ac:dyDescent="0.2">
      <c r="A16">
        <v>8</v>
      </c>
      <c r="B16" t="s">
        <v>34</v>
      </c>
      <c r="C16" t="s">
        <v>33</v>
      </c>
      <c r="D16" t="s">
        <v>12</v>
      </c>
      <c r="E16">
        <v>70000</v>
      </c>
      <c r="F16" s="11">
        <v>106.19</v>
      </c>
      <c r="G16" s="12">
        <v>2.69E-2</v>
      </c>
      <c r="H16" s="26"/>
      <c r="J16" s="12" t="s">
        <v>31</v>
      </c>
      <c r="K16" s="12">
        <v>5.1100000000000007E-2</v>
      </c>
    </row>
    <row r="17" spans="1:11" ht="12.75" customHeight="1" x14ac:dyDescent="0.2">
      <c r="A17">
        <v>9</v>
      </c>
      <c r="B17" t="s">
        <v>37</v>
      </c>
      <c r="C17" t="s">
        <v>35</v>
      </c>
      <c r="D17" t="s">
        <v>28</v>
      </c>
      <c r="E17">
        <v>700</v>
      </c>
      <c r="F17" s="11">
        <v>105.52500000000001</v>
      </c>
      <c r="G17" s="12">
        <v>2.6699999999999998E-2</v>
      </c>
      <c r="H17" s="26"/>
      <c r="J17" s="12" t="s">
        <v>36</v>
      </c>
      <c r="K17" s="12">
        <v>4.8899999999999999E-2</v>
      </c>
    </row>
    <row r="18" spans="1:11" ht="12.75" customHeight="1" x14ac:dyDescent="0.2">
      <c r="A18">
        <v>10</v>
      </c>
      <c r="B18" t="s">
        <v>41</v>
      </c>
      <c r="C18" t="s">
        <v>38</v>
      </c>
      <c r="D18" t="s">
        <v>39</v>
      </c>
      <c r="E18">
        <v>7000</v>
      </c>
      <c r="F18" s="11">
        <v>104.6255</v>
      </c>
      <c r="G18" s="12">
        <v>2.6499999999999999E-2</v>
      </c>
      <c r="H18" s="26"/>
      <c r="J18" s="12" t="s">
        <v>40</v>
      </c>
      <c r="K18" s="12">
        <v>3.7900000000000003E-2</v>
      </c>
    </row>
    <row r="19" spans="1:11" ht="12.75" customHeight="1" x14ac:dyDescent="0.2">
      <c r="A19">
        <v>11</v>
      </c>
      <c r="B19" t="s">
        <v>44</v>
      </c>
      <c r="C19" t="s">
        <v>42</v>
      </c>
      <c r="D19" t="s">
        <v>12</v>
      </c>
      <c r="E19">
        <v>13000</v>
      </c>
      <c r="F19" s="11">
        <v>104.3185</v>
      </c>
      <c r="G19" s="12">
        <v>2.64E-2</v>
      </c>
      <c r="H19" s="26"/>
      <c r="J19" s="12" t="s">
        <v>43</v>
      </c>
      <c r="K19" s="12">
        <v>3.32E-2</v>
      </c>
    </row>
    <row r="20" spans="1:11" ht="12.75" customHeight="1" x14ac:dyDescent="0.2">
      <c r="A20">
        <v>12</v>
      </c>
      <c r="B20" t="s">
        <v>47</v>
      </c>
      <c r="C20" t="s">
        <v>45</v>
      </c>
      <c r="D20" t="s">
        <v>25</v>
      </c>
      <c r="E20">
        <v>2750</v>
      </c>
      <c r="F20" s="11">
        <v>98.481624999999994</v>
      </c>
      <c r="G20" s="12">
        <v>2.4900000000000002E-2</v>
      </c>
      <c r="H20" s="26"/>
      <c r="J20" s="12" t="s">
        <v>46</v>
      </c>
      <c r="K20" s="12">
        <v>2.7699999999999999E-2</v>
      </c>
    </row>
    <row r="21" spans="1:11" ht="12.75" customHeight="1" x14ac:dyDescent="0.2">
      <c r="A21">
        <v>13</v>
      </c>
      <c r="B21" t="s">
        <v>49</v>
      </c>
      <c r="C21" t="s">
        <v>48</v>
      </c>
      <c r="D21" t="s">
        <v>43</v>
      </c>
      <c r="E21">
        <v>7500</v>
      </c>
      <c r="F21" s="11">
        <v>98.013750000000002</v>
      </c>
      <c r="G21" s="12">
        <v>2.4799999999999999E-2</v>
      </c>
      <c r="H21" s="26"/>
      <c r="J21" s="12" t="s">
        <v>39</v>
      </c>
      <c r="K21" s="12">
        <v>2.6499999999999999E-2</v>
      </c>
    </row>
    <row r="22" spans="1:11" ht="12.75" customHeight="1" x14ac:dyDescent="0.2">
      <c r="A22">
        <v>14</v>
      </c>
      <c r="B22" t="s">
        <v>52</v>
      </c>
      <c r="C22" t="s">
        <v>50</v>
      </c>
      <c r="D22" t="s">
        <v>28</v>
      </c>
      <c r="E22">
        <v>2900</v>
      </c>
      <c r="F22" s="11">
        <v>96.5642</v>
      </c>
      <c r="G22" s="12">
        <v>2.4399999999999998E-2</v>
      </c>
      <c r="H22" s="26"/>
      <c r="J22" s="12" t="s">
        <v>51</v>
      </c>
      <c r="K22" s="12">
        <v>2.52E-2</v>
      </c>
    </row>
    <row r="23" spans="1:11" ht="12.75" customHeight="1" x14ac:dyDescent="0.2">
      <c r="A23">
        <v>15</v>
      </c>
      <c r="B23" t="s">
        <v>55</v>
      </c>
      <c r="C23" t="s">
        <v>53</v>
      </c>
      <c r="D23" t="s">
        <v>24</v>
      </c>
      <c r="E23">
        <v>50000</v>
      </c>
      <c r="F23" s="11">
        <v>94.025000000000006</v>
      </c>
      <c r="G23" s="12">
        <v>2.3799999999999998E-2</v>
      </c>
      <c r="H23" s="26"/>
      <c r="J23" s="12" t="s">
        <v>54</v>
      </c>
      <c r="K23" s="12">
        <v>2.4700000000000003E-2</v>
      </c>
    </row>
    <row r="24" spans="1:11" ht="12.75" customHeight="1" x14ac:dyDescent="0.2">
      <c r="A24">
        <v>16</v>
      </c>
      <c r="B24" t="s">
        <v>58</v>
      </c>
      <c r="C24" t="s">
        <v>56</v>
      </c>
      <c r="D24" t="s">
        <v>12</v>
      </c>
      <c r="E24">
        <v>30000</v>
      </c>
      <c r="F24" s="11">
        <v>93.555000000000007</v>
      </c>
      <c r="G24" s="12">
        <v>2.3700000000000002E-2</v>
      </c>
      <c r="H24" s="26"/>
      <c r="J24" s="12" t="s">
        <v>57</v>
      </c>
      <c r="K24" s="12">
        <v>2.35E-2</v>
      </c>
    </row>
    <row r="25" spans="1:11" ht="12.75" customHeight="1" x14ac:dyDescent="0.2">
      <c r="A25">
        <v>17</v>
      </c>
      <c r="B25" t="s">
        <v>61</v>
      </c>
      <c r="C25" t="s">
        <v>59</v>
      </c>
      <c r="D25" t="s">
        <v>25</v>
      </c>
      <c r="E25">
        <v>22691</v>
      </c>
      <c r="F25" s="11">
        <v>89.311775999999995</v>
      </c>
      <c r="G25" s="12">
        <v>2.2599999999999999E-2</v>
      </c>
      <c r="H25" s="26"/>
      <c r="J25" s="12" t="s">
        <v>60</v>
      </c>
      <c r="K25" s="12">
        <v>2.0499999999999997E-2</v>
      </c>
    </row>
    <row r="26" spans="1:11" ht="12.75" customHeight="1" x14ac:dyDescent="0.2">
      <c r="A26">
        <v>18</v>
      </c>
      <c r="B26" t="s">
        <v>64</v>
      </c>
      <c r="C26" t="s">
        <v>62</v>
      </c>
      <c r="D26" t="s">
        <v>36</v>
      </c>
      <c r="E26">
        <v>19000</v>
      </c>
      <c r="F26" s="11">
        <v>86.924999999999997</v>
      </c>
      <c r="G26" s="12">
        <v>2.2000000000000002E-2</v>
      </c>
      <c r="H26" s="26"/>
      <c r="J26" s="12" t="s">
        <v>63</v>
      </c>
      <c r="K26" s="12">
        <v>1.8700000000000001E-2</v>
      </c>
    </row>
    <row r="27" spans="1:11" ht="12.75" customHeight="1" x14ac:dyDescent="0.2">
      <c r="A27">
        <v>19</v>
      </c>
      <c r="B27" t="s">
        <v>67</v>
      </c>
      <c r="C27" t="s">
        <v>65</v>
      </c>
      <c r="D27" t="s">
        <v>31</v>
      </c>
      <c r="E27">
        <v>5000</v>
      </c>
      <c r="F27" s="11">
        <v>86.162499999999994</v>
      </c>
      <c r="G27" s="12">
        <v>2.18E-2</v>
      </c>
      <c r="H27" s="26"/>
      <c r="J27" s="12" t="s">
        <v>66</v>
      </c>
      <c r="K27" s="12">
        <v>1.47E-2</v>
      </c>
    </row>
    <row r="28" spans="1:11" ht="12.75" customHeight="1" x14ac:dyDescent="0.2">
      <c r="A28">
        <v>20</v>
      </c>
      <c r="B28" t="s">
        <v>70</v>
      </c>
      <c r="C28" t="s">
        <v>68</v>
      </c>
      <c r="D28" t="s">
        <v>12</v>
      </c>
      <c r="E28">
        <v>15000</v>
      </c>
      <c r="F28" s="11">
        <v>86.07</v>
      </c>
      <c r="G28" s="12">
        <v>2.18E-2</v>
      </c>
      <c r="H28" s="26"/>
      <c r="J28" s="12" t="s">
        <v>69</v>
      </c>
      <c r="K28" s="12">
        <v>9.300000000000001E-3</v>
      </c>
    </row>
    <row r="29" spans="1:11" ht="12.75" customHeight="1" x14ac:dyDescent="0.2">
      <c r="A29">
        <v>21</v>
      </c>
      <c r="B29" t="s">
        <v>73</v>
      </c>
      <c r="C29" t="s">
        <v>71</v>
      </c>
      <c r="D29" t="s">
        <v>15</v>
      </c>
      <c r="E29">
        <v>5000</v>
      </c>
      <c r="F29" s="11">
        <v>83.185000000000002</v>
      </c>
      <c r="G29" s="12">
        <v>2.1099999999999997E-2</v>
      </c>
      <c r="H29" s="26"/>
      <c r="J29" s="12" t="s">
        <v>75</v>
      </c>
      <c r="K29" s="12">
        <v>6.4000000000000003E-3</v>
      </c>
    </row>
    <row r="30" spans="1:11" ht="12.75" customHeight="1" x14ac:dyDescent="0.2">
      <c r="A30">
        <v>22</v>
      </c>
      <c r="B30" t="s">
        <v>76</v>
      </c>
      <c r="C30" t="s">
        <v>74</v>
      </c>
      <c r="D30" t="s">
        <v>60</v>
      </c>
      <c r="E30">
        <v>6000</v>
      </c>
      <c r="F30" s="11">
        <v>81.180000000000007</v>
      </c>
      <c r="G30" s="12">
        <v>2.0499999999999997E-2</v>
      </c>
      <c r="H30" s="26"/>
      <c r="J30" s="12" t="s">
        <v>78</v>
      </c>
      <c r="K30" s="12">
        <f>0.54%+0.78%</f>
        <v>1.32E-2</v>
      </c>
    </row>
    <row r="31" spans="1:11" ht="12.75" customHeight="1" x14ac:dyDescent="0.2">
      <c r="A31">
        <v>23</v>
      </c>
      <c r="B31" t="s">
        <v>79</v>
      </c>
      <c r="C31" t="s">
        <v>77</v>
      </c>
      <c r="D31" t="s">
        <v>28</v>
      </c>
      <c r="E31">
        <v>16000</v>
      </c>
      <c r="F31" s="11">
        <v>79.287999999999997</v>
      </c>
      <c r="G31" s="12">
        <v>2.0099999999999996E-2</v>
      </c>
      <c r="H31" s="26"/>
      <c r="J31" s="12" t="s">
        <v>81</v>
      </c>
      <c r="K31" s="12">
        <v>3.3E-3</v>
      </c>
    </row>
    <row r="32" spans="1:11" ht="12.75" customHeight="1" x14ac:dyDescent="0.2">
      <c r="A32">
        <v>24</v>
      </c>
      <c r="B32" t="s">
        <v>82</v>
      </c>
      <c r="C32" t="s">
        <v>80</v>
      </c>
      <c r="D32" t="s">
        <v>63</v>
      </c>
      <c r="E32">
        <v>11000</v>
      </c>
      <c r="F32" s="11">
        <v>73.749499999999998</v>
      </c>
      <c r="G32" s="12">
        <v>1.8700000000000001E-2</v>
      </c>
      <c r="H32" s="26"/>
      <c r="J32" s="12" t="s">
        <v>84</v>
      </c>
      <c r="K32" s="12">
        <v>0</v>
      </c>
    </row>
    <row r="33" spans="1:11" ht="12.75" customHeight="1" x14ac:dyDescent="0.2">
      <c r="A33">
        <v>25</v>
      </c>
      <c r="B33" t="s">
        <v>85</v>
      </c>
      <c r="C33" t="s">
        <v>83</v>
      </c>
      <c r="D33" t="s">
        <v>12</v>
      </c>
      <c r="E33">
        <v>9500</v>
      </c>
      <c r="F33" s="11">
        <v>73.344750000000005</v>
      </c>
      <c r="G33" s="12">
        <v>1.8600000000000002E-2</v>
      </c>
      <c r="H33" s="26"/>
      <c r="J33" s="12" t="s">
        <v>87</v>
      </c>
      <c r="K33" s="12">
        <v>1.44E-2</v>
      </c>
    </row>
    <row r="34" spans="1:11" ht="12.75" customHeight="1" x14ac:dyDescent="0.2">
      <c r="A34">
        <v>26</v>
      </c>
      <c r="B34" t="s">
        <v>88</v>
      </c>
      <c r="C34" t="s">
        <v>86</v>
      </c>
      <c r="D34" t="s">
        <v>25</v>
      </c>
      <c r="E34">
        <v>40000</v>
      </c>
      <c r="F34" s="11">
        <v>71.540000000000006</v>
      </c>
      <c r="G34" s="12">
        <v>1.8100000000000002E-2</v>
      </c>
      <c r="H34" s="26"/>
      <c r="J34" s="12"/>
      <c r="K34" s="12"/>
    </row>
    <row r="35" spans="1:11" ht="12.75" customHeight="1" x14ac:dyDescent="0.2">
      <c r="A35">
        <v>27</v>
      </c>
      <c r="B35" t="s">
        <v>90</v>
      </c>
      <c r="C35" t="s">
        <v>89</v>
      </c>
      <c r="D35" t="s">
        <v>57</v>
      </c>
      <c r="E35">
        <v>20000</v>
      </c>
      <c r="F35" s="11">
        <v>70.540000000000006</v>
      </c>
      <c r="G35" s="12">
        <v>1.7899999999999999E-2</v>
      </c>
      <c r="H35" s="26"/>
    </row>
    <row r="36" spans="1:11" ht="12.75" customHeight="1" x14ac:dyDescent="0.2">
      <c r="A36">
        <v>28</v>
      </c>
      <c r="B36" t="s">
        <v>92</v>
      </c>
      <c r="C36" t="s">
        <v>91</v>
      </c>
      <c r="D36" t="s">
        <v>36</v>
      </c>
      <c r="E36">
        <v>1500</v>
      </c>
      <c r="F36" s="11">
        <v>67.166250000000005</v>
      </c>
      <c r="G36" s="12">
        <v>1.7000000000000001E-2</v>
      </c>
      <c r="H36" s="26"/>
    </row>
    <row r="37" spans="1:11" ht="12.75" customHeight="1" x14ac:dyDescent="0.2">
      <c r="A37">
        <v>29</v>
      </c>
      <c r="B37" t="s">
        <v>94</v>
      </c>
      <c r="C37" t="s">
        <v>93</v>
      </c>
      <c r="D37" t="s">
        <v>40</v>
      </c>
      <c r="E37">
        <v>20000</v>
      </c>
      <c r="F37" s="11">
        <v>65.03</v>
      </c>
      <c r="G37" s="12">
        <v>1.6500000000000001E-2</v>
      </c>
      <c r="H37" s="26"/>
    </row>
    <row r="38" spans="1:11" ht="12.75" customHeight="1" x14ac:dyDescent="0.2">
      <c r="A38">
        <v>30</v>
      </c>
      <c r="B38" t="s">
        <v>96</v>
      </c>
      <c r="C38" t="s">
        <v>95</v>
      </c>
      <c r="D38" t="s">
        <v>15</v>
      </c>
      <c r="E38">
        <v>4000</v>
      </c>
      <c r="F38" s="11">
        <v>63.875999999999998</v>
      </c>
      <c r="G38" s="12">
        <v>1.6200000000000003E-2</v>
      </c>
      <c r="H38" s="26"/>
    </row>
    <row r="39" spans="1:11" ht="12.75" customHeight="1" x14ac:dyDescent="0.2">
      <c r="A39">
        <v>31</v>
      </c>
      <c r="B39" t="s">
        <v>98</v>
      </c>
      <c r="C39" t="s">
        <v>97</v>
      </c>
      <c r="D39" t="s">
        <v>25</v>
      </c>
      <c r="E39">
        <v>90000</v>
      </c>
      <c r="F39" s="11">
        <v>63</v>
      </c>
      <c r="G39" s="12">
        <v>1.5900000000000001E-2</v>
      </c>
      <c r="H39" s="26"/>
    </row>
    <row r="40" spans="1:11" ht="12.75" customHeight="1" x14ac:dyDescent="0.2">
      <c r="A40">
        <v>32</v>
      </c>
      <c r="B40" t="s">
        <v>100</v>
      </c>
      <c r="C40" t="s">
        <v>99</v>
      </c>
      <c r="D40" t="s">
        <v>66</v>
      </c>
      <c r="E40">
        <v>17000</v>
      </c>
      <c r="F40" s="11">
        <v>58.029499999999999</v>
      </c>
      <c r="G40" s="12">
        <v>1.47E-2</v>
      </c>
      <c r="H40" s="26"/>
    </row>
    <row r="41" spans="1:11" ht="12.75" customHeight="1" x14ac:dyDescent="0.2">
      <c r="A41">
        <v>33</v>
      </c>
      <c r="B41" t="s">
        <v>102</v>
      </c>
      <c r="C41" t="s">
        <v>101</v>
      </c>
      <c r="D41" t="s">
        <v>15</v>
      </c>
      <c r="E41">
        <v>10000</v>
      </c>
      <c r="F41" s="11">
        <v>55.52</v>
      </c>
      <c r="G41" s="12">
        <v>1.41E-2</v>
      </c>
      <c r="H41" s="26"/>
    </row>
    <row r="42" spans="1:11" ht="12.75" customHeight="1" x14ac:dyDescent="0.2">
      <c r="A42">
        <v>34</v>
      </c>
      <c r="B42" t="s">
        <v>104</v>
      </c>
      <c r="C42" t="s">
        <v>103</v>
      </c>
      <c r="D42" t="s">
        <v>12</v>
      </c>
      <c r="E42">
        <v>11000</v>
      </c>
      <c r="F42" s="11">
        <v>55.264000000000003</v>
      </c>
      <c r="G42" s="12">
        <v>1.3999999999999999E-2</v>
      </c>
      <c r="H42" s="26"/>
    </row>
    <row r="43" spans="1:11" ht="12.75" customHeight="1" x14ac:dyDescent="0.2">
      <c r="A43">
        <v>35</v>
      </c>
      <c r="B43" t="s">
        <v>106</v>
      </c>
      <c r="C43" t="s">
        <v>105</v>
      </c>
      <c r="D43" t="s">
        <v>54</v>
      </c>
      <c r="E43">
        <v>10000</v>
      </c>
      <c r="F43" s="11">
        <v>54.305</v>
      </c>
      <c r="G43" s="12">
        <v>1.37E-2</v>
      </c>
      <c r="H43" s="26"/>
    </row>
    <row r="44" spans="1:11" ht="12.75" customHeight="1" x14ac:dyDescent="0.2">
      <c r="A44">
        <v>36</v>
      </c>
      <c r="B44" t="s">
        <v>108</v>
      </c>
      <c r="C44" t="s">
        <v>107</v>
      </c>
      <c r="D44" t="s">
        <v>51</v>
      </c>
      <c r="E44">
        <v>15000</v>
      </c>
      <c r="F44" s="11">
        <v>51.7425</v>
      </c>
      <c r="G44" s="12">
        <v>1.3100000000000001E-2</v>
      </c>
      <c r="H44" s="26"/>
    </row>
    <row r="45" spans="1:11" ht="12.75" customHeight="1" x14ac:dyDescent="0.2">
      <c r="A45">
        <v>37</v>
      </c>
      <c r="B45" t="s">
        <v>110</v>
      </c>
      <c r="C45" t="s">
        <v>109</v>
      </c>
      <c r="D45" t="s">
        <v>40</v>
      </c>
      <c r="E45">
        <v>13000</v>
      </c>
      <c r="F45" s="11">
        <v>47.930999999999997</v>
      </c>
      <c r="G45" s="12">
        <v>1.21E-2</v>
      </c>
      <c r="H45" s="26"/>
    </row>
    <row r="46" spans="1:11" ht="12.75" customHeight="1" x14ac:dyDescent="0.2">
      <c r="A46">
        <v>38</v>
      </c>
      <c r="B46" t="s">
        <v>112</v>
      </c>
      <c r="C46" t="s">
        <v>111</v>
      </c>
      <c r="D46" t="s">
        <v>51</v>
      </c>
      <c r="E46">
        <v>7500</v>
      </c>
      <c r="F46" s="11">
        <v>47.90625</v>
      </c>
      <c r="G46" s="12">
        <v>1.21E-2</v>
      </c>
      <c r="H46" s="26"/>
    </row>
    <row r="47" spans="1:11" ht="12.75" customHeight="1" x14ac:dyDescent="0.2">
      <c r="A47">
        <v>39</v>
      </c>
      <c r="B47" t="s">
        <v>114</v>
      </c>
      <c r="C47" t="s">
        <v>113</v>
      </c>
      <c r="D47" t="s">
        <v>25</v>
      </c>
      <c r="E47">
        <v>5000</v>
      </c>
      <c r="F47" s="11">
        <v>43.71</v>
      </c>
      <c r="G47" s="12">
        <v>1.11E-2</v>
      </c>
      <c r="H47" s="26"/>
    </row>
    <row r="48" spans="1:11" ht="12.75" customHeight="1" x14ac:dyDescent="0.2">
      <c r="A48">
        <v>40</v>
      </c>
      <c r="B48" t="s">
        <v>116</v>
      </c>
      <c r="C48" t="s">
        <v>115</v>
      </c>
      <c r="D48" t="s">
        <v>46</v>
      </c>
      <c r="E48">
        <v>10000</v>
      </c>
      <c r="F48" s="11">
        <v>43.6</v>
      </c>
      <c r="G48" s="12">
        <v>1.1000000000000001E-2</v>
      </c>
      <c r="H48" s="26"/>
    </row>
    <row r="49" spans="1:9" ht="12.75" customHeight="1" x14ac:dyDescent="0.2">
      <c r="A49">
        <v>41</v>
      </c>
      <c r="B49" t="s">
        <v>118</v>
      </c>
      <c r="C49" t="s">
        <v>117</v>
      </c>
      <c r="D49" t="s">
        <v>54</v>
      </c>
      <c r="E49">
        <v>10000</v>
      </c>
      <c r="F49" s="11">
        <v>43.555</v>
      </c>
      <c r="G49" s="12">
        <v>1.1000000000000001E-2</v>
      </c>
      <c r="H49" s="26"/>
    </row>
    <row r="50" spans="1:9" ht="12.75" customHeight="1" x14ac:dyDescent="0.2">
      <c r="A50">
        <v>42</v>
      </c>
      <c r="B50" t="s">
        <v>120</v>
      </c>
      <c r="C50" t="s">
        <v>119</v>
      </c>
      <c r="D50" t="s">
        <v>46</v>
      </c>
      <c r="E50">
        <v>5000</v>
      </c>
      <c r="F50" s="11">
        <v>42.087499999999999</v>
      </c>
      <c r="G50" s="12">
        <v>1.0700000000000001E-2</v>
      </c>
      <c r="H50" s="26"/>
    </row>
    <row r="51" spans="1:9" ht="12.75" customHeight="1" x14ac:dyDescent="0.2">
      <c r="A51">
        <v>43</v>
      </c>
      <c r="B51" t="s">
        <v>122</v>
      </c>
      <c r="C51" t="s">
        <v>121</v>
      </c>
      <c r="D51" t="s">
        <v>36</v>
      </c>
      <c r="E51">
        <v>200</v>
      </c>
      <c r="F51" s="11">
        <v>38.9191</v>
      </c>
      <c r="G51" s="12">
        <v>9.8999999999999991E-3</v>
      </c>
      <c r="H51" s="26"/>
    </row>
    <row r="52" spans="1:9" ht="12.75" customHeight="1" x14ac:dyDescent="0.2">
      <c r="A52">
        <v>44</v>
      </c>
      <c r="B52" t="s">
        <v>124</v>
      </c>
      <c r="C52" t="s">
        <v>123</v>
      </c>
      <c r="D52" t="s">
        <v>69</v>
      </c>
      <c r="E52">
        <v>2500</v>
      </c>
      <c r="F52" s="11">
        <v>36.844999999999999</v>
      </c>
      <c r="G52" s="12">
        <v>9.300000000000001E-3</v>
      </c>
      <c r="H52" s="26"/>
    </row>
    <row r="53" spans="1:9" ht="12.75" customHeight="1" x14ac:dyDescent="0.2">
      <c r="A53">
        <v>45</v>
      </c>
      <c r="B53" t="s">
        <v>126</v>
      </c>
      <c r="C53" t="s">
        <v>125</v>
      </c>
      <c r="D53" t="s">
        <v>40</v>
      </c>
      <c r="E53">
        <v>2000</v>
      </c>
      <c r="F53" s="11">
        <v>36.802</v>
      </c>
      <c r="G53" s="12">
        <v>9.300000000000001E-3</v>
      </c>
      <c r="H53" s="26"/>
    </row>
    <row r="54" spans="1:9" ht="12.75" customHeight="1" x14ac:dyDescent="0.2">
      <c r="A54">
        <v>46</v>
      </c>
      <c r="B54" t="s">
        <v>128</v>
      </c>
      <c r="C54" t="s">
        <v>127</v>
      </c>
      <c r="D54" t="s">
        <v>43</v>
      </c>
      <c r="E54">
        <v>10000</v>
      </c>
      <c r="F54" s="11">
        <v>33.085000000000001</v>
      </c>
      <c r="G54" s="12">
        <v>8.3999999999999995E-3</v>
      </c>
      <c r="H54" s="26"/>
    </row>
    <row r="55" spans="1:9" ht="12.75" customHeight="1" x14ac:dyDescent="0.2">
      <c r="A55">
        <v>47</v>
      </c>
      <c r="B55" t="s">
        <v>130</v>
      </c>
      <c r="C55" t="s">
        <v>129</v>
      </c>
      <c r="D55" t="s">
        <v>78</v>
      </c>
      <c r="E55">
        <v>5746</v>
      </c>
      <c r="F55" s="11">
        <v>30.982431999999999</v>
      </c>
      <c r="G55" s="12">
        <v>7.8000000000000005E-3</v>
      </c>
      <c r="H55" s="26"/>
    </row>
    <row r="56" spans="1:9" ht="12.75" customHeight="1" x14ac:dyDescent="0.2">
      <c r="A56">
        <v>48</v>
      </c>
      <c r="B56" t="s">
        <v>132</v>
      </c>
      <c r="C56" t="s">
        <v>131</v>
      </c>
      <c r="D56" t="s">
        <v>75</v>
      </c>
      <c r="E56">
        <v>5000</v>
      </c>
      <c r="F56" s="11">
        <v>25.1</v>
      </c>
      <c r="G56" s="12">
        <v>6.4000000000000003E-3</v>
      </c>
      <c r="H56" s="26"/>
    </row>
    <row r="57" spans="1:9" ht="12.75" customHeight="1" x14ac:dyDescent="0.2">
      <c r="A57">
        <v>49</v>
      </c>
      <c r="B57" t="s">
        <v>134</v>
      </c>
      <c r="C57" t="s">
        <v>133</v>
      </c>
      <c r="D57" t="s">
        <v>46</v>
      </c>
      <c r="E57">
        <v>15000</v>
      </c>
      <c r="F57" s="11">
        <v>23.602499999999999</v>
      </c>
      <c r="G57" s="12">
        <v>6.0000000000000001E-3</v>
      </c>
      <c r="H57" s="26"/>
    </row>
    <row r="58" spans="1:9" ht="12.75" customHeight="1" x14ac:dyDescent="0.2">
      <c r="A58">
        <v>50</v>
      </c>
      <c r="B58" t="s">
        <v>136</v>
      </c>
      <c r="C58" t="s">
        <v>135</v>
      </c>
      <c r="D58" t="s">
        <v>57</v>
      </c>
      <c r="E58">
        <v>5000</v>
      </c>
      <c r="F58" s="11">
        <v>22.047499999999999</v>
      </c>
      <c r="G58" s="12">
        <v>5.6000000000000008E-3</v>
      </c>
      <c r="H58" s="26"/>
    </row>
    <row r="59" spans="1:9" ht="12.75" customHeight="1" x14ac:dyDescent="0.2">
      <c r="A59">
        <v>51</v>
      </c>
      <c r="B59" t="s">
        <v>138</v>
      </c>
      <c r="C59" t="s">
        <v>137</v>
      </c>
      <c r="D59" t="s">
        <v>78</v>
      </c>
      <c r="E59">
        <v>7500</v>
      </c>
      <c r="F59" s="11">
        <v>21.232500000000002</v>
      </c>
      <c r="G59" s="12">
        <v>5.4000000000000003E-3</v>
      </c>
      <c r="H59" s="26"/>
    </row>
    <row r="60" spans="1:9" ht="12.75" customHeight="1" x14ac:dyDescent="0.2">
      <c r="A60">
        <v>52</v>
      </c>
      <c r="B60" t="s">
        <v>140</v>
      </c>
      <c r="C60" t="s">
        <v>139</v>
      </c>
      <c r="D60" t="s">
        <v>24</v>
      </c>
      <c r="E60">
        <v>3000</v>
      </c>
      <c r="F60" s="11">
        <v>19.096499999999999</v>
      </c>
      <c r="G60" s="12">
        <v>4.7999999999999996E-3</v>
      </c>
      <c r="H60" s="26"/>
    </row>
    <row r="61" spans="1:9" ht="12.75" customHeight="1" x14ac:dyDescent="0.2">
      <c r="A61">
        <v>53</v>
      </c>
      <c r="B61" t="s">
        <v>141</v>
      </c>
      <c r="C61" t="s">
        <v>560</v>
      </c>
      <c r="D61" t="s">
        <v>81</v>
      </c>
      <c r="E61">
        <v>7385</v>
      </c>
      <c r="F61" s="11">
        <v>12.059704999999999</v>
      </c>
      <c r="G61" s="12">
        <v>3.0999999999999999E-3</v>
      </c>
      <c r="H61" s="26"/>
    </row>
    <row r="62" spans="1:9" ht="12.75" customHeight="1" x14ac:dyDescent="0.2">
      <c r="C62" s="15" t="s">
        <v>144</v>
      </c>
      <c r="D62" s="15"/>
      <c r="E62" s="15"/>
      <c r="F62" s="16">
        <f>SUM(F9:F61)</f>
        <v>3892.8673380000009</v>
      </c>
      <c r="G62" s="17">
        <f>SUM(G9:G61)</f>
        <v>0.98540000000000016</v>
      </c>
      <c r="H62" s="27"/>
      <c r="I62" s="28"/>
    </row>
    <row r="63" spans="1:9" ht="12.75" customHeight="1" x14ac:dyDescent="0.2">
      <c r="F63" s="11"/>
      <c r="G63" s="12"/>
      <c r="H63" s="26"/>
    </row>
    <row r="64" spans="1:9" ht="12.75" customHeight="1" x14ac:dyDescent="0.2">
      <c r="C64" s="13" t="s">
        <v>145</v>
      </c>
      <c r="F64" s="11"/>
      <c r="G64" s="12"/>
      <c r="H64" s="26"/>
    </row>
    <row r="65" spans="1:9" ht="12.75" customHeight="1" x14ac:dyDescent="0.2">
      <c r="C65" s="13" t="s">
        <v>10</v>
      </c>
      <c r="F65" s="11"/>
      <c r="G65" s="12"/>
      <c r="H65" s="26"/>
    </row>
    <row r="66" spans="1:9" ht="12.75" customHeight="1" x14ac:dyDescent="0.2">
      <c r="A66">
        <v>56</v>
      </c>
      <c r="B66" t="s">
        <v>147</v>
      </c>
      <c r="C66" t="s">
        <v>146</v>
      </c>
      <c r="D66" t="s">
        <v>81</v>
      </c>
      <c r="E66">
        <v>105000</v>
      </c>
      <c r="F66" s="11">
        <v>0.89249999999999996</v>
      </c>
      <c r="G66" s="12">
        <v>2.0000000000000001E-4</v>
      </c>
      <c r="H66" s="26"/>
    </row>
    <row r="67" spans="1:9" ht="12.75" customHeight="1" x14ac:dyDescent="0.2">
      <c r="C67" s="15" t="s">
        <v>144</v>
      </c>
      <c r="D67" s="15"/>
      <c r="E67" s="15"/>
      <c r="F67" s="16">
        <f>SUM(F66:F66)</f>
        <v>0.89249999999999996</v>
      </c>
      <c r="G67" s="17">
        <f>SUM(G66:G66)</f>
        <v>2.0000000000000001E-4</v>
      </c>
      <c r="H67" s="27"/>
      <c r="I67" s="28"/>
    </row>
    <row r="68" spans="1:9" ht="12.75" customHeight="1" x14ac:dyDescent="0.2">
      <c r="F68" s="11"/>
      <c r="G68" s="12"/>
      <c r="H68" s="26"/>
    </row>
    <row r="69" spans="1:9" ht="12.75" customHeight="1" x14ac:dyDescent="0.2">
      <c r="C69" s="13" t="s">
        <v>149</v>
      </c>
      <c r="F69" s="11">
        <v>41.470782999999997</v>
      </c>
      <c r="G69" s="12">
        <v>1.0500000000000001E-2</v>
      </c>
      <c r="H69" s="26"/>
    </row>
    <row r="70" spans="1:9" ht="12.75" customHeight="1" x14ac:dyDescent="0.2">
      <c r="C70" s="15" t="s">
        <v>144</v>
      </c>
      <c r="D70" s="15"/>
      <c r="E70" s="15"/>
      <c r="F70" s="16">
        <f>SUM(F69:F69)</f>
        <v>41.470782999999997</v>
      </c>
      <c r="G70" s="17">
        <f>SUM(G69:G69)</f>
        <v>1.0500000000000001E-2</v>
      </c>
      <c r="H70" s="27"/>
      <c r="I70" s="28"/>
    </row>
    <row r="71" spans="1:9" ht="12.75" customHeight="1" x14ac:dyDescent="0.2">
      <c r="F71" s="11"/>
      <c r="G71" s="12"/>
      <c r="H71" s="26"/>
    </row>
    <row r="72" spans="1:9" ht="12.75" customHeight="1" x14ac:dyDescent="0.2">
      <c r="C72" s="13" t="s">
        <v>150</v>
      </c>
      <c r="F72" s="11"/>
      <c r="G72" s="12"/>
      <c r="H72" s="26"/>
    </row>
    <row r="73" spans="1:9" ht="12.75" customHeight="1" x14ac:dyDescent="0.2">
      <c r="C73" s="13" t="s">
        <v>151</v>
      </c>
      <c r="F73" s="11">
        <v>15.591843000000001</v>
      </c>
      <c r="G73" s="12">
        <v>3.9000000000000003E-3</v>
      </c>
      <c r="H73" s="26"/>
    </row>
    <row r="74" spans="1:9" ht="12.75" customHeight="1" x14ac:dyDescent="0.2">
      <c r="C74" s="15" t="s">
        <v>144</v>
      </c>
      <c r="D74" s="15"/>
      <c r="E74" s="15"/>
      <c r="F74" s="16">
        <f>SUM(F73:F73)</f>
        <v>15.591843000000001</v>
      </c>
      <c r="G74" s="17">
        <f>SUM(G73:G73)</f>
        <v>3.9000000000000003E-3</v>
      </c>
      <c r="H74" s="27"/>
      <c r="I74" s="28"/>
    </row>
    <row r="75" spans="1:9" ht="12.75" customHeight="1" x14ac:dyDescent="0.2">
      <c r="C75" s="18" t="s">
        <v>152</v>
      </c>
      <c r="D75" s="18"/>
      <c r="E75" s="18"/>
      <c r="F75" s="19">
        <f>SUM(F62,F67,F70,F74)</f>
        <v>3950.8224640000012</v>
      </c>
      <c r="G75" s="20">
        <f>SUM(G62,G67,G70,G74)</f>
        <v>1</v>
      </c>
      <c r="H75" s="29"/>
      <c r="I75" s="30"/>
    </row>
    <row r="76" spans="1:9" ht="12.75" customHeight="1" x14ac:dyDescent="0.2"/>
    <row r="77" spans="1:9" ht="12.75" customHeight="1" x14ac:dyDescent="0.2">
      <c r="C77" s="13" t="s">
        <v>555</v>
      </c>
    </row>
    <row r="78" spans="1:9" ht="12.75" customHeight="1" x14ac:dyDescent="0.2">
      <c r="C78" s="13" t="s">
        <v>565</v>
      </c>
      <c r="F78" s="45"/>
    </row>
    <row r="79" spans="1:9" ht="12.75" customHeight="1" x14ac:dyDescent="0.2">
      <c r="C79" s="13"/>
    </row>
    <row r="80" spans="1:9" ht="12.75" customHeight="1" x14ac:dyDescent="0.2">
      <c r="C80" s="13"/>
    </row>
    <row r="81" spans="3:4" ht="12.75" customHeight="1" x14ac:dyDescent="0.2">
      <c r="C81" s="13" t="s">
        <v>564</v>
      </c>
      <c r="D81">
        <v>37.525199999999998</v>
      </c>
    </row>
    <row r="82" spans="3:4" ht="12.75" customHeight="1" x14ac:dyDescent="0.2"/>
    <row r="83" spans="3:4" ht="12.75" customHeight="1" x14ac:dyDescent="0.2"/>
    <row r="84" spans="3:4" ht="12.75" customHeight="1" x14ac:dyDescent="0.2"/>
    <row r="85" spans="3:4" ht="12.75" customHeight="1" x14ac:dyDescent="0.2"/>
    <row r="86" spans="3:4" ht="12.75" customHeight="1" x14ac:dyDescent="0.2"/>
    <row r="87" spans="3:4" ht="12.75" customHeight="1" x14ac:dyDescent="0.2"/>
    <row r="88" spans="3:4" ht="12.75" customHeight="1" x14ac:dyDescent="0.2"/>
    <row r="89" spans="3:4" ht="12.75" customHeight="1" x14ac:dyDescent="0.2"/>
    <row r="90" spans="3:4" ht="12.75" customHeight="1" x14ac:dyDescent="0.2"/>
    <row r="91" spans="3:4" ht="12.75" customHeight="1" x14ac:dyDescent="0.2"/>
    <row r="92" spans="3:4" ht="12.75" customHeight="1" x14ac:dyDescent="0.2"/>
    <row r="93" spans="3:4" ht="12.75" customHeight="1" x14ac:dyDescent="0.2"/>
    <row r="94" spans="3:4" ht="12.75" customHeight="1" x14ac:dyDescent="0.2"/>
    <row r="95" spans="3:4" ht="12.75" customHeight="1" x14ac:dyDescent="0.2"/>
    <row r="96" spans="3: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opLeftCell="A47" workbookViewId="0">
      <selection activeCell="D86" sqref="D86"/>
    </sheetView>
  </sheetViews>
  <sheetFormatPr defaultColWidth="9.140625" defaultRowHeight="12.75" x14ac:dyDescent="0.2"/>
  <cols>
    <col min="1" max="1" width="7.5703125" customWidth="1"/>
    <col min="2" max="2" width="14.85546875" customWidth="1"/>
    <col min="3" max="3" width="80.85546875" customWidth="1"/>
    <col min="4" max="5" width="23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23" customWidth="1"/>
    <col min="11" max="11" width="8.85546875" customWidth="1"/>
    <col min="12" max="12" width="14.85546875" style="23" customWidth="1"/>
  </cols>
  <sheetData>
    <row r="1" spans="1:12" ht="18.75" x14ac:dyDescent="0.2">
      <c r="A1" s="1"/>
      <c r="B1" s="1"/>
      <c r="C1" s="54" t="s">
        <v>153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13</v>
      </c>
      <c r="C9" t="s">
        <v>11</v>
      </c>
      <c r="D9" t="s">
        <v>12</v>
      </c>
      <c r="E9">
        <v>176000</v>
      </c>
      <c r="F9" s="11">
        <v>1674.816</v>
      </c>
      <c r="G9" s="12">
        <v>6.7900000000000002E-2</v>
      </c>
      <c r="H9" s="26"/>
    </row>
    <row r="10" spans="1:12" ht="12.75" customHeight="1" x14ac:dyDescent="0.2">
      <c r="A10">
        <v>2</v>
      </c>
      <c r="B10" t="s">
        <v>22</v>
      </c>
      <c r="C10" t="s">
        <v>21</v>
      </c>
      <c r="D10" t="s">
        <v>15</v>
      </c>
      <c r="E10">
        <v>50000</v>
      </c>
      <c r="F10" s="11">
        <v>1279.125</v>
      </c>
      <c r="G10" s="12">
        <v>5.1900000000000002E-2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18</v>
      </c>
      <c r="C11" t="s">
        <v>14</v>
      </c>
      <c r="D11" t="s">
        <v>15</v>
      </c>
      <c r="E11">
        <v>60000</v>
      </c>
      <c r="F11" s="11">
        <v>1183.53</v>
      </c>
      <c r="G11" s="12">
        <v>4.8000000000000001E-2</v>
      </c>
      <c r="H11" s="26"/>
      <c r="J11" s="12" t="s">
        <v>12</v>
      </c>
      <c r="K11" s="12">
        <v>0.24239999999999998</v>
      </c>
    </row>
    <row r="12" spans="1:12" ht="12.75" customHeight="1" x14ac:dyDescent="0.2">
      <c r="A12">
        <v>4</v>
      </c>
      <c r="B12" t="s">
        <v>20</v>
      </c>
      <c r="C12" t="s">
        <v>19</v>
      </c>
      <c r="D12" t="s">
        <v>12</v>
      </c>
      <c r="E12">
        <v>300000</v>
      </c>
      <c r="F12" s="11">
        <v>1059.3</v>
      </c>
      <c r="G12" s="12">
        <v>4.2999999999999997E-2</v>
      </c>
      <c r="H12" s="26"/>
      <c r="J12" s="12" t="s">
        <v>15</v>
      </c>
      <c r="K12" s="12">
        <v>0.1797</v>
      </c>
    </row>
    <row r="13" spans="1:12" ht="12.75" customHeight="1" x14ac:dyDescent="0.2">
      <c r="A13">
        <v>5</v>
      </c>
      <c r="B13" t="s">
        <v>41</v>
      </c>
      <c r="C13" t="s">
        <v>38</v>
      </c>
      <c r="D13" t="s">
        <v>39</v>
      </c>
      <c r="E13">
        <v>67000</v>
      </c>
      <c r="F13" s="11">
        <v>1001.4155</v>
      </c>
      <c r="G13" s="12">
        <v>4.0599999999999997E-2</v>
      </c>
      <c r="H13" s="26"/>
      <c r="J13" s="12" t="s">
        <v>28</v>
      </c>
      <c r="K13" s="12">
        <v>7.4900000000000008E-2</v>
      </c>
    </row>
    <row r="14" spans="1:12" ht="12.75" customHeight="1" x14ac:dyDescent="0.2">
      <c r="A14">
        <v>6</v>
      </c>
      <c r="B14" t="s">
        <v>34</v>
      </c>
      <c r="C14" t="s">
        <v>33</v>
      </c>
      <c r="D14" t="s">
        <v>12</v>
      </c>
      <c r="E14">
        <v>570000</v>
      </c>
      <c r="F14" s="11">
        <v>864.69</v>
      </c>
      <c r="G14" s="12">
        <v>3.5099999999999999E-2</v>
      </c>
      <c r="H14" s="26"/>
      <c r="J14" s="12" t="s">
        <v>36</v>
      </c>
      <c r="K14" s="12">
        <v>6.6500000000000004E-2</v>
      </c>
    </row>
    <row r="15" spans="1:12" ht="12.75" customHeight="1" x14ac:dyDescent="0.2">
      <c r="A15">
        <v>7</v>
      </c>
      <c r="B15" t="s">
        <v>29</v>
      </c>
      <c r="C15" t="s">
        <v>27</v>
      </c>
      <c r="D15" t="s">
        <v>15</v>
      </c>
      <c r="E15">
        <v>33000</v>
      </c>
      <c r="F15" s="11">
        <v>855.87149999999997</v>
      </c>
      <c r="G15" s="12">
        <v>3.4700000000000002E-2</v>
      </c>
      <c r="H15" s="26"/>
      <c r="J15" s="12" t="s">
        <v>40</v>
      </c>
      <c r="K15" s="12">
        <v>5.9699999999999996E-2</v>
      </c>
    </row>
    <row r="16" spans="1:12" ht="12.75" customHeight="1" x14ac:dyDescent="0.2">
      <c r="A16">
        <v>8</v>
      </c>
      <c r="B16" t="s">
        <v>44</v>
      </c>
      <c r="C16" t="s">
        <v>42</v>
      </c>
      <c r="D16" t="s">
        <v>12</v>
      </c>
      <c r="E16">
        <v>95000</v>
      </c>
      <c r="F16" s="11">
        <v>762.32749999999999</v>
      </c>
      <c r="G16" s="12">
        <v>3.0899999999999997E-2</v>
      </c>
      <c r="H16" s="26"/>
      <c r="J16" s="12" t="s">
        <v>24</v>
      </c>
      <c r="K16" s="12">
        <v>0.05</v>
      </c>
    </row>
    <row r="17" spans="1:11" ht="12.75" customHeight="1" x14ac:dyDescent="0.2">
      <c r="A17">
        <v>9</v>
      </c>
      <c r="B17" t="s">
        <v>26</v>
      </c>
      <c r="C17" t="s">
        <v>23</v>
      </c>
      <c r="D17" t="s">
        <v>24</v>
      </c>
      <c r="E17">
        <v>149900</v>
      </c>
      <c r="F17" s="11">
        <v>704.38009999999997</v>
      </c>
      <c r="G17" s="12">
        <v>2.86E-2</v>
      </c>
      <c r="H17" s="26"/>
      <c r="J17" s="12" t="s">
        <v>39</v>
      </c>
      <c r="K17" s="12">
        <v>4.9000000000000002E-2</v>
      </c>
    </row>
    <row r="18" spans="1:11" ht="12.75" customHeight="1" x14ac:dyDescent="0.2">
      <c r="A18">
        <v>10</v>
      </c>
      <c r="B18" t="s">
        <v>67</v>
      </c>
      <c r="C18" t="s">
        <v>65</v>
      </c>
      <c r="D18" t="s">
        <v>31</v>
      </c>
      <c r="E18">
        <v>40000</v>
      </c>
      <c r="F18" s="11">
        <v>689.3</v>
      </c>
      <c r="G18" s="12">
        <v>2.7999999999999997E-2</v>
      </c>
      <c r="H18" s="26"/>
      <c r="J18" s="12" t="s">
        <v>31</v>
      </c>
      <c r="K18" s="12">
        <v>4.8099999999999997E-2</v>
      </c>
    </row>
    <row r="19" spans="1:11" ht="12.75" customHeight="1" x14ac:dyDescent="0.2">
      <c r="A19">
        <v>11</v>
      </c>
      <c r="B19" t="s">
        <v>79</v>
      </c>
      <c r="C19" t="s">
        <v>77</v>
      </c>
      <c r="D19" t="s">
        <v>28</v>
      </c>
      <c r="E19">
        <v>130000</v>
      </c>
      <c r="F19" s="11">
        <v>644.21500000000003</v>
      </c>
      <c r="G19" s="12">
        <v>2.6099999999999998E-2</v>
      </c>
      <c r="H19" s="26"/>
      <c r="J19" s="12" t="s">
        <v>75</v>
      </c>
      <c r="K19" s="12">
        <v>3.5000000000000003E-2</v>
      </c>
    </row>
    <row r="20" spans="1:11" ht="12.75" customHeight="1" x14ac:dyDescent="0.2">
      <c r="A20">
        <v>12</v>
      </c>
      <c r="B20" t="s">
        <v>85</v>
      </c>
      <c r="C20" t="s">
        <v>83</v>
      </c>
      <c r="D20" t="s">
        <v>12</v>
      </c>
      <c r="E20">
        <v>82500</v>
      </c>
      <c r="F20" s="11">
        <v>636.94124999999997</v>
      </c>
      <c r="G20" s="12">
        <v>2.58E-2</v>
      </c>
      <c r="H20" s="26"/>
      <c r="J20" s="12" t="s">
        <v>51</v>
      </c>
      <c r="K20" s="12">
        <v>3.3500000000000002E-2</v>
      </c>
    </row>
    <row r="21" spans="1:11" ht="12.75" customHeight="1" x14ac:dyDescent="0.2">
      <c r="A21">
        <v>13</v>
      </c>
      <c r="B21" t="s">
        <v>155</v>
      </c>
      <c r="C21" t="s">
        <v>154</v>
      </c>
      <c r="D21" t="s">
        <v>36</v>
      </c>
      <c r="E21">
        <v>75000</v>
      </c>
      <c r="F21" s="11">
        <v>616.04999999999995</v>
      </c>
      <c r="G21" s="12">
        <v>2.5000000000000001E-2</v>
      </c>
      <c r="H21" s="26"/>
      <c r="J21" s="12" t="s">
        <v>57</v>
      </c>
      <c r="K21" s="12">
        <v>2.6099999999999998E-2</v>
      </c>
    </row>
    <row r="22" spans="1:11" ht="12.75" customHeight="1" x14ac:dyDescent="0.2">
      <c r="A22">
        <v>14</v>
      </c>
      <c r="B22" t="s">
        <v>37</v>
      </c>
      <c r="C22" t="s">
        <v>35</v>
      </c>
      <c r="D22" t="s">
        <v>28</v>
      </c>
      <c r="E22">
        <v>4000</v>
      </c>
      <c r="F22" s="11">
        <v>603</v>
      </c>
      <c r="G22" s="12">
        <v>2.4500000000000001E-2</v>
      </c>
      <c r="H22" s="26"/>
      <c r="J22" s="12" t="s">
        <v>60</v>
      </c>
      <c r="K22" s="12">
        <v>2.2000000000000002E-2</v>
      </c>
    </row>
    <row r="23" spans="1:11" ht="12.75" customHeight="1" x14ac:dyDescent="0.2">
      <c r="A23">
        <v>15</v>
      </c>
      <c r="B23" t="s">
        <v>52</v>
      </c>
      <c r="C23" t="s">
        <v>50</v>
      </c>
      <c r="D23" t="s">
        <v>28</v>
      </c>
      <c r="E23">
        <v>18000</v>
      </c>
      <c r="F23" s="11">
        <v>599.36400000000003</v>
      </c>
      <c r="G23" s="12">
        <v>2.4300000000000002E-2</v>
      </c>
      <c r="H23" s="26"/>
      <c r="J23" s="12" t="s">
        <v>25</v>
      </c>
      <c r="K23" s="12">
        <v>2.2000000000000002E-2</v>
      </c>
    </row>
    <row r="24" spans="1:11" ht="12.75" customHeight="1" x14ac:dyDescent="0.2">
      <c r="A24">
        <v>16</v>
      </c>
      <c r="B24" t="s">
        <v>64</v>
      </c>
      <c r="C24" t="s">
        <v>62</v>
      </c>
      <c r="D24" t="s">
        <v>36</v>
      </c>
      <c r="E24">
        <v>122000</v>
      </c>
      <c r="F24" s="11">
        <v>558.15</v>
      </c>
      <c r="G24" s="12">
        <v>2.2599999999999999E-2</v>
      </c>
      <c r="H24" s="26"/>
      <c r="J24" s="12" t="s">
        <v>81</v>
      </c>
      <c r="K24" s="12">
        <v>1.7299999999999999E-2</v>
      </c>
    </row>
    <row r="25" spans="1:11" ht="12.75" customHeight="1" x14ac:dyDescent="0.2">
      <c r="A25">
        <v>17</v>
      </c>
      <c r="B25" t="s">
        <v>76</v>
      </c>
      <c r="C25" t="s">
        <v>74</v>
      </c>
      <c r="D25" t="s">
        <v>60</v>
      </c>
      <c r="E25">
        <v>40000</v>
      </c>
      <c r="F25" s="11">
        <v>541.20000000000005</v>
      </c>
      <c r="G25" s="12">
        <v>2.2000000000000002E-2</v>
      </c>
      <c r="H25" s="26"/>
      <c r="J25" s="12" t="s">
        <v>43</v>
      </c>
      <c r="K25" s="12">
        <v>1.5900000000000001E-2</v>
      </c>
    </row>
    <row r="26" spans="1:11" ht="12.75" customHeight="1" x14ac:dyDescent="0.2">
      <c r="A26">
        <v>18</v>
      </c>
      <c r="B26" t="s">
        <v>55</v>
      </c>
      <c r="C26" t="s">
        <v>53</v>
      </c>
      <c r="D26" t="s">
        <v>24</v>
      </c>
      <c r="E26">
        <v>280000</v>
      </c>
      <c r="F26" s="11">
        <v>526.54</v>
      </c>
      <c r="G26" s="12">
        <v>2.1400000000000002E-2</v>
      </c>
      <c r="H26" s="26"/>
      <c r="J26" s="12" t="s">
        <v>63</v>
      </c>
      <c r="K26" s="12">
        <v>1.49E-2</v>
      </c>
    </row>
    <row r="27" spans="1:11" ht="12.75" customHeight="1" x14ac:dyDescent="0.2">
      <c r="A27">
        <v>19</v>
      </c>
      <c r="B27" t="s">
        <v>32</v>
      </c>
      <c r="C27" t="s">
        <v>30</v>
      </c>
      <c r="D27" t="s">
        <v>31</v>
      </c>
      <c r="E27">
        <v>60000</v>
      </c>
      <c r="F27" s="11">
        <v>495.93</v>
      </c>
      <c r="G27" s="12">
        <v>2.0099999999999996E-2</v>
      </c>
      <c r="H27" s="26"/>
      <c r="J27" s="12" t="s">
        <v>66</v>
      </c>
      <c r="K27" s="12">
        <v>1.11E-2</v>
      </c>
    </row>
    <row r="28" spans="1:11" ht="12.75" customHeight="1" x14ac:dyDescent="0.2">
      <c r="A28">
        <v>20</v>
      </c>
      <c r="B28" t="s">
        <v>96</v>
      </c>
      <c r="C28" t="s">
        <v>95</v>
      </c>
      <c r="D28" t="s">
        <v>15</v>
      </c>
      <c r="E28">
        <v>31000</v>
      </c>
      <c r="F28" s="11">
        <v>495.03899999999999</v>
      </c>
      <c r="G28" s="12">
        <v>2.0099999999999996E-2</v>
      </c>
      <c r="H28" s="26"/>
      <c r="J28" s="12" t="s">
        <v>156</v>
      </c>
      <c r="K28" s="12">
        <v>1.04E-2</v>
      </c>
    </row>
    <row r="29" spans="1:11" ht="12.75" customHeight="1" x14ac:dyDescent="0.2">
      <c r="A29">
        <v>21</v>
      </c>
      <c r="B29" t="s">
        <v>122</v>
      </c>
      <c r="C29" t="s">
        <v>121</v>
      </c>
      <c r="D29" t="s">
        <v>36</v>
      </c>
      <c r="E29">
        <v>2400</v>
      </c>
      <c r="F29" s="11">
        <v>467.0292</v>
      </c>
      <c r="G29" s="12">
        <v>1.89E-2</v>
      </c>
      <c r="H29" s="26"/>
      <c r="J29" s="12" t="s">
        <v>46</v>
      </c>
      <c r="K29" s="12">
        <v>6.4000000000000003E-3</v>
      </c>
    </row>
    <row r="30" spans="1:11" ht="12.75" customHeight="1" x14ac:dyDescent="0.2">
      <c r="A30">
        <v>22</v>
      </c>
      <c r="B30" t="s">
        <v>108</v>
      </c>
      <c r="C30" t="s">
        <v>107</v>
      </c>
      <c r="D30" t="s">
        <v>51</v>
      </c>
      <c r="E30">
        <v>130000</v>
      </c>
      <c r="F30" s="11">
        <v>448.435</v>
      </c>
      <c r="G30" s="12">
        <v>1.8200000000000001E-2</v>
      </c>
      <c r="H30" s="26"/>
      <c r="J30" s="12" t="s">
        <v>157</v>
      </c>
      <c r="K30" s="12">
        <v>2.0000000000000001E-4</v>
      </c>
    </row>
    <row r="31" spans="1:11" ht="12.75" customHeight="1" x14ac:dyDescent="0.2">
      <c r="A31">
        <v>23</v>
      </c>
      <c r="B31" t="s">
        <v>160</v>
      </c>
      <c r="C31" t="s">
        <v>158</v>
      </c>
      <c r="D31" t="s">
        <v>75</v>
      </c>
      <c r="E31">
        <v>50000</v>
      </c>
      <c r="F31" s="11">
        <v>445.57499999999999</v>
      </c>
      <c r="G31" s="12">
        <v>1.8100000000000002E-2</v>
      </c>
      <c r="H31" s="26"/>
      <c r="J31" s="12" t="s">
        <v>159</v>
      </c>
      <c r="K31" s="12">
        <v>0</v>
      </c>
    </row>
    <row r="32" spans="1:11" ht="12.75" customHeight="1" x14ac:dyDescent="0.2">
      <c r="A32">
        <v>24</v>
      </c>
      <c r="B32" t="s">
        <v>90</v>
      </c>
      <c r="C32" t="s">
        <v>89</v>
      </c>
      <c r="D32" t="s">
        <v>57</v>
      </c>
      <c r="E32">
        <v>120000</v>
      </c>
      <c r="F32" s="11">
        <v>423.24</v>
      </c>
      <c r="G32" s="12">
        <v>1.72E-2</v>
      </c>
      <c r="H32" s="26"/>
      <c r="J32" s="12" t="s">
        <v>54</v>
      </c>
      <c r="K32" s="12">
        <v>0</v>
      </c>
    </row>
    <row r="33" spans="1:11" ht="12.75" customHeight="1" x14ac:dyDescent="0.2">
      <c r="A33">
        <v>25</v>
      </c>
      <c r="B33" t="s">
        <v>110</v>
      </c>
      <c r="C33" t="s">
        <v>109</v>
      </c>
      <c r="D33" t="s">
        <v>40</v>
      </c>
      <c r="E33">
        <v>110000</v>
      </c>
      <c r="F33" s="11">
        <v>405.57</v>
      </c>
      <c r="G33" s="12">
        <v>1.6500000000000001E-2</v>
      </c>
      <c r="H33" s="26"/>
      <c r="J33" s="12" t="s">
        <v>161</v>
      </c>
      <c r="K33" s="12">
        <v>0</v>
      </c>
    </row>
    <row r="34" spans="1:11" ht="12.75" customHeight="1" x14ac:dyDescent="0.2">
      <c r="A34">
        <v>26</v>
      </c>
      <c r="B34" t="s">
        <v>49</v>
      </c>
      <c r="C34" t="s">
        <v>48</v>
      </c>
      <c r="D34" t="s">
        <v>43</v>
      </c>
      <c r="E34">
        <v>30000</v>
      </c>
      <c r="F34" s="11">
        <v>392.05500000000001</v>
      </c>
      <c r="G34" s="12">
        <v>1.5900000000000001E-2</v>
      </c>
      <c r="H34" s="26"/>
      <c r="J34" s="12" t="s">
        <v>162</v>
      </c>
      <c r="K34" s="12">
        <v>0</v>
      </c>
    </row>
    <row r="35" spans="1:11" ht="12.75" customHeight="1" x14ac:dyDescent="0.2">
      <c r="A35">
        <v>27</v>
      </c>
      <c r="B35" t="s">
        <v>165</v>
      </c>
      <c r="C35" t="s">
        <v>163</v>
      </c>
      <c r="D35" t="s">
        <v>12</v>
      </c>
      <c r="E35">
        <v>30000</v>
      </c>
      <c r="F35" s="11">
        <v>379.17</v>
      </c>
      <c r="G35" s="12">
        <v>1.54E-2</v>
      </c>
      <c r="H35" s="26"/>
      <c r="J35" s="12" t="s">
        <v>164</v>
      </c>
      <c r="K35" s="12">
        <v>0</v>
      </c>
    </row>
    <row r="36" spans="1:11" ht="12.75" customHeight="1" x14ac:dyDescent="0.2">
      <c r="A36">
        <v>28</v>
      </c>
      <c r="B36" t="s">
        <v>167</v>
      </c>
      <c r="C36" t="s">
        <v>166</v>
      </c>
      <c r="D36" t="s">
        <v>51</v>
      </c>
      <c r="E36">
        <v>4000</v>
      </c>
      <c r="F36" s="11">
        <v>376.226</v>
      </c>
      <c r="G36" s="12">
        <v>1.5300000000000001E-2</v>
      </c>
      <c r="H36" s="26"/>
      <c r="J36" s="12" t="s">
        <v>87</v>
      </c>
      <c r="K36" s="12">
        <v>1.49E-2</v>
      </c>
    </row>
    <row r="37" spans="1:11" ht="12.75" customHeight="1" x14ac:dyDescent="0.2">
      <c r="A37">
        <v>29</v>
      </c>
      <c r="B37" t="s">
        <v>169</v>
      </c>
      <c r="C37" t="s">
        <v>168</v>
      </c>
      <c r="D37" t="s">
        <v>63</v>
      </c>
      <c r="E37">
        <v>232000</v>
      </c>
      <c r="F37" s="11">
        <v>368.18400000000003</v>
      </c>
      <c r="G37" s="12">
        <v>1.49E-2</v>
      </c>
      <c r="H37" s="26"/>
      <c r="J37" s="12"/>
      <c r="K37" s="12"/>
    </row>
    <row r="38" spans="1:11" ht="12.75" customHeight="1" x14ac:dyDescent="0.2">
      <c r="A38">
        <v>30</v>
      </c>
      <c r="B38" t="s">
        <v>126</v>
      </c>
      <c r="C38" t="s">
        <v>125</v>
      </c>
      <c r="D38" t="s">
        <v>40</v>
      </c>
      <c r="E38">
        <v>20000</v>
      </c>
      <c r="F38" s="11">
        <v>368.02</v>
      </c>
      <c r="G38" s="12">
        <v>1.49E-2</v>
      </c>
      <c r="H38" s="26"/>
    </row>
    <row r="39" spans="1:11" ht="12.75" customHeight="1" x14ac:dyDescent="0.2">
      <c r="A39">
        <v>31</v>
      </c>
      <c r="B39" t="s">
        <v>171</v>
      </c>
      <c r="C39" t="s">
        <v>170</v>
      </c>
      <c r="D39" t="s">
        <v>40</v>
      </c>
      <c r="E39">
        <v>6000</v>
      </c>
      <c r="F39" s="11">
        <v>351.86700000000002</v>
      </c>
      <c r="G39" s="12">
        <v>1.43E-2</v>
      </c>
      <c r="H39" s="26"/>
    </row>
    <row r="40" spans="1:11" ht="12.75" customHeight="1" x14ac:dyDescent="0.2">
      <c r="A40">
        <v>32</v>
      </c>
      <c r="B40" t="s">
        <v>102</v>
      </c>
      <c r="C40" t="s">
        <v>101</v>
      </c>
      <c r="D40" t="s">
        <v>15</v>
      </c>
      <c r="E40">
        <v>60000</v>
      </c>
      <c r="F40" s="11">
        <v>333.12</v>
      </c>
      <c r="G40" s="12">
        <v>1.3500000000000002E-2</v>
      </c>
      <c r="H40" s="26"/>
    </row>
    <row r="41" spans="1:11" ht="12.75" customHeight="1" x14ac:dyDescent="0.2">
      <c r="A41">
        <v>33</v>
      </c>
      <c r="B41" t="s">
        <v>58</v>
      </c>
      <c r="C41" t="s">
        <v>56</v>
      </c>
      <c r="D41" t="s">
        <v>12</v>
      </c>
      <c r="E41">
        <v>105000</v>
      </c>
      <c r="F41" s="11">
        <v>327.4425</v>
      </c>
      <c r="G41" s="12">
        <v>1.3300000000000001E-2</v>
      </c>
      <c r="H41" s="26"/>
    </row>
    <row r="42" spans="1:11" ht="12.75" customHeight="1" x14ac:dyDescent="0.2">
      <c r="A42">
        <v>34</v>
      </c>
      <c r="B42" t="s">
        <v>173</v>
      </c>
      <c r="C42" t="s">
        <v>172</v>
      </c>
      <c r="D42" t="s">
        <v>81</v>
      </c>
      <c r="E42">
        <v>80000</v>
      </c>
      <c r="F42" s="11">
        <v>325.88</v>
      </c>
      <c r="G42" s="12">
        <v>1.32E-2</v>
      </c>
      <c r="H42" s="26"/>
    </row>
    <row r="43" spans="1:11" ht="12.75" customHeight="1" x14ac:dyDescent="0.2">
      <c r="A43">
        <v>35</v>
      </c>
      <c r="B43" t="s">
        <v>88</v>
      </c>
      <c r="C43" t="s">
        <v>86</v>
      </c>
      <c r="D43" t="s">
        <v>25</v>
      </c>
      <c r="E43">
        <v>180000</v>
      </c>
      <c r="F43" s="11">
        <v>321.93</v>
      </c>
      <c r="G43" s="12">
        <v>1.3100000000000001E-2</v>
      </c>
      <c r="H43" s="26"/>
    </row>
    <row r="44" spans="1:11" ht="12.75" customHeight="1" x14ac:dyDescent="0.2">
      <c r="A44">
        <v>36</v>
      </c>
      <c r="B44" t="s">
        <v>73</v>
      </c>
      <c r="C44" t="s">
        <v>71</v>
      </c>
      <c r="D44" t="s">
        <v>15</v>
      </c>
      <c r="E44">
        <v>17000</v>
      </c>
      <c r="F44" s="11">
        <v>282.82900000000001</v>
      </c>
      <c r="G44" s="12">
        <v>1.15E-2</v>
      </c>
      <c r="H44" s="26"/>
    </row>
    <row r="45" spans="1:11" ht="12.75" customHeight="1" x14ac:dyDescent="0.2">
      <c r="A45">
        <v>37</v>
      </c>
      <c r="B45" t="s">
        <v>100</v>
      </c>
      <c r="C45" t="s">
        <v>99</v>
      </c>
      <c r="D45" t="s">
        <v>66</v>
      </c>
      <c r="E45">
        <v>80000</v>
      </c>
      <c r="F45" s="11">
        <v>273.08</v>
      </c>
      <c r="G45" s="12">
        <v>1.11E-2</v>
      </c>
      <c r="H45" s="26"/>
    </row>
    <row r="46" spans="1:11" ht="12.75" customHeight="1" x14ac:dyDescent="0.2">
      <c r="A46">
        <v>38</v>
      </c>
      <c r="B46" t="s">
        <v>175</v>
      </c>
      <c r="C46" t="s">
        <v>174</v>
      </c>
      <c r="D46" t="s">
        <v>12</v>
      </c>
      <c r="E46">
        <v>80000</v>
      </c>
      <c r="F46" s="11">
        <v>271.64</v>
      </c>
      <c r="G46" s="12">
        <v>1.1000000000000001E-2</v>
      </c>
      <c r="H46" s="26"/>
    </row>
    <row r="47" spans="1:11" ht="12.75" customHeight="1" x14ac:dyDescent="0.2">
      <c r="A47">
        <v>39</v>
      </c>
      <c r="B47" t="s">
        <v>177</v>
      </c>
      <c r="C47" t="s">
        <v>176</v>
      </c>
      <c r="D47" t="s">
        <v>156</v>
      </c>
      <c r="E47">
        <v>150000</v>
      </c>
      <c r="F47" s="11">
        <v>255.67500000000001</v>
      </c>
      <c r="G47" s="12">
        <v>1.04E-2</v>
      </c>
      <c r="H47" s="26"/>
    </row>
    <row r="48" spans="1:11" ht="12.75" customHeight="1" x14ac:dyDescent="0.2">
      <c r="A48">
        <v>40</v>
      </c>
      <c r="B48" t="s">
        <v>179</v>
      </c>
      <c r="C48" t="s">
        <v>178</v>
      </c>
      <c r="D48" t="s">
        <v>40</v>
      </c>
      <c r="E48">
        <v>60000</v>
      </c>
      <c r="F48" s="11">
        <v>241.65</v>
      </c>
      <c r="G48" s="12">
        <v>9.7999999999999997E-3</v>
      </c>
      <c r="H48" s="26"/>
    </row>
    <row r="49" spans="1:8" ht="12.75" customHeight="1" x14ac:dyDescent="0.2">
      <c r="A49">
        <v>41</v>
      </c>
      <c r="B49" t="s">
        <v>136</v>
      </c>
      <c r="C49" t="s">
        <v>135</v>
      </c>
      <c r="D49" t="s">
        <v>57</v>
      </c>
      <c r="E49">
        <v>50000</v>
      </c>
      <c r="F49" s="11">
        <v>220.47499999999999</v>
      </c>
      <c r="G49" s="12">
        <v>8.8999999999999999E-3</v>
      </c>
      <c r="H49" s="26"/>
    </row>
    <row r="50" spans="1:8" ht="12.75" customHeight="1" x14ac:dyDescent="0.2">
      <c r="A50">
        <v>42</v>
      </c>
      <c r="B50" t="s">
        <v>114</v>
      </c>
      <c r="C50" t="s">
        <v>113</v>
      </c>
      <c r="D50" t="s">
        <v>25</v>
      </c>
      <c r="E50">
        <v>25000</v>
      </c>
      <c r="F50" s="11">
        <v>218.55</v>
      </c>
      <c r="G50" s="12">
        <v>8.8999999999999999E-3</v>
      </c>
      <c r="H50" s="26"/>
    </row>
    <row r="51" spans="1:8" ht="12.75" customHeight="1" x14ac:dyDescent="0.2">
      <c r="A51">
        <v>43</v>
      </c>
      <c r="B51" t="s">
        <v>181</v>
      </c>
      <c r="C51" t="s">
        <v>180</v>
      </c>
      <c r="D51" t="s">
        <v>75</v>
      </c>
      <c r="E51">
        <v>32500</v>
      </c>
      <c r="F51" s="11">
        <v>209.95</v>
      </c>
      <c r="G51" s="12">
        <v>8.5000000000000006E-3</v>
      </c>
      <c r="H51" s="26"/>
    </row>
    <row r="52" spans="1:8" ht="12.75" customHeight="1" x14ac:dyDescent="0.2">
      <c r="A52">
        <v>44</v>
      </c>
      <c r="B52" t="s">
        <v>183</v>
      </c>
      <c r="C52" t="s">
        <v>182</v>
      </c>
      <c r="D52" t="s">
        <v>39</v>
      </c>
      <c r="E52">
        <v>90000</v>
      </c>
      <c r="F52" s="11">
        <v>207.315</v>
      </c>
      <c r="G52" s="12">
        <v>8.3999999999999995E-3</v>
      </c>
      <c r="H52" s="26"/>
    </row>
    <row r="53" spans="1:8" ht="12.75" customHeight="1" x14ac:dyDescent="0.2">
      <c r="A53">
        <v>45</v>
      </c>
      <c r="B53" t="s">
        <v>132</v>
      </c>
      <c r="C53" t="s">
        <v>131</v>
      </c>
      <c r="D53" t="s">
        <v>75</v>
      </c>
      <c r="E53">
        <v>41012</v>
      </c>
      <c r="F53" s="11">
        <v>205.88023999999999</v>
      </c>
      <c r="G53" s="12">
        <v>8.3999999999999995E-3</v>
      </c>
      <c r="H53" s="26"/>
    </row>
    <row r="54" spans="1:8" ht="12.75" customHeight="1" x14ac:dyDescent="0.2">
      <c r="A54">
        <v>46</v>
      </c>
      <c r="B54" t="s">
        <v>134</v>
      </c>
      <c r="C54" t="s">
        <v>133</v>
      </c>
      <c r="D54" t="s">
        <v>46</v>
      </c>
      <c r="E54">
        <v>100000</v>
      </c>
      <c r="F54" s="11">
        <v>157.35</v>
      </c>
      <c r="G54" s="12">
        <v>6.4000000000000003E-3</v>
      </c>
      <c r="H54" s="26"/>
    </row>
    <row r="55" spans="1:8" ht="12.75" customHeight="1" x14ac:dyDescent="0.2">
      <c r="A55">
        <v>47</v>
      </c>
      <c r="B55" t="s">
        <v>94</v>
      </c>
      <c r="C55" t="s">
        <v>93</v>
      </c>
      <c r="D55" t="s">
        <v>40</v>
      </c>
      <c r="E55">
        <v>32048</v>
      </c>
      <c r="F55" s="11">
        <v>104.204072</v>
      </c>
      <c r="G55" s="12">
        <v>4.1999999999999997E-3</v>
      </c>
      <c r="H55" s="26"/>
    </row>
    <row r="56" spans="1:8" ht="12.75" customHeight="1" x14ac:dyDescent="0.2">
      <c r="A56">
        <v>48</v>
      </c>
      <c r="B56" t="s">
        <v>141</v>
      </c>
      <c r="C56" t="s">
        <v>560</v>
      </c>
      <c r="D56" t="s">
        <v>81</v>
      </c>
      <c r="E56">
        <v>50000</v>
      </c>
      <c r="F56" s="11">
        <v>81.650000000000006</v>
      </c>
      <c r="G56" s="12">
        <v>3.3E-3</v>
      </c>
      <c r="H56" s="26"/>
    </row>
    <row r="57" spans="1:8" ht="12.75" customHeight="1" x14ac:dyDescent="0.2">
      <c r="A57">
        <v>49</v>
      </c>
      <c r="B57" t="s">
        <v>185</v>
      </c>
      <c r="C57" t="s">
        <v>184</v>
      </c>
      <c r="D57" t="s">
        <v>157</v>
      </c>
      <c r="E57">
        <v>51452</v>
      </c>
      <c r="F57" s="11">
        <v>4.1110150000000001</v>
      </c>
      <c r="G57" s="12">
        <v>2.0000000000000001E-4</v>
      </c>
      <c r="H57" s="26"/>
    </row>
    <row r="58" spans="1:8" ht="12.75" customHeight="1" x14ac:dyDescent="0.2">
      <c r="A58">
        <v>50</v>
      </c>
      <c r="B58" t="s">
        <v>187</v>
      </c>
      <c r="C58" t="s">
        <v>186</v>
      </c>
      <c r="D58" t="s">
        <v>157</v>
      </c>
      <c r="E58">
        <v>200000</v>
      </c>
      <c r="F58" s="11">
        <v>0.02</v>
      </c>
      <c r="G58" s="12">
        <v>0</v>
      </c>
      <c r="H58" s="26"/>
    </row>
    <row r="59" spans="1:8" ht="12.75" customHeight="1" x14ac:dyDescent="0.2">
      <c r="A59">
        <v>51</v>
      </c>
      <c r="B59" t="s">
        <v>189</v>
      </c>
      <c r="C59" t="s">
        <v>188</v>
      </c>
      <c r="D59" t="s">
        <v>159</v>
      </c>
      <c r="E59">
        <v>149000</v>
      </c>
      <c r="F59" s="11">
        <v>1.49E-2</v>
      </c>
      <c r="G59" s="12">
        <v>0</v>
      </c>
      <c r="H59" s="26"/>
    </row>
    <row r="60" spans="1:8" ht="12.75" customHeight="1" x14ac:dyDescent="0.2">
      <c r="A60">
        <v>52</v>
      </c>
      <c r="B60" t="s">
        <v>191</v>
      </c>
      <c r="C60" t="s">
        <v>190</v>
      </c>
      <c r="D60" t="s">
        <v>54</v>
      </c>
      <c r="E60">
        <v>70000</v>
      </c>
      <c r="F60" s="11">
        <v>7.0000000000000001E-3</v>
      </c>
      <c r="G60" s="12">
        <v>0</v>
      </c>
      <c r="H60" s="26"/>
    </row>
    <row r="61" spans="1:8" ht="12.75" customHeight="1" x14ac:dyDescent="0.2">
      <c r="A61">
        <v>53</v>
      </c>
      <c r="B61" t="s">
        <v>193</v>
      </c>
      <c r="C61" t="s">
        <v>192</v>
      </c>
      <c r="D61" t="s">
        <v>161</v>
      </c>
      <c r="E61">
        <v>25000</v>
      </c>
      <c r="F61" s="11">
        <v>2.5000000000000001E-3</v>
      </c>
      <c r="G61" s="12">
        <v>0</v>
      </c>
      <c r="H61" s="26"/>
    </row>
    <row r="62" spans="1:8" ht="12.75" customHeight="1" x14ac:dyDescent="0.2">
      <c r="A62">
        <v>54</v>
      </c>
      <c r="B62" t="s">
        <v>195</v>
      </c>
      <c r="C62" t="s">
        <v>194</v>
      </c>
      <c r="D62" t="s">
        <v>157</v>
      </c>
      <c r="E62">
        <v>25000</v>
      </c>
      <c r="F62" s="11">
        <v>2.5000000000000001E-3</v>
      </c>
      <c r="G62" s="12">
        <v>0</v>
      </c>
      <c r="H62" s="26"/>
    </row>
    <row r="63" spans="1:8" ht="12.75" customHeight="1" x14ac:dyDescent="0.2">
      <c r="A63">
        <v>55</v>
      </c>
      <c r="B63" t="s">
        <v>197</v>
      </c>
      <c r="C63" t="s">
        <v>196</v>
      </c>
      <c r="D63" t="s">
        <v>162</v>
      </c>
      <c r="E63">
        <v>14750</v>
      </c>
      <c r="F63" s="11">
        <v>1.475E-3</v>
      </c>
      <c r="G63" s="12">
        <v>0</v>
      </c>
      <c r="H63" s="26"/>
    </row>
    <row r="64" spans="1:8" ht="12.75" customHeight="1" x14ac:dyDescent="0.2">
      <c r="A64">
        <v>56</v>
      </c>
      <c r="B64" t="s">
        <v>199</v>
      </c>
      <c r="C64" t="s">
        <v>198</v>
      </c>
      <c r="D64" t="s">
        <v>157</v>
      </c>
      <c r="E64">
        <v>10000</v>
      </c>
      <c r="F64" s="11">
        <v>1E-3</v>
      </c>
      <c r="G64" s="12">
        <v>0</v>
      </c>
      <c r="H64" s="26"/>
    </row>
    <row r="65" spans="1:9" ht="12.75" customHeight="1" x14ac:dyDescent="0.2">
      <c r="A65">
        <v>57</v>
      </c>
      <c r="B65" t="s">
        <v>143</v>
      </c>
      <c r="C65" t="s">
        <v>142</v>
      </c>
      <c r="D65" t="s">
        <v>15</v>
      </c>
      <c r="E65">
        <v>8000</v>
      </c>
      <c r="F65" s="11">
        <v>8.0000000000000004E-4</v>
      </c>
      <c r="G65" s="12">
        <v>0</v>
      </c>
      <c r="H65" s="26"/>
    </row>
    <row r="66" spans="1:9" ht="12.75" customHeight="1" x14ac:dyDescent="0.2">
      <c r="A66">
        <v>58</v>
      </c>
      <c r="B66" t="s">
        <v>201</v>
      </c>
      <c r="C66" t="s">
        <v>200</v>
      </c>
      <c r="D66" t="s">
        <v>164</v>
      </c>
      <c r="E66">
        <v>6650</v>
      </c>
      <c r="F66" s="11">
        <v>6.6500000000000001E-4</v>
      </c>
      <c r="G66" s="12">
        <v>0</v>
      </c>
      <c r="H66" s="26"/>
    </row>
    <row r="67" spans="1:9" ht="12.75" customHeight="1" x14ac:dyDescent="0.2">
      <c r="C67" s="15" t="s">
        <v>144</v>
      </c>
      <c r="D67" s="15"/>
      <c r="E67" s="15"/>
      <c r="F67" s="16">
        <f>SUM(F9:F66)</f>
        <v>24259.338717000002</v>
      </c>
      <c r="G67" s="17">
        <f>SUM(G9:G66)</f>
        <v>0.98429999999999962</v>
      </c>
      <c r="H67" s="27"/>
      <c r="I67" s="28"/>
    </row>
    <row r="68" spans="1:9" ht="12.75" customHeight="1" x14ac:dyDescent="0.2">
      <c r="F68" s="11"/>
      <c r="G68" s="12"/>
      <c r="H68" s="26"/>
    </row>
    <row r="69" spans="1:9" ht="12.75" customHeight="1" x14ac:dyDescent="0.2">
      <c r="C69" s="13" t="s">
        <v>145</v>
      </c>
      <c r="F69" s="11"/>
      <c r="G69" s="12"/>
      <c r="H69" s="26"/>
    </row>
    <row r="70" spans="1:9" ht="12.75" customHeight="1" x14ac:dyDescent="0.2">
      <c r="C70" s="13" t="s">
        <v>10</v>
      </c>
      <c r="F70" s="11"/>
      <c r="G70" s="12"/>
      <c r="H70" s="26"/>
    </row>
    <row r="71" spans="1:9" ht="12.75" customHeight="1" x14ac:dyDescent="0.2">
      <c r="A71">
        <v>59</v>
      </c>
      <c r="B71" t="s">
        <v>147</v>
      </c>
      <c r="C71" t="s">
        <v>146</v>
      </c>
      <c r="D71" t="s">
        <v>81</v>
      </c>
      <c r="E71">
        <v>2310000</v>
      </c>
      <c r="F71" s="11">
        <v>19.635000000000002</v>
      </c>
      <c r="G71" s="12">
        <v>8.0000000000000004E-4</v>
      </c>
      <c r="H71" s="26"/>
    </row>
    <row r="72" spans="1:9" ht="12.75" customHeight="1" x14ac:dyDescent="0.2">
      <c r="C72" s="15" t="s">
        <v>144</v>
      </c>
      <c r="D72" s="15"/>
      <c r="E72" s="15"/>
      <c r="F72" s="16">
        <f>SUM(F71:F71)</f>
        <v>19.635000000000002</v>
      </c>
      <c r="G72" s="17">
        <f>SUM(G71:G71)</f>
        <v>8.0000000000000004E-4</v>
      </c>
      <c r="H72" s="27"/>
      <c r="I72" s="28"/>
    </row>
    <row r="73" spans="1:9" ht="12.75" customHeight="1" x14ac:dyDescent="0.2">
      <c r="F73" s="11"/>
      <c r="G73" s="12"/>
      <c r="H73" s="26"/>
    </row>
    <row r="74" spans="1:9" ht="12.75" customHeight="1" x14ac:dyDescent="0.2">
      <c r="F74" s="11"/>
      <c r="G74" s="12"/>
      <c r="H74" s="26"/>
    </row>
    <row r="75" spans="1:9" ht="12.75" customHeight="1" x14ac:dyDescent="0.2">
      <c r="C75" s="13" t="s">
        <v>149</v>
      </c>
      <c r="F75" s="11">
        <v>725.06892100000005</v>
      </c>
      <c r="G75" s="12">
        <v>2.9399999999999999E-2</v>
      </c>
      <c r="H75" s="26"/>
    </row>
    <row r="76" spans="1:9" ht="12.75" customHeight="1" x14ac:dyDescent="0.2">
      <c r="C76" s="15" t="s">
        <v>144</v>
      </c>
      <c r="D76" s="15"/>
      <c r="E76" s="15"/>
      <c r="F76" s="16">
        <f>SUM(F75:F75)</f>
        <v>725.06892100000005</v>
      </c>
      <c r="G76" s="17">
        <f>SUM(G75:G75)</f>
        <v>2.9399999999999999E-2</v>
      </c>
      <c r="H76" s="27"/>
      <c r="I76" s="28"/>
    </row>
    <row r="77" spans="1:9" ht="12.75" customHeight="1" x14ac:dyDescent="0.2">
      <c r="F77" s="11"/>
      <c r="G77" s="12"/>
      <c r="H77" s="26"/>
    </row>
    <row r="78" spans="1:9" ht="12.75" customHeight="1" x14ac:dyDescent="0.2">
      <c r="C78" s="13" t="s">
        <v>150</v>
      </c>
      <c r="F78" s="11"/>
      <c r="G78" s="12"/>
      <c r="H78" s="26"/>
    </row>
    <row r="79" spans="1:9" ht="12.75" customHeight="1" x14ac:dyDescent="0.2">
      <c r="C79" s="13" t="s">
        <v>151</v>
      </c>
      <c r="F79" s="11">
        <v>-353.22474999999997</v>
      </c>
      <c r="G79" s="12">
        <v>-1.4499999999999999E-2</v>
      </c>
      <c r="H79" s="26"/>
    </row>
    <row r="80" spans="1:9" ht="12.75" customHeight="1" x14ac:dyDescent="0.2">
      <c r="C80" s="15" t="s">
        <v>144</v>
      </c>
      <c r="D80" s="15"/>
      <c r="E80" s="15"/>
      <c r="F80" s="16">
        <f>SUM(F79:F79)</f>
        <v>-353.22474999999997</v>
      </c>
      <c r="G80" s="17">
        <f>SUM(G79:G79)</f>
        <v>-1.4499999999999999E-2</v>
      </c>
      <c r="H80" s="27"/>
      <c r="I80" s="28"/>
    </row>
    <row r="81" spans="3:9" ht="12.75" customHeight="1" x14ac:dyDescent="0.2">
      <c r="C81" s="18" t="s">
        <v>152</v>
      </c>
      <c r="D81" s="18"/>
      <c r="E81" s="18"/>
      <c r="F81" s="19">
        <f>SUM(F67,F72,F76,F80)</f>
        <v>24650.817887999998</v>
      </c>
      <c r="G81" s="20">
        <f>SUM(G67,G72,G76,G80)</f>
        <v>0.99999999999999978</v>
      </c>
      <c r="H81" s="29"/>
      <c r="I81" s="30"/>
    </row>
    <row r="82" spans="3:9" ht="12.75" customHeight="1" x14ac:dyDescent="0.2"/>
    <row r="83" spans="3:9" ht="12.75" customHeight="1" x14ac:dyDescent="0.2">
      <c r="C83" s="31" t="s">
        <v>555</v>
      </c>
    </row>
    <row r="84" spans="3:9" ht="12.75" customHeight="1" x14ac:dyDescent="0.2">
      <c r="C84" s="55" t="s">
        <v>566</v>
      </c>
      <c r="F84" s="11"/>
    </row>
    <row r="85" spans="3:9" ht="12.75" customHeight="1" x14ac:dyDescent="0.2">
      <c r="C85" s="55"/>
      <c r="F85" s="11"/>
    </row>
    <row r="86" spans="3:9" ht="12.75" customHeight="1" x14ac:dyDescent="0.2">
      <c r="C86" s="13" t="s">
        <v>564</v>
      </c>
      <c r="D86" s="61">
        <v>259.10480000000001</v>
      </c>
    </row>
    <row r="87" spans="3:9" ht="12.75" customHeight="1" x14ac:dyDescent="0.2">
      <c r="C87" s="13"/>
    </row>
    <row r="88" spans="3:9" ht="12.75" customHeight="1" x14ac:dyDescent="0.2">
      <c r="C88" s="13"/>
    </row>
    <row r="89" spans="3:9" ht="12.75" customHeight="1" x14ac:dyDescent="0.2"/>
    <row r="90" spans="3:9" ht="12.75" customHeight="1" x14ac:dyDescent="0.2"/>
    <row r="91" spans="3:9" ht="12.75" customHeight="1" x14ac:dyDescent="0.2"/>
    <row r="92" spans="3:9" ht="12.75" customHeight="1" x14ac:dyDescent="0.2"/>
    <row r="93" spans="3:9" ht="12.75" customHeight="1" x14ac:dyDescent="0.2"/>
    <row r="94" spans="3:9" ht="12.75" customHeight="1" x14ac:dyDescent="0.2"/>
    <row r="95" spans="3:9" ht="12.75" customHeight="1" x14ac:dyDescent="0.2"/>
    <row r="96" spans="3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25" workbookViewId="0">
      <selection activeCell="D53" sqref="D53"/>
    </sheetView>
  </sheetViews>
  <sheetFormatPr defaultColWidth="9.140625" defaultRowHeight="12.75" x14ac:dyDescent="0.2"/>
  <cols>
    <col min="1" max="1" width="7.5703125" customWidth="1"/>
    <col min="2" max="2" width="14.7109375" customWidth="1"/>
    <col min="3" max="3" width="80.85546875" customWidth="1"/>
    <col min="4" max="4" width="33.7109375" customWidth="1"/>
    <col min="5" max="5" width="21.85546875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33.7109375" customWidth="1"/>
    <col min="11" max="11" width="8.85546875" customWidth="1"/>
    <col min="12" max="12" width="14.7109375" style="23" customWidth="1"/>
  </cols>
  <sheetData>
    <row r="1" spans="1:12" ht="18.75" x14ac:dyDescent="0.2">
      <c r="A1" s="1"/>
      <c r="B1" s="1"/>
      <c r="C1" s="54" t="s">
        <v>421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90</v>
      </c>
      <c r="C9" t="s">
        <v>89</v>
      </c>
      <c r="D9" t="s">
        <v>57</v>
      </c>
      <c r="E9">
        <v>70000</v>
      </c>
      <c r="F9" s="11">
        <v>246.89</v>
      </c>
      <c r="G9" s="12">
        <v>0.1085</v>
      </c>
      <c r="H9" s="26"/>
    </row>
    <row r="10" spans="1:12" ht="12.75" customHeight="1" x14ac:dyDescent="0.2">
      <c r="A10">
        <v>2</v>
      </c>
      <c r="B10" t="s">
        <v>41</v>
      </c>
      <c r="C10" t="s">
        <v>38</v>
      </c>
      <c r="D10" t="s">
        <v>39</v>
      </c>
      <c r="E10">
        <v>13500</v>
      </c>
      <c r="F10" s="11">
        <v>201.77775</v>
      </c>
      <c r="G10" s="12">
        <v>8.8699999999999987E-2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124</v>
      </c>
      <c r="C11" t="s">
        <v>123</v>
      </c>
      <c r="D11" t="s">
        <v>69</v>
      </c>
      <c r="E11">
        <v>7250</v>
      </c>
      <c r="F11" s="11">
        <v>106.8505</v>
      </c>
      <c r="G11" s="12">
        <v>4.7E-2</v>
      </c>
      <c r="H11" s="26"/>
      <c r="J11" s="12" t="s">
        <v>25</v>
      </c>
      <c r="K11" s="12">
        <v>0.14499999999999999</v>
      </c>
    </row>
    <row r="12" spans="1:12" ht="12.75" customHeight="1" x14ac:dyDescent="0.2">
      <c r="A12">
        <v>4</v>
      </c>
      <c r="B12" t="s">
        <v>423</v>
      </c>
      <c r="C12" t="s">
        <v>422</v>
      </c>
      <c r="D12" t="s">
        <v>24</v>
      </c>
      <c r="E12">
        <v>11000</v>
      </c>
      <c r="F12" s="11">
        <v>99.786500000000004</v>
      </c>
      <c r="G12" s="12">
        <v>4.3899999999999995E-2</v>
      </c>
      <c r="H12" s="26"/>
      <c r="J12" s="12" t="s">
        <v>57</v>
      </c>
      <c r="K12" s="12">
        <v>0.13220000000000001</v>
      </c>
    </row>
    <row r="13" spans="1:12" ht="12.75" customHeight="1" x14ac:dyDescent="0.2">
      <c r="A13">
        <v>5</v>
      </c>
      <c r="B13" t="s">
        <v>425</v>
      </c>
      <c r="C13" t="s">
        <v>424</v>
      </c>
      <c r="D13" t="s">
        <v>231</v>
      </c>
      <c r="E13">
        <v>35000</v>
      </c>
      <c r="F13" s="11">
        <v>92.382499999999993</v>
      </c>
      <c r="G13" s="12">
        <v>4.0599999999999997E-2</v>
      </c>
      <c r="H13" s="26"/>
      <c r="J13" s="12" t="s">
        <v>24</v>
      </c>
      <c r="K13" s="12">
        <v>0.1081</v>
      </c>
    </row>
    <row r="14" spans="1:12" ht="12.75" customHeight="1" x14ac:dyDescent="0.2">
      <c r="A14">
        <v>6</v>
      </c>
      <c r="B14" t="s">
        <v>98</v>
      </c>
      <c r="C14" t="s">
        <v>97</v>
      </c>
      <c r="D14" t="s">
        <v>25</v>
      </c>
      <c r="E14">
        <v>110000</v>
      </c>
      <c r="F14" s="11">
        <v>77</v>
      </c>
      <c r="G14" s="12">
        <v>3.3799999999999997E-2</v>
      </c>
      <c r="H14" s="26"/>
      <c r="J14" s="12" t="s">
        <v>39</v>
      </c>
      <c r="K14" s="12">
        <v>0.1075</v>
      </c>
    </row>
    <row r="15" spans="1:12" ht="12.75" customHeight="1" x14ac:dyDescent="0.2">
      <c r="A15">
        <v>7</v>
      </c>
      <c r="B15" t="s">
        <v>426</v>
      </c>
      <c r="C15" t="s">
        <v>367</v>
      </c>
      <c r="D15" t="s">
        <v>231</v>
      </c>
      <c r="E15">
        <v>20000</v>
      </c>
      <c r="F15" s="11">
        <v>71.8</v>
      </c>
      <c r="G15" s="12">
        <v>3.1600000000000003E-2</v>
      </c>
      <c r="H15" s="26"/>
      <c r="J15" s="12" t="s">
        <v>231</v>
      </c>
      <c r="K15" s="12">
        <v>9.0700000000000003E-2</v>
      </c>
    </row>
    <row r="16" spans="1:12" ht="12.75" customHeight="1" x14ac:dyDescent="0.2">
      <c r="A16">
        <v>8</v>
      </c>
      <c r="B16" t="s">
        <v>88</v>
      </c>
      <c r="C16" t="s">
        <v>86</v>
      </c>
      <c r="D16" t="s">
        <v>25</v>
      </c>
      <c r="E16">
        <v>40000</v>
      </c>
      <c r="F16" s="11">
        <v>71.540000000000006</v>
      </c>
      <c r="G16" s="12">
        <v>3.1400000000000004E-2</v>
      </c>
      <c r="H16" s="26"/>
      <c r="J16" s="12" t="s">
        <v>51</v>
      </c>
      <c r="K16" s="12">
        <v>6.7799999999999999E-2</v>
      </c>
    </row>
    <row r="17" spans="1:11" ht="12.75" customHeight="1" x14ac:dyDescent="0.2">
      <c r="A17">
        <v>9</v>
      </c>
      <c r="B17" t="s">
        <v>429</v>
      </c>
      <c r="C17" t="s">
        <v>427</v>
      </c>
      <c r="D17" t="s">
        <v>428</v>
      </c>
      <c r="E17">
        <v>60000</v>
      </c>
      <c r="F17" s="11">
        <v>70.8</v>
      </c>
      <c r="G17" s="12">
        <v>3.1099999999999999E-2</v>
      </c>
      <c r="H17" s="26"/>
      <c r="J17" s="12" t="s">
        <v>69</v>
      </c>
      <c r="K17" s="12">
        <v>4.7E-2</v>
      </c>
    </row>
    <row r="18" spans="1:11" ht="12.75" customHeight="1" x14ac:dyDescent="0.2">
      <c r="A18">
        <v>10</v>
      </c>
      <c r="B18" t="s">
        <v>112</v>
      </c>
      <c r="C18" t="s">
        <v>111</v>
      </c>
      <c r="D18" t="s">
        <v>51</v>
      </c>
      <c r="E18">
        <v>11000</v>
      </c>
      <c r="F18" s="11">
        <v>70.262500000000003</v>
      </c>
      <c r="G18" s="12">
        <v>3.0899999999999997E-2</v>
      </c>
      <c r="H18" s="26"/>
      <c r="J18" s="12" t="s">
        <v>63</v>
      </c>
      <c r="K18" s="12">
        <v>4.4800000000000006E-2</v>
      </c>
    </row>
    <row r="19" spans="1:11" ht="12.75" customHeight="1" x14ac:dyDescent="0.2">
      <c r="A19">
        <v>11</v>
      </c>
      <c r="B19" t="s">
        <v>431</v>
      </c>
      <c r="C19" t="s">
        <v>430</v>
      </c>
      <c r="D19" t="s">
        <v>24</v>
      </c>
      <c r="E19">
        <v>50000</v>
      </c>
      <c r="F19" s="11">
        <v>67.5</v>
      </c>
      <c r="G19" s="12">
        <v>2.9700000000000001E-2</v>
      </c>
      <c r="H19" s="26"/>
      <c r="J19" s="12" t="s">
        <v>60</v>
      </c>
      <c r="K19" s="12">
        <v>3.5099999999999999E-2</v>
      </c>
    </row>
    <row r="20" spans="1:11" ht="12.75" customHeight="1" x14ac:dyDescent="0.2">
      <c r="A20">
        <v>12</v>
      </c>
      <c r="B20" t="s">
        <v>82</v>
      </c>
      <c r="C20" t="s">
        <v>80</v>
      </c>
      <c r="D20" t="s">
        <v>63</v>
      </c>
      <c r="E20">
        <v>10000</v>
      </c>
      <c r="F20" s="11">
        <v>67.045000000000002</v>
      </c>
      <c r="G20" s="12">
        <v>2.9500000000000002E-2</v>
      </c>
      <c r="H20" s="26"/>
      <c r="J20" s="12" t="s">
        <v>428</v>
      </c>
      <c r="K20" s="12">
        <v>3.1099999999999999E-2</v>
      </c>
    </row>
    <row r="21" spans="1:11" ht="12.75" customHeight="1" x14ac:dyDescent="0.2">
      <c r="A21">
        <v>13</v>
      </c>
      <c r="B21" t="s">
        <v>433</v>
      </c>
      <c r="C21" t="s">
        <v>432</v>
      </c>
      <c r="D21" t="s">
        <v>221</v>
      </c>
      <c r="E21">
        <v>30000</v>
      </c>
      <c r="F21" s="11">
        <v>62.564999999999998</v>
      </c>
      <c r="G21" s="12">
        <v>2.75E-2</v>
      </c>
      <c r="H21" s="26"/>
      <c r="J21" s="12" t="s">
        <v>221</v>
      </c>
      <c r="K21" s="12">
        <v>2.75E-2</v>
      </c>
    </row>
    <row r="22" spans="1:11" ht="12.75" customHeight="1" x14ac:dyDescent="0.2">
      <c r="A22">
        <v>14</v>
      </c>
      <c r="B22" t="s">
        <v>435</v>
      </c>
      <c r="C22" t="s">
        <v>434</v>
      </c>
      <c r="D22" t="s">
        <v>51</v>
      </c>
      <c r="E22">
        <v>15000</v>
      </c>
      <c r="F22" s="11">
        <v>60.877499999999998</v>
      </c>
      <c r="G22" s="12">
        <v>2.6800000000000001E-2</v>
      </c>
      <c r="H22" s="26"/>
      <c r="J22" s="12" t="s">
        <v>43</v>
      </c>
      <c r="K22" s="12">
        <v>2.4199999999999999E-2</v>
      </c>
    </row>
    <row r="23" spans="1:11" ht="12.75" customHeight="1" x14ac:dyDescent="0.2">
      <c r="A23">
        <v>15</v>
      </c>
      <c r="B23" t="s">
        <v>61</v>
      </c>
      <c r="C23" t="s">
        <v>59</v>
      </c>
      <c r="D23" t="s">
        <v>25</v>
      </c>
      <c r="E23">
        <v>15000</v>
      </c>
      <c r="F23" s="11">
        <v>59.04</v>
      </c>
      <c r="G23" s="12">
        <v>2.6000000000000002E-2</v>
      </c>
      <c r="H23" s="26"/>
      <c r="J23" s="12" t="s">
        <v>46</v>
      </c>
      <c r="K23" s="12">
        <v>2.07E-2</v>
      </c>
    </row>
    <row r="24" spans="1:11" ht="12.75" customHeight="1" x14ac:dyDescent="0.2">
      <c r="A24">
        <v>16</v>
      </c>
      <c r="B24" t="s">
        <v>114</v>
      </c>
      <c r="C24" t="s">
        <v>113</v>
      </c>
      <c r="D24" t="s">
        <v>25</v>
      </c>
      <c r="E24">
        <v>6500</v>
      </c>
      <c r="F24" s="11">
        <v>56.823</v>
      </c>
      <c r="G24" s="12">
        <v>2.5000000000000001E-2</v>
      </c>
      <c r="H24" s="26"/>
      <c r="J24" s="12" t="s">
        <v>212</v>
      </c>
      <c r="K24" s="12">
        <v>1.52E-2</v>
      </c>
    </row>
    <row r="25" spans="1:11" ht="12.75" customHeight="1" x14ac:dyDescent="0.2">
      <c r="A25">
        <v>17</v>
      </c>
      <c r="B25" t="s">
        <v>309</v>
      </c>
      <c r="C25" t="s">
        <v>308</v>
      </c>
      <c r="D25" t="s">
        <v>43</v>
      </c>
      <c r="E25">
        <v>25000</v>
      </c>
      <c r="F25" s="11">
        <v>55.087499999999999</v>
      </c>
      <c r="G25" s="12">
        <v>2.4199999999999999E-2</v>
      </c>
      <c r="H25" s="26"/>
      <c r="J25" s="12" t="s">
        <v>28</v>
      </c>
      <c r="K25" s="12">
        <v>1.0200000000000001E-2</v>
      </c>
    </row>
    <row r="26" spans="1:11" ht="12.75" customHeight="1" x14ac:dyDescent="0.2">
      <c r="A26">
        <v>18</v>
      </c>
      <c r="B26" t="s">
        <v>271</v>
      </c>
      <c r="C26" t="s">
        <v>270</v>
      </c>
      <c r="D26" t="s">
        <v>60</v>
      </c>
      <c r="E26">
        <v>15000</v>
      </c>
      <c r="F26" s="11">
        <v>54.284999999999997</v>
      </c>
      <c r="G26" s="12">
        <v>2.3900000000000001E-2</v>
      </c>
      <c r="H26" s="26"/>
      <c r="J26" s="12" t="s">
        <v>75</v>
      </c>
      <c r="K26" s="12">
        <v>5.5000000000000005E-3</v>
      </c>
    </row>
    <row r="27" spans="1:11" ht="12.75" customHeight="1" x14ac:dyDescent="0.2">
      <c r="A27">
        <v>19</v>
      </c>
      <c r="B27" t="s">
        <v>437</v>
      </c>
      <c r="C27" t="s">
        <v>436</v>
      </c>
      <c r="D27" t="s">
        <v>57</v>
      </c>
      <c r="E27">
        <v>35000</v>
      </c>
      <c r="F27" s="11">
        <v>53.83</v>
      </c>
      <c r="G27" s="12">
        <v>2.3700000000000002E-2</v>
      </c>
      <c r="H27" s="26"/>
      <c r="J27" s="12" t="s">
        <v>87</v>
      </c>
      <c r="K27" s="12">
        <v>8.7400000000000005E-2</v>
      </c>
    </row>
    <row r="28" spans="1:11" ht="12.75" customHeight="1" x14ac:dyDescent="0.2">
      <c r="A28">
        <v>20</v>
      </c>
      <c r="B28" t="s">
        <v>244</v>
      </c>
      <c r="C28" t="s">
        <v>243</v>
      </c>
      <c r="D28" t="s">
        <v>24</v>
      </c>
      <c r="E28">
        <v>20000</v>
      </c>
      <c r="F28" s="11">
        <v>53.05</v>
      </c>
      <c r="G28" s="12">
        <v>2.3300000000000001E-2</v>
      </c>
      <c r="H28" s="26"/>
      <c r="J28" s="12"/>
      <c r="K28" s="12"/>
    </row>
    <row r="29" spans="1:11" ht="12.75" customHeight="1" x14ac:dyDescent="0.2">
      <c r="A29">
        <v>21</v>
      </c>
      <c r="B29" t="s">
        <v>134</v>
      </c>
      <c r="C29" t="s">
        <v>133</v>
      </c>
      <c r="D29" t="s">
        <v>46</v>
      </c>
      <c r="E29">
        <v>30000</v>
      </c>
      <c r="F29" s="11">
        <v>47.204999999999998</v>
      </c>
      <c r="G29" s="12">
        <v>2.07E-2</v>
      </c>
      <c r="H29" s="26"/>
    </row>
    <row r="30" spans="1:11" ht="12.75" customHeight="1" x14ac:dyDescent="0.2">
      <c r="A30">
        <v>22</v>
      </c>
      <c r="B30" t="s">
        <v>439</v>
      </c>
      <c r="C30" t="s">
        <v>438</v>
      </c>
      <c r="D30" t="s">
        <v>231</v>
      </c>
      <c r="E30">
        <v>15000</v>
      </c>
      <c r="F30" s="11">
        <v>42.03</v>
      </c>
      <c r="G30" s="12">
        <v>1.8500000000000003E-2</v>
      </c>
      <c r="H30" s="26"/>
    </row>
    <row r="31" spans="1:11" ht="12.75" customHeight="1" x14ac:dyDescent="0.2">
      <c r="A31">
        <v>23</v>
      </c>
      <c r="B31" t="s">
        <v>441</v>
      </c>
      <c r="C31" t="s">
        <v>440</v>
      </c>
      <c r="D31" t="s">
        <v>25</v>
      </c>
      <c r="E31">
        <v>30000</v>
      </c>
      <c r="F31" s="11">
        <v>39.299999999999997</v>
      </c>
      <c r="G31" s="12">
        <v>1.7299999999999999E-2</v>
      </c>
      <c r="H31" s="26"/>
    </row>
    <row r="32" spans="1:11" ht="12.75" customHeight="1" x14ac:dyDescent="0.2">
      <c r="A32">
        <v>24</v>
      </c>
      <c r="B32" t="s">
        <v>443</v>
      </c>
      <c r="C32" t="s">
        <v>442</v>
      </c>
      <c r="D32" t="s">
        <v>63</v>
      </c>
      <c r="E32">
        <v>40000</v>
      </c>
      <c r="F32" s="11">
        <v>34.700000000000003</v>
      </c>
      <c r="G32" s="12">
        <v>1.5300000000000001E-2</v>
      </c>
      <c r="H32" s="26"/>
    </row>
    <row r="33" spans="1:9" ht="12.75" customHeight="1" x14ac:dyDescent="0.2">
      <c r="A33">
        <v>25</v>
      </c>
      <c r="B33" t="s">
        <v>242</v>
      </c>
      <c r="C33" t="s">
        <v>241</v>
      </c>
      <c r="D33" t="s">
        <v>212</v>
      </c>
      <c r="E33">
        <v>9000</v>
      </c>
      <c r="F33" s="11">
        <v>34.546500000000002</v>
      </c>
      <c r="G33" s="12">
        <v>1.52E-2</v>
      </c>
      <c r="H33" s="26"/>
    </row>
    <row r="34" spans="1:9" ht="12.75" customHeight="1" x14ac:dyDescent="0.2">
      <c r="A34">
        <v>26</v>
      </c>
      <c r="B34" t="s">
        <v>47</v>
      </c>
      <c r="C34" t="s">
        <v>45</v>
      </c>
      <c r="D34" t="s">
        <v>25</v>
      </c>
      <c r="E34">
        <v>729</v>
      </c>
      <c r="F34" s="11">
        <v>26.106584000000002</v>
      </c>
      <c r="G34" s="12">
        <v>1.15E-2</v>
      </c>
      <c r="H34" s="26"/>
    </row>
    <row r="35" spans="1:9" ht="12.75" customHeight="1" x14ac:dyDescent="0.2">
      <c r="A35">
        <v>27</v>
      </c>
      <c r="B35" t="s">
        <v>445</v>
      </c>
      <c r="C35" t="s">
        <v>444</v>
      </c>
      <c r="D35" t="s">
        <v>60</v>
      </c>
      <c r="E35">
        <v>8000</v>
      </c>
      <c r="F35" s="11">
        <v>25.524000000000001</v>
      </c>
      <c r="G35" s="12">
        <v>1.1200000000000002E-2</v>
      </c>
      <c r="H35" s="26"/>
    </row>
    <row r="36" spans="1:9" ht="12.75" customHeight="1" x14ac:dyDescent="0.2">
      <c r="A36">
        <v>28</v>
      </c>
      <c r="B36" t="s">
        <v>140</v>
      </c>
      <c r="C36" t="s">
        <v>139</v>
      </c>
      <c r="D36" t="s">
        <v>24</v>
      </c>
      <c r="E36">
        <v>4000</v>
      </c>
      <c r="F36" s="11">
        <v>25.462</v>
      </c>
      <c r="G36" s="12">
        <v>1.1200000000000002E-2</v>
      </c>
      <c r="H36" s="26"/>
    </row>
    <row r="37" spans="1:9" ht="12.75" customHeight="1" x14ac:dyDescent="0.2">
      <c r="A37">
        <v>29</v>
      </c>
      <c r="B37" t="s">
        <v>216</v>
      </c>
      <c r="C37" t="s">
        <v>215</v>
      </c>
      <c r="D37" t="s">
        <v>28</v>
      </c>
      <c r="E37">
        <v>45000</v>
      </c>
      <c r="F37" s="11">
        <v>23.13</v>
      </c>
      <c r="G37" s="12">
        <v>1.0200000000000001E-2</v>
      </c>
      <c r="H37" s="26"/>
    </row>
    <row r="38" spans="1:9" ht="12.75" customHeight="1" x14ac:dyDescent="0.2">
      <c r="A38">
        <v>30</v>
      </c>
      <c r="B38" t="s">
        <v>183</v>
      </c>
      <c r="C38" t="s">
        <v>182</v>
      </c>
      <c r="D38" t="s">
        <v>39</v>
      </c>
      <c r="E38">
        <v>10000</v>
      </c>
      <c r="F38" s="11">
        <v>23.035</v>
      </c>
      <c r="G38" s="12">
        <v>1.01E-2</v>
      </c>
      <c r="H38" s="26"/>
    </row>
    <row r="39" spans="1:9" ht="12.75" customHeight="1" x14ac:dyDescent="0.2">
      <c r="A39">
        <v>31</v>
      </c>
      <c r="B39" t="s">
        <v>256</v>
      </c>
      <c r="C39" t="s">
        <v>255</v>
      </c>
      <c r="D39" t="s">
        <v>51</v>
      </c>
      <c r="E39">
        <v>10000</v>
      </c>
      <c r="F39" s="11">
        <v>22.885000000000002</v>
      </c>
      <c r="G39" s="12">
        <v>1.01E-2</v>
      </c>
      <c r="H39" s="26"/>
    </row>
    <row r="40" spans="1:9" ht="12.75" customHeight="1" x14ac:dyDescent="0.2">
      <c r="A40">
        <v>32</v>
      </c>
      <c r="B40" t="s">
        <v>447</v>
      </c>
      <c r="C40" t="s">
        <v>446</v>
      </c>
      <c r="D40" t="s">
        <v>39</v>
      </c>
      <c r="E40">
        <v>115000</v>
      </c>
      <c r="F40" s="11">
        <v>19.7225</v>
      </c>
      <c r="G40" s="12">
        <v>8.6999999999999994E-3</v>
      </c>
      <c r="H40" s="26"/>
    </row>
    <row r="41" spans="1:9" ht="12.75" customHeight="1" x14ac:dyDescent="0.2">
      <c r="A41">
        <v>33</v>
      </c>
      <c r="B41" t="s">
        <v>132</v>
      </c>
      <c r="C41" t="s">
        <v>131</v>
      </c>
      <c r="D41" t="s">
        <v>75</v>
      </c>
      <c r="E41">
        <v>2500</v>
      </c>
      <c r="F41" s="11">
        <v>12.55</v>
      </c>
      <c r="G41" s="12">
        <v>5.5000000000000005E-3</v>
      </c>
      <c r="H41" s="26"/>
    </row>
    <row r="42" spans="1:9" ht="12.75" customHeight="1" x14ac:dyDescent="0.2">
      <c r="C42" s="15" t="s">
        <v>144</v>
      </c>
      <c r="D42" s="15"/>
      <c r="E42" s="15"/>
      <c r="F42" s="16">
        <f>SUM(F9:F41)</f>
        <v>2075.3893340000004</v>
      </c>
      <c r="G42" s="17">
        <f>SUM(G9:G41)</f>
        <v>0.91259999999999997</v>
      </c>
      <c r="H42" s="27"/>
      <c r="I42" s="28"/>
    </row>
    <row r="43" spans="1:9" ht="12.75" customHeight="1" x14ac:dyDescent="0.2">
      <c r="F43" s="11"/>
      <c r="G43" s="12"/>
      <c r="H43" s="26"/>
    </row>
    <row r="44" spans="1:9" ht="12.75" customHeight="1" x14ac:dyDescent="0.2">
      <c r="F44" s="11"/>
      <c r="G44" s="12"/>
      <c r="H44" s="26"/>
    </row>
    <row r="45" spans="1:9" ht="12.75" customHeight="1" x14ac:dyDescent="0.2">
      <c r="C45" s="13" t="s">
        <v>149</v>
      </c>
      <c r="F45" s="11">
        <v>41.765462999999997</v>
      </c>
      <c r="G45" s="12">
        <v>1.84E-2</v>
      </c>
      <c r="H45" s="26"/>
    </row>
    <row r="46" spans="1:9" ht="12.75" customHeight="1" x14ac:dyDescent="0.2">
      <c r="C46" s="15" t="s">
        <v>144</v>
      </c>
      <c r="D46" s="15"/>
      <c r="E46" s="15"/>
      <c r="F46" s="16">
        <f>SUM(F45:F45)</f>
        <v>41.765462999999997</v>
      </c>
      <c r="G46" s="17">
        <f>SUM(G45:G45)</f>
        <v>1.84E-2</v>
      </c>
      <c r="H46" s="27"/>
      <c r="I46" s="28"/>
    </row>
    <row r="47" spans="1:9" ht="12.75" customHeight="1" x14ac:dyDescent="0.2">
      <c r="F47" s="11"/>
      <c r="G47" s="12"/>
      <c r="H47" s="26"/>
    </row>
    <row r="48" spans="1:9" ht="12.75" customHeight="1" x14ac:dyDescent="0.2">
      <c r="C48" s="13" t="s">
        <v>150</v>
      </c>
      <c r="F48" s="11"/>
      <c r="G48" s="12"/>
      <c r="H48" s="26"/>
    </row>
    <row r="49" spans="3:9" ht="12.75" customHeight="1" x14ac:dyDescent="0.2">
      <c r="C49" s="13" t="s">
        <v>151</v>
      </c>
      <c r="F49" s="11">
        <v>157.97352100000001</v>
      </c>
      <c r="G49" s="12">
        <v>6.9000000000000006E-2</v>
      </c>
      <c r="H49" s="26"/>
    </row>
    <row r="50" spans="3:9" ht="12.75" customHeight="1" x14ac:dyDescent="0.2">
      <c r="C50" s="15" t="s">
        <v>144</v>
      </c>
      <c r="D50" s="15"/>
      <c r="E50" s="15"/>
      <c r="F50" s="16">
        <f>SUM(F49:F49)</f>
        <v>157.97352100000001</v>
      </c>
      <c r="G50" s="17">
        <f>SUM(G49:G49)</f>
        <v>6.9000000000000006E-2</v>
      </c>
      <c r="H50" s="27"/>
      <c r="I50" s="28"/>
    </row>
    <row r="51" spans="3:9" ht="12.75" customHeight="1" x14ac:dyDescent="0.2">
      <c r="C51" s="18" t="s">
        <v>152</v>
      </c>
      <c r="D51" s="18"/>
      <c r="E51" s="18"/>
      <c r="F51" s="19">
        <f>SUM(F42,F46,F50)</f>
        <v>2275.1283180000005</v>
      </c>
      <c r="G51" s="20">
        <f>SUM(G42,G46,G50)</f>
        <v>1</v>
      </c>
      <c r="H51" s="29"/>
      <c r="I51" s="30"/>
    </row>
    <row r="52" spans="3:9" ht="12.75" customHeight="1" x14ac:dyDescent="0.2"/>
    <row r="53" spans="3:9" ht="12.75" customHeight="1" x14ac:dyDescent="0.2">
      <c r="C53" s="13" t="s">
        <v>564</v>
      </c>
      <c r="D53">
        <v>26.881900000000002</v>
      </c>
    </row>
    <row r="54" spans="3:9" ht="12.75" customHeight="1" x14ac:dyDescent="0.2">
      <c r="C54" s="13"/>
      <c r="F54" s="11"/>
    </row>
    <row r="55" spans="3:9" ht="12.75" customHeight="1" x14ac:dyDescent="0.2">
      <c r="C55" s="13"/>
    </row>
    <row r="56" spans="3:9" ht="12.75" customHeight="1" x14ac:dyDescent="0.2">
      <c r="C56" s="13"/>
    </row>
    <row r="57" spans="3:9" ht="12.75" customHeight="1" x14ac:dyDescent="0.2">
      <c r="C57" s="13"/>
    </row>
    <row r="58" spans="3:9" ht="12.75" customHeight="1" x14ac:dyDescent="0.2"/>
    <row r="59" spans="3:9" ht="12.75" customHeight="1" x14ac:dyDescent="0.2"/>
    <row r="60" spans="3:9" ht="12.75" customHeight="1" x14ac:dyDescent="0.2"/>
    <row r="61" spans="3:9" ht="12.75" customHeight="1" x14ac:dyDescent="0.2"/>
    <row r="62" spans="3:9" ht="12.75" customHeight="1" x14ac:dyDescent="0.2"/>
    <row r="63" spans="3:9" ht="12.75" customHeight="1" x14ac:dyDescent="0.2"/>
    <row r="64" spans="3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19" workbookViewId="0">
      <selection activeCell="D48" sqref="D48"/>
    </sheetView>
  </sheetViews>
  <sheetFormatPr defaultColWidth="9.140625" defaultRowHeight="12.75" x14ac:dyDescent="0.2"/>
  <cols>
    <col min="1" max="1" width="7.5703125" customWidth="1"/>
    <col min="2" max="2" width="14.5703125" customWidth="1"/>
    <col min="3" max="3" width="80.85546875" customWidth="1"/>
    <col min="4" max="5" width="22.7109375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22.7109375" customWidth="1"/>
    <col min="11" max="11" width="8.85546875" customWidth="1"/>
    <col min="12" max="12" width="14.5703125" style="23" customWidth="1"/>
  </cols>
  <sheetData>
    <row r="1" spans="1:12" ht="18.75" x14ac:dyDescent="0.2">
      <c r="A1" s="1"/>
      <c r="B1" s="1"/>
      <c r="C1" s="54" t="s">
        <v>451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58</v>
      </c>
      <c r="C9" t="s">
        <v>56</v>
      </c>
      <c r="D9" t="s">
        <v>12</v>
      </c>
      <c r="E9">
        <v>175000</v>
      </c>
      <c r="F9" s="11">
        <v>545.73749999999995</v>
      </c>
      <c r="G9" s="12">
        <v>0.11789999999999999</v>
      </c>
      <c r="H9" s="26"/>
    </row>
    <row r="10" spans="1:12" ht="12.75" customHeight="1" x14ac:dyDescent="0.2">
      <c r="A10">
        <v>2</v>
      </c>
      <c r="B10" t="s">
        <v>242</v>
      </c>
      <c r="C10" t="s">
        <v>241</v>
      </c>
      <c r="D10" t="s">
        <v>212</v>
      </c>
      <c r="E10">
        <v>132000</v>
      </c>
      <c r="F10" s="11">
        <v>506.68200000000002</v>
      </c>
      <c r="G10" s="12">
        <v>0.1094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453</v>
      </c>
      <c r="C11" t="s">
        <v>452</v>
      </c>
      <c r="D11" t="s">
        <v>66</v>
      </c>
      <c r="E11">
        <v>50000</v>
      </c>
      <c r="F11" s="11">
        <v>288.2</v>
      </c>
      <c r="G11" s="12">
        <v>6.2199999999999998E-2</v>
      </c>
      <c r="H11" s="26"/>
      <c r="J11" s="12" t="s">
        <v>12</v>
      </c>
      <c r="K11" s="12">
        <v>0.22989999999999999</v>
      </c>
    </row>
    <row r="12" spans="1:12" ht="12.75" customHeight="1" x14ac:dyDescent="0.2">
      <c r="A12">
        <v>4</v>
      </c>
      <c r="B12" t="s">
        <v>268</v>
      </c>
      <c r="C12" t="s">
        <v>267</v>
      </c>
      <c r="D12" t="s">
        <v>212</v>
      </c>
      <c r="E12">
        <v>180000</v>
      </c>
      <c r="F12" s="11">
        <v>261</v>
      </c>
      <c r="G12" s="12">
        <v>5.6399999999999999E-2</v>
      </c>
      <c r="H12" s="26"/>
      <c r="J12" s="12" t="s">
        <v>212</v>
      </c>
      <c r="K12" s="12">
        <v>0.19370000000000001</v>
      </c>
    </row>
    <row r="13" spans="1:12" ht="12.75" customHeight="1" x14ac:dyDescent="0.2">
      <c r="A13">
        <v>5</v>
      </c>
      <c r="B13" t="s">
        <v>100</v>
      </c>
      <c r="C13" t="s">
        <v>99</v>
      </c>
      <c r="D13" t="s">
        <v>66</v>
      </c>
      <c r="E13">
        <v>74000</v>
      </c>
      <c r="F13" s="11">
        <v>252.59899999999999</v>
      </c>
      <c r="G13" s="12">
        <v>5.45E-2</v>
      </c>
      <c r="H13" s="26"/>
      <c r="J13" s="12" t="s">
        <v>75</v>
      </c>
      <c r="K13" s="12">
        <v>0.11849999999999999</v>
      </c>
    </row>
    <row r="14" spans="1:12" ht="12.75" customHeight="1" x14ac:dyDescent="0.2">
      <c r="A14">
        <v>6</v>
      </c>
      <c r="B14" t="s">
        <v>455</v>
      </c>
      <c r="C14" t="s">
        <v>454</v>
      </c>
      <c r="D14" t="s">
        <v>156</v>
      </c>
      <c r="E14">
        <v>450000</v>
      </c>
      <c r="F14" s="11">
        <v>241.42500000000001</v>
      </c>
      <c r="G14" s="12">
        <v>5.21E-2</v>
      </c>
      <c r="H14" s="26"/>
      <c r="J14" s="12" t="s">
        <v>66</v>
      </c>
      <c r="K14" s="12">
        <v>0.1167</v>
      </c>
    </row>
    <row r="15" spans="1:12" ht="12.75" customHeight="1" x14ac:dyDescent="0.2">
      <c r="A15">
        <v>7</v>
      </c>
      <c r="B15" t="s">
        <v>283</v>
      </c>
      <c r="C15" t="s">
        <v>282</v>
      </c>
      <c r="D15" t="s">
        <v>75</v>
      </c>
      <c r="E15">
        <v>440000</v>
      </c>
      <c r="F15" s="11">
        <v>207.02</v>
      </c>
      <c r="G15" s="12">
        <v>4.4699999999999997E-2</v>
      </c>
      <c r="H15" s="26"/>
      <c r="J15" s="12" t="s">
        <v>24</v>
      </c>
      <c r="K15" s="12">
        <v>8.7499999999999994E-2</v>
      </c>
    </row>
    <row r="16" spans="1:12" ht="12.75" customHeight="1" x14ac:dyDescent="0.2">
      <c r="A16">
        <v>8</v>
      </c>
      <c r="B16" t="s">
        <v>76</v>
      </c>
      <c r="C16" t="s">
        <v>74</v>
      </c>
      <c r="D16" t="s">
        <v>60</v>
      </c>
      <c r="E16">
        <v>15000</v>
      </c>
      <c r="F16" s="11">
        <v>202.95</v>
      </c>
      <c r="G16" s="12">
        <v>4.3799999999999999E-2</v>
      </c>
      <c r="H16" s="26"/>
      <c r="J16" s="12" t="s">
        <v>60</v>
      </c>
      <c r="K16" s="12">
        <v>5.33E-2</v>
      </c>
    </row>
    <row r="17" spans="1:11" ht="12.75" customHeight="1" x14ac:dyDescent="0.2">
      <c r="A17">
        <v>9</v>
      </c>
      <c r="B17" t="s">
        <v>457</v>
      </c>
      <c r="C17" t="s">
        <v>456</v>
      </c>
      <c r="D17" t="s">
        <v>75</v>
      </c>
      <c r="E17">
        <v>49000</v>
      </c>
      <c r="F17" s="11">
        <v>162.80250000000001</v>
      </c>
      <c r="G17" s="12">
        <v>3.5200000000000002E-2</v>
      </c>
      <c r="H17" s="26"/>
      <c r="J17" s="12" t="s">
        <v>156</v>
      </c>
      <c r="K17" s="12">
        <v>5.21E-2</v>
      </c>
    </row>
    <row r="18" spans="1:11" ht="12.75" customHeight="1" x14ac:dyDescent="0.2">
      <c r="A18">
        <v>10</v>
      </c>
      <c r="B18" t="s">
        <v>459</v>
      </c>
      <c r="C18" t="s">
        <v>458</v>
      </c>
      <c r="D18" t="s">
        <v>24</v>
      </c>
      <c r="E18">
        <v>20000</v>
      </c>
      <c r="F18" s="11">
        <v>158.76</v>
      </c>
      <c r="G18" s="12">
        <v>3.4300000000000004E-2</v>
      </c>
      <c r="H18" s="26"/>
      <c r="J18" s="12" t="s">
        <v>46</v>
      </c>
      <c r="K18" s="12">
        <v>3.61E-2</v>
      </c>
    </row>
    <row r="19" spans="1:11" ht="12.75" customHeight="1" x14ac:dyDescent="0.2">
      <c r="A19">
        <v>11</v>
      </c>
      <c r="B19" t="s">
        <v>461</v>
      </c>
      <c r="C19" t="s">
        <v>460</v>
      </c>
      <c r="D19" t="s">
        <v>69</v>
      </c>
      <c r="E19">
        <v>35000</v>
      </c>
      <c r="F19" s="11">
        <v>148.61000000000001</v>
      </c>
      <c r="G19" s="12">
        <v>3.2099999999999997E-2</v>
      </c>
      <c r="H19" s="26"/>
      <c r="J19" s="12" t="s">
        <v>69</v>
      </c>
      <c r="K19" s="12">
        <v>3.2099999999999997E-2</v>
      </c>
    </row>
    <row r="20" spans="1:11" ht="12.75" customHeight="1" x14ac:dyDescent="0.2">
      <c r="A20">
        <v>12</v>
      </c>
      <c r="B20" t="s">
        <v>244</v>
      </c>
      <c r="C20" t="s">
        <v>243</v>
      </c>
      <c r="D20" t="s">
        <v>24</v>
      </c>
      <c r="E20">
        <v>54000</v>
      </c>
      <c r="F20" s="11">
        <v>143.23500000000001</v>
      </c>
      <c r="G20" s="12">
        <v>3.0899999999999997E-2</v>
      </c>
      <c r="H20" s="26"/>
      <c r="J20" s="12" t="s">
        <v>462</v>
      </c>
      <c r="K20" s="12">
        <v>2.7200000000000002E-2</v>
      </c>
    </row>
    <row r="21" spans="1:11" ht="12.75" customHeight="1" x14ac:dyDescent="0.2">
      <c r="A21">
        <v>13</v>
      </c>
      <c r="B21" t="s">
        <v>464</v>
      </c>
      <c r="C21" t="s">
        <v>463</v>
      </c>
      <c r="D21" t="s">
        <v>12</v>
      </c>
      <c r="E21">
        <v>65000</v>
      </c>
      <c r="F21" s="11">
        <v>141.66749999999999</v>
      </c>
      <c r="G21" s="12">
        <v>3.0600000000000002E-2</v>
      </c>
      <c r="H21" s="26"/>
      <c r="J21" s="12" t="s">
        <v>39</v>
      </c>
      <c r="K21" s="12">
        <v>1.9900000000000001E-2</v>
      </c>
    </row>
    <row r="22" spans="1:11" ht="12.75" customHeight="1" x14ac:dyDescent="0.2">
      <c r="A22">
        <v>14</v>
      </c>
      <c r="B22" t="s">
        <v>466</v>
      </c>
      <c r="C22" t="s">
        <v>465</v>
      </c>
      <c r="D22" t="s">
        <v>12</v>
      </c>
      <c r="E22">
        <v>100000</v>
      </c>
      <c r="F22" s="11">
        <v>131.55000000000001</v>
      </c>
      <c r="G22" s="12">
        <v>2.8399999999999998E-2</v>
      </c>
      <c r="H22" s="26"/>
      <c r="J22" s="12" t="s">
        <v>221</v>
      </c>
      <c r="K22" s="12">
        <v>1.23E-2</v>
      </c>
    </row>
    <row r="23" spans="1:11" ht="12.75" customHeight="1" x14ac:dyDescent="0.2">
      <c r="A23">
        <v>15</v>
      </c>
      <c r="B23" t="s">
        <v>468</v>
      </c>
      <c r="C23" t="s">
        <v>467</v>
      </c>
      <c r="D23" t="s">
        <v>212</v>
      </c>
      <c r="E23">
        <v>100000</v>
      </c>
      <c r="F23" s="11">
        <v>129.19999999999999</v>
      </c>
      <c r="G23" s="12">
        <v>2.7900000000000001E-2</v>
      </c>
      <c r="H23" s="26"/>
      <c r="J23" s="12" t="s">
        <v>87</v>
      </c>
      <c r="K23" s="12">
        <v>2.07E-2</v>
      </c>
    </row>
    <row r="24" spans="1:11" ht="12.75" customHeight="1" x14ac:dyDescent="0.2">
      <c r="A24">
        <v>16</v>
      </c>
      <c r="B24" t="s">
        <v>470</v>
      </c>
      <c r="C24" t="s">
        <v>469</v>
      </c>
      <c r="D24" t="s">
        <v>462</v>
      </c>
      <c r="E24">
        <v>120000</v>
      </c>
      <c r="F24" s="11">
        <v>126</v>
      </c>
      <c r="G24" s="12">
        <v>2.7200000000000002E-2</v>
      </c>
      <c r="H24" s="26"/>
      <c r="J24" s="12"/>
      <c r="K24" s="12"/>
    </row>
    <row r="25" spans="1:11" ht="12.75" customHeight="1" x14ac:dyDescent="0.2">
      <c r="A25">
        <v>17</v>
      </c>
      <c r="B25" t="s">
        <v>472</v>
      </c>
      <c r="C25" t="s">
        <v>471</v>
      </c>
      <c r="D25" t="s">
        <v>24</v>
      </c>
      <c r="E25">
        <v>3500</v>
      </c>
      <c r="F25" s="11">
        <v>103.16425</v>
      </c>
      <c r="G25" s="12">
        <v>2.23E-2</v>
      </c>
      <c r="H25" s="26"/>
    </row>
    <row r="26" spans="1:11" ht="12.75" customHeight="1" x14ac:dyDescent="0.2">
      <c r="A26">
        <v>18</v>
      </c>
      <c r="B26" t="s">
        <v>474</v>
      </c>
      <c r="C26" t="s">
        <v>473</v>
      </c>
      <c r="D26" t="s">
        <v>12</v>
      </c>
      <c r="E26">
        <v>240000</v>
      </c>
      <c r="F26" s="11">
        <v>98.88</v>
      </c>
      <c r="G26" s="12">
        <v>2.1400000000000002E-2</v>
      </c>
      <c r="H26" s="26"/>
    </row>
    <row r="27" spans="1:11" ht="12.75" customHeight="1" x14ac:dyDescent="0.2">
      <c r="A27">
        <v>19</v>
      </c>
      <c r="B27" t="s">
        <v>181</v>
      </c>
      <c r="C27" t="s">
        <v>180</v>
      </c>
      <c r="D27" t="s">
        <v>75</v>
      </c>
      <c r="E27">
        <v>15000</v>
      </c>
      <c r="F27" s="11">
        <v>96.9</v>
      </c>
      <c r="G27" s="12">
        <v>2.0899999999999998E-2</v>
      </c>
      <c r="H27" s="26"/>
    </row>
    <row r="28" spans="1:11" ht="12.75" customHeight="1" x14ac:dyDescent="0.2">
      <c r="A28">
        <v>20</v>
      </c>
      <c r="B28" t="s">
        <v>183</v>
      </c>
      <c r="C28" t="s">
        <v>182</v>
      </c>
      <c r="D28" t="s">
        <v>39</v>
      </c>
      <c r="E28">
        <v>40000</v>
      </c>
      <c r="F28" s="11">
        <v>92.14</v>
      </c>
      <c r="G28" s="12">
        <v>1.9900000000000001E-2</v>
      </c>
      <c r="H28" s="26"/>
    </row>
    <row r="29" spans="1:11" ht="12.75" customHeight="1" x14ac:dyDescent="0.2">
      <c r="A29">
        <v>21</v>
      </c>
      <c r="B29" t="s">
        <v>475</v>
      </c>
      <c r="C29" t="s">
        <v>404</v>
      </c>
      <c r="D29" t="s">
        <v>46</v>
      </c>
      <c r="E29">
        <v>30000</v>
      </c>
      <c r="F29" s="11">
        <v>90.42</v>
      </c>
      <c r="G29" s="12">
        <v>1.95E-2</v>
      </c>
      <c r="H29" s="26"/>
    </row>
    <row r="30" spans="1:11" ht="12.75" customHeight="1" x14ac:dyDescent="0.2">
      <c r="A30">
        <v>22</v>
      </c>
      <c r="B30" t="s">
        <v>477</v>
      </c>
      <c r="C30" t="s">
        <v>476</v>
      </c>
      <c r="D30" t="s">
        <v>75</v>
      </c>
      <c r="E30">
        <v>15000</v>
      </c>
      <c r="F30" s="11">
        <v>82.117500000000007</v>
      </c>
      <c r="G30" s="12">
        <v>1.77E-2</v>
      </c>
      <c r="H30" s="26"/>
    </row>
    <row r="31" spans="1:11" ht="12.75" customHeight="1" x14ac:dyDescent="0.2">
      <c r="A31">
        <v>23</v>
      </c>
      <c r="B31" t="s">
        <v>478</v>
      </c>
      <c r="C31" t="s">
        <v>318</v>
      </c>
      <c r="D31" t="s">
        <v>46</v>
      </c>
      <c r="E31">
        <v>23000</v>
      </c>
      <c r="F31" s="11">
        <v>77.084500000000006</v>
      </c>
      <c r="G31" s="12">
        <v>1.66E-2</v>
      </c>
      <c r="H31" s="26"/>
    </row>
    <row r="32" spans="1:11" ht="12.75" customHeight="1" x14ac:dyDescent="0.2">
      <c r="A32">
        <v>24</v>
      </c>
      <c r="B32" t="s">
        <v>175</v>
      </c>
      <c r="C32" t="s">
        <v>174</v>
      </c>
      <c r="D32" t="s">
        <v>12</v>
      </c>
      <c r="E32">
        <v>22500</v>
      </c>
      <c r="F32" s="11">
        <v>76.398750000000007</v>
      </c>
      <c r="G32" s="12">
        <v>1.6500000000000001E-2</v>
      </c>
      <c r="H32" s="26"/>
    </row>
    <row r="33" spans="1:9" ht="12.75" customHeight="1" x14ac:dyDescent="0.2">
      <c r="A33">
        <v>25</v>
      </c>
      <c r="B33" t="s">
        <v>480</v>
      </c>
      <c r="C33" t="s">
        <v>479</v>
      </c>
      <c r="D33" t="s">
        <v>221</v>
      </c>
      <c r="E33">
        <v>50000</v>
      </c>
      <c r="F33" s="11">
        <v>57</v>
      </c>
      <c r="G33" s="12">
        <v>1.23E-2</v>
      </c>
      <c r="H33" s="26"/>
    </row>
    <row r="34" spans="1:9" ht="12.75" customHeight="1" x14ac:dyDescent="0.2">
      <c r="A34">
        <v>26</v>
      </c>
      <c r="B34" t="s">
        <v>258</v>
      </c>
      <c r="C34" t="s">
        <v>257</v>
      </c>
      <c r="D34" t="s">
        <v>12</v>
      </c>
      <c r="E34">
        <v>25000</v>
      </c>
      <c r="F34" s="11">
        <v>54.774999999999999</v>
      </c>
      <c r="G34" s="12">
        <v>1.18E-2</v>
      </c>
      <c r="H34" s="26"/>
    </row>
    <row r="35" spans="1:9" ht="12.75" customHeight="1" x14ac:dyDescent="0.2">
      <c r="A35">
        <v>27</v>
      </c>
      <c r="B35" t="s">
        <v>482</v>
      </c>
      <c r="C35" t="s">
        <v>481</v>
      </c>
      <c r="D35" t="s">
        <v>60</v>
      </c>
      <c r="E35">
        <v>75000</v>
      </c>
      <c r="F35" s="11">
        <v>43.837499999999999</v>
      </c>
      <c r="G35" s="12">
        <v>9.4999999999999998E-3</v>
      </c>
      <c r="H35" s="26"/>
    </row>
    <row r="36" spans="1:9" ht="12.75" customHeight="1" x14ac:dyDescent="0.2">
      <c r="A36">
        <v>28</v>
      </c>
      <c r="B36" t="s">
        <v>484</v>
      </c>
      <c r="C36" t="s">
        <v>483</v>
      </c>
      <c r="D36" t="s">
        <v>12</v>
      </c>
      <c r="E36">
        <v>5000</v>
      </c>
      <c r="F36" s="11">
        <v>15.09</v>
      </c>
      <c r="G36" s="12">
        <v>3.3E-3</v>
      </c>
      <c r="H36" s="26"/>
    </row>
    <row r="37" spans="1:9" ht="12.75" customHeight="1" x14ac:dyDescent="0.2">
      <c r="C37" s="15" t="s">
        <v>144</v>
      </c>
      <c r="D37" s="15"/>
      <c r="E37" s="15"/>
      <c r="F37" s="16">
        <f>SUM(F9:F36)</f>
        <v>4535.2460000000001</v>
      </c>
      <c r="G37" s="17">
        <f>SUM(G9:G36)</f>
        <v>0.97929999999999984</v>
      </c>
      <c r="H37" s="27"/>
      <c r="I37" s="28"/>
    </row>
    <row r="38" spans="1:9" ht="12.75" customHeight="1" x14ac:dyDescent="0.2">
      <c r="F38" s="11"/>
      <c r="G38" s="12"/>
      <c r="H38" s="26"/>
    </row>
    <row r="39" spans="1:9" ht="12.75" customHeight="1" x14ac:dyDescent="0.2">
      <c r="F39" s="11"/>
      <c r="G39" s="12"/>
      <c r="H39" s="26"/>
    </row>
    <row r="40" spans="1:9" ht="12.75" customHeight="1" x14ac:dyDescent="0.2">
      <c r="C40" s="13" t="s">
        <v>149</v>
      </c>
      <c r="F40" s="11">
        <v>111.95993199999999</v>
      </c>
      <c r="G40" s="12">
        <v>2.4199999999999999E-2</v>
      </c>
      <c r="H40" s="26"/>
    </row>
    <row r="41" spans="1:9" ht="12.75" customHeight="1" x14ac:dyDescent="0.2">
      <c r="C41" s="15" t="s">
        <v>144</v>
      </c>
      <c r="D41" s="15"/>
      <c r="E41" s="15"/>
      <c r="F41" s="16">
        <f>SUM(F40:F40)</f>
        <v>111.95993199999999</v>
      </c>
      <c r="G41" s="17">
        <f>SUM(G40:G40)</f>
        <v>2.4199999999999999E-2</v>
      </c>
      <c r="H41" s="27"/>
      <c r="I41" s="28"/>
    </row>
    <row r="42" spans="1:9" ht="12.75" customHeight="1" x14ac:dyDescent="0.2">
      <c r="F42" s="11"/>
      <c r="G42" s="12"/>
      <c r="H42" s="26"/>
    </row>
    <row r="43" spans="1:9" ht="12.75" customHeight="1" x14ac:dyDescent="0.2">
      <c r="C43" s="13" t="s">
        <v>150</v>
      </c>
      <c r="F43" s="11"/>
      <c r="G43" s="12"/>
      <c r="H43" s="26"/>
    </row>
    <row r="44" spans="1:9" ht="12.75" customHeight="1" x14ac:dyDescent="0.2">
      <c r="C44" s="13" t="s">
        <v>151</v>
      </c>
      <c r="F44" s="11">
        <v>-16.432722999999999</v>
      </c>
      <c r="G44" s="12">
        <v>-3.4999999999999996E-3</v>
      </c>
      <c r="H44" s="26"/>
    </row>
    <row r="45" spans="1:9" ht="12.75" customHeight="1" x14ac:dyDescent="0.2">
      <c r="C45" s="15" t="s">
        <v>144</v>
      </c>
      <c r="D45" s="15"/>
      <c r="E45" s="15"/>
      <c r="F45" s="16">
        <f>SUM(F44:F44)</f>
        <v>-16.432722999999999</v>
      </c>
      <c r="G45" s="17">
        <f>SUM(G44:G44)</f>
        <v>-3.4999999999999996E-3</v>
      </c>
      <c r="H45" s="27"/>
      <c r="I45" s="28"/>
    </row>
    <row r="46" spans="1:9" ht="12.75" customHeight="1" x14ac:dyDescent="0.2">
      <c r="C46" s="18" t="s">
        <v>152</v>
      </c>
      <c r="D46" s="18"/>
      <c r="E46" s="18"/>
      <c r="F46" s="19">
        <f>SUM(F37,F41,F45)</f>
        <v>4630.773209</v>
      </c>
      <c r="G46" s="20">
        <f>SUM(G37,G41,G45)</f>
        <v>0.99999999999999989</v>
      </c>
      <c r="H46" s="29"/>
      <c r="I46" s="30"/>
    </row>
    <row r="47" spans="1:9" ht="12.75" customHeight="1" x14ac:dyDescent="0.2"/>
    <row r="48" spans="1:9" ht="12.75" customHeight="1" x14ac:dyDescent="0.2">
      <c r="C48" s="13" t="s">
        <v>564</v>
      </c>
      <c r="D48">
        <v>50.379199999999997</v>
      </c>
    </row>
    <row r="49" spans="3:6" ht="12.75" customHeight="1" x14ac:dyDescent="0.2">
      <c r="C49" s="13"/>
      <c r="F49" s="11"/>
    </row>
    <row r="50" spans="3:6" ht="12.75" customHeight="1" x14ac:dyDescent="0.2">
      <c r="C50" s="13"/>
    </row>
    <row r="51" spans="3:6" ht="12.75" customHeight="1" x14ac:dyDescent="0.2">
      <c r="C51" s="13"/>
    </row>
    <row r="52" spans="3:6" ht="12.75" customHeight="1" x14ac:dyDescent="0.2">
      <c r="C52" s="13"/>
    </row>
    <row r="53" spans="3:6" ht="12.75" customHeight="1" x14ac:dyDescent="0.2"/>
    <row r="54" spans="3:6" ht="12.75" customHeight="1" x14ac:dyDescent="0.2"/>
    <row r="55" spans="3:6" ht="12.75" customHeight="1" x14ac:dyDescent="0.2"/>
    <row r="56" spans="3:6" ht="12.75" customHeight="1" x14ac:dyDescent="0.2"/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10" workbookViewId="0">
      <selection activeCell="D40" sqref="D40"/>
    </sheetView>
  </sheetViews>
  <sheetFormatPr defaultColWidth="9.140625" defaultRowHeight="12.75" x14ac:dyDescent="0.2"/>
  <cols>
    <col min="1" max="1" width="7.5703125" customWidth="1"/>
    <col min="2" max="2" width="14.710937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4.7109375" style="23" customWidth="1"/>
  </cols>
  <sheetData>
    <row r="1" spans="1:12" ht="18.75" x14ac:dyDescent="0.2">
      <c r="A1" s="1"/>
      <c r="B1" s="1"/>
      <c r="C1" s="54" t="s">
        <v>485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20</v>
      </c>
      <c r="C9" t="s">
        <v>19</v>
      </c>
      <c r="D9" t="s">
        <v>12</v>
      </c>
      <c r="E9">
        <v>350000</v>
      </c>
      <c r="F9" s="11">
        <v>1235.8499999999999</v>
      </c>
      <c r="G9" s="12">
        <v>0.22500000000000001</v>
      </c>
      <c r="H9" s="26"/>
    </row>
    <row r="10" spans="1:12" ht="12.75" customHeight="1" x14ac:dyDescent="0.2">
      <c r="A10">
        <v>2</v>
      </c>
      <c r="B10" t="s">
        <v>13</v>
      </c>
      <c r="C10" t="s">
        <v>11</v>
      </c>
      <c r="D10" t="s">
        <v>12</v>
      </c>
      <c r="E10">
        <v>125000</v>
      </c>
      <c r="F10" s="11">
        <v>1189.5</v>
      </c>
      <c r="G10" s="12">
        <v>0.2165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58</v>
      </c>
      <c r="C11" t="s">
        <v>56</v>
      </c>
      <c r="D11" t="s">
        <v>12</v>
      </c>
      <c r="E11">
        <v>215000</v>
      </c>
      <c r="F11" s="11">
        <v>670.47749999999996</v>
      </c>
      <c r="G11" s="12">
        <v>0.12210000000000001</v>
      </c>
      <c r="H11" s="26"/>
      <c r="J11" s="12" t="s">
        <v>12</v>
      </c>
      <c r="K11" s="12">
        <v>0.95660000000000001</v>
      </c>
    </row>
    <row r="12" spans="1:12" ht="12.75" customHeight="1" x14ac:dyDescent="0.2">
      <c r="A12">
        <v>4</v>
      </c>
      <c r="B12" t="s">
        <v>104</v>
      </c>
      <c r="C12" t="s">
        <v>103</v>
      </c>
      <c r="D12" t="s">
        <v>12</v>
      </c>
      <c r="E12">
        <v>105000</v>
      </c>
      <c r="F12" s="11">
        <v>527.52</v>
      </c>
      <c r="G12" s="12">
        <v>9.6000000000000002E-2</v>
      </c>
      <c r="H12" s="26"/>
      <c r="J12" s="12" t="s">
        <v>46</v>
      </c>
      <c r="K12" s="12">
        <v>2.6200000000000001E-2</v>
      </c>
    </row>
    <row r="13" spans="1:12" ht="12.75" customHeight="1" x14ac:dyDescent="0.2">
      <c r="A13">
        <v>5</v>
      </c>
      <c r="B13" t="s">
        <v>165</v>
      </c>
      <c r="C13" t="s">
        <v>163</v>
      </c>
      <c r="D13" t="s">
        <v>12</v>
      </c>
      <c r="E13">
        <v>30000</v>
      </c>
      <c r="F13" s="11">
        <v>379.17</v>
      </c>
      <c r="G13" s="12">
        <v>6.9000000000000006E-2</v>
      </c>
      <c r="H13" s="26"/>
      <c r="J13" s="12" t="s">
        <v>87</v>
      </c>
      <c r="K13" s="12">
        <v>1.72E-2</v>
      </c>
    </row>
    <row r="14" spans="1:12" ht="12.75" customHeight="1" x14ac:dyDescent="0.2">
      <c r="A14">
        <v>6</v>
      </c>
      <c r="B14" t="s">
        <v>44</v>
      </c>
      <c r="C14" t="s">
        <v>42</v>
      </c>
      <c r="D14" t="s">
        <v>12</v>
      </c>
      <c r="E14">
        <v>35000</v>
      </c>
      <c r="F14" s="11">
        <v>280.85750000000002</v>
      </c>
      <c r="G14" s="12">
        <v>5.1100000000000007E-2</v>
      </c>
      <c r="H14" s="26"/>
      <c r="J14" s="12"/>
      <c r="K14" s="12"/>
    </row>
    <row r="15" spans="1:12" ht="12.75" customHeight="1" x14ac:dyDescent="0.2">
      <c r="A15">
        <v>7</v>
      </c>
      <c r="B15" t="s">
        <v>85</v>
      </c>
      <c r="C15" t="s">
        <v>83</v>
      </c>
      <c r="D15" t="s">
        <v>12</v>
      </c>
      <c r="E15">
        <v>26000</v>
      </c>
      <c r="F15" s="11">
        <v>200.733</v>
      </c>
      <c r="G15" s="12">
        <v>3.6499999999999998E-2</v>
      </c>
      <c r="H15" s="26"/>
    </row>
    <row r="16" spans="1:12" ht="12.75" customHeight="1" x14ac:dyDescent="0.2">
      <c r="A16">
        <v>8</v>
      </c>
      <c r="B16" t="s">
        <v>464</v>
      </c>
      <c r="C16" t="s">
        <v>463</v>
      </c>
      <c r="D16" t="s">
        <v>12</v>
      </c>
      <c r="E16">
        <v>60000</v>
      </c>
      <c r="F16" s="11">
        <v>130.77000000000001</v>
      </c>
      <c r="G16" s="12">
        <v>2.3799999999999998E-2</v>
      </c>
      <c r="H16" s="26"/>
    </row>
    <row r="17" spans="1:9" ht="12.75" customHeight="1" x14ac:dyDescent="0.2">
      <c r="A17">
        <v>9</v>
      </c>
      <c r="B17" t="s">
        <v>34</v>
      </c>
      <c r="C17" t="s">
        <v>33</v>
      </c>
      <c r="D17" t="s">
        <v>12</v>
      </c>
      <c r="E17">
        <v>80000</v>
      </c>
      <c r="F17" s="11">
        <v>121.36</v>
      </c>
      <c r="G17" s="12">
        <v>2.2099999999999998E-2</v>
      </c>
      <c r="H17" s="26"/>
    </row>
    <row r="18" spans="1:9" ht="12.75" customHeight="1" x14ac:dyDescent="0.2">
      <c r="A18">
        <v>10</v>
      </c>
      <c r="B18" t="s">
        <v>70</v>
      </c>
      <c r="C18" t="s">
        <v>68</v>
      </c>
      <c r="D18" t="s">
        <v>12</v>
      </c>
      <c r="E18">
        <v>18000</v>
      </c>
      <c r="F18" s="11">
        <v>103.28400000000001</v>
      </c>
      <c r="G18" s="12">
        <v>1.8799999999999997E-2</v>
      </c>
      <c r="H18" s="26"/>
    </row>
    <row r="19" spans="1:9" ht="12.75" customHeight="1" x14ac:dyDescent="0.2">
      <c r="A19">
        <v>11</v>
      </c>
      <c r="B19" t="s">
        <v>275</v>
      </c>
      <c r="C19" t="s">
        <v>274</v>
      </c>
      <c r="D19" t="s">
        <v>12</v>
      </c>
      <c r="E19">
        <v>100000</v>
      </c>
      <c r="F19" s="11">
        <v>94.15</v>
      </c>
      <c r="G19" s="12">
        <v>1.7100000000000001E-2</v>
      </c>
      <c r="H19" s="26"/>
    </row>
    <row r="20" spans="1:9" ht="12.75" customHeight="1" x14ac:dyDescent="0.2">
      <c r="A20">
        <v>12</v>
      </c>
      <c r="B20" t="s">
        <v>487</v>
      </c>
      <c r="C20" t="s">
        <v>486</v>
      </c>
      <c r="D20" t="s">
        <v>46</v>
      </c>
      <c r="E20">
        <v>2325</v>
      </c>
      <c r="F20" s="11">
        <v>81.001838000000006</v>
      </c>
      <c r="G20" s="12">
        <v>1.47E-2</v>
      </c>
      <c r="H20" s="26"/>
    </row>
    <row r="21" spans="1:9" ht="12.75" customHeight="1" x14ac:dyDescent="0.2">
      <c r="A21">
        <v>13</v>
      </c>
      <c r="B21" t="s">
        <v>175</v>
      </c>
      <c r="C21" t="s">
        <v>174</v>
      </c>
      <c r="D21" t="s">
        <v>12</v>
      </c>
      <c r="E21">
        <v>20000</v>
      </c>
      <c r="F21" s="11">
        <v>67.91</v>
      </c>
      <c r="G21" s="12">
        <v>1.24E-2</v>
      </c>
      <c r="H21" s="26"/>
    </row>
    <row r="22" spans="1:9" ht="12.75" customHeight="1" x14ac:dyDescent="0.2">
      <c r="A22">
        <v>14</v>
      </c>
      <c r="B22" t="s">
        <v>134</v>
      </c>
      <c r="C22" t="s">
        <v>133</v>
      </c>
      <c r="D22" t="s">
        <v>46</v>
      </c>
      <c r="E22">
        <v>40000</v>
      </c>
      <c r="F22" s="11">
        <v>62.94</v>
      </c>
      <c r="G22" s="12">
        <v>1.15E-2</v>
      </c>
      <c r="H22" s="26"/>
    </row>
    <row r="23" spans="1:9" ht="12.75" customHeight="1" x14ac:dyDescent="0.2">
      <c r="A23">
        <v>15</v>
      </c>
      <c r="B23" t="s">
        <v>474</v>
      </c>
      <c r="C23" t="s">
        <v>473</v>
      </c>
      <c r="D23" t="s">
        <v>12</v>
      </c>
      <c r="E23">
        <v>150000</v>
      </c>
      <c r="F23" s="11">
        <v>61.8</v>
      </c>
      <c r="G23" s="12">
        <v>1.1299999999999999E-2</v>
      </c>
      <c r="H23" s="26"/>
    </row>
    <row r="24" spans="1:9" ht="12.75" customHeight="1" x14ac:dyDescent="0.2">
      <c r="A24">
        <v>16</v>
      </c>
      <c r="B24" t="s">
        <v>466</v>
      </c>
      <c r="C24" t="s">
        <v>465</v>
      </c>
      <c r="D24" t="s">
        <v>12</v>
      </c>
      <c r="E24">
        <v>45000</v>
      </c>
      <c r="F24" s="11">
        <v>59.197499999999998</v>
      </c>
      <c r="G24" s="12">
        <v>1.0800000000000001E-2</v>
      </c>
      <c r="H24" s="26"/>
    </row>
    <row r="25" spans="1:9" ht="12.75" customHeight="1" x14ac:dyDescent="0.2">
      <c r="A25">
        <v>17</v>
      </c>
      <c r="B25" t="s">
        <v>258</v>
      </c>
      <c r="C25" t="s">
        <v>257</v>
      </c>
      <c r="D25" t="s">
        <v>12</v>
      </c>
      <c r="E25">
        <v>25000</v>
      </c>
      <c r="F25" s="11">
        <v>54.774999999999999</v>
      </c>
      <c r="G25" s="12">
        <v>0.01</v>
      </c>
      <c r="H25" s="26"/>
    </row>
    <row r="26" spans="1:9" ht="12.75" customHeight="1" x14ac:dyDescent="0.2">
      <c r="A26">
        <v>18</v>
      </c>
      <c r="B26" t="s">
        <v>489</v>
      </c>
      <c r="C26" t="s">
        <v>488</v>
      </c>
      <c r="D26" t="s">
        <v>12</v>
      </c>
      <c r="E26">
        <v>15000</v>
      </c>
      <c r="F26" s="11">
        <v>35.909999999999997</v>
      </c>
      <c r="G26" s="12">
        <v>6.5000000000000006E-3</v>
      </c>
      <c r="H26" s="26"/>
    </row>
    <row r="27" spans="1:9" ht="12.75" customHeight="1" x14ac:dyDescent="0.2">
      <c r="A27">
        <v>19</v>
      </c>
      <c r="B27" t="s">
        <v>490</v>
      </c>
      <c r="C27" t="s">
        <v>285</v>
      </c>
      <c r="D27" t="s">
        <v>12</v>
      </c>
      <c r="E27">
        <v>6000</v>
      </c>
      <c r="F27" s="11">
        <v>26.922000000000001</v>
      </c>
      <c r="G27" s="12">
        <v>4.8999999999999998E-3</v>
      </c>
      <c r="H27" s="26"/>
    </row>
    <row r="28" spans="1:9" ht="12.75" customHeight="1" x14ac:dyDescent="0.2">
      <c r="A28">
        <v>20</v>
      </c>
      <c r="B28" t="s">
        <v>484</v>
      </c>
      <c r="C28" t="s">
        <v>483</v>
      </c>
      <c r="D28" t="s">
        <v>12</v>
      </c>
      <c r="E28">
        <v>5000</v>
      </c>
      <c r="F28" s="11">
        <v>15.09</v>
      </c>
      <c r="G28" s="12">
        <v>2.7000000000000001E-3</v>
      </c>
      <c r="H28" s="26"/>
    </row>
    <row r="29" spans="1:9" ht="12.75" customHeight="1" x14ac:dyDescent="0.2">
      <c r="C29" s="15" t="s">
        <v>144</v>
      </c>
      <c r="D29" s="15"/>
      <c r="E29" s="15"/>
      <c r="F29" s="16">
        <f>SUM(F9:F28)</f>
        <v>5399.2183379999988</v>
      </c>
      <c r="G29" s="17">
        <f>SUM(G9:G28)</f>
        <v>0.98280000000000001</v>
      </c>
      <c r="H29" s="27"/>
      <c r="I29" s="28"/>
    </row>
    <row r="30" spans="1:9" ht="12.75" customHeight="1" x14ac:dyDescent="0.2">
      <c r="F30" s="11"/>
      <c r="G30" s="12"/>
      <c r="H30" s="26"/>
    </row>
    <row r="31" spans="1:9" ht="12.75" customHeight="1" x14ac:dyDescent="0.2">
      <c r="F31" s="11"/>
      <c r="G31" s="12"/>
      <c r="H31" s="26"/>
    </row>
    <row r="32" spans="1:9" ht="12.75" customHeight="1" x14ac:dyDescent="0.2">
      <c r="C32" s="13" t="s">
        <v>149</v>
      </c>
      <c r="F32" s="11">
        <v>116.827471</v>
      </c>
      <c r="G32" s="12">
        <v>2.1299999999999999E-2</v>
      </c>
      <c r="H32" s="26"/>
    </row>
    <row r="33" spans="3:9" ht="12.75" customHeight="1" x14ac:dyDescent="0.2">
      <c r="C33" s="15" t="s">
        <v>144</v>
      </c>
      <c r="D33" s="15"/>
      <c r="E33" s="15"/>
      <c r="F33" s="16">
        <f>SUM(F32:F32)</f>
        <v>116.827471</v>
      </c>
      <c r="G33" s="17">
        <f>SUM(G32:G32)</f>
        <v>2.1299999999999999E-2</v>
      </c>
      <c r="H33" s="27"/>
      <c r="I33" s="28"/>
    </row>
    <row r="34" spans="3:9" ht="12.75" customHeight="1" x14ac:dyDescent="0.2">
      <c r="F34" s="11"/>
      <c r="G34" s="12"/>
      <c r="H34" s="26"/>
    </row>
    <row r="35" spans="3:9" ht="12.75" customHeight="1" x14ac:dyDescent="0.2">
      <c r="C35" s="13" t="s">
        <v>150</v>
      </c>
      <c r="F35" s="11"/>
      <c r="G35" s="12"/>
      <c r="H35" s="26"/>
    </row>
    <row r="36" spans="3:9" ht="12.75" customHeight="1" x14ac:dyDescent="0.2">
      <c r="C36" s="13" t="s">
        <v>151</v>
      </c>
      <c r="F36" s="11">
        <v>-22.781469000000001</v>
      </c>
      <c r="G36" s="12">
        <v>-4.0999999999999995E-3</v>
      </c>
      <c r="H36" s="26"/>
    </row>
    <row r="37" spans="3:9" ht="12.75" customHeight="1" x14ac:dyDescent="0.2">
      <c r="C37" s="15" t="s">
        <v>144</v>
      </c>
      <c r="D37" s="15"/>
      <c r="E37" s="15"/>
      <c r="F37" s="16">
        <f>SUM(F36:F36)</f>
        <v>-22.781469000000001</v>
      </c>
      <c r="G37" s="17">
        <f>SUM(G36:G36)</f>
        <v>-4.0999999999999995E-3</v>
      </c>
      <c r="H37" s="27"/>
      <c r="I37" s="28"/>
    </row>
    <row r="38" spans="3:9" ht="12.75" customHeight="1" x14ac:dyDescent="0.2">
      <c r="C38" s="18" t="s">
        <v>152</v>
      </c>
      <c r="D38" s="18"/>
      <c r="E38" s="18"/>
      <c r="F38" s="19">
        <f>SUM(F29,F33,F37)</f>
        <v>5493.2643399999988</v>
      </c>
      <c r="G38" s="20">
        <f>SUM(G29,G33,G37)</f>
        <v>1</v>
      </c>
      <c r="H38" s="29"/>
      <c r="I38" s="30"/>
    </row>
    <row r="39" spans="3:9" ht="12.75" customHeight="1" x14ac:dyDescent="0.2"/>
    <row r="40" spans="3:9" ht="12.75" customHeight="1" x14ac:dyDescent="0.2">
      <c r="C40" s="13" t="s">
        <v>564</v>
      </c>
      <c r="D40">
        <v>53.389200000000002</v>
      </c>
    </row>
    <row r="41" spans="3:9" ht="12.75" customHeight="1" x14ac:dyDescent="0.2">
      <c r="C41" s="13"/>
      <c r="F41" s="11"/>
    </row>
    <row r="42" spans="3:9" ht="12.75" customHeight="1" x14ac:dyDescent="0.2">
      <c r="C42" s="13"/>
    </row>
    <row r="43" spans="3:9" ht="12.75" customHeight="1" x14ac:dyDescent="0.2">
      <c r="C43" s="13"/>
    </row>
    <row r="44" spans="3:9" ht="12.75" customHeight="1" x14ac:dyDescent="0.2">
      <c r="C44" s="13"/>
    </row>
    <row r="45" spans="3:9" ht="12.75" customHeight="1" x14ac:dyDescent="0.2"/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34" workbookViewId="0">
      <selection activeCell="B60" sqref="B60"/>
    </sheetView>
  </sheetViews>
  <sheetFormatPr defaultColWidth="9.140625" defaultRowHeight="12.75" x14ac:dyDescent="0.2"/>
  <cols>
    <col min="1" max="1" width="7.5703125" customWidth="1"/>
    <col min="2" max="2" width="14.85546875" customWidth="1"/>
    <col min="3" max="3" width="80.85546875" customWidth="1"/>
    <col min="4" max="4" width="28.42578125" customWidth="1"/>
    <col min="5" max="5" width="18.85546875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28.42578125" customWidth="1"/>
    <col min="11" max="11" width="8.85546875" customWidth="1"/>
    <col min="12" max="12" width="14.85546875" style="23" customWidth="1"/>
  </cols>
  <sheetData>
    <row r="1" spans="1:12" ht="18.75" x14ac:dyDescent="0.2">
      <c r="A1" s="1"/>
      <c r="B1" s="1"/>
      <c r="C1" s="54" t="s">
        <v>563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82</v>
      </c>
      <c r="C9" t="s">
        <v>80</v>
      </c>
      <c r="D9" t="s">
        <v>63</v>
      </c>
      <c r="E9">
        <v>15000</v>
      </c>
      <c r="F9" s="11">
        <v>100.5675</v>
      </c>
      <c r="G9" s="12">
        <v>1.61E-2</v>
      </c>
      <c r="H9" s="26"/>
    </row>
    <row r="10" spans="1:12" ht="12.75" customHeight="1" x14ac:dyDescent="0.2">
      <c r="A10">
        <v>2</v>
      </c>
      <c r="B10" t="s">
        <v>521</v>
      </c>
      <c r="C10" t="s">
        <v>520</v>
      </c>
      <c r="D10" t="s">
        <v>31</v>
      </c>
      <c r="E10">
        <v>20000</v>
      </c>
      <c r="F10" s="11">
        <v>89.03</v>
      </c>
      <c r="G10" s="12">
        <v>1.43E-2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523</v>
      </c>
      <c r="C11" t="s">
        <v>522</v>
      </c>
      <c r="D11" t="s">
        <v>40</v>
      </c>
      <c r="E11">
        <v>25000</v>
      </c>
      <c r="F11" s="11">
        <v>88.5625</v>
      </c>
      <c r="G11" s="12">
        <v>1.4199999999999999E-2</v>
      </c>
      <c r="H11" s="26"/>
      <c r="J11" s="12" t="s">
        <v>24</v>
      </c>
      <c r="K11" s="12">
        <v>2.4199999999999999E-2</v>
      </c>
    </row>
    <row r="12" spans="1:12" ht="12.75" customHeight="1" x14ac:dyDescent="0.2">
      <c r="A12">
        <v>4</v>
      </c>
      <c r="B12" t="s">
        <v>173</v>
      </c>
      <c r="C12" t="s">
        <v>172</v>
      </c>
      <c r="D12" t="s">
        <v>81</v>
      </c>
      <c r="E12">
        <v>20000</v>
      </c>
      <c r="F12" s="11">
        <v>81.47</v>
      </c>
      <c r="G12" s="12">
        <v>1.3100000000000001E-2</v>
      </c>
      <c r="H12" s="26"/>
      <c r="J12" s="12" t="s">
        <v>63</v>
      </c>
      <c r="K12" s="12">
        <v>2.3700000000000002E-2</v>
      </c>
    </row>
    <row r="13" spans="1:12" ht="12.75" customHeight="1" x14ac:dyDescent="0.2">
      <c r="A13">
        <v>5</v>
      </c>
      <c r="B13" t="s">
        <v>130</v>
      </c>
      <c r="C13" t="s">
        <v>129</v>
      </c>
      <c r="D13" t="s">
        <v>72</v>
      </c>
      <c r="E13">
        <v>15000</v>
      </c>
      <c r="F13" s="11">
        <v>80.88</v>
      </c>
      <c r="G13" s="12">
        <v>1.3000000000000001E-2</v>
      </c>
      <c r="H13" s="26"/>
      <c r="J13" s="12" t="s">
        <v>40</v>
      </c>
      <c r="K13" s="12">
        <v>2.2499999999999999E-2</v>
      </c>
    </row>
    <row r="14" spans="1:12" ht="12.75" customHeight="1" x14ac:dyDescent="0.2">
      <c r="A14">
        <v>6</v>
      </c>
      <c r="B14" t="s">
        <v>271</v>
      </c>
      <c r="C14" t="s">
        <v>270</v>
      </c>
      <c r="D14" t="s">
        <v>60</v>
      </c>
      <c r="E14">
        <v>20000</v>
      </c>
      <c r="F14" s="11">
        <v>72.38</v>
      </c>
      <c r="G14" s="12">
        <v>1.1599999999999999E-2</v>
      </c>
      <c r="H14" s="26"/>
      <c r="J14" s="12" t="s">
        <v>54</v>
      </c>
      <c r="K14" s="12">
        <v>1.9099999999999999E-2</v>
      </c>
    </row>
    <row r="15" spans="1:12" ht="12.75" customHeight="1" x14ac:dyDescent="0.2">
      <c r="A15">
        <v>7</v>
      </c>
      <c r="B15" t="s">
        <v>426</v>
      </c>
      <c r="C15" t="s">
        <v>367</v>
      </c>
      <c r="D15" t="s">
        <v>231</v>
      </c>
      <c r="E15">
        <v>19000</v>
      </c>
      <c r="F15" s="11">
        <v>68.209999999999994</v>
      </c>
      <c r="G15" s="12">
        <v>1.09E-2</v>
      </c>
      <c r="H15" s="26"/>
      <c r="J15" s="12" t="s">
        <v>81</v>
      </c>
      <c r="K15" s="12">
        <v>1.7299999999999999E-2</v>
      </c>
    </row>
    <row r="16" spans="1:12" ht="12.75" customHeight="1" x14ac:dyDescent="0.2">
      <c r="A16">
        <v>8</v>
      </c>
      <c r="B16" t="s">
        <v>459</v>
      </c>
      <c r="C16" t="s">
        <v>458</v>
      </c>
      <c r="D16" t="s">
        <v>24</v>
      </c>
      <c r="E16">
        <v>8500</v>
      </c>
      <c r="F16" s="11">
        <v>67.472999999999999</v>
      </c>
      <c r="G16" s="12">
        <v>1.0800000000000001E-2</v>
      </c>
      <c r="H16" s="26"/>
      <c r="J16" s="12" t="s">
        <v>12</v>
      </c>
      <c r="K16" s="12">
        <v>1.67E-2</v>
      </c>
    </row>
    <row r="17" spans="1:11" ht="12.75" customHeight="1" x14ac:dyDescent="0.2">
      <c r="A17">
        <v>9</v>
      </c>
      <c r="B17" t="s">
        <v>525</v>
      </c>
      <c r="C17" t="s">
        <v>524</v>
      </c>
      <c r="D17" t="s">
        <v>36</v>
      </c>
      <c r="E17">
        <v>35000</v>
      </c>
      <c r="F17" s="11">
        <v>65.974999999999994</v>
      </c>
      <c r="G17" s="12">
        <v>1.06E-2</v>
      </c>
      <c r="H17" s="26"/>
      <c r="J17" s="12" t="s">
        <v>231</v>
      </c>
      <c r="K17" s="12">
        <v>1.6E-2</v>
      </c>
    </row>
    <row r="18" spans="1:11" ht="12.75" customHeight="1" x14ac:dyDescent="0.2">
      <c r="A18">
        <v>10</v>
      </c>
      <c r="B18" t="s">
        <v>118</v>
      </c>
      <c r="C18" t="s">
        <v>117</v>
      </c>
      <c r="D18" t="s">
        <v>54</v>
      </c>
      <c r="E18">
        <v>15000</v>
      </c>
      <c r="F18" s="11">
        <v>65.332499999999996</v>
      </c>
      <c r="G18" s="12">
        <v>1.0500000000000001E-2</v>
      </c>
      <c r="H18" s="26"/>
      <c r="J18" s="12" t="s">
        <v>46</v>
      </c>
      <c r="K18" s="12">
        <v>1.5800000000000002E-2</v>
      </c>
    </row>
    <row r="19" spans="1:11" ht="12.75" customHeight="1" x14ac:dyDescent="0.2">
      <c r="A19">
        <v>11</v>
      </c>
      <c r="B19" t="s">
        <v>273</v>
      </c>
      <c r="C19" t="s">
        <v>272</v>
      </c>
      <c r="D19" t="s">
        <v>46</v>
      </c>
      <c r="E19">
        <v>5000</v>
      </c>
      <c r="F19" s="11">
        <v>64.78</v>
      </c>
      <c r="G19" s="12">
        <v>1.04E-2</v>
      </c>
      <c r="H19" s="26"/>
      <c r="J19" s="12" t="s">
        <v>36</v>
      </c>
      <c r="K19" s="12">
        <v>1.55E-2</v>
      </c>
    </row>
    <row r="20" spans="1:11" ht="12.75" customHeight="1" x14ac:dyDescent="0.2">
      <c r="A20">
        <v>12</v>
      </c>
      <c r="B20" t="s">
        <v>140</v>
      </c>
      <c r="C20" t="s">
        <v>139</v>
      </c>
      <c r="D20" t="s">
        <v>24</v>
      </c>
      <c r="E20">
        <v>10000</v>
      </c>
      <c r="F20" s="11">
        <v>63.655000000000001</v>
      </c>
      <c r="G20" s="12">
        <v>1.0200000000000001E-2</v>
      </c>
      <c r="H20" s="26"/>
      <c r="J20" s="12" t="s">
        <v>31</v>
      </c>
      <c r="K20" s="12">
        <v>1.43E-2</v>
      </c>
    </row>
    <row r="21" spans="1:11" ht="12.75" customHeight="1" x14ac:dyDescent="0.2">
      <c r="A21">
        <v>13</v>
      </c>
      <c r="B21" t="s">
        <v>528</v>
      </c>
      <c r="C21" t="s">
        <v>526</v>
      </c>
      <c r="D21" t="s">
        <v>527</v>
      </c>
      <c r="E21">
        <v>50000</v>
      </c>
      <c r="F21" s="11">
        <v>62.1</v>
      </c>
      <c r="G21" s="12">
        <v>0.01</v>
      </c>
      <c r="H21" s="26"/>
      <c r="J21" s="12" t="s">
        <v>25</v>
      </c>
      <c r="K21" s="12">
        <v>1.3600000000000001E-2</v>
      </c>
    </row>
    <row r="22" spans="1:11" ht="12.75" customHeight="1" x14ac:dyDescent="0.2">
      <c r="A22">
        <v>14</v>
      </c>
      <c r="B22" t="s">
        <v>216</v>
      </c>
      <c r="C22" t="s">
        <v>215</v>
      </c>
      <c r="D22" t="s">
        <v>28</v>
      </c>
      <c r="E22">
        <v>120000</v>
      </c>
      <c r="F22" s="11">
        <v>61.68</v>
      </c>
      <c r="G22" s="12">
        <v>9.8999999999999991E-3</v>
      </c>
      <c r="H22" s="26"/>
      <c r="J22" s="12" t="s">
        <v>51</v>
      </c>
      <c r="K22" s="12">
        <v>1.3300000000000001E-2</v>
      </c>
    </row>
    <row r="23" spans="1:11" ht="12.75" customHeight="1" x14ac:dyDescent="0.2">
      <c r="A23">
        <v>15</v>
      </c>
      <c r="B23" t="s">
        <v>435</v>
      </c>
      <c r="C23" t="s">
        <v>434</v>
      </c>
      <c r="D23" t="s">
        <v>51</v>
      </c>
      <c r="E23">
        <v>14000</v>
      </c>
      <c r="F23" s="11">
        <v>56.819000000000003</v>
      </c>
      <c r="G23" s="12">
        <v>9.1000000000000004E-3</v>
      </c>
      <c r="H23" s="26"/>
      <c r="J23" s="12" t="s">
        <v>72</v>
      </c>
      <c r="K23" s="12">
        <v>1.3000000000000001E-2</v>
      </c>
    </row>
    <row r="24" spans="1:11" ht="12.75" customHeight="1" x14ac:dyDescent="0.2">
      <c r="A24">
        <v>16</v>
      </c>
      <c r="B24" t="s">
        <v>530</v>
      </c>
      <c r="C24" t="s">
        <v>529</v>
      </c>
      <c r="D24" t="s">
        <v>54</v>
      </c>
      <c r="E24">
        <v>2000</v>
      </c>
      <c r="F24" s="11">
        <v>53.927999999999997</v>
      </c>
      <c r="G24" s="12">
        <v>8.6E-3</v>
      </c>
      <c r="H24" s="26"/>
      <c r="J24" s="12" t="s">
        <v>60</v>
      </c>
      <c r="K24" s="12">
        <v>1.1599999999999999E-2</v>
      </c>
    </row>
    <row r="25" spans="1:11" ht="12.75" customHeight="1" x14ac:dyDescent="0.2">
      <c r="A25">
        <v>17</v>
      </c>
      <c r="B25" t="s">
        <v>480</v>
      </c>
      <c r="C25" t="s">
        <v>479</v>
      </c>
      <c r="D25" t="s">
        <v>221</v>
      </c>
      <c r="E25">
        <v>46375</v>
      </c>
      <c r="F25" s="11">
        <v>52.8675</v>
      </c>
      <c r="G25" s="12">
        <v>8.5000000000000006E-3</v>
      </c>
      <c r="H25" s="26"/>
      <c r="J25" s="12" t="s">
        <v>15</v>
      </c>
      <c r="K25" s="12">
        <v>1.1399999999999999E-2</v>
      </c>
    </row>
    <row r="26" spans="1:11" ht="12.75" customHeight="1" x14ac:dyDescent="0.2">
      <c r="A26">
        <v>18</v>
      </c>
      <c r="B26" t="s">
        <v>61</v>
      </c>
      <c r="C26" t="s">
        <v>59</v>
      </c>
      <c r="D26" t="s">
        <v>25</v>
      </c>
      <c r="E26">
        <v>13000</v>
      </c>
      <c r="F26" s="11">
        <v>51.167999999999999</v>
      </c>
      <c r="G26" s="12">
        <v>8.199999999999999E-3</v>
      </c>
      <c r="H26" s="26"/>
      <c r="J26" s="12" t="s">
        <v>531</v>
      </c>
      <c r="K26" s="12">
        <v>1.03E-2</v>
      </c>
    </row>
    <row r="27" spans="1:11" ht="12.75" customHeight="1" x14ac:dyDescent="0.2">
      <c r="A27">
        <v>19</v>
      </c>
      <c r="B27" t="s">
        <v>533</v>
      </c>
      <c r="C27" t="s">
        <v>532</v>
      </c>
      <c r="D27" t="s">
        <v>63</v>
      </c>
      <c r="E27">
        <v>50000</v>
      </c>
      <c r="F27" s="11">
        <v>47.25</v>
      </c>
      <c r="G27" s="12">
        <v>7.6E-3</v>
      </c>
      <c r="H27" s="26"/>
      <c r="J27" s="12" t="s">
        <v>527</v>
      </c>
      <c r="K27" s="12">
        <v>0.01</v>
      </c>
    </row>
    <row r="28" spans="1:11" ht="12.75" customHeight="1" x14ac:dyDescent="0.2">
      <c r="A28">
        <v>20</v>
      </c>
      <c r="B28" t="s">
        <v>275</v>
      </c>
      <c r="C28" t="s">
        <v>274</v>
      </c>
      <c r="D28" t="s">
        <v>12</v>
      </c>
      <c r="E28">
        <v>45000</v>
      </c>
      <c r="F28" s="11">
        <v>42.3675</v>
      </c>
      <c r="G28" s="12">
        <v>6.8000000000000005E-3</v>
      </c>
      <c r="H28" s="26"/>
      <c r="J28" s="12" t="s">
        <v>28</v>
      </c>
      <c r="K28" s="12">
        <v>9.8999999999999991E-3</v>
      </c>
    </row>
    <row r="29" spans="1:11" ht="12.75" customHeight="1" x14ac:dyDescent="0.2">
      <c r="A29">
        <v>21</v>
      </c>
      <c r="B29" t="s">
        <v>470</v>
      </c>
      <c r="C29" t="s">
        <v>469</v>
      </c>
      <c r="D29" t="s">
        <v>462</v>
      </c>
      <c r="E29">
        <v>40000</v>
      </c>
      <c r="F29" s="11">
        <v>42</v>
      </c>
      <c r="G29" s="12">
        <v>6.7000000000000002E-3</v>
      </c>
      <c r="H29" s="26"/>
      <c r="J29" s="12" t="s">
        <v>221</v>
      </c>
      <c r="K29" s="12">
        <v>8.5000000000000006E-3</v>
      </c>
    </row>
    <row r="30" spans="1:11" ht="12.75" customHeight="1" x14ac:dyDescent="0.2">
      <c r="A30">
        <v>22</v>
      </c>
      <c r="B30" t="s">
        <v>535</v>
      </c>
      <c r="C30" t="s">
        <v>534</v>
      </c>
      <c r="D30" t="s">
        <v>43</v>
      </c>
      <c r="E30">
        <v>10000</v>
      </c>
      <c r="F30" s="11">
        <v>34.935000000000002</v>
      </c>
      <c r="G30" s="12">
        <v>5.6000000000000008E-3</v>
      </c>
      <c r="H30" s="26"/>
      <c r="J30" s="12" t="s">
        <v>462</v>
      </c>
      <c r="K30" s="12">
        <v>6.7000000000000002E-3</v>
      </c>
    </row>
    <row r="31" spans="1:11" ht="12.75" customHeight="1" x14ac:dyDescent="0.2">
      <c r="A31">
        <v>23</v>
      </c>
      <c r="B31" t="s">
        <v>88</v>
      </c>
      <c r="C31" t="s">
        <v>86</v>
      </c>
      <c r="D31" t="s">
        <v>25</v>
      </c>
      <c r="E31">
        <v>19000</v>
      </c>
      <c r="F31" s="11">
        <v>33.981499999999997</v>
      </c>
      <c r="G31" s="12">
        <v>5.4000000000000003E-3</v>
      </c>
      <c r="H31" s="26"/>
      <c r="J31" s="12" t="s">
        <v>43</v>
      </c>
      <c r="K31" s="12">
        <v>5.6000000000000008E-3</v>
      </c>
    </row>
    <row r="32" spans="1:11" ht="12.75" customHeight="1" x14ac:dyDescent="0.2">
      <c r="A32">
        <v>24</v>
      </c>
      <c r="B32" t="s">
        <v>120</v>
      </c>
      <c r="C32" t="s">
        <v>119</v>
      </c>
      <c r="D32" t="s">
        <v>46</v>
      </c>
      <c r="E32">
        <v>4000</v>
      </c>
      <c r="F32" s="11">
        <v>33.67</v>
      </c>
      <c r="G32" s="12">
        <v>5.4000000000000003E-3</v>
      </c>
      <c r="H32" s="26"/>
      <c r="J32" s="12" t="s">
        <v>87</v>
      </c>
      <c r="K32" s="12">
        <v>0.70099999999999996</v>
      </c>
    </row>
    <row r="33" spans="1:11" ht="12.75" customHeight="1" x14ac:dyDescent="0.2">
      <c r="A33">
        <v>25</v>
      </c>
      <c r="B33" t="s">
        <v>537</v>
      </c>
      <c r="C33" t="s">
        <v>536</v>
      </c>
      <c r="D33" t="s">
        <v>531</v>
      </c>
      <c r="E33">
        <v>15000</v>
      </c>
      <c r="F33" s="11">
        <v>32.317500000000003</v>
      </c>
      <c r="G33" s="12">
        <v>5.1999999999999998E-3</v>
      </c>
      <c r="H33" s="26"/>
      <c r="J33" s="12"/>
      <c r="K33" s="12"/>
    </row>
    <row r="34" spans="1:11" ht="12.75" customHeight="1" x14ac:dyDescent="0.2">
      <c r="A34">
        <v>26</v>
      </c>
      <c r="B34" t="s">
        <v>539</v>
      </c>
      <c r="C34" t="s">
        <v>538</v>
      </c>
      <c r="D34" t="s">
        <v>531</v>
      </c>
      <c r="E34">
        <v>1000</v>
      </c>
      <c r="F34" s="11">
        <v>31.827000000000002</v>
      </c>
      <c r="G34" s="12">
        <v>5.1000000000000004E-3</v>
      </c>
      <c r="H34" s="26"/>
    </row>
    <row r="35" spans="1:11" ht="12.75" customHeight="1" x14ac:dyDescent="0.2">
      <c r="A35">
        <v>27</v>
      </c>
      <c r="B35" t="s">
        <v>425</v>
      </c>
      <c r="C35" t="s">
        <v>424</v>
      </c>
      <c r="D35" t="s">
        <v>231</v>
      </c>
      <c r="E35">
        <v>12000</v>
      </c>
      <c r="F35" s="11">
        <v>31.673999999999999</v>
      </c>
      <c r="G35" s="12">
        <v>5.1000000000000004E-3</v>
      </c>
      <c r="H35" s="26"/>
    </row>
    <row r="36" spans="1:11" ht="12.75" customHeight="1" x14ac:dyDescent="0.2">
      <c r="A36">
        <v>28</v>
      </c>
      <c r="B36" t="s">
        <v>541</v>
      </c>
      <c r="C36" t="s">
        <v>540</v>
      </c>
      <c r="D36" t="s">
        <v>36</v>
      </c>
      <c r="E36">
        <v>5000</v>
      </c>
      <c r="F36" s="11">
        <v>30.647500000000001</v>
      </c>
      <c r="G36" s="12">
        <v>4.8999999999999998E-3</v>
      </c>
      <c r="H36" s="26"/>
    </row>
    <row r="37" spans="1:11" ht="12.75" customHeight="1" x14ac:dyDescent="0.2">
      <c r="A37">
        <v>29</v>
      </c>
      <c r="B37" t="s">
        <v>543</v>
      </c>
      <c r="C37" t="s">
        <v>542</v>
      </c>
      <c r="D37" t="s">
        <v>40</v>
      </c>
      <c r="E37">
        <v>1500</v>
      </c>
      <c r="F37" s="11">
        <v>29.794499999999999</v>
      </c>
      <c r="G37" s="12">
        <v>4.7999999999999996E-3</v>
      </c>
      <c r="H37" s="26"/>
    </row>
    <row r="38" spans="1:11" ht="12.75" customHeight="1" x14ac:dyDescent="0.2">
      <c r="A38">
        <v>30</v>
      </c>
      <c r="B38" t="s">
        <v>544</v>
      </c>
      <c r="C38" t="s">
        <v>362</v>
      </c>
      <c r="D38" t="s">
        <v>51</v>
      </c>
      <c r="E38">
        <v>5000</v>
      </c>
      <c r="F38" s="11">
        <v>26.212499999999999</v>
      </c>
      <c r="G38" s="12">
        <v>4.1999999999999997E-3</v>
      </c>
      <c r="H38" s="26"/>
    </row>
    <row r="39" spans="1:11" ht="12.75" customHeight="1" x14ac:dyDescent="0.2">
      <c r="A39">
        <v>31</v>
      </c>
      <c r="B39" t="s">
        <v>141</v>
      </c>
      <c r="C39" t="s">
        <v>560</v>
      </c>
      <c r="D39" t="s">
        <v>81</v>
      </c>
      <c r="E39">
        <v>16000</v>
      </c>
      <c r="F39" s="11">
        <v>26.128</v>
      </c>
      <c r="G39" s="12">
        <v>4.1999999999999997E-3</v>
      </c>
      <c r="H39" s="26"/>
    </row>
    <row r="40" spans="1:11" ht="12.75" customHeight="1" x14ac:dyDescent="0.2">
      <c r="A40">
        <v>32</v>
      </c>
      <c r="B40" t="s">
        <v>546</v>
      </c>
      <c r="C40" t="s">
        <v>545</v>
      </c>
      <c r="D40" t="s">
        <v>15</v>
      </c>
      <c r="E40">
        <v>5000</v>
      </c>
      <c r="F40" s="11">
        <v>25.844999999999999</v>
      </c>
      <c r="G40" s="12">
        <v>4.0999999999999995E-3</v>
      </c>
      <c r="H40" s="26"/>
    </row>
    <row r="41" spans="1:11" ht="12.75" customHeight="1" x14ac:dyDescent="0.2">
      <c r="A41">
        <v>33</v>
      </c>
      <c r="B41" t="s">
        <v>548</v>
      </c>
      <c r="C41" t="s">
        <v>547</v>
      </c>
      <c r="D41" t="s">
        <v>15</v>
      </c>
      <c r="E41">
        <v>2000</v>
      </c>
      <c r="F41" s="11">
        <v>25.664000000000001</v>
      </c>
      <c r="G41" s="12">
        <v>4.0999999999999995E-3</v>
      </c>
      <c r="H41" s="26"/>
    </row>
    <row r="42" spans="1:11" ht="12.75" customHeight="1" x14ac:dyDescent="0.2">
      <c r="A42">
        <v>34</v>
      </c>
      <c r="B42" t="s">
        <v>175</v>
      </c>
      <c r="C42" t="s">
        <v>174</v>
      </c>
      <c r="D42" t="s">
        <v>12</v>
      </c>
      <c r="E42">
        <v>7500</v>
      </c>
      <c r="F42" s="11">
        <v>25.466249999999999</v>
      </c>
      <c r="G42" s="12">
        <v>4.0999999999999995E-3</v>
      </c>
      <c r="H42" s="26"/>
    </row>
    <row r="43" spans="1:11" ht="12.75" customHeight="1" x14ac:dyDescent="0.2">
      <c r="A43">
        <v>35</v>
      </c>
      <c r="B43" t="s">
        <v>464</v>
      </c>
      <c r="C43" t="s">
        <v>463</v>
      </c>
      <c r="D43" t="s">
        <v>12</v>
      </c>
      <c r="E43">
        <v>10000</v>
      </c>
      <c r="F43" s="11">
        <v>21.795000000000002</v>
      </c>
      <c r="G43" s="12">
        <v>3.4999999999999996E-3</v>
      </c>
      <c r="H43" s="26"/>
    </row>
    <row r="44" spans="1:11" ht="12.75" customHeight="1" x14ac:dyDescent="0.2">
      <c r="A44">
        <v>36</v>
      </c>
      <c r="B44" t="s">
        <v>550</v>
      </c>
      <c r="C44" t="s">
        <v>549</v>
      </c>
      <c r="D44" t="s">
        <v>40</v>
      </c>
      <c r="E44">
        <v>1556</v>
      </c>
      <c r="F44" s="11">
        <v>21.600391999999999</v>
      </c>
      <c r="G44" s="12">
        <v>3.4999999999999996E-3</v>
      </c>
      <c r="H44" s="26"/>
    </row>
    <row r="45" spans="1:11" ht="12.75" customHeight="1" x14ac:dyDescent="0.2">
      <c r="A45">
        <v>37</v>
      </c>
      <c r="B45" t="s">
        <v>431</v>
      </c>
      <c r="C45" t="s">
        <v>430</v>
      </c>
      <c r="D45" t="s">
        <v>24</v>
      </c>
      <c r="E45">
        <v>15000</v>
      </c>
      <c r="F45" s="11">
        <v>20.25</v>
      </c>
      <c r="G45" s="12">
        <v>3.2000000000000002E-3</v>
      </c>
      <c r="H45" s="26"/>
    </row>
    <row r="46" spans="1:11" ht="12.75" customHeight="1" x14ac:dyDescent="0.2">
      <c r="A46">
        <v>38</v>
      </c>
      <c r="B46" t="s">
        <v>73</v>
      </c>
      <c r="C46" t="s">
        <v>71</v>
      </c>
      <c r="D46" t="s">
        <v>15</v>
      </c>
      <c r="E46">
        <v>1200</v>
      </c>
      <c r="F46" s="11">
        <v>19.964400000000001</v>
      </c>
      <c r="G46" s="12">
        <v>3.2000000000000002E-3</v>
      </c>
      <c r="H46" s="26"/>
    </row>
    <row r="47" spans="1:11" ht="12.75" customHeight="1" x14ac:dyDescent="0.2">
      <c r="A47">
        <v>39</v>
      </c>
      <c r="B47" t="s">
        <v>552</v>
      </c>
      <c r="C47" t="s">
        <v>551</v>
      </c>
      <c r="D47" t="s">
        <v>12</v>
      </c>
      <c r="E47">
        <v>10000</v>
      </c>
      <c r="F47" s="11">
        <v>14.63</v>
      </c>
      <c r="G47" s="12">
        <v>2.3E-3</v>
      </c>
      <c r="H47" s="26"/>
    </row>
    <row r="48" spans="1:11" ht="12.75" customHeight="1" x14ac:dyDescent="0.2">
      <c r="C48" s="15" t="s">
        <v>144</v>
      </c>
      <c r="D48" s="15"/>
      <c r="E48" s="15"/>
      <c r="F48" s="16">
        <f>SUM(F9:F47)</f>
        <v>1864.8980420000003</v>
      </c>
      <c r="G48" s="17">
        <f>SUM(G9:G47)</f>
        <v>0.29899999999999999</v>
      </c>
      <c r="H48" s="27"/>
      <c r="I48" s="28"/>
    </row>
    <row r="49" spans="3:9" ht="12.75" customHeight="1" x14ac:dyDescent="0.2">
      <c r="F49" s="11"/>
      <c r="G49" s="12"/>
      <c r="H49" s="26"/>
    </row>
    <row r="50" spans="3:9" ht="12.75" customHeight="1" x14ac:dyDescent="0.2">
      <c r="F50" s="11"/>
      <c r="G50" s="12"/>
      <c r="H50" s="26"/>
    </row>
    <row r="51" spans="3:9" ht="12.75" customHeight="1" x14ac:dyDescent="0.2">
      <c r="C51" s="13" t="s">
        <v>149</v>
      </c>
      <c r="F51" s="11">
        <v>4696.8203860000003</v>
      </c>
      <c r="G51" s="12">
        <v>0.75309999999999999</v>
      </c>
      <c r="H51" s="26"/>
    </row>
    <row r="52" spans="3:9" ht="12.75" customHeight="1" x14ac:dyDescent="0.2">
      <c r="C52" s="15" t="s">
        <v>144</v>
      </c>
      <c r="D52" s="15"/>
      <c r="E52" s="15"/>
      <c r="F52" s="16">
        <f>SUM(F51:F51)</f>
        <v>4696.8203860000003</v>
      </c>
      <c r="G52" s="17">
        <f>SUM(G51:G51)</f>
        <v>0.75309999999999999</v>
      </c>
      <c r="H52" s="27"/>
      <c r="I52" s="28"/>
    </row>
    <row r="53" spans="3:9" ht="12.75" customHeight="1" x14ac:dyDescent="0.2">
      <c r="F53" s="11"/>
      <c r="G53" s="12"/>
      <c r="H53" s="26"/>
    </row>
    <row r="54" spans="3:9" ht="12.75" customHeight="1" x14ac:dyDescent="0.2">
      <c r="C54" s="13" t="s">
        <v>150</v>
      </c>
      <c r="F54" s="11"/>
      <c r="G54" s="12"/>
      <c r="H54" s="26"/>
    </row>
    <row r="55" spans="3:9" ht="12.75" customHeight="1" x14ac:dyDescent="0.2">
      <c r="C55" s="13" t="s">
        <v>151</v>
      </c>
      <c r="F55" s="11">
        <v>-325.21323899999999</v>
      </c>
      <c r="G55" s="12">
        <v>-5.21E-2</v>
      </c>
      <c r="H55" s="27"/>
      <c r="I55" s="28"/>
    </row>
    <row r="56" spans="3:9" ht="12.75" customHeight="1" x14ac:dyDescent="0.2">
      <c r="C56" s="15" t="s">
        <v>144</v>
      </c>
      <c r="D56" s="15"/>
      <c r="E56" s="15"/>
      <c r="F56" s="16">
        <f>SUM(F55:F55)</f>
        <v>-325.21323899999999</v>
      </c>
      <c r="G56" s="17">
        <f>SUM(G55:G55)</f>
        <v>-5.21E-2</v>
      </c>
      <c r="H56" s="26"/>
    </row>
    <row r="57" spans="3:9" ht="12.75" customHeight="1" x14ac:dyDescent="0.2">
      <c r="C57" s="18" t="s">
        <v>152</v>
      </c>
      <c r="D57" s="18"/>
      <c r="E57" s="18"/>
      <c r="F57" s="19">
        <f>SUM(F48,F52,F56)</f>
        <v>6236.5051890000004</v>
      </c>
      <c r="G57" s="20">
        <f>SUM(G48,G52,G56)</f>
        <v>1</v>
      </c>
      <c r="H57" s="26"/>
    </row>
    <row r="58" spans="3:9" ht="12.75" customHeight="1" x14ac:dyDescent="0.2">
      <c r="H58" s="26"/>
    </row>
    <row r="59" spans="3:9" ht="12.75" customHeight="1" x14ac:dyDescent="0.2">
      <c r="C59" s="56" t="s">
        <v>564</v>
      </c>
      <c r="D59" s="57">
        <v>2.0274000000000001</v>
      </c>
    </row>
    <row r="60" spans="3:9" ht="12.75" customHeight="1" x14ac:dyDescent="0.2"/>
    <row r="61" spans="3:9" ht="12.75" customHeight="1" x14ac:dyDescent="0.2"/>
    <row r="62" spans="3:9" ht="12.75" customHeight="1" x14ac:dyDescent="0.2"/>
    <row r="63" spans="3:9" ht="12.75" customHeight="1" x14ac:dyDescent="0.2"/>
    <row r="64" spans="3:9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opLeftCell="A94" workbookViewId="0">
      <selection activeCell="D127" sqref="D127"/>
    </sheetView>
  </sheetViews>
  <sheetFormatPr defaultColWidth="9.140625" defaultRowHeight="12.75" x14ac:dyDescent="0.2"/>
  <cols>
    <col min="1" max="1" width="7.5703125" customWidth="1"/>
    <col min="2" max="2" width="15.28515625" customWidth="1"/>
    <col min="3" max="3" width="80.85546875" customWidth="1"/>
    <col min="4" max="5" width="23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23" customWidth="1"/>
    <col min="11" max="11" width="8.85546875" customWidth="1"/>
    <col min="12" max="12" width="15.28515625" style="23" customWidth="1"/>
  </cols>
  <sheetData>
    <row r="1" spans="1:12" ht="18.75" x14ac:dyDescent="0.2">
      <c r="A1" s="1"/>
      <c r="B1" s="1"/>
      <c r="C1" s="54" t="s">
        <v>202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110</v>
      </c>
      <c r="C9" t="s">
        <v>109</v>
      </c>
      <c r="D9" t="s">
        <v>40</v>
      </c>
      <c r="E9">
        <v>315323</v>
      </c>
      <c r="F9" s="11">
        <v>1162.5959009999999</v>
      </c>
      <c r="G9" s="12">
        <v>4.3200000000000002E-2</v>
      </c>
      <c r="H9" s="26"/>
    </row>
    <row r="10" spans="1:12" ht="12.75" customHeight="1" x14ac:dyDescent="0.2">
      <c r="A10">
        <v>2</v>
      </c>
      <c r="B10" t="s">
        <v>20</v>
      </c>
      <c r="C10" t="s">
        <v>19</v>
      </c>
      <c r="D10" t="s">
        <v>12</v>
      </c>
      <c r="E10">
        <v>328385</v>
      </c>
      <c r="F10" s="11">
        <v>1159.527435</v>
      </c>
      <c r="G10" s="12">
        <v>4.2999999999999997E-2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18</v>
      </c>
      <c r="C11" t="s">
        <v>14</v>
      </c>
      <c r="D11" t="s">
        <v>15</v>
      </c>
      <c r="E11">
        <v>57804</v>
      </c>
      <c r="F11" s="11">
        <v>1140.212802</v>
      </c>
      <c r="G11" s="12">
        <v>4.2300000000000004E-2</v>
      </c>
      <c r="H11" s="26"/>
      <c r="J11" s="12" t="s">
        <v>12</v>
      </c>
      <c r="K11" s="12">
        <v>0.15539999999999998</v>
      </c>
    </row>
    <row r="12" spans="1:12" ht="12.75" customHeight="1" x14ac:dyDescent="0.2">
      <c r="A12">
        <v>4</v>
      </c>
      <c r="B12" t="s">
        <v>13</v>
      </c>
      <c r="C12" t="s">
        <v>11</v>
      </c>
      <c r="D12" t="s">
        <v>12</v>
      </c>
      <c r="E12">
        <v>118046</v>
      </c>
      <c r="F12" s="11">
        <v>1123.325736</v>
      </c>
      <c r="G12" s="12">
        <v>4.1700000000000001E-2</v>
      </c>
      <c r="H12" s="26"/>
      <c r="J12" s="12" t="s">
        <v>203</v>
      </c>
      <c r="K12" s="12">
        <v>0.1535</v>
      </c>
    </row>
    <row r="13" spans="1:12" ht="12.75" customHeight="1" x14ac:dyDescent="0.2">
      <c r="A13">
        <v>5</v>
      </c>
      <c r="B13" t="s">
        <v>205</v>
      </c>
      <c r="C13" t="s">
        <v>204</v>
      </c>
      <c r="D13" t="s">
        <v>46</v>
      </c>
      <c r="E13">
        <v>89030</v>
      </c>
      <c r="F13" s="11">
        <v>1011.29177</v>
      </c>
      <c r="G13" s="12">
        <v>3.7499999999999999E-2</v>
      </c>
      <c r="H13" s="26"/>
      <c r="J13" s="12" t="s">
        <v>15</v>
      </c>
      <c r="K13" s="12">
        <v>0.1012</v>
      </c>
    </row>
    <row r="14" spans="1:12" ht="12.75" customHeight="1" x14ac:dyDescent="0.2">
      <c r="A14">
        <v>6</v>
      </c>
      <c r="B14" t="s">
        <v>160</v>
      </c>
      <c r="C14" t="s">
        <v>158</v>
      </c>
      <c r="D14" t="s">
        <v>75</v>
      </c>
      <c r="E14">
        <v>93446</v>
      </c>
      <c r="F14" s="11">
        <v>832.74402899999995</v>
      </c>
      <c r="G14" s="12">
        <v>3.0899999999999997E-2</v>
      </c>
      <c r="H14" s="26"/>
      <c r="J14" s="12" t="s">
        <v>40</v>
      </c>
      <c r="K14" s="12">
        <v>6.9900000000000004E-2</v>
      </c>
    </row>
    <row r="15" spans="1:12" ht="12.75" customHeight="1" x14ac:dyDescent="0.2">
      <c r="A15">
        <v>7</v>
      </c>
      <c r="B15" t="s">
        <v>22</v>
      </c>
      <c r="C15" t="s">
        <v>21</v>
      </c>
      <c r="D15" t="s">
        <v>15</v>
      </c>
      <c r="E15">
        <v>31512</v>
      </c>
      <c r="F15" s="11">
        <v>806.15574000000004</v>
      </c>
      <c r="G15" s="12">
        <v>2.9900000000000003E-2</v>
      </c>
      <c r="H15" s="26"/>
      <c r="J15" s="12" t="s">
        <v>28</v>
      </c>
      <c r="K15" s="12">
        <v>6.5700000000000008E-2</v>
      </c>
    </row>
    <row r="16" spans="1:12" ht="12.75" customHeight="1" x14ac:dyDescent="0.2">
      <c r="A16">
        <v>8</v>
      </c>
      <c r="B16" t="s">
        <v>41</v>
      </c>
      <c r="C16" t="s">
        <v>38</v>
      </c>
      <c r="D16" t="s">
        <v>39</v>
      </c>
      <c r="E16">
        <v>51344</v>
      </c>
      <c r="F16" s="11">
        <v>767.413096</v>
      </c>
      <c r="G16" s="12">
        <v>2.8500000000000001E-2</v>
      </c>
      <c r="H16" s="26"/>
      <c r="J16" s="12" t="s">
        <v>46</v>
      </c>
      <c r="K16" s="12">
        <v>4.9000000000000002E-2</v>
      </c>
    </row>
    <row r="17" spans="1:11" ht="12.75" customHeight="1" x14ac:dyDescent="0.2">
      <c r="A17">
        <v>9</v>
      </c>
      <c r="B17" t="s">
        <v>58</v>
      </c>
      <c r="C17" t="s">
        <v>56</v>
      </c>
      <c r="D17" t="s">
        <v>12</v>
      </c>
      <c r="E17">
        <v>200320</v>
      </c>
      <c r="F17" s="11">
        <v>624.69791999999995</v>
      </c>
      <c r="G17" s="12">
        <v>2.3199999999999998E-2</v>
      </c>
      <c r="H17" s="26"/>
      <c r="J17" s="12" t="s">
        <v>31</v>
      </c>
      <c r="K17" s="12">
        <v>3.8800000000000001E-2</v>
      </c>
    </row>
    <row r="18" spans="1:11" ht="12.75" customHeight="1" x14ac:dyDescent="0.2">
      <c r="A18">
        <v>10</v>
      </c>
      <c r="B18" t="s">
        <v>79</v>
      </c>
      <c r="C18" t="s">
        <v>77</v>
      </c>
      <c r="D18" t="s">
        <v>28</v>
      </c>
      <c r="E18">
        <v>102024</v>
      </c>
      <c r="F18" s="11">
        <v>505.57993199999999</v>
      </c>
      <c r="G18" s="12">
        <v>1.8799999999999997E-2</v>
      </c>
      <c r="H18" s="26"/>
      <c r="J18" s="12" t="s">
        <v>75</v>
      </c>
      <c r="K18" s="12">
        <v>3.7900000000000003E-2</v>
      </c>
    </row>
    <row r="19" spans="1:11" ht="12.75" customHeight="1" x14ac:dyDescent="0.2">
      <c r="A19">
        <v>11</v>
      </c>
      <c r="B19" t="s">
        <v>104</v>
      </c>
      <c r="C19" t="s">
        <v>103</v>
      </c>
      <c r="D19" t="s">
        <v>12</v>
      </c>
      <c r="E19">
        <v>94850</v>
      </c>
      <c r="F19" s="11">
        <v>476.52640000000002</v>
      </c>
      <c r="G19" s="12">
        <v>1.77E-2</v>
      </c>
      <c r="H19" s="26"/>
      <c r="J19" s="12" t="s">
        <v>206</v>
      </c>
      <c r="K19" s="12">
        <v>3.6499999999999998E-2</v>
      </c>
    </row>
    <row r="20" spans="1:11" ht="12.75" customHeight="1" x14ac:dyDescent="0.2">
      <c r="A20">
        <v>12</v>
      </c>
      <c r="B20" t="s">
        <v>32</v>
      </c>
      <c r="C20" t="s">
        <v>30</v>
      </c>
      <c r="D20" t="s">
        <v>31</v>
      </c>
      <c r="E20">
        <v>52710</v>
      </c>
      <c r="F20" s="11">
        <v>435.67450500000001</v>
      </c>
      <c r="G20" s="12">
        <v>1.6200000000000003E-2</v>
      </c>
      <c r="H20" s="26"/>
      <c r="J20" s="12" t="s">
        <v>39</v>
      </c>
      <c r="K20" s="12">
        <v>3.0200000000000001E-2</v>
      </c>
    </row>
    <row r="21" spans="1:11" ht="12.75" customHeight="1" x14ac:dyDescent="0.2">
      <c r="A21">
        <v>13</v>
      </c>
      <c r="B21" t="s">
        <v>90</v>
      </c>
      <c r="C21" t="s">
        <v>89</v>
      </c>
      <c r="D21" t="s">
        <v>57</v>
      </c>
      <c r="E21">
        <v>108935</v>
      </c>
      <c r="F21" s="11">
        <v>384.21374500000002</v>
      </c>
      <c r="G21" s="12">
        <v>1.43E-2</v>
      </c>
      <c r="H21" s="26"/>
      <c r="J21" s="12" t="s">
        <v>207</v>
      </c>
      <c r="K21" s="12">
        <v>2.1400000000000002E-2</v>
      </c>
    </row>
    <row r="22" spans="1:11" ht="12.75" customHeight="1" x14ac:dyDescent="0.2">
      <c r="A22">
        <v>14</v>
      </c>
      <c r="B22" t="s">
        <v>100</v>
      </c>
      <c r="C22" t="s">
        <v>99</v>
      </c>
      <c r="D22" t="s">
        <v>66</v>
      </c>
      <c r="E22">
        <v>101847</v>
      </c>
      <c r="F22" s="11">
        <v>347.65473500000002</v>
      </c>
      <c r="G22" s="12">
        <v>1.29E-2</v>
      </c>
      <c r="H22" s="26"/>
      <c r="J22" s="12" t="s">
        <v>63</v>
      </c>
      <c r="K22" s="12">
        <v>1.9599999999999999E-2</v>
      </c>
    </row>
    <row r="23" spans="1:11" ht="12.75" customHeight="1" x14ac:dyDescent="0.2">
      <c r="A23">
        <v>15</v>
      </c>
      <c r="B23" t="s">
        <v>209</v>
      </c>
      <c r="C23" t="s">
        <v>208</v>
      </c>
      <c r="D23" t="s">
        <v>28</v>
      </c>
      <c r="E23">
        <v>26319</v>
      </c>
      <c r="F23" s="11">
        <v>324.89489600000002</v>
      </c>
      <c r="G23" s="12">
        <v>1.21E-2</v>
      </c>
      <c r="H23" s="26"/>
      <c r="J23" s="12" t="s">
        <v>51</v>
      </c>
      <c r="K23" s="12">
        <v>1.6799999999999999E-2</v>
      </c>
    </row>
    <row r="24" spans="1:11" ht="12.75" customHeight="1" x14ac:dyDescent="0.2">
      <c r="A24">
        <v>16</v>
      </c>
      <c r="B24" t="s">
        <v>165</v>
      </c>
      <c r="C24" t="s">
        <v>163</v>
      </c>
      <c r="D24" t="s">
        <v>12</v>
      </c>
      <c r="E24">
        <v>24232</v>
      </c>
      <c r="F24" s="11">
        <v>306.26824800000003</v>
      </c>
      <c r="G24" s="12">
        <v>1.1399999999999999E-2</v>
      </c>
      <c r="H24" s="26"/>
      <c r="J24" s="12" t="s">
        <v>66</v>
      </c>
      <c r="K24" s="12">
        <v>1.5800000000000002E-2</v>
      </c>
    </row>
    <row r="25" spans="1:11" ht="12.75" customHeight="1" x14ac:dyDescent="0.2">
      <c r="A25">
        <v>17</v>
      </c>
      <c r="B25" t="s">
        <v>211</v>
      </c>
      <c r="C25" t="s">
        <v>210</v>
      </c>
      <c r="D25" t="s">
        <v>40</v>
      </c>
      <c r="E25">
        <v>40211</v>
      </c>
      <c r="F25" s="11">
        <v>305.64381100000003</v>
      </c>
      <c r="G25" s="12">
        <v>1.1299999999999999E-2</v>
      </c>
      <c r="H25" s="26"/>
      <c r="J25" s="12" t="s">
        <v>57</v>
      </c>
      <c r="K25" s="12">
        <v>1.5100000000000001E-2</v>
      </c>
    </row>
    <row r="26" spans="1:11" ht="12.75" customHeight="1" x14ac:dyDescent="0.2">
      <c r="A26">
        <v>18</v>
      </c>
      <c r="B26" t="s">
        <v>29</v>
      </c>
      <c r="C26" t="s">
        <v>27</v>
      </c>
      <c r="D26" t="s">
        <v>15</v>
      </c>
      <c r="E26">
        <v>11523</v>
      </c>
      <c r="F26" s="11">
        <v>298.85476699999998</v>
      </c>
      <c r="G26" s="12">
        <v>1.11E-2</v>
      </c>
      <c r="H26" s="26"/>
      <c r="J26" s="12" t="s">
        <v>212</v>
      </c>
      <c r="K26" s="12">
        <v>1.3000000000000001E-2</v>
      </c>
    </row>
    <row r="27" spans="1:11" ht="12.75" customHeight="1" x14ac:dyDescent="0.2">
      <c r="A27">
        <v>19</v>
      </c>
      <c r="B27" t="s">
        <v>96</v>
      </c>
      <c r="C27" t="s">
        <v>95</v>
      </c>
      <c r="D27" t="s">
        <v>15</v>
      </c>
      <c r="E27">
        <v>17250</v>
      </c>
      <c r="F27" s="11">
        <v>275.46525000000003</v>
      </c>
      <c r="G27" s="12">
        <v>1.0200000000000001E-2</v>
      </c>
      <c r="H27" s="26"/>
      <c r="J27" s="12" t="s">
        <v>36</v>
      </c>
      <c r="K27" s="12">
        <v>1.1200000000000002E-2</v>
      </c>
    </row>
    <row r="28" spans="1:11" ht="12.75" customHeight="1" x14ac:dyDescent="0.2">
      <c r="A28">
        <v>20</v>
      </c>
      <c r="B28" t="s">
        <v>130</v>
      </c>
      <c r="C28" t="s">
        <v>129</v>
      </c>
      <c r="D28" t="s">
        <v>78</v>
      </c>
      <c r="E28">
        <v>50000</v>
      </c>
      <c r="F28" s="11">
        <v>269.60000000000002</v>
      </c>
      <c r="G28" s="12">
        <v>0.01</v>
      </c>
      <c r="H28" s="26"/>
      <c r="J28" t="s">
        <v>78</v>
      </c>
      <c r="K28" s="12">
        <v>0.01</v>
      </c>
    </row>
    <row r="29" spans="1:11" ht="12.75" customHeight="1" x14ac:dyDescent="0.2">
      <c r="A29">
        <v>21</v>
      </c>
      <c r="B29" t="s">
        <v>52</v>
      </c>
      <c r="C29" t="s">
        <v>50</v>
      </c>
      <c r="D29" t="s">
        <v>28</v>
      </c>
      <c r="E29">
        <v>7495</v>
      </c>
      <c r="F29" s="11">
        <v>249.56851</v>
      </c>
      <c r="G29" s="12">
        <v>9.300000000000001E-3</v>
      </c>
      <c r="H29" s="26"/>
      <c r="J29" s="12" t="s">
        <v>24</v>
      </c>
      <c r="K29" s="12">
        <v>9.300000000000001E-3</v>
      </c>
    </row>
    <row r="30" spans="1:11" ht="12.75" customHeight="1" x14ac:dyDescent="0.2">
      <c r="A30">
        <v>22</v>
      </c>
      <c r="B30" t="s">
        <v>214</v>
      </c>
      <c r="C30" t="s">
        <v>213</v>
      </c>
      <c r="D30" t="s">
        <v>31</v>
      </c>
      <c r="E30">
        <v>7205</v>
      </c>
      <c r="F30" s="11">
        <v>233.88871</v>
      </c>
      <c r="G30" s="12">
        <v>8.6999999999999994E-3</v>
      </c>
      <c r="H30" s="26"/>
      <c r="J30" s="12" t="s">
        <v>25</v>
      </c>
      <c r="K30" s="12">
        <v>9.1000000000000004E-3</v>
      </c>
    </row>
    <row r="31" spans="1:11" ht="12.75" customHeight="1" x14ac:dyDescent="0.2">
      <c r="A31">
        <v>23</v>
      </c>
      <c r="B31" t="s">
        <v>216</v>
      </c>
      <c r="C31" t="s">
        <v>215</v>
      </c>
      <c r="D31" t="s">
        <v>28</v>
      </c>
      <c r="E31">
        <v>450000</v>
      </c>
      <c r="F31" s="11">
        <v>231.3</v>
      </c>
      <c r="G31" s="12">
        <v>8.6E-3</v>
      </c>
      <c r="H31" s="26"/>
      <c r="J31" s="12" t="s">
        <v>43</v>
      </c>
      <c r="K31" s="12">
        <v>7.4000000000000003E-3</v>
      </c>
    </row>
    <row r="32" spans="1:11" ht="12.75" customHeight="1" x14ac:dyDescent="0.2">
      <c r="A32">
        <v>24</v>
      </c>
      <c r="B32" t="s">
        <v>219</v>
      </c>
      <c r="C32" t="s">
        <v>217</v>
      </c>
      <c r="D32" t="s">
        <v>28</v>
      </c>
      <c r="E32">
        <v>6799</v>
      </c>
      <c r="F32" s="11">
        <v>211.22113400000001</v>
      </c>
      <c r="G32" s="12">
        <v>7.8000000000000005E-3</v>
      </c>
      <c r="H32" s="26"/>
      <c r="J32" s="12" t="s">
        <v>218</v>
      </c>
      <c r="K32" s="12">
        <v>6.8000000000000005E-3</v>
      </c>
    </row>
    <row r="33" spans="1:11" ht="12.75" customHeight="1" x14ac:dyDescent="0.2">
      <c r="A33">
        <v>25</v>
      </c>
      <c r="B33" t="s">
        <v>102</v>
      </c>
      <c r="C33" t="s">
        <v>101</v>
      </c>
      <c r="D33" t="s">
        <v>15</v>
      </c>
      <c r="E33">
        <v>37222</v>
      </c>
      <c r="F33" s="11">
        <v>206.656544</v>
      </c>
      <c r="G33" s="12">
        <v>7.7000000000000002E-3</v>
      </c>
      <c r="H33" s="26"/>
      <c r="J33" s="12" t="s">
        <v>54</v>
      </c>
      <c r="K33" s="12">
        <v>6.6E-3</v>
      </c>
    </row>
    <row r="34" spans="1:11" ht="12.75" customHeight="1" x14ac:dyDescent="0.2">
      <c r="A34">
        <v>26</v>
      </c>
      <c r="B34" t="s">
        <v>44</v>
      </c>
      <c r="C34" t="s">
        <v>42</v>
      </c>
      <c r="D34" t="s">
        <v>12</v>
      </c>
      <c r="E34">
        <v>24437</v>
      </c>
      <c r="F34" s="11">
        <v>196.094707</v>
      </c>
      <c r="G34" s="12">
        <v>7.3000000000000001E-3</v>
      </c>
      <c r="H34" s="26"/>
      <c r="J34" s="12" t="s">
        <v>81</v>
      </c>
      <c r="K34" s="12">
        <v>5.8999999999999999E-3</v>
      </c>
    </row>
    <row r="35" spans="1:11" ht="12.75" customHeight="1" x14ac:dyDescent="0.2">
      <c r="A35">
        <v>27</v>
      </c>
      <c r="B35" t="s">
        <v>222</v>
      </c>
      <c r="C35" t="s">
        <v>220</v>
      </c>
      <c r="D35" t="s">
        <v>31</v>
      </c>
      <c r="E35">
        <v>13560</v>
      </c>
      <c r="F35" s="11">
        <v>193.63002</v>
      </c>
      <c r="G35" s="12">
        <v>7.1999999999999998E-3</v>
      </c>
      <c r="H35" s="26"/>
      <c r="J35" s="12" t="s">
        <v>221</v>
      </c>
      <c r="K35" s="12">
        <v>4.4000000000000003E-3</v>
      </c>
    </row>
    <row r="36" spans="1:11" ht="12.75" customHeight="1" x14ac:dyDescent="0.2">
      <c r="A36">
        <v>28</v>
      </c>
      <c r="B36" t="s">
        <v>224</v>
      </c>
      <c r="C36" t="s">
        <v>223</v>
      </c>
      <c r="D36" t="s">
        <v>40</v>
      </c>
      <c r="E36">
        <v>25699</v>
      </c>
      <c r="F36" s="11">
        <v>193.33357699999999</v>
      </c>
      <c r="G36" s="12">
        <v>7.1999999999999998E-3</v>
      </c>
      <c r="H36" s="26"/>
      <c r="J36" s="12" t="s">
        <v>156</v>
      </c>
      <c r="K36" s="12">
        <v>4.3E-3</v>
      </c>
    </row>
    <row r="37" spans="1:11" ht="12.75" customHeight="1" x14ac:dyDescent="0.2">
      <c r="A37">
        <v>29</v>
      </c>
      <c r="B37" t="s">
        <v>227</v>
      </c>
      <c r="C37" t="s">
        <v>225</v>
      </c>
      <c r="D37" t="s">
        <v>28</v>
      </c>
      <c r="E37">
        <v>7613</v>
      </c>
      <c r="F37" s="11">
        <v>185.18241900000001</v>
      </c>
      <c r="G37" s="12">
        <v>6.8999999999999999E-3</v>
      </c>
      <c r="H37" s="26"/>
      <c r="J37" s="12" t="s">
        <v>226</v>
      </c>
      <c r="K37" s="12">
        <v>3.4999999999999996E-3</v>
      </c>
    </row>
    <row r="38" spans="1:11" ht="12.75" customHeight="1" x14ac:dyDescent="0.2">
      <c r="A38">
        <v>30</v>
      </c>
      <c r="B38" t="s">
        <v>229</v>
      </c>
      <c r="C38" t="s">
        <v>228</v>
      </c>
      <c r="D38" t="s">
        <v>31</v>
      </c>
      <c r="E38">
        <v>28790</v>
      </c>
      <c r="F38" s="11">
        <v>180.34056000000001</v>
      </c>
      <c r="G38" s="12">
        <v>6.7000000000000002E-3</v>
      </c>
      <c r="H38" s="26"/>
      <c r="J38" s="12" t="s">
        <v>60</v>
      </c>
      <c r="K38" s="12">
        <v>1.9E-3</v>
      </c>
    </row>
    <row r="39" spans="1:11" ht="12.75" customHeight="1" x14ac:dyDescent="0.2">
      <c r="A39">
        <v>31</v>
      </c>
      <c r="B39" t="s">
        <v>232</v>
      </c>
      <c r="C39" t="s">
        <v>230</v>
      </c>
      <c r="D39" t="s">
        <v>63</v>
      </c>
      <c r="E39">
        <v>124998</v>
      </c>
      <c r="F39" s="11">
        <v>172.49724000000001</v>
      </c>
      <c r="G39" s="12">
        <v>6.4000000000000003E-3</v>
      </c>
      <c r="H39" s="26"/>
      <c r="J39" s="12" t="s">
        <v>231</v>
      </c>
      <c r="K39" s="12">
        <v>1.2999999999999999E-3</v>
      </c>
    </row>
    <row r="40" spans="1:11" ht="12.75" customHeight="1" x14ac:dyDescent="0.2">
      <c r="A40">
        <v>32</v>
      </c>
      <c r="B40" t="s">
        <v>134</v>
      </c>
      <c r="C40" t="s">
        <v>133</v>
      </c>
      <c r="D40" t="s">
        <v>46</v>
      </c>
      <c r="E40">
        <v>109147</v>
      </c>
      <c r="F40" s="11">
        <v>171.742805</v>
      </c>
      <c r="G40" s="12">
        <v>6.4000000000000003E-3</v>
      </c>
      <c r="H40" s="26"/>
      <c r="J40" s="12" t="s">
        <v>87</v>
      </c>
      <c r="K40" s="12">
        <v>7.85E-2</v>
      </c>
    </row>
    <row r="41" spans="1:11" ht="12.75" customHeight="1" x14ac:dyDescent="0.2">
      <c r="A41">
        <v>33</v>
      </c>
      <c r="B41" t="s">
        <v>234</v>
      </c>
      <c r="C41" t="s">
        <v>233</v>
      </c>
      <c r="D41" t="s">
        <v>63</v>
      </c>
      <c r="E41">
        <v>117156</v>
      </c>
      <c r="F41" s="11">
        <v>168.70464000000001</v>
      </c>
      <c r="G41" s="12">
        <v>6.3E-3</v>
      </c>
      <c r="H41" s="26"/>
      <c r="J41" s="12"/>
      <c r="K41" s="12"/>
    </row>
    <row r="42" spans="1:11" ht="12.75" customHeight="1" x14ac:dyDescent="0.2">
      <c r="A42">
        <v>34</v>
      </c>
      <c r="B42" t="s">
        <v>236</v>
      </c>
      <c r="C42" t="s">
        <v>235</v>
      </c>
      <c r="D42" t="s">
        <v>51</v>
      </c>
      <c r="E42">
        <v>5813</v>
      </c>
      <c r="F42" s="11">
        <v>155.558787</v>
      </c>
      <c r="G42" s="12">
        <v>5.7999999999999996E-3</v>
      </c>
      <c r="H42" s="26"/>
    </row>
    <row r="43" spans="1:11" ht="12.75" customHeight="1" x14ac:dyDescent="0.2">
      <c r="A43">
        <v>35</v>
      </c>
      <c r="B43" t="s">
        <v>238</v>
      </c>
      <c r="C43" t="s">
        <v>237</v>
      </c>
      <c r="D43" t="s">
        <v>218</v>
      </c>
      <c r="E43">
        <v>37833</v>
      </c>
      <c r="F43" s="11">
        <v>151.10500200000001</v>
      </c>
      <c r="G43" s="12">
        <v>5.6000000000000008E-3</v>
      </c>
      <c r="H43" s="26"/>
    </row>
    <row r="44" spans="1:11" ht="12.75" customHeight="1" x14ac:dyDescent="0.2">
      <c r="A44">
        <v>36</v>
      </c>
      <c r="B44" t="s">
        <v>126</v>
      </c>
      <c r="C44" t="s">
        <v>125</v>
      </c>
      <c r="D44" t="s">
        <v>40</v>
      </c>
      <c r="E44">
        <v>8000</v>
      </c>
      <c r="F44" s="11">
        <v>147.208</v>
      </c>
      <c r="G44" s="12">
        <v>5.5000000000000005E-3</v>
      </c>
      <c r="H44" s="26"/>
    </row>
    <row r="45" spans="1:11" ht="12.75" customHeight="1" x14ac:dyDescent="0.2">
      <c r="A45">
        <v>37</v>
      </c>
      <c r="B45" t="s">
        <v>240</v>
      </c>
      <c r="C45" t="s">
        <v>239</v>
      </c>
      <c r="D45" t="s">
        <v>212</v>
      </c>
      <c r="E45">
        <v>66644</v>
      </c>
      <c r="F45" s="11">
        <v>142.95138</v>
      </c>
      <c r="G45" s="12">
        <v>5.3E-3</v>
      </c>
      <c r="H45" s="26"/>
    </row>
    <row r="46" spans="1:11" ht="12.75" customHeight="1" x14ac:dyDescent="0.2">
      <c r="A46">
        <v>38</v>
      </c>
      <c r="B46" t="s">
        <v>242</v>
      </c>
      <c r="C46" t="s">
        <v>241</v>
      </c>
      <c r="D46" t="s">
        <v>212</v>
      </c>
      <c r="E46">
        <v>37027</v>
      </c>
      <c r="F46" s="11">
        <v>142.12814</v>
      </c>
      <c r="G46" s="12">
        <v>5.3E-3</v>
      </c>
      <c r="H46" s="26"/>
    </row>
    <row r="47" spans="1:11" ht="12.75" customHeight="1" x14ac:dyDescent="0.2">
      <c r="A47">
        <v>39</v>
      </c>
      <c r="B47" t="s">
        <v>244</v>
      </c>
      <c r="C47" t="s">
        <v>243</v>
      </c>
      <c r="D47" t="s">
        <v>24</v>
      </c>
      <c r="E47">
        <v>51306</v>
      </c>
      <c r="F47" s="11">
        <v>136.08916500000001</v>
      </c>
      <c r="G47" s="12">
        <v>5.1000000000000004E-3</v>
      </c>
      <c r="H47" s="26"/>
    </row>
    <row r="48" spans="1:11" ht="12.75" customHeight="1" x14ac:dyDescent="0.2">
      <c r="A48">
        <v>40</v>
      </c>
      <c r="B48" t="s">
        <v>49</v>
      </c>
      <c r="C48" t="s">
        <v>48</v>
      </c>
      <c r="D48" t="s">
        <v>43</v>
      </c>
      <c r="E48">
        <v>10000</v>
      </c>
      <c r="F48" s="11">
        <v>130.685</v>
      </c>
      <c r="G48" s="12">
        <v>4.8999999999999998E-3</v>
      </c>
      <c r="H48" s="26"/>
    </row>
    <row r="49" spans="1:8" ht="12.75" customHeight="1" x14ac:dyDescent="0.2">
      <c r="A49">
        <v>41</v>
      </c>
      <c r="B49" t="s">
        <v>246</v>
      </c>
      <c r="C49" t="s">
        <v>245</v>
      </c>
      <c r="D49" t="s">
        <v>51</v>
      </c>
      <c r="E49">
        <v>3618</v>
      </c>
      <c r="F49" s="11">
        <v>122.471109</v>
      </c>
      <c r="G49" s="12">
        <v>4.5000000000000005E-3</v>
      </c>
      <c r="H49" s="26"/>
    </row>
    <row r="50" spans="1:8" ht="12.75" customHeight="1" x14ac:dyDescent="0.2">
      <c r="A50">
        <v>42</v>
      </c>
      <c r="B50" t="s">
        <v>248</v>
      </c>
      <c r="C50" t="s">
        <v>247</v>
      </c>
      <c r="D50" t="s">
        <v>81</v>
      </c>
      <c r="E50">
        <v>31025</v>
      </c>
      <c r="F50" s="11">
        <v>118.12768800000001</v>
      </c>
      <c r="G50" s="12">
        <v>4.4000000000000003E-3</v>
      </c>
      <c r="H50" s="26"/>
    </row>
    <row r="51" spans="1:8" ht="12.75" customHeight="1" x14ac:dyDescent="0.2">
      <c r="A51">
        <v>43</v>
      </c>
      <c r="B51" t="s">
        <v>250</v>
      </c>
      <c r="C51" t="s">
        <v>249</v>
      </c>
      <c r="D51" t="s">
        <v>221</v>
      </c>
      <c r="E51">
        <v>26378</v>
      </c>
      <c r="F51" s="11">
        <v>117.32934400000001</v>
      </c>
      <c r="G51" s="12">
        <v>4.4000000000000003E-3</v>
      </c>
      <c r="H51" s="26"/>
    </row>
    <row r="52" spans="1:8" ht="12.75" customHeight="1" x14ac:dyDescent="0.2">
      <c r="A52">
        <v>44</v>
      </c>
      <c r="B52" t="s">
        <v>252</v>
      </c>
      <c r="C52" t="s">
        <v>251</v>
      </c>
      <c r="D52" t="s">
        <v>12</v>
      </c>
      <c r="E52">
        <v>10656</v>
      </c>
      <c r="F52" s="11">
        <v>115.500384</v>
      </c>
      <c r="G52" s="12">
        <v>4.3E-3</v>
      </c>
      <c r="H52" s="26"/>
    </row>
    <row r="53" spans="1:8" ht="12.75" customHeight="1" x14ac:dyDescent="0.2">
      <c r="A53">
        <v>45</v>
      </c>
      <c r="B53" t="s">
        <v>254</v>
      </c>
      <c r="C53" t="s">
        <v>253</v>
      </c>
      <c r="D53" t="s">
        <v>156</v>
      </c>
      <c r="E53">
        <v>72981</v>
      </c>
      <c r="F53" s="11">
        <v>114.981566</v>
      </c>
      <c r="G53" s="12">
        <v>4.3E-3</v>
      </c>
      <c r="H53" s="26"/>
    </row>
    <row r="54" spans="1:8" ht="12.75" customHeight="1" x14ac:dyDescent="0.2">
      <c r="A54">
        <v>46</v>
      </c>
      <c r="B54" t="s">
        <v>55</v>
      </c>
      <c r="C54" t="s">
        <v>53</v>
      </c>
      <c r="D54" t="s">
        <v>24</v>
      </c>
      <c r="E54">
        <v>60000</v>
      </c>
      <c r="F54" s="11">
        <v>112.83</v>
      </c>
      <c r="G54" s="12">
        <v>4.1999999999999997E-3</v>
      </c>
      <c r="H54" s="26"/>
    </row>
    <row r="55" spans="1:8" ht="12.75" customHeight="1" x14ac:dyDescent="0.2">
      <c r="A55">
        <v>47</v>
      </c>
      <c r="B55" t="s">
        <v>82</v>
      </c>
      <c r="C55" t="s">
        <v>80</v>
      </c>
      <c r="D55" t="s">
        <v>63</v>
      </c>
      <c r="E55">
        <v>15127</v>
      </c>
      <c r="F55" s="11">
        <v>101.418972</v>
      </c>
      <c r="G55" s="12">
        <v>3.8E-3</v>
      </c>
      <c r="H55" s="26"/>
    </row>
    <row r="56" spans="1:8" ht="12.75" customHeight="1" x14ac:dyDescent="0.2">
      <c r="A56">
        <v>48</v>
      </c>
      <c r="B56" t="s">
        <v>256</v>
      </c>
      <c r="C56" t="s">
        <v>255</v>
      </c>
      <c r="D56" t="s">
        <v>51</v>
      </c>
      <c r="E56">
        <v>43576</v>
      </c>
      <c r="F56" s="11">
        <v>99.723675999999998</v>
      </c>
      <c r="G56" s="12">
        <v>3.7000000000000002E-3</v>
      </c>
      <c r="H56" s="26"/>
    </row>
    <row r="57" spans="1:8" ht="12.75" customHeight="1" x14ac:dyDescent="0.2">
      <c r="A57">
        <v>49</v>
      </c>
      <c r="B57" t="s">
        <v>122</v>
      </c>
      <c r="C57" t="s">
        <v>121</v>
      </c>
      <c r="D57" t="s">
        <v>36</v>
      </c>
      <c r="E57">
        <v>500</v>
      </c>
      <c r="F57" s="11">
        <v>97.297749999999994</v>
      </c>
      <c r="G57" s="12">
        <v>3.5999999999999999E-3</v>
      </c>
      <c r="H57" s="26"/>
    </row>
    <row r="58" spans="1:8" ht="12.75" customHeight="1" x14ac:dyDescent="0.2">
      <c r="A58">
        <v>50</v>
      </c>
      <c r="B58" t="s">
        <v>181</v>
      </c>
      <c r="C58" t="s">
        <v>180</v>
      </c>
      <c r="D58" t="s">
        <v>75</v>
      </c>
      <c r="E58">
        <v>14664</v>
      </c>
      <c r="F58" s="11">
        <v>94.729439999999997</v>
      </c>
      <c r="G58" s="12">
        <v>3.4999999999999996E-3</v>
      </c>
      <c r="H58" s="26"/>
    </row>
    <row r="59" spans="1:8" ht="12.75" customHeight="1" x14ac:dyDescent="0.2">
      <c r="A59">
        <v>51</v>
      </c>
      <c r="B59" t="s">
        <v>120</v>
      </c>
      <c r="C59" t="s">
        <v>119</v>
      </c>
      <c r="D59" t="s">
        <v>46</v>
      </c>
      <c r="E59">
        <v>11000</v>
      </c>
      <c r="F59" s="11">
        <v>92.592500000000001</v>
      </c>
      <c r="G59" s="12">
        <v>3.4000000000000002E-3</v>
      </c>
      <c r="H59" s="26"/>
    </row>
    <row r="60" spans="1:8" ht="12.75" customHeight="1" x14ac:dyDescent="0.2">
      <c r="A60">
        <v>52</v>
      </c>
      <c r="B60" t="s">
        <v>258</v>
      </c>
      <c r="C60" t="s">
        <v>257</v>
      </c>
      <c r="D60" t="s">
        <v>12</v>
      </c>
      <c r="E60">
        <v>42170</v>
      </c>
      <c r="F60" s="11">
        <v>92.394469999999998</v>
      </c>
      <c r="G60" s="12">
        <v>3.4000000000000002E-3</v>
      </c>
      <c r="H60" s="26"/>
    </row>
    <row r="61" spans="1:8" ht="12.75" customHeight="1" x14ac:dyDescent="0.2">
      <c r="A61">
        <v>53</v>
      </c>
      <c r="B61" t="s">
        <v>106</v>
      </c>
      <c r="C61" t="s">
        <v>105</v>
      </c>
      <c r="D61" t="s">
        <v>54</v>
      </c>
      <c r="E61">
        <v>17000</v>
      </c>
      <c r="F61" s="11">
        <v>92.3185</v>
      </c>
      <c r="G61" s="12">
        <v>3.4000000000000002E-3</v>
      </c>
      <c r="H61" s="26"/>
    </row>
    <row r="62" spans="1:8" ht="12.75" customHeight="1" x14ac:dyDescent="0.2">
      <c r="A62">
        <v>54</v>
      </c>
      <c r="B62" t="s">
        <v>64</v>
      </c>
      <c r="C62" t="s">
        <v>62</v>
      </c>
      <c r="D62" t="s">
        <v>36</v>
      </c>
      <c r="E62">
        <v>20000</v>
      </c>
      <c r="F62" s="11">
        <v>91.5</v>
      </c>
      <c r="G62" s="12">
        <v>3.4000000000000002E-3</v>
      </c>
      <c r="H62" s="26"/>
    </row>
    <row r="63" spans="1:8" ht="12.75" customHeight="1" x14ac:dyDescent="0.2">
      <c r="A63">
        <v>55</v>
      </c>
      <c r="B63" t="s">
        <v>114</v>
      </c>
      <c r="C63" t="s">
        <v>113</v>
      </c>
      <c r="D63" t="s">
        <v>25</v>
      </c>
      <c r="E63">
        <v>10000</v>
      </c>
      <c r="F63" s="11">
        <v>87.42</v>
      </c>
      <c r="G63" s="12">
        <v>3.2000000000000002E-3</v>
      </c>
      <c r="H63" s="26"/>
    </row>
    <row r="64" spans="1:8" ht="12.75" customHeight="1" x14ac:dyDescent="0.2">
      <c r="A64">
        <v>56</v>
      </c>
      <c r="B64" t="s">
        <v>118</v>
      </c>
      <c r="C64" t="s">
        <v>117</v>
      </c>
      <c r="D64" t="s">
        <v>54</v>
      </c>
      <c r="E64">
        <v>20000</v>
      </c>
      <c r="F64" s="11">
        <v>87.11</v>
      </c>
      <c r="G64" s="12">
        <v>3.2000000000000002E-3</v>
      </c>
      <c r="H64" s="26"/>
    </row>
    <row r="65" spans="1:8" ht="12.75" customHeight="1" x14ac:dyDescent="0.2">
      <c r="A65">
        <v>57</v>
      </c>
      <c r="B65" t="s">
        <v>260</v>
      </c>
      <c r="C65" t="s">
        <v>259</v>
      </c>
      <c r="D65" t="s">
        <v>63</v>
      </c>
      <c r="E65">
        <v>102786</v>
      </c>
      <c r="F65" s="11">
        <v>84.438699</v>
      </c>
      <c r="G65" s="12">
        <v>3.0999999999999999E-3</v>
      </c>
      <c r="H65" s="26"/>
    </row>
    <row r="66" spans="1:8" ht="12.75" customHeight="1" x14ac:dyDescent="0.2">
      <c r="A66">
        <v>58</v>
      </c>
      <c r="B66" t="s">
        <v>262</v>
      </c>
      <c r="C66" t="s">
        <v>261</v>
      </c>
      <c r="D66" t="s">
        <v>36</v>
      </c>
      <c r="E66">
        <v>45000</v>
      </c>
      <c r="F66" s="11">
        <v>80.010000000000005</v>
      </c>
      <c r="G66" s="12">
        <v>3.0000000000000001E-3</v>
      </c>
      <c r="H66" s="26"/>
    </row>
    <row r="67" spans="1:8" ht="12.75" customHeight="1" x14ac:dyDescent="0.2">
      <c r="A67">
        <v>59</v>
      </c>
      <c r="B67" t="s">
        <v>264</v>
      </c>
      <c r="C67" t="s">
        <v>263</v>
      </c>
      <c r="D67" t="s">
        <v>66</v>
      </c>
      <c r="E67">
        <v>32180</v>
      </c>
      <c r="F67" s="11">
        <v>77.408990000000003</v>
      </c>
      <c r="G67" s="12">
        <v>2.8999999999999998E-3</v>
      </c>
      <c r="H67" s="26"/>
    </row>
    <row r="68" spans="1:8" ht="12.75" customHeight="1" x14ac:dyDescent="0.2">
      <c r="A68">
        <v>60</v>
      </c>
      <c r="B68" t="s">
        <v>132</v>
      </c>
      <c r="C68" t="s">
        <v>131</v>
      </c>
      <c r="D68" t="s">
        <v>75</v>
      </c>
      <c r="E68">
        <v>15000</v>
      </c>
      <c r="F68" s="11">
        <v>75.3</v>
      </c>
      <c r="G68" s="12">
        <v>2.8000000000000004E-3</v>
      </c>
      <c r="H68" s="26"/>
    </row>
    <row r="69" spans="1:8" ht="12.75" customHeight="1" x14ac:dyDescent="0.2">
      <c r="A69">
        <v>61</v>
      </c>
      <c r="B69" t="s">
        <v>266</v>
      </c>
      <c r="C69" t="s">
        <v>265</v>
      </c>
      <c r="D69" t="s">
        <v>51</v>
      </c>
      <c r="E69">
        <v>5302</v>
      </c>
      <c r="F69" s="11">
        <v>74.235952999999995</v>
      </c>
      <c r="G69" s="12">
        <v>2.8000000000000004E-3</v>
      </c>
      <c r="H69" s="26"/>
    </row>
    <row r="70" spans="1:8" ht="12.75" customHeight="1" x14ac:dyDescent="0.2">
      <c r="A70">
        <v>62</v>
      </c>
      <c r="B70" t="s">
        <v>98</v>
      </c>
      <c r="C70" t="s">
        <v>97</v>
      </c>
      <c r="D70" t="s">
        <v>25</v>
      </c>
      <c r="E70">
        <v>100000</v>
      </c>
      <c r="F70" s="11">
        <v>70</v>
      </c>
      <c r="G70" s="12">
        <v>2.5999999999999999E-3</v>
      </c>
      <c r="H70" s="26"/>
    </row>
    <row r="71" spans="1:8" ht="12.75" customHeight="1" x14ac:dyDescent="0.2">
      <c r="A71">
        <v>63</v>
      </c>
      <c r="B71" t="s">
        <v>128</v>
      </c>
      <c r="C71" t="s">
        <v>127</v>
      </c>
      <c r="D71" t="s">
        <v>43</v>
      </c>
      <c r="E71">
        <v>20000</v>
      </c>
      <c r="F71" s="11">
        <v>66.17</v>
      </c>
      <c r="G71" s="12">
        <v>2.5000000000000001E-3</v>
      </c>
      <c r="H71" s="26"/>
    </row>
    <row r="72" spans="1:8" ht="12.75" customHeight="1" x14ac:dyDescent="0.2">
      <c r="A72">
        <v>64</v>
      </c>
      <c r="B72" t="s">
        <v>47</v>
      </c>
      <c r="C72" t="s">
        <v>45</v>
      </c>
      <c r="D72" t="s">
        <v>25</v>
      </c>
      <c r="E72">
        <v>1836</v>
      </c>
      <c r="F72" s="11">
        <v>65.749914000000004</v>
      </c>
      <c r="G72" s="12">
        <v>2.3999999999999998E-3</v>
      </c>
      <c r="H72" s="26"/>
    </row>
    <row r="73" spans="1:8" ht="12.75" customHeight="1" x14ac:dyDescent="0.2">
      <c r="A73">
        <v>65</v>
      </c>
      <c r="B73" t="s">
        <v>268</v>
      </c>
      <c r="C73" t="s">
        <v>267</v>
      </c>
      <c r="D73" t="s">
        <v>212</v>
      </c>
      <c r="E73">
        <v>44983</v>
      </c>
      <c r="F73" s="11">
        <v>65.225350000000006</v>
      </c>
      <c r="G73" s="12">
        <v>2.3999999999999998E-3</v>
      </c>
      <c r="H73" s="26"/>
    </row>
    <row r="74" spans="1:8" ht="12.75" customHeight="1" x14ac:dyDescent="0.2">
      <c r="A74">
        <v>66</v>
      </c>
      <c r="B74" t="s">
        <v>269</v>
      </c>
      <c r="C74" t="s">
        <v>77</v>
      </c>
      <c r="D74" t="s">
        <v>28</v>
      </c>
      <c r="E74">
        <v>17500</v>
      </c>
      <c r="F74" s="11">
        <v>58.747500000000002</v>
      </c>
      <c r="G74" s="12">
        <v>2.2000000000000001E-3</v>
      </c>
      <c r="H74" s="26"/>
    </row>
    <row r="75" spans="1:8" ht="12.75" customHeight="1" x14ac:dyDescent="0.2">
      <c r="A75">
        <v>67</v>
      </c>
      <c r="B75" t="s">
        <v>34</v>
      </c>
      <c r="C75" t="s">
        <v>33</v>
      </c>
      <c r="D75" t="s">
        <v>12</v>
      </c>
      <c r="E75">
        <v>35000</v>
      </c>
      <c r="F75" s="11">
        <v>53.094999999999999</v>
      </c>
      <c r="G75" s="12">
        <v>2E-3</v>
      </c>
      <c r="H75" s="26"/>
    </row>
    <row r="76" spans="1:8" ht="12.75" customHeight="1" x14ac:dyDescent="0.2">
      <c r="A76">
        <v>68</v>
      </c>
      <c r="B76" t="s">
        <v>271</v>
      </c>
      <c r="C76" t="s">
        <v>270</v>
      </c>
      <c r="D76" t="s">
        <v>60</v>
      </c>
      <c r="E76">
        <v>14000</v>
      </c>
      <c r="F76" s="11">
        <v>50.665999999999997</v>
      </c>
      <c r="G76" s="12">
        <v>1.9E-3</v>
      </c>
      <c r="H76" s="26"/>
    </row>
    <row r="77" spans="1:8" ht="12.75" customHeight="1" x14ac:dyDescent="0.2">
      <c r="A77">
        <v>69</v>
      </c>
      <c r="B77" t="s">
        <v>183</v>
      </c>
      <c r="C77" t="s">
        <v>182</v>
      </c>
      <c r="D77" t="s">
        <v>39</v>
      </c>
      <c r="E77">
        <v>20000</v>
      </c>
      <c r="F77" s="11">
        <v>46.07</v>
      </c>
      <c r="G77" s="12">
        <v>1.7000000000000001E-3</v>
      </c>
      <c r="H77" s="26"/>
    </row>
    <row r="78" spans="1:8" ht="12.75" customHeight="1" x14ac:dyDescent="0.2">
      <c r="A78">
        <v>70</v>
      </c>
      <c r="B78" t="s">
        <v>273</v>
      </c>
      <c r="C78" t="s">
        <v>272</v>
      </c>
      <c r="D78" t="s">
        <v>46</v>
      </c>
      <c r="E78">
        <v>3500</v>
      </c>
      <c r="F78" s="11">
        <v>45.345999999999997</v>
      </c>
      <c r="G78" s="12">
        <v>1.7000000000000001E-3</v>
      </c>
      <c r="H78" s="26"/>
    </row>
    <row r="79" spans="1:8" ht="12.75" customHeight="1" x14ac:dyDescent="0.2">
      <c r="A79">
        <v>71</v>
      </c>
      <c r="B79" t="s">
        <v>141</v>
      </c>
      <c r="C79" t="s">
        <v>560</v>
      </c>
      <c r="D79" t="s">
        <v>81</v>
      </c>
      <c r="E79">
        <v>25030</v>
      </c>
      <c r="F79" s="11">
        <v>40.873989999999999</v>
      </c>
      <c r="G79" s="12">
        <v>1.5E-3</v>
      </c>
      <c r="H79" s="26"/>
    </row>
    <row r="80" spans="1:8" ht="12.75" customHeight="1" x14ac:dyDescent="0.2">
      <c r="A80">
        <v>72</v>
      </c>
      <c r="B80" t="s">
        <v>179</v>
      </c>
      <c r="C80" t="s">
        <v>178</v>
      </c>
      <c r="D80" t="s">
        <v>40</v>
      </c>
      <c r="E80">
        <v>10000</v>
      </c>
      <c r="F80" s="11">
        <v>40.274999999999999</v>
      </c>
      <c r="G80" s="12">
        <v>1.5E-3</v>
      </c>
      <c r="H80" s="26"/>
    </row>
    <row r="81" spans="1:9" ht="12.75" customHeight="1" x14ac:dyDescent="0.2">
      <c r="A81">
        <v>73</v>
      </c>
      <c r="B81" t="s">
        <v>275</v>
      </c>
      <c r="C81" t="s">
        <v>274</v>
      </c>
      <c r="D81" t="s">
        <v>12</v>
      </c>
      <c r="E81">
        <v>40000</v>
      </c>
      <c r="F81" s="11">
        <v>37.659999999999997</v>
      </c>
      <c r="G81" s="12">
        <v>1.4000000000000002E-3</v>
      </c>
      <c r="H81" s="26"/>
    </row>
    <row r="82" spans="1:9" ht="12.75" customHeight="1" x14ac:dyDescent="0.2">
      <c r="A82">
        <v>74</v>
      </c>
      <c r="B82" t="s">
        <v>277</v>
      </c>
      <c r="C82" t="s">
        <v>276</v>
      </c>
      <c r="D82" t="s">
        <v>231</v>
      </c>
      <c r="E82">
        <v>25352</v>
      </c>
      <c r="F82" s="11">
        <v>34.833647999999997</v>
      </c>
      <c r="G82" s="12">
        <v>1.2999999999999999E-3</v>
      </c>
      <c r="H82" s="26"/>
    </row>
    <row r="83" spans="1:9" ht="12.75" customHeight="1" x14ac:dyDescent="0.2">
      <c r="A83">
        <v>75</v>
      </c>
      <c r="B83" t="s">
        <v>94</v>
      </c>
      <c r="C83" t="s">
        <v>93</v>
      </c>
      <c r="D83" t="s">
        <v>40</v>
      </c>
      <c r="E83">
        <v>10000</v>
      </c>
      <c r="F83" s="11">
        <v>32.515000000000001</v>
      </c>
      <c r="G83" s="12">
        <v>1.1999999999999999E-3</v>
      </c>
      <c r="H83" s="26"/>
    </row>
    <row r="84" spans="1:9" ht="12.75" customHeight="1" x14ac:dyDescent="0.2">
      <c r="A84">
        <v>76</v>
      </c>
      <c r="B84" t="s">
        <v>92</v>
      </c>
      <c r="C84" t="s">
        <v>91</v>
      </c>
      <c r="D84" t="s">
        <v>36</v>
      </c>
      <c r="E84">
        <v>700</v>
      </c>
      <c r="F84" s="11">
        <v>31.344249999999999</v>
      </c>
      <c r="G84" s="12">
        <v>1.1999999999999999E-3</v>
      </c>
      <c r="H84" s="26"/>
    </row>
    <row r="85" spans="1:9" ht="12.75" customHeight="1" x14ac:dyDescent="0.2">
      <c r="A85">
        <v>77</v>
      </c>
      <c r="B85" t="s">
        <v>279</v>
      </c>
      <c r="C85" t="s">
        <v>278</v>
      </c>
      <c r="D85" t="s">
        <v>218</v>
      </c>
      <c r="E85">
        <v>20580</v>
      </c>
      <c r="F85" s="11">
        <v>31.250730000000001</v>
      </c>
      <c r="G85" s="12">
        <v>1.1999999999999999E-3</v>
      </c>
      <c r="H85" s="26"/>
    </row>
    <row r="86" spans="1:9" ht="12.75" customHeight="1" x14ac:dyDescent="0.2">
      <c r="A86">
        <v>78</v>
      </c>
      <c r="B86" t="s">
        <v>281</v>
      </c>
      <c r="C86" t="s">
        <v>280</v>
      </c>
      <c r="D86" t="s">
        <v>25</v>
      </c>
      <c r="E86">
        <v>3696</v>
      </c>
      <c r="F86" s="11">
        <v>24.426863999999998</v>
      </c>
      <c r="G86" s="12">
        <v>8.9999999999999998E-4</v>
      </c>
      <c r="H86" s="26"/>
    </row>
    <row r="87" spans="1:9" ht="12.75" customHeight="1" x14ac:dyDescent="0.2">
      <c r="A87">
        <v>79</v>
      </c>
      <c r="B87" t="s">
        <v>136</v>
      </c>
      <c r="C87" t="s">
        <v>135</v>
      </c>
      <c r="D87" t="s">
        <v>57</v>
      </c>
      <c r="E87">
        <v>5000</v>
      </c>
      <c r="F87" s="11">
        <v>22.047499999999999</v>
      </c>
      <c r="G87" s="12">
        <v>8.0000000000000004E-4</v>
      </c>
      <c r="H87" s="26"/>
    </row>
    <row r="88" spans="1:9" ht="12.75" customHeight="1" x14ac:dyDescent="0.2">
      <c r="A88">
        <v>80</v>
      </c>
      <c r="B88" t="s">
        <v>283</v>
      </c>
      <c r="C88" t="s">
        <v>282</v>
      </c>
      <c r="D88" t="s">
        <v>75</v>
      </c>
      <c r="E88">
        <v>42000</v>
      </c>
      <c r="F88" s="11">
        <v>19.760999999999999</v>
      </c>
      <c r="G88" s="12">
        <v>7.000000000000001E-4</v>
      </c>
      <c r="H88" s="26"/>
    </row>
    <row r="89" spans="1:9" ht="12.75" customHeight="1" x14ac:dyDescent="0.2">
      <c r="C89" s="15" t="s">
        <v>144</v>
      </c>
      <c r="D89" s="15"/>
      <c r="E89" s="15"/>
      <c r="F89" s="16">
        <f>SUM(F9:F88)</f>
        <v>19023.423845000001</v>
      </c>
      <c r="G89" s="17">
        <f>SUM(G9:G88)</f>
        <v>0.70659999999999934</v>
      </c>
      <c r="H89" s="27"/>
      <c r="I89" s="28"/>
    </row>
    <row r="90" spans="1:9" ht="12.75" customHeight="1" x14ac:dyDescent="0.2">
      <c r="F90" s="11"/>
      <c r="G90" s="12"/>
      <c r="H90" s="26"/>
    </row>
    <row r="91" spans="1:9" ht="12.75" customHeight="1" x14ac:dyDescent="0.2">
      <c r="C91" s="13" t="s">
        <v>148</v>
      </c>
      <c r="F91" s="11"/>
      <c r="G91" s="12"/>
      <c r="H91" s="26"/>
    </row>
    <row r="92" spans="1:9" ht="12.75" customHeight="1" x14ac:dyDescent="0.2">
      <c r="C92" s="13" t="s">
        <v>284</v>
      </c>
      <c r="F92" s="11"/>
      <c r="G92" s="12"/>
      <c r="H92" s="26"/>
    </row>
    <row r="93" spans="1:9" ht="12.75" customHeight="1" x14ac:dyDescent="0.2">
      <c r="A93">
        <v>81</v>
      </c>
      <c r="B93" t="s">
        <v>286</v>
      </c>
      <c r="C93" t="s">
        <v>285</v>
      </c>
      <c r="D93" t="s">
        <v>206</v>
      </c>
      <c r="E93">
        <v>80000000</v>
      </c>
      <c r="F93" s="11">
        <v>786.7296</v>
      </c>
      <c r="G93" s="12">
        <v>2.92E-2</v>
      </c>
      <c r="H93" s="26"/>
    </row>
    <row r="94" spans="1:9" ht="12.75" customHeight="1" x14ac:dyDescent="0.2">
      <c r="A94">
        <v>82</v>
      </c>
      <c r="B94" t="s">
        <v>287</v>
      </c>
      <c r="C94" t="s">
        <v>174</v>
      </c>
      <c r="D94" t="s">
        <v>206</v>
      </c>
      <c r="E94">
        <v>20000000</v>
      </c>
      <c r="F94" s="11">
        <v>196.999</v>
      </c>
      <c r="G94" s="12">
        <v>7.3000000000000001E-3</v>
      </c>
      <c r="H94" s="26"/>
    </row>
    <row r="95" spans="1:9" ht="12.75" customHeight="1" x14ac:dyDescent="0.2">
      <c r="C95" s="15" t="s">
        <v>144</v>
      </c>
      <c r="D95" s="15"/>
      <c r="E95" s="15"/>
      <c r="F95" s="16">
        <f>SUM(F93:F94)</f>
        <v>983.72860000000003</v>
      </c>
      <c r="G95" s="17">
        <f>SUM(G93:G94)</f>
        <v>3.6499999999999998E-2</v>
      </c>
      <c r="H95" s="27"/>
      <c r="I95" s="28"/>
    </row>
    <row r="96" spans="1:9" ht="12.75" customHeight="1" x14ac:dyDescent="0.2">
      <c r="F96" s="11"/>
      <c r="G96" s="12"/>
      <c r="H96" s="26"/>
    </row>
    <row r="97" spans="1:9" ht="12.75" customHeight="1" x14ac:dyDescent="0.2">
      <c r="C97" s="13" t="s">
        <v>288</v>
      </c>
      <c r="F97" s="11"/>
      <c r="G97" s="12"/>
      <c r="H97" s="26"/>
    </row>
    <row r="98" spans="1:9" ht="12.75" customHeight="1" x14ac:dyDescent="0.2">
      <c r="A98">
        <v>83</v>
      </c>
      <c r="B98" t="s">
        <v>290</v>
      </c>
      <c r="C98" t="s">
        <v>289</v>
      </c>
      <c r="D98" t="s">
        <v>203</v>
      </c>
      <c r="E98">
        <v>400000000</v>
      </c>
      <c r="F98" s="11">
        <v>3937.576</v>
      </c>
      <c r="G98" s="12">
        <v>0.1462</v>
      </c>
      <c r="H98" s="26"/>
    </row>
    <row r="99" spans="1:9" ht="12.75" customHeight="1" x14ac:dyDescent="0.2">
      <c r="C99" s="15" t="s">
        <v>144</v>
      </c>
      <c r="D99" s="15"/>
      <c r="E99" s="15"/>
      <c r="F99" s="16">
        <f>SUM(F98:F98)</f>
        <v>3937.576</v>
      </c>
      <c r="G99" s="17">
        <f>SUM(G98:G98)</f>
        <v>0.1462</v>
      </c>
      <c r="H99" s="27"/>
      <c r="I99" s="28"/>
    </row>
    <row r="100" spans="1:9" ht="12.75" customHeight="1" x14ac:dyDescent="0.2">
      <c r="F100" s="11"/>
      <c r="G100" s="12"/>
      <c r="H100" s="26"/>
    </row>
    <row r="101" spans="1:9" ht="12.75" customHeight="1" x14ac:dyDescent="0.2">
      <c r="F101" s="11"/>
      <c r="G101" s="12"/>
      <c r="H101" s="26"/>
    </row>
    <row r="102" spans="1:9" ht="12.75" customHeight="1" x14ac:dyDescent="0.2">
      <c r="C102" s="13" t="s">
        <v>291</v>
      </c>
      <c r="F102" s="11"/>
      <c r="G102" s="12"/>
      <c r="H102" s="26"/>
    </row>
    <row r="103" spans="1:9" ht="12.75" customHeight="1" x14ac:dyDescent="0.2">
      <c r="A103">
        <v>84</v>
      </c>
      <c r="B103" t="s">
        <v>293</v>
      </c>
      <c r="C103" t="s">
        <v>292</v>
      </c>
      <c r="D103" t="s">
        <v>203</v>
      </c>
      <c r="E103">
        <v>13000000</v>
      </c>
      <c r="F103" s="11">
        <v>132.43100000000001</v>
      </c>
      <c r="G103" s="12">
        <v>4.8999999999999998E-3</v>
      </c>
      <c r="H103" s="26"/>
    </row>
    <row r="104" spans="1:9" ht="12.75" customHeight="1" x14ac:dyDescent="0.2">
      <c r="A104">
        <v>85</v>
      </c>
      <c r="B104" t="s">
        <v>295</v>
      </c>
      <c r="C104" t="s">
        <v>294</v>
      </c>
      <c r="D104" t="s">
        <v>203</v>
      </c>
      <c r="E104">
        <v>5000000</v>
      </c>
      <c r="F104" s="11">
        <v>52.793750000000003</v>
      </c>
      <c r="G104" s="12">
        <v>2E-3</v>
      </c>
      <c r="H104" s="26"/>
    </row>
    <row r="105" spans="1:9" ht="12.75" customHeight="1" x14ac:dyDescent="0.2">
      <c r="A105">
        <v>86</v>
      </c>
      <c r="B105" t="s">
        <v>297</v>
      </c>
      <c r="C105" t="s">
        <v>296</v>
      </c>
      <c r="D105" t="s">
        <v>203</v>
      </c>
      <c r="E105">
        <v>1000000</v>
      </c>
      <c r="F105" s="11">
        <v>10.2295</v>
      </c>
      <c r="G105" s="12">
        <v>4.0000000000000002E-4</v>
      </c>
      <c r="H105" s="26"/>
    </row>
    <row r="106" spans="1:9" ht="12.75" customHeight="1" x14ac:dyDescent="0.2">
      <c r="C106" s="15" t="s">
        <v>144</v>
      </c>
      <c r="D106" s="15"/>
      <c r="E106" s="15"/>
      <c r="F106" s="16">
        <f>SUM(F103:F105)</f>
        <v>195.45425000000003</v>
      </c>
      <c r="G106" s="17">
        <f>SUM(G103:G105)</f>
        <v>7.3000000000000001E-3</v>
      </c>
      <c r="H106" s="27"/>
      <c r="I106" s="28"/>
    </row>
    <row r="107" spans="1:9" ht="12.75" customHeight="1" x14ac:dyDescent="0.2">
      <c r="F107" s="11"/>
      <c r="G107" s="12"/>
      <c r="H107" s="26"/>
    </row>
    <row r="108" spans="1:9" ht="12.75" customHeight="1" x14ac:dyDescent="0.2">
      <c r="C108" s="13" t="s">
        <v>298</v>
      </c>
      <c r="F108" s="11"/>
      <c r="G108" s="12"/>
      <c r="H108" s="26"/>
    </row>
    <row r="109" spans="1:9" ht="12.75" customHeight="1" x14ac:dyDescent="0.2">
      <c r="C109" s="13" t="s">
        <v>10</v>
      </c>
      <c r="F109" s="11"/>
      <c r="G109" s="12"/>
      <c r="H109" s="26"/>
    </row>
    <row r="110" spans="1:9" ht="12.75" customHeight="1" x14ac:dyDescent="0.2">
      <c r="A110">
        <v>87</v>
      </c>
      <c r="B110" t="s">
        <v>300</v>
      </c>
      <c r="C110" t="s">
        <v>299</v>
      </c>
      <c r="D110" t="s">
        <v>207</v>
      </c>
      <c r="E110">
        <v>27000000</v>
      </c>
      <c r="F110" s="11">
        <v>272.99484000000001</v>
      </c>
      <c r="G110" s="12">
        <v>1.01E-2</v>
      </c>
      <c r="H110" s="26"/>
    </row>
    <row r="111" spans="1:9" ht="12.75" customHeight="1" x14ac:dyDescent="0.2">
      <c r="A111">
        <v>88</v>
      </c>
      <c r="B111" t="s">
        <v>301</v>
      </c>
      <c r="C111" t="s">
        <v>230</v>
      </c>
      <c r="D111" t="s">
        <v>207</v>
      </c>
      <c r="E111">
        <v>25000000</v>
      </c>
      <c r="F111" s="11">
        <v>252.25649999999999</v>
      </c>
      <c r="G111" s="12">
        <v>9.3999999999999986E-3</v>
      </c>
      <c r="H111" s="26"/>
    </row>
    <row r="112" spans="1:9" ht="12.75" customHeight="1" x14ac:dyDescent="0.2">
      <c r="A112">
        <v>89</v>
      </c>
      <c r="B112" t="s">
        <v>302</v>
      </c>
      <c r="C112" t="s">
        <v>561</v>
      </c>
      <c r="D112" t="s">
        <v>226</v>
      </c>
      <c r="E112">
        <v>9000000</v>
      </c>
      <c r="F112" s="11">
        <v>93.360060000000004</v>
      </c>
      <c r="G112" s="12">
        <v>3.4999999999999996E-3</v>
      </c>
      <c r="H112" s="26"/>
    </row>
    <row r="113" spans="1:9" ht="12.75" customHeight="1" x14ac:dyDescent="0.2">
      <c r="A113">
        <v>90</v>
      </c>
      <c r="B113" t="s">
        <v>303</v>
      </c>
      <c r="C113" t="s">
        <v>230</v>
      </c>
      <c r="D113" t="s">
        <v>207</v>
      </c>
      <c r="E113">
        <v>5000000</v>
      </c>
      <c r="F113" s="11">
        <v>50.171050000000001</v>
      </c>
      <c r="G113" s="12">
        <v>1.9E-3</v>
      </c>
      <c r="H113" s="26"/>
    </row>
    <row r="114" spans="1:9" ht="12.75" customHeight="1" x14ac:dyDescent="0.2">
      <c r="C114" s="15" t="s">
        <v>144</v>
      </c>
      <c r="D114" s="15"/>
      <c r="E114" s="15"/>
      <c r="F114" s="16">
        <f>SUM(F110:F113)</f>
        <v>668.78245000000004</v>
      </c>
      <c r="G114" s="17">
        <f>SUM(G110:G113)</f>
        <v>2.4899999999999995E-2</v>
      </c>
      <c r="H114" s="27"/>
      <c r="I114" s="28"/>
    </row>
    <row r="115" spans="1:9" ht="12.75" customHeight="1" x14ac:dyDescent="0.2">
      <c r="F115" s="11"/>
      <c r="G115" s="12"/>
      <c r="H115" s="26"/>
    </row>
    <row r="116" spans="1:9" ht="12.75" customHeight="1" x14ac:dyDescent="0.2">
      <c r="C116" s="13" t="s">
        <v>149</v>
      </c>
      <c r="F116" s="11">
        <v>2362.0894939999998</v>
      </c>
      <c r="G116" s="12">
        <v>8.77E-2</v>
      </c>
      <c r="H116" s="26"/>
    </row>
    <row r="117" spans="1:9" ht="12.75" customHeight="1" x14ac:dyDescent="0.2">
      <c r="C117" s="15" t="s">
        <v>144</v>
      </c>
      <c r="D117" s="15"/>
      <c r="E117" s="15"/>
      <c r="F117" s="16">
        <f>SUM(F116:F116)</f>
        <v>2362.0894939999998</v>
      </c>
      <c r="G117" s="17">
        <f>SUM(G116:G116)</f>
        <v>8.77E-2</v>
      </c>
      <c r="H117" s="27"/>
      <c r="I117" s="28"/>
    </row>
    <row r="118" spans="1:9" ht="12.75" customHeight="1" x14ac:dyDescent="0.2">
      <c r="F118" s="11"/>
      <c r="G118" s="12"/>
      <c r="H118" s="26"/>
    </row>
    <row r="119" spans="1:9" ht="12.75" customHeight="1" x14ac:dyDescent="0.2">
      <c r="C119" s="13" t="s">
        <v>150</v>
      </c>
      <c r="F119" s="11"/>
      <c r="G119" s="12"/>
      <c r="H119" s="26"/>
    </row>
    <row r="120" spans="1:9" ht="12.75" customHeight="1" x14ac:dyDescent="0.2">
      <c r="C120" s="13" t="s">
        <v>151</v>
      </c>
      <c r="F120" s="11">
        <v>-231.42734899999999</v>
      </c>
      <c r="G120" s="12">
        <v>-9.1999999999999998E-3</v>
      </c>
      <c r="H120" s="26"/>
    </row>
    <row r="121" spans="1:9" ht="12.75" customHeight="1" x14ac:dyDescent="0.2">
      <c r="C121" s="15" t="s">
        <v>144</v>
      </c>
      <c r="D121" s="15"/>
      <c r="E121" s="15"/>
      <c r="F121" s="16">
        <f>SUM(F120:F120)</f>
        <v>-231.42734899999999</v>
      </c>
      <c r="G121" s="17">
        <f>SUM(G120:G120)</f>
        <v>-9.1999999999999998E-3</v>
      </c>
      <c r="H121" s="27"/>
      <c r="I121" s="28"/>
    </row>
    <row r="122" spans="1:9" ht="12.75" customHeight="1" x14ac:dyDescent="0.2">
      <c r="C122" s="18" t="s">
        <v>152</v>
      </c>
      <c r="D122" s="18"/>
      <c r="E122" s="18"/>
      <c r="F122" s="19">
        <f>SUM(F89,F95,F99,F106,F114,F117,F121)</f>
        <v>26939.627289999997</v>
      </c>
      <c r="G122" s="20">
        <f>SUM(G89,G95,G99,G106,G114,G117,G121)</f>
        <v>0.99999999999999944</v>
      </c>
      <c r="H122" s="29"/>
      <c r="I122" s="30"/>
    </row>
    <row r="123" spans="1:9" ht="12.75" customHeight="1" x14ac:dyDescent="0.2"/>
    <row r="124" spans="1:9" ht="12.75" customHeight="1" x14ac:dyDescent="0.2">
      <c r="C124" s="31" t="s">
        <v>554</v>
      </c>
    </row>
    <row r="125" spans="1:9" ht="12.75" customHeight="1" x14ac:dyDescent="0.2">
      <c r="C125" s="31" t="s">
        <v>555</v>
      </c>
      <c r="F125" s="11"/>
    </row>
    <row r="126" spans="1:9" ht="12.75" customHeight="1" x14ac:dyDescent="0.2">
      <c r="C126" s="13"/>
    </row>
    <row r="127" spans="1:9" ht="12.75" customHeight="1" x14ac:dyDescent="0.2">
      <c r="C127" s="13" t="s">
        <v>564</v>
      </c>
      <c r="D127">
        <v>204.44639999999998</v>
      </c>
    </row>
    <row r="128" spans="1:9" ht="12.75" customHeight="1" x14ac:dyDescent="0.2">
      <c r="C128" s="13"/>
    </row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58" workbookViewId="0">
      <selection activeCell="D83" sqref="D83:D85"/>
    </sheetView>
  </sheetViews>
  <sheetFormatPr defaultColWidth="9.140625" defaultRowHeight="12.75" x14ac:dyDescent="0.2"/>
  <cols>
    <col min="1" max="1" width="7.5703125" customWidth="1"/>
    <col min="2" max="2" width="15.28515625" customWidth="1"/>
    <col min="3" max="3" width="80.85546875" customWidth="1"/>
    <col min="4" max="5" width="23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23" customWidth="1"/>
    <col min="11" max="11" width="8.85546875" customWidth="1"/>
    <col min="12" max="12" width="15.28515625" style="23" customWidth="1"/>
  </cols>
  <sheetData>
    <row r="1" spans="1:12" ht="18.75" x14ac:dyDescent="0.2">
      <c r="A1" s="1"/>
      <c r="B1" s="1"/>
      <c r="C1" s="54" t="s">
        <v>304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9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6"/>
    </row>
    <row r="9" spans="1:12" ht="12.75" customHeight="1" x14ac:dyDescent="0.2">
      <c r="A9">
        <v>1</v>
      </c>
      <c r="B9" t="s">
        <v>126</v>
      </c>
      <c r="C9" t="s">
        <v>125</v>
      </c>
      <c r="D9" t="s">
        <v>40</v>
      </c>
      <c r="E9">
        <v>1000</v>
      </c>
      <c r="F9" s="11">
        <v>18.401</v>
      </c>
      <c r="G9" s="12">
        <v>9.5999999999999992E-3</v>
      </c>
      <c r="H9" s="26"/>
    </row>
    <row r="10" spans="1:12" ht="12.75" customHeight="1" x14ac:dyDescent="0.2">
      <c r="A10">
        <v>2</v>
      </c>
      <c r="B10" t="s">
        <v>104</v>
      </c>
      <c r="C10" t="s">
        <v>103</v>
      </c>
      <c r="D10" t="s">
        <v>12</v>
      </c>
      <c r="E10">
        <v>3500</v>
      </c>
      <c r="F10" s="11">
        <v>17.584</v>
      </c>
      <c r="G10" s="12">
        <v>9.1000000000000004E-3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22</v>
      </c>
      <c r="C11" t="s">
        <v>21</v>
      </c>
      <c r="D11" t="s">
        <v>15</v>
      </c>
      <c r="E11">
        <v>600</v>
      </c>
      <c r="F11" s="11">
        <v>15.349500000000001</v>
      </c>
      <c r="G11" s="12">
        <v>8.0000000000000002E-3</v>
      </c>
      <c r="H11" s="26"/>
      <c r="J11" s="12" t="s">
        <v>203</v>
      </c>
      <c r="K11" s="12">
        <v>0.31309999999999999</v>
      </c>
    </row>
    <row r="12" spans="1:12" ht="12.75" customHeight="1" x14ac:dyDescent="0.2">
      <c r="A12">
        <v>4</v>
      </c>
      <c r="B12" t="s">
        <v>70</v>
      </c>
      <c r="C12" t="s">
        <v>68</v>
      </c>
      <c r="D12" t="s">
        <v>12</v>
      </c>
      <c r="E12">
        <v>2400</v>
      </c>
      <c r="F12" s="11">
        <v>13.7712</v>
      </c>
      <c r="G12" s="12">
        <v>7.1999999999999998E-3</v>
      </c>
      <c r="H12" s="26"/>
      <c r="J12" s="12" t="s">
        <v>207</v>
      </c>
      <c r="K12" s="12">
        <v>0.19420000000000001</v>
      </c>
    </row>
    <row r="13" spans="1:12" ht="12.75" customHeight="1" x14ac:dyDescent="0.2">
      <c r="A13">
        <v>5</v>
      </c>
      <c r="B13" t="s">
        <v>106</v>
      </c>
      <c r="C13" t="s">
        <v>105</v>
      </c>
      <c r="D13" t="s">
        <v>54</v>
      </c>
      <c r="E13">
        <v>2500</v>
      </c>
      <c r="F13" s="11">
        <v>13.57625</v>
      </c>
      <c r="G13" s="12">
        <v>7.0999999999999995E-3</v>
      </c>
      <c r="H13" s="26"/>
      <c r="J13" s="12" t="s">
        <v>226</v>
      </c>
      <c r="K13" s="12">
        <v>9.6999999999999989E-2</v>
      </c>
    </row>
    <row r="14" spans="1:12" ht="12.75" customHeight="1" x14ac:dyDescent="0.2">
      <c r="A14">
        <v>6</v>
      </c>
      <c r="B14" t="s">
        <v>306</v>
      </c>
      <c r="C14" t="s">
        <v>305</v>
      </c>
      <c r="D14" t="s">
        <v>28</v>
      </c>
      <c r="E14">
        <v>5000</v>
      </c>
      <c r="F14" s="11">
        <v>13.422499999999999</v>
      </c>
      <c r="G14" s="12">
        <v>6.9999999999999993E-3</v>
      </c>
      <c r="H14" s="26"/>
      <c r="J14" s="12" t="s">
        <v>206</v>
      </c>
      <c r="K14" s="12">
        <v>8.1699999999999995E-2</v>
      </c>
    </row>
    <row r="15" spans="1:12" ht="12.75" customHeight="1" x14ac:dyDescent="0.2">
      <c r="A15">
        <v>7</v>
      </c>
      <c r="B15" t="s">
        <v>49</v>
      </c>
      <c r="C15" t="s">
        <v>48</v>
      </c>
      <c r="D15" t="s">
        <v>43</v>
      </c>
      <c r="E15">
        <v>1000</v>
      </c>
      <c r="F15" s="11">
        <v>13.0685</v>
      </c>
      <c r="G15" s="12">
        <v>6.8000000000000005E-3</v>
      </c>
      <c r="H15" s="26"/>
      <c r="J15" s="12" t="s">
        <v>307</v>
      </c>
      <c r="K15" s="12">
        <v>6.4000000000000001E-2</v>
      </c>
    </row>
    <row r="16" spans="1:12" ht="12.75" customHeight="1" x14ac:dyDescent="0.2">
      <c r="A16">
        <v>8</v>
      </c>
      <c r="B16" t="s">
        <v>32</v>
      </c>
      <c r="C16" t="s">
        <v>30</v>
      </c>
      <c r="D16" t="s">
        <v>31</v>
      </c>
      <c r="E16">
        <v>1500</v>
      </c>
      <c r="F16" s="11">
        <v>12.398250000000001</v>
      </c>
      <c r="G16" s="12">
        <v>6.4000000000000003E-3</v>
      </c>
      <c r="H16" s="26"/>
      <c r="J16" s="12" t="s">
        <v>12</v>
      </c>
      <c r="K16" s="12">
        <v>3.0800000000000001E-2</v>
      </c>
    </row>
    <row r="17" spans="1:11" ht="12.75" customHeight="1" x14ac:dyDescent="0.2">
      <c r="A17">
        <v>9</v>
      </c>
      <c r="B17" t="s">
        <v>90</v>
      </c>
      <c r="C17" t="s">
        <v>89</v>
      </c>
      <c r="D17" t="s">
        <v>57</v>
      </c>
      <c r="E17">
        <v>3500</v>
      </c>
      <c r="F17" s="11">
        <v>12.3445</v>
      </c>
      <c r="G17" s="12">
        <v>6.4000000000000003E-3</v>
      </c>
      <c r="H17" s="26"/>
      <c r="J17" s="12" t="s">
        <v>25</v>
      </c>
      <c r="K17" s="12">
        <v>2.63E-2</v>
      </c>
    </row>
    <row r="18" spans="1:11" ht="12.75" customHeight="1" x14ac:dyDescent="0.2">
      <c r="A18">
        <v>10</v>
      </c>
      <c r="B18" t="s">
        <v>141</v>
      </c>
      <c r="C18" t="s">
        <v>560</v>
      </c>
      <c r="D18" t="s">
        <v>81</v>
      </c>
      <c r="E18">
        <v>7500</v>
      </c>
      <c r="F18" s="11">
        <v>12.2475</v>
      </c>
      <c r="G18" s="12">
        <v>6.4000000000000003E-3</v>
      </c>
      <c r="H18" s="26"/>
      <c r="J18" s="12" t="s">
        <v>15</v>
      </c>
      <c r="K18" s="12">
        <v>2.3300000000000001E-2</v>
      </c>
    </row>
    <row r="19" spans="1:11" ht="12.75" customHeight="1" x14ac:dyDescent="0.2">
      <c r="A19">
        <v>11</v>
      </c>
      <c r="B19" t="s">
        <v>96</v>
      </c>
      <c r="C19" t="s">
        <v>95</v>
      </c>
      <c r="D19" t="s">
        <v>15</v>
      </c>
      <c r="E19">
        <v>750</v>
      </c>
      <c r="F19" s="11">
        <v>11.976749999999999</v>
      </c>
      <c r="G19" s="12">
        <v>6.1999999999999998E-3</v>
      </c>
      <c r="H19" s="26"/>
      <c r="J19" s="12" t="s">
        <v>28</v>
      </c>
      <c r="K19" s="12">
        <v>1.72E-2</v>
      </c>
    </row>
    <row r="20" spans="1:11" ht="12.75" customHeight="1" x14ac:dyDescent="0.2">
      <c r="A20">
        <v>12</v>
      </c>
      <c r="B20" t="s">
        <v>61</v>
      </c>
      <c r="C20" t="s">
        <v>59</v>
      </c>
      <c r="D20" t="s">
        <v>25</v>
      </c>
      <c r="E20">
        <v>3000</v>
      </c>
      <c r="F20" s="11">
        <v>11.808</v>
      </c>
      <c r="G20" s="12">
        <v>6.0999999999999995E-3</v>
      </c>
      <c r="H20" s="26"/>
      <c r="J20" s="12" t="s">
        <v>40</v>
      </c>
      <c r="K20" s="12">
        <v>1.47E-2</v>
      </c>
    </row>
    <row r="21" spans="1:11" ht="12.75" customHeight="1" x14ac:dyDescent="0.2">
      <c r="A21">
        <v>13</v>
      </c>
      <c r="B21" t="s">
        <v>41</v>
      </c>
      <c r="C21" t="s">
        <v>38</v>
      </c>
      <c r="D21" t="s">
        <v>39</v>
      </c>
      <c r="E21">
        <v>750</v>
      </c>
      <c r="F21" s="11">
        <v>11.209875</v>
      </c>
      <c r="G21" s="12">
        <v>5.7999999999999996E-3</v>
      </c>
      <c r="H21" s="26"/>
      <c r="J21" s="12" t="s">
        <v>43</v>
      </c>
      <c r="K21" s="12">
        <v>1.2500000000000001E-2</v>
      </c>
    </row>
    <row r="22" spans="1:11" ht="12.75" customHeight="1" x14ac:dyDescent="0.2">
      <c r="A22">
        <v>14</v>
      </c>
      <c r="B22" t="s">
        <v>309</v>
      </c>
      <c r="C22" t="s">
        <v>308</v>
      </c>
      <c r="D22" t="s">
        <v>43</v>
      </c>
      <c r="E22">
        <v>5000</v>
      </c>
      <c r="F22" s="11">
        <v>11.0175</v>
      </c>
      <c r="G22" s="12">
        <v>5.6999999999999993E-3</v>
      </c>
      <c r="H22" s="26"/>
      <c r="J22" s="12" t="s">
        <v>54</v>
      </c>
      <c r="K22" s="12">
        <v>1.1599999999999999E-2</v>
      </c>
    </row>
    <row r="23" spans="1:11" ht="12.75" customHeight="1" x14ac:dyDescent="0.2">
      <c r="A23">
        <v>15</v>
      </c>
      <c r="B23" t="s">
        <v>130</v>
      </c>
      <c r="C23" t="s">
        <v>129</v>
      </c>
      <c r="D23" t="s">
        <v>78</v>
      </c>
      <c r="E23">
        <v>2000</v>
      </c>
      <c r="F23" s="11">
        <v>10.784000000000001</v>
      </c>
      <c r="G23" s="12">
        <v>5.6000000000000008E-3</v>
      </c>
      <c r="H23" s="26"/>
      <c r="J23" s="12" t="s">
        <v>31</v>
      </c>
      <c r="K23" s="12">
        <v>1.04E-2</v>
      </c>
    </row>
    <row r="24" spans="1:11" ht="12.75" customHeight="1" x14ac:dyDescent="0.2">
      <c r="A24">
        <v>16</v>
      </c>
      <c r="B24" t="s">
        <v>47</v>
      </c>
      <c r="C24" t="s">
        <v>45</v>
      </c>
      <c r="D24" t="s">
        <v>25</v>
      </c>
      <c r="E24">
        <v>300</v>
      </c>
      <c r="F24" s="11">
        <v>10.743449999999999</v>
      </c>
      <c r="G24" s="12">
        <v>5.6000000000000008E-3</v>
      </c>
      <c r="H24" s="26"/>
      <c r="J24" s="12" t="s">
        <v>57</v>
      </c>
      <c r="K24" s="12">
        <v>8.6999999999999994E-3</v>
      </c>
    </row>
    <row r="25" spans="1:11" ht="12.75" customHeight="1" x14ac:dyDescent="0.2">
      <c r="A25">
        <v>17</v>
      </c>
      <c r="B25" t="s">
        <v>98</v>
      </c>
      <c r="C25" t="s">
        <v>97</v>
      </c>
      <c r="D25" t="s">
        <v>25</v>
      </c>
      <c r="E25">
        <v>15000</v>
      </c>
      <c r="F25" s="11">
        <v>10.5</v>
      </c>
      <c r="G25" s="12">
        <v>5.5000000000000005E-3</v>
      </c>
      <c r="H25" s="26"/>
      <c r="J25" s="12" t="s">
        <v>36</v>
      </c>
      <c r="K25" s="12">
        <v>7.0999999999999995E-3</v>
      </c>
    </row>
    <row r="26" spans="1:11" ht="12.75" customHeight="1" x14ac:dyDescent="0.2">
      <c r="A26">
        <v>18</v>
      </c>
      <c r="B26" t="s">
        <v>18</v>
      </c>
      <c r="C26" t="s">
        <v>14</v>
      </c>
      <c r="D26" t="s">
        <v>15</v>
      </c>
      <c r="E26">
        <v>500</v>
      </c>
      <c r="F26" s="11">
        <v>9.8627500000000001</v>
      </c>
      <c r="G26" s="12">
        <v>5.1000000000000004E-3</v>
      </c>
      <c r="H26" s="26"/>
      <c r="J26" s="12" t="s">
        <v>81</v>
      </c>
      <c r="K26" s="12">
        <v>6.4000000000000003E-3</v>
      </c>
    </row>
    <row r="27" spans="1:11" ht="12.75" customHeight="1" x14ac:dyDescent="0.2">
      <c r="A27">
        <v>19</v>
      </c>
      <c r="B27" t="s">
        <v>94</v>
      </c>
      <c r="C27" t="s">
        <v>93</v>
      </c>
      <c r="D27" t="s">
        <v>40</v>
      </c>
      <c r="E27">
        <v>3000</v>
      </c>
      <c r="F27" s="11">
        <v>9.7545000000000002</v>
      </c>
      <c r="G27" s="12">
        <v>5.1000000000000004E-3</v>
      </c>
      <c r="H27" s="26"/>
      <c r="J27" s="12" t="s">
        <v>39</v>
      </c>
      <c r="K27" s="12">
        <v>5.7999999999999996E-3</v>
      </c>
    </row>
    <row r="28" spans="1:11" ht="12.75" customHeight="1" x14ac:dyDescent="0.2">
      <c r="A28">
        <v>20</v>
      </c>
      <c r="B28" t="s">
        <v>13</v>
      </c>
      <c r="C28" t="s">
        <v>11</v>
      </c>
      <c r="D28" t="s">
        <v>12</v>
      </c>
      <c r="E28">
        <v>1000</v>
      </c>
      <c r="F28" s="11">
        <v>9.516</v>
      </c>
      <c r="G28" s="12">
        <v>4.8999999999999998E-3</v>
      </c>
      <c r="H28" s="26"/>
      <c r="J28" s="12" t="s">
        <v>24</v>
      </c>
      <c r="K28" s="12">
        <v>4.4000000000000003E-3</v>
      </c>
    </row>
    <row r="29" spans="1:11" ht="12.75" customHeight="1" x14ac:dyDescent="0.2">
      <c r="A29">
        <v>21</v>
      </c>
      <c r="B29" t="s">
        <v>275</v>
      </c>
      <c r="C29" t="s">
        <v>274</v>
      </c>
      <c r="D29" t="s">
        <v>12</v>
      </c>
      <c r="E29">
        <v>10000</v>
      </c>
      <c r="F29" s="11">
        <v>9.4149999999999991</v>
      </c>
      <c r="G29" s="12">
        <v>4.8999999999999998E-3</v>
      </c>
      <c r="H29" s="26"/>
      <c r="J29" s="12" t="s">
        <v>46</v>
      </c>
      <c r="K29" s="12">
        <v>4.4000000000000003E-3</v>
      </c>
    </row>
    <row r="30" spans="1:11" ht="12.75" customHeight="1" x14ac:dyDescent="0.2">
      <c r="A30">
        <v>22</v>
      </c>
      <c r="B30" t="s">
        <v>64</v>
      </c>
      <c r="C30" t="s">
        <v>62</v>
      </c>
      <c r="D30" t="s">
        <v>36</v>
      </c>
      <c r="E30">
        <v>2000</v>
      </c>
      <c r="F30" s="11">
        <v>9.15</v>
      </c>
      <c r="G30" s="12">
        <v>4.7999999999999996E-3</v>
      </c>
      <c r="H30" s="26"/>
      <c r="J30" s="12" t="s">
        <v>51</v>
      </c>
      <c r="K30" s="12">
        <v>3.3E-3</v>
      </c>
    </row>
    <row r="31" spans="1:11" ht="12.75" customHeight="1" x14ac:dyDescent="0.2">
      <c r="A31">
        <v>23</v>
      </c>
      <c r="B31" t="s">
        <v>34</v>
      </c>
      <c r="C31" t="s">
        <v>33</v>
      </c>
      <c r="D31" t="s">
        <v>12</v>
      </c>
      <c r="E31">
        <v>6000</v>
      </c>
      <c r="F31" s="11">
        <v>9.1020000000000003</v>
      </c>
      <c r="G31" s="12">
        <v>4.6999999999999993E-3</v>
      </c>
      <c r="H31" s="26"/>
      <c r="J31" s="12" t="s">
        <v>78</v>
      </c>
      <c r="K31" s="12">
        <f>0.29%+0.56%</f>
        <v>8.5000000000000006E-3</v>
      </c>
    </row>
    <row r="32" spans="1:11" ht="12.75" customHeight="1" x14ac:dyDescent="0.2">
      <c r="A32">
        <v>24</v>
      </c>
      <c r="B32" t="s">
        <v>88</v>
      </c>
      <c r="C32" t="s">
        <v>86</v>
      </c>
      <c r="D32" t="s">
        <v>25</v>
      </c>
      <c r="E32">
        <v>5000</v>
      </c>
      <c r="F32" s="11">
        <v>8.9425000000000008</v>
      </c>
      <c r="G32" s="12">
        <v>4.5999999999999999E-3</v>
      </c>
      <c r="H32" s="26"/>
      <c r="J32" s="12" t="s">
        <v>75</v>
      </c>
      <c r="K32" s="12">
        <v>2.5999999999999999E-3</v>
      </c>
    </row>
    <row r="33" spans="1:11" ht="12.75" customHeight="1" x14ac:dyDescent="0.2">
      <c r="A33">
        <v>25</v>
      </c>
      <c r="B33" t="s">
        <v>114</v>
      </c>
      <c r="C33" t="s">
        <v>113</v>
      </c>
      <c r="D33" t="s">
        <v>25</v>
      </c>
      <c r="E33">
        <v>1000</v>
      </c>
      <c r="F33" s="11">
        <v>8.7420000000000009</v>
      </c>
      <c r="G33" s="12">
        <v>4.5000000000000005E-3</v>
      </c>
      <c r="H33" s="26"/>
      <c r="J33" s="12" t="s">
        <v>87</v>
      </c>
      <c r="K33" s="12">
        <v>5.2000000000000005E-2</v>
      </c>
    </row>
    <row r="34" spans="1:11" ht="12.75" customHeight="1" x14ac:dyDescent="0.2">
      <c r="A34">
        <v>26</v>
      </c>
      <c r="B34" t="s">
        <v>118</v>
      </c>
      <c r="C34" t="s">
        <v>117</v>
      </c>
      <c r="D34" t="s">
        <v>54</v>
      </c>
      <c r="E34">
        <v>2000</v>
      </c>
      <c r="F34" s="11">
        <v>8.7110000000000003</v>
      </c>
      <c r="G34" s="12">
        <v>4.5000000000000005E-3</v>
      </c>
      <c r="H34" s="26"/>
      <c r="J34" s="12"/>
      <c r="K34" s="12"/>
    </row>
    <row r="35" spans="1:11" ht="12.75" customHeight="1" x14ac:dyDescent="0.2">
      <c r="A35">
        <v>27</v>
      </c>
      <c r="B35" t="s">
        <v>55</v>
      </c>
      <c r="C35" t="s">
        <v>53</v>
      </c>
      <c r="D35" t="s">
        <v>24</v>
      </c>
      <c r="E35">
        <v>4500</v>
      </c>
      <c r="F35" s="11">
        <v>8.4622499999999992</v>
      </c>
      <c r="G35" s="12">
        <v>4.4000000000000003E-3</v>
      </c>
      <c r="H35" s="26"/>
    </row>
    <row r="36" spans="1:11" ht="12.75" customHeight="1" x14ac:dyDescent="0.2">
      <c r="A36">
        <v>28</v>
      </c>
      <c r="B36" t="s">
        <v>120</v>
      </c>
      <c r="C36" t="s">
        <v>119</v>
      </c>
      <c r="D36" t="s">
        <v>46</v>
      </c>
      <c r="E36">
        <v>1000</v>
      </c>
      <c r="F36" s="11">
        <v>8.4175000000000004</v>
      </c>
      <c r="G36" s="12">
        <v>4.4000000000000003E-3</v>
      </c>
      <c r="H36" s="26"/>
    </row>
    <row r="37" spans="1:11" ht="12.75" customHeight="1" x14ac:dyDescent="0.2">
      <c r="A37">
        <v>29</v>
      </c>
      <c r="B37" t="s">
        <v>29</v>
      </c>
      <c r="C37" t="s">
        <v>27</v>
      </c>
      <c r="D37" t="s">
        <v>15</v>
      </c>
      <c r="E37">
        <v>300</v>
      </c>
      <c r="F37" s="11">
        <v>7.7806499999999996</v>
      </c>
      <c r="G37" s="12">
        <v>4.0000000000000001E-3</v>
      </c>
      <c r="H37" s="26"/>
    </row>
    <row r="38" spans="1:11" ht="12.75" customHeight="1" x14ac:dyDescent="0.2">
      <c r="A38">
        <v>30</v>
      </c>
      <c r="B38" t="s">
        <v>311</v>
      </c>
      <c r="C38" t="s">
        <v>310</v>
      </c>
      <c r="D38" t="s">
        <v>31</v>
      </c>
      <c r="E38">
        <v>1000</v>
      </c>
      <c r="F38" s="11">
        <v>7.702</v>
      </c>
      <c r="G38" s="12">
        <v>4.0000000000000001E-3</v>
      </c>
      <c r="H38" s="26"/>
    </row>
    <row r="39" spans="1:11" ht="12.75" customHeight="1" x14ac:dyDescent="0.2">
      <c r="A39">
        <v>31</v>
      </c>
      <c r="B39" t="s">
        <v>79</v>
      </c>
      <c r="C39" t="s">
        <v>77</v>
      </c>
      <c r="D39" t="s">
        <v>28</v>
      </c>
      <c r="E39">
        <v>1500</v>
      </c>
      <c r="F39" s="11">
        <v>7.4332500000000001</v>
      </c>
      <c r="G39" s="12">
        <v>3.9000000000000003E-3</v>
      </c>
      <c r="H39" s="26"/>
    </row>
    <row r="40" spans="1:11" ht="12.75" customHeight="1" x14ac:dyDescent="0.2">
      <c r="A40">
        <v>32</v>
      </c>
      <c r="B40" t="s">
        <v>112</v>
      </c>
      <c r="C40" t="s">
        <v>111</v>
      </c>
      <c r="D40" t="s">
        <v>51</v>
      </c>
      <c r="E40">
        <v>1000</v>
      </c>
      <c r="F40" s="11">
        <v>6.3875000000000002</v>
      </c>
      <c r="G40" s="12">
        <v>3.3E-3</v>
      </c>
      <c r="H40" s="26"/>
    </row>
    <row r="41" spans="1:11" ht="12.75" customHeight="1" x14ac:dyDescent="0.2">
      <c r="A41">
        <v>33</v>
      </c>
      <c r="B41" t="s">
        <v>216</v>
      </c>
      <c r="C41" t="s">
        <v>215</v>
      </c>
      <c r="D41" t="s">
        <v>28</v>
      </c>
      <c r="E41">
        <v>12000</v>
      </c>
      <c r="F41" s="11">
        <v>6.1680000000000001</v>
      </c>
      <c r="G41" s="12">
        <v>3.2000000000000002E-3</v>
      </c>
      <c r="H41" s="26"/>
    </row>
    <row r="42" spans="1:11" ht="12.75" customHeight="1" x14ac:dyDescent="0.2">
      <c r="A42">
        <v>34</v>
      </c>
      <c r="B42" t="s">
        <v>52</v>
      </c>
      <c r="C42" t="s">
        <v>50</v>
      </c>
      <c r="D42" t="s">
        <v>28</v>
      </c>
      <c r="E42">
        <v>180</v>
      </c>
      <c r="F42" s="11">
        <v>5.9936400000000001</v>
      </c>
      <c r="G42" s="12">
        <v>3.0999999999999999E-3</v>
      </c>
      <c r="H42" s="26"/>
    </row>
    <row r="43" spans="1:11" ht="12.75" customHeight="1" x14ac:dyDescent="0.2">
      <c r="A43">
        <v>35</v>
      </c>
      <c r="B43" t="s">
        <v>138</v>
      </c>
      <c r="C43" t="s">
        <v>137</v>
      </c>
      <c r="D43" t="s">
        <v>78</v>
      </c>
      <c r="E43">
        <v>2000</v>
      </c>
      <c r="F43" s="11">
        <v>5.6619999999999999</v>
      </c>
      <c r="G43" s="12">
        <v>2.8999999999999998E-3</v>
      </c>
      <c r="H43" s="26"/>
    </row>
    <row r="44" spans="1:11" ht="12.75" customHeight="1" x14ac:dyDescent="0.2">
      <c r="A44">
        <v>36</v>
      </c>
      <c r="B44" t="s">
        <v>132</v>
      </c>
      <c r="C44" t="s">
        <v>131</v>
      </c>
      <c r="D44" t="s">
        <v>75</v>
      </c>
      <c r="E44">
        <v>1000</v>
      </c>
      <c r="F44" s="11">
        <v>5.0199999999999996</v>
      </c>
      <c r="G44" s="12">
        <v>2.5999999999999999E-3</v>
      </c>
      <c r="H44" s="26"/>
    </row>
    <row r="45" spans="1:11" ht="12.75" customHeight="1" x14ac:dyDescent="0.2">
      <c r="A45">
        <v>37</v>
      </c>
      <c r="B45" t="s">
        <v>92</v>
      </c>
      <c r="C45" t="s">
        <v>91</v>
      </c>
      <c r="D45" t="s">
        <v>36</v>
      </c>
      <c r="E45">
        <v>100</v>
      </c>
      <c r="F45" s="11">
        <v>4.4777500000000003</v>
      </c>
      <c r="G45" s="12">
        <v>2.3E-3</v>
      </c>
      <c r="H45" s="26"/>
    </row>
    <row r="46" spans="1:11" ht="12.75" customHeight="1" x14ac:dyDescent="0.2">
      <c r="A46">
        <v>38</v>
      </c>
      <c r="B46" t="s">
        <v>136</v>
      </c>
      <c r="C46" t="s">
        <v>135</v>
      </c>
      <c r="D46" t="s">
        <v>57</v>
      </c>
      <c r="E46">
        <v>1000</v>
      </c>
      <c r="F46" s="11">
        <v>4.4095000000000004</v>
      </c>
      <c r="G46" s="12">
        <v>2.3E-3</v>
      </c>
      <c r="H46" s="26"/>
    </row>
    <row r="47" spans="1:11" ht="12.75" customHeight="1" x14ac:dyDescent="0.2">
      <c r="C47" s="15" t="s">
        <v>144</v>
      </c>
      <c r="D47" s="15"/>
      <c r="E47" s="15"/>
      <c r="F47" s="16">
        <f>SUM(F9:F46)</f>
        <v>381.31256499999995</v>
      </c>
      <c r="G47" s="17">
        <f>SUM(G9:G46)</f>
        <v>0.1979999999999999</v>
      </c>
      <c r="H47" s="27"/>
      <c r="I47" s="28"/>
    </row>
    <row r="48" spans="1:11" ht="12.75" customHeight="1" x14ac:dyDescent="0.2">
      <c r="F48" s="11"/>
      <c r="G48" s="12"/>
      <c r="H48" s="26"/>
    </row>
    <row r="49" spans="1:9" ht="12.75" customHeight="1" x14ac:dyDescent="0.2">
      <c r="C49" s="13" t="s">
        <v>148</v>
      </c>
      <c r="F49" s="11"/>
      <c r="G49" s="12"/>
      <c r="H49" s="26"/>
    </row>
    <row r="50" spans="1:9" ht="12.75" customHeight="1" x14ac:dyDescent="0.2">
      <c r="C50" s="13" t="s">
        <v>284</v>
      </c>
      <c r="F50" s="11"/>
      <c r="G50" s="12"/>
      <c r="H50" s="26"/>
    </row>
    <row r="51" spans="1:9" ht="12.75" customHeight="1" x14ac:dyDescent="0.2">
      <c r="A51">
        <v>39</v>
      </c>
      <c r="B51" t="s">
        <v>312</v>
      </c>
      <c r="C51" t="s">
        <v>257</v>
      </c>
      <c r="D51" t="s">
        <v>206</v>
      </c>
      <c r="E51">
        <v>15000000</v>
      </c>
      <c r="F51" s="11">
        <v>147.47880000000001</v>
      </c>
      <c r="G51" s="12">
        <v>7.6600000000000001E-2</v>
      </c>
      <c r="H51" s="26"/>
    </row>
    <row r="52" spans="1:9" ht="12.75" customHeight="1" x14ac:dyDescent="0.2">
      <c r="A52">
        <v>40</v>
      </c>
      <c r="B52" t="s">
        <v>313</v>
      </c>
      <c r="C52" t="s">
        <v>42</v>
      </c>
      <c r="D52" t="s">
        <v>206</v>
      </c>
      <c r="E52">
        <v>1000000</v>
      </c>
      <c r="F52" s="11">
        <v>9.8737600000000008</v>
      </c>
      <c r="G52" s="12">
        <v>5.1000000000000004E-3</v>
      </c>
      <c r="H52" s="26"/>
    </row>
    <row r="53" spans="1:9" ht="12.75" customHeight="1" x14ac:dyDescent="0.2">
      <c r="C53" s="15" t="s">
        <v>144</v>
      </c>
      <c r="D53" s="15"/>
      <c r="E53" s="15"/>
      <c r="F53" s="16">
        <f>SUM(F51:F52)</f>
        <v>157.35256000000001</v>
      </c>
      <c r="G53" s="17">
        <f>SUM(G51:G52)</f>
        <v>8.1699999999999995E-2</v>
      </c>
      <c r="H53" s="27"/>
      <c r="I53" s="28"/>
    </row>
    <row r="54" spans="1:9" ht="12.75" customHeight="1" x14ac:dyDescent="0.2">
      <c r="F54" s="11"/>
      <c r="G54" s="12"/>
      <c r="H54" s="26"/>
    </row>
    <row r="55" spans="1:9" ht="12.75" customHeight="1" x14ac:dyDescent="0.2">
      <c r="F55" s="11"/>
      <c r="G55" s="12"/>
      <c r="H55" s="26"/>
    </row>
    <row r="56" spans="1:9" ht="12.75" customHeight="1" x14ac:dyDescent="0.2">
      <c r="C56" s="13" t="s">
        <v>291</v>
      </c>
      <c r="F56" s="11"/>
      <c r="G56" s="12"/>
      <c r="H56" s="26"/>
    </row>
    <row r="57" spans="1:9" ht="12.75" customHeight="1" x14ac:dyDescent="0.2">
      <c r="A57">
        <v>41</v>
      </c>
      <c r="B57" t="s">
        <v>295</v>
      </c>
      <c r="C57" t="s">
        <v>294</v>
      </c>
      <c r="D57" t="s">
        <v>203</v>
      </c>
      <c r="E57">
        <v>42000000</v>
      </c>
      <c r="F57" s="11">
        <v>443.46749999999997</v>
      </c>
      <c r="G57" s="12">
        <v>0.23039999999999999</v>
      </c>
      <c r="H57" s="26"/>
    </row>
    <row r="58" spans="1:9" ht="12.75" customHeight="1" x14ac:dyDescent="0.2">
      <c r="A58">
        <v>42</v>
      </c>
      <c r="B58" t="s">
        <v>315</v>
      </c>
      <c r="C58" t="s">
        <v>314</v>
      </c>
      <c r="D58" t="s">
        <v>203</v>
      </c>
      <c r="E58">
        <v>10000000</v>
      </c>
      <c r="F58" s="11">
        <v>108.13630000000001</v>
      </c>
      <c r="G58" s="12">
        <v>5.62E-2</v>
      </c>
      <c r="H58" s="26"/>
    </row>
    <row r="59" spans="1:9" ht="12.75" customHeight="1" x14ac:dyDescent="0.2">
      <c r="A59">
        <v>43</v>
      </c>
      <c r="B59" t="s">
        <v>293</v>
      </c>
      <c r="C59" t="s">
        <v>292</v>
      </c>
      <c r="D59" t="s">
        <v>203</v>
      </c>
      <c r="E59">
        <v>5000000</v>
      </c>
      <c r="F59" s="11">
        <v>50.935000000000002</v>
      </c>
      <c r="G59" s="12">
        <v>2.6499999999999999E-2</v>
      </c>
      <c r="H59" s="26"/>
    </row>
    <row r="60" spans="1:9" ht="12.75" customHeight="1" x14ac:dyDescent="0.2">
      <c r="C60" s="15" t="s">
        <v>144</v>
      </c>
      <c r="D60" s="15"/>
      <c r="E60" s="15"/>
      <c r="F60" s="16">
        <f>SUM(F57:F59)</f>
        <v>602.53880000000004</v>
      </c>
      <c r="G60" s="17">
        <f>SUM(G57:G59)</f>
        <v>0.31309999999999999</v>
      </c>
      <c r="H60" s="27"/>
      <c r="I60" s="28"/>
    </row>
    <row r="61" spans="1:9" ht="12.75" customHeight="1" x14ac:dyDescent="0.2">
      <c r="F61" s="11"/>
      <c r="G61" s="12"/>
      <c r="H61" s="26"/>
    </row>
    <row r="62" spans="1:9" ht="12.75" customHeight="1" x14ac:dyDescent="0.2">
      <c r="C62" s="13" t="s">
        <v>298</v>
      </c>
      <c r="F62" s="11"/>
      <c r="G62" s="12"/>
      <c r="H62" s="26"/>
    </row>
    <row r="63" spans="1:9" ht="12.75" customHeight="1" x14ac:dyDescent="0.2">
      <c r="C63" s="13" t="s">
        <v>10</v>
      </c>
      <c r="F63" s="11"/>
      <c r="G63" s="12"/>
      <c r="H63" s="26"/>
    </row>
    <row r="64" spans="1:9" ht="12.75" customHeight="1" x14ac:dyDescent="0.2">
      <c r="A64">
        <v>44</v>
      </c>
      <c r="B64" t="s">
        <v>300</v>
      </c>
      <c r="C64" t="s">
        <v>299</v>
      </c>
      <c r="D64" t="s">
        <v>207</v>
      </c>
      <c r="E64">
        <v>22000000</v>
      </c>
      <c r="F64" s="11">
        <v>222.44023999999999</v>
      </c>
      <c r="G64" s="12">
        <v>0.11560000000000001</v>
      </c>
      <c r="H64" s="26"/>
    </row>
    <row r="65" spans="1:9" ht="12.75" customHeight="1" x14ac:dyDescent="0.2">
      <c r="A65">
        <v>45</v>
      </c>
      <c r="B65" t="s">
        <v>302</v>
      </c>
      <c r="C65" t="s">
        <v>561</v>
      </c>
      <c r="D65" t="s">
        <v>226</v>
      </c>
      <c r="E65">
        <v>18000000</v>
      </c>
      <c r="F65" s="11">
        <v>186.72012000000001</v>
      </c>
      <c r="G65" s="12">
        <v>9.6999999999999989E-2</v>
      </c>
      <c r="H65" s="26"/>
    </row>
    <row r="66" spans="1:9" ht="12.75" customHeight="1" x14ac:dyDescent="0.2">
      <c r="A66">
        <v>46</v>
      </c>
      <c r="B66" t="s">
        <v>317</v>
      </c>
      <c r="C66" t="s">
        <v>316</v>
      </c>
      <c r="D66" t="s">
        <v>307</v>
      </c>
      <c r="E66">
        <v>12000000</v>
      </c>
      <c r="F66" s="11">
        <v>123.1758</v>
      </c>
      <c r="G66" s="12">
        <v>6.4000000000000001E-2</v>
      </c>
      <c r="H66" s="26"/>
    </row>
    <row r="67" spans="1:9" ht="12.75" customHeight="1" x14ac:dyDescent="0.2">
      <c r="A67">
        <v>47</v>
      </c>
      <c r="B67" t="s">
        <v>319</v>
      </c>
      <c r="C67" t="s">
        <v>318</v>
      </c>
      <c r="D67" t="s">
        <v>207</v>
      </c>
      <c r="E67">
        <v>10000000</v>
      </c>
      <c r="F67" s="11">
        <v>101.0877</v>
      </c>
      <c r="G67" s="12">
        <v>5.2499999999999998E-2</v>
      </c>
      <c r="H67" s="26"/>
    </row>
    <row r="68" spans="1:9" ht="12.75" customHeight="1" x14ac:dyDescent="0.2">
      <c r="A68">
        <v>48</v>
      </c>
      <c r="B68" t="s">
        <v>303</v>
      </c>
      <c r="C68" t="s">
        <v>230</v>
      </c>
      <c r="D68" t="s">
        <v>207</v>
      </c>
      <c r="E68">
        <v>5000000</v>
      </c>
      <c r="F68" s="11">
        <v>50.171050000000001</v>
      </c>
      <c r="G68" s="12">
        <v>2.6099999999999998E-2</v>
      </c>
      <c r="H68" s="26"/>
    </row>
    <row r="69" spans="1:9" ht="12.75" customHeight="1" x14ac:dyDescent="0.2">
      <c r="C69" s="15" t="s">
        <v>144</v>
      </c>
      <c r="D69" s="15"/>
      <c r="E69" s="15"/>
      <c r="F69" s="16">
        <f>SUM(F64:F68)</f>
        <v>683.59491000000003</v>
      </c>
      <c r="G69" s="17">
        <f>SUM(G64:G68)</f>
        <v>0.35520000000000002</v>
      </c>
      <c r="H69" s="27"/>
      <c r="I69" s="28"/>
    </row>
    <row r="70" spans="1:9" ht="12.75" customHeight="1" x14ac:dyDescent="0.2">
      <c r="F70" s="11"/>
      <c r="G70" s="12"/>
      <c r="H70" s="26"/>
    </row>
    <row r="71" spans="1:9" ht="12.75" customHeight="1" x14ac:dyDescent="0.2">
      <c r="C71" s="13" t="s">
        <v>149</v>
      </c>
      <c r="F71" s="11">
        <v>92.581683999999996</v>
      </c>
      <c r="G71" s="12">
        <v>4.8099999999999997E-2</v>
      </c>
      <c r="H71" s="26"/>
    </row>
    <row r="72" spans="1:9" ht="12.75" customHeight="1" x14ac:dyDescent="0.2">
      <c r="C72" s="15" t="s">
        <v>144</v>
      </c>
      <c r="D72" s="15"/>
      <c r="E72" s="15"/>
      <c r="F72" s="16">
        <f>SUM(F71:F71)</f>
        <v>92.581683999999996</v>
      </c>
      <c r="G72" s="17">
        <f>SUM(G71:G71)</f>
        <v>4.8099999999999997E-2</v>
      </c>
      <c r="H72" s="27"/>
      <c r="I72" s="28"/>
    </row>
    <row r="73" spans="1:9" ht="12.75" customHeight="1" x14ac:dyDescent="0.2">
      <c r="F73" s="11"/>
      <c r="G73" s="12"/>
      <c r="H73" s="26"/>
    </row>
    <row r="74" spans="1:9" ht="12.75" customHeight="1" x14ac:dyDescent="0.2">
      <c r="C74" s="13" t="s">
        <v>150</v>
      </c>
      <c r="F74" s="11"/>
      <c r="G74" s="12"/>
      <c r="H74" s="26"/>
    </row>
    <row r="75" spans="1:9" ht="12.75" customHeight="1" x14ac:dyDescent="0.2">
      <c r="C75" s="13" t="s">
        <v>151</v>
      </c>
      <c r="F75" s="11">
        <v>7.0074550000000002</v>
      </c>
      <c r="G75" s="12">
        <v>3.9000000000000003E-3</v>
      </c>
      <c r="H75" s="26"/>
    </row>
    <row r="76" spans="1:9" ht="12.75" customHeight="1" x14ac:dyDescent="0.2">
      <c r="C76" s="15" t="s">
        <v>144</v>
      </c>
      <c r="D76" s="15"/>
      <c r="E76" s="15"/>
      <c r="F76" s="16">
        <f>SUM(F75:F75)</f>
        <v>7.0074550000000002</v>
      </c>
      <c r="G76" s="17">
        <f>SUM(G75:G75)</f>
        <v>3.9000000000000003E-3</v>
      </c>
      <c r="H76" s="27"/>
      <c r="I76" s="28"/>
    </row>
    <row r="77" spans="1:9" ht="12.75" customHeight="1" x14ac:dyDescent="0.2">
      <c r="C77" s="18" t="s">
        <v>152</v>
      </c>
      <c r="D77" s="18"/>
      <c r="E77" s="18"/>
      <c r="F77" s="19">
        <f>SUM(F47,F53,F60,F69,F72,F76)</f>
        <v>1924.387974</v>
      </c>
      <c r="G77" s="20">
        <f>SUM(G47,G53,G60,G69,G72,G76)</f>
        <v>1</v>
      </c>
      <c r="H77" s="29"/>
      <c r="I77" s="30"/>
    </row>
    <row r="78" spans="1:9" ht="12.75" customHeight="1" x14ac:dyDescent="0.2"/>
    <row r="79" spans="1:9" ht="12.75" customHeight="1" x14ac:dyDescent="0.2">
      <c r="C79" s="13" t="s">
        <v>554</v>
      </c>
    </row>
    <row r="80" spans="1:9" ht="12.75" customHeight="1" x14ac:dyDescent="0.2">
      <c r="C80" s="13" t="s">
        <v>555</v>
      </c>
      <c r="F80" s="11"/>
    </row>
    <row r="81" spans="3:4" ht="12.75" customHeight="1" x14ac:dyDescent="0.2">
      <c r="C81" s="13"/>
    </row>
    <row r="82" spans="3:4" ht="12.75" customHeight="1" x14ac:dyDescent="0.2">
      <c r="C82" s="56" t="s">
        <v>564</v>
      </c>
      <c r="D82" s="57">
        <v>20.6952</v>
      </c>
    </row>
    <row r="83" spans="3:4" ht="12.75" customHeight="1" x14ac:dyDescent="0.2">
      <c r="C83" s="56" t="s">
        <v>567</v>
      </c>
      <c r="D83" s="59">
        <v>1787.18</v>
      </c>
    </row>
    <row r="84" spans="3:4" ht="12.75" customHeight="1" x14ac:dyDescent="0.2">
      <c r="C84" s="56" t="s">
        <v>568</v>
      </c>
      <c r="D84" s="59">
        <v>3.0527000000000002</v>
      </c>
    </row>
    <row r="85" spans="3:4" ht="12.75" customHeight="1" x14ac:dyDescent="0.2">
      <c r="C85" s="58" t="s">
        <v>569</v>
      </c>
      <c r="D85" s="60">
        <v>8.6400000000000005E-2</v>
      </c>
    </row>
    <row r="86" spans="3:4" ht="12.75" customHeight="1" x14ac:dyDescent="0.2"/>
    <row r="87" spans="3:4" ht="12.75" customHeight="1" x14ac:dyDescent="0.2"/>
    <row r="88" spans="3:4" ht="12.75" customHeight="1" x14ac:dyDescent="0.2"/>
    <row r="89" spans="3:4" ht="12.75" customHeight="1" x14ac:dyDescent="0.2"/>
    <row r="90" spans="3:4" ht="12.75" customHeight="1" x14ac:dyDescent="0.2"/>
    <row r="91" spans="3:4" ht="12.75" customHeight="1" x14ac:dyDescent="0.2"/>
    <row r="92" spans="3:4" ht="12.75" customHeight="1" x14ac:dyDescent="0.2"/>
    <row r="93" spans="3:4" ht="12.75" customHeight="1" x14ac:dyDescent="0.2"/>
    <row r="94" spans="3:4" ht="12.75" customHeight="1" x14ac:dyDescent="0.2"/>
    <row r="95" spans="3:4" ht="12.75" customHeight="1" x14ac:dyDescent="0.2"/>
    <row r="96" spans="3: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27" sqref="D27:D29"/>
    </sheetView>
  </sheetViews>
  <sheetFormatPr defaultColWidth="9.140625" defaultRowHeight="12.75" x14ac:dyDescent="0.2"/>
  <cols>
    <col min="1" max="1" width="7.5703125" customWidth="1"/>
    <col min="2" max="2" width="13.8554687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3.85546875" style="23" customWidth="1"/>
  </cols>
  <sheetData>
    <row r="1" spans="1:12" ht="18.75" x14ac:dyDescent="0.2">
      <c r="A1" s="1"/>
      <c r="B1" s="1"/>
      <c r="C1" s="54" t="s">
        <v>320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F7" s="11"/>
      <c r="G7" s="12"/>
      <c r="H7" s="26"/>
      <c r="J7" s="14" t="s">
        <v>16</v>
      </c>
      <c r="K7" s="14" t="s">
        <v>17</v>
      </c>
    </row>
    <row r="8" spans="1:12" ht="12.75" customHeight="1" x14ac:dyDescent="0.2">
      <c r="C8" s="13" t="s">
        <v>291</v>
      </c>
      <c r="F8" s="11"/>
      <c r="G8" s="12"/>
      <c r="H8" s="26"/>
      <c r="J8" s="12" t="s">
        <v>203</v>
      </c>
      <c r="K8" s="12">
        <v>0.94720000000000004</v>
      </c>
    </row>
    <row r="9" spans="1:12" ht="12.75" customHeight="1" x14ac:dyDescent="0.2">
      <c r="A9">
        <v>1</v>
      </c>
      <c r="B9" t="s">
        <v>295</v>
      </c>
      <c r="C9" t="s">
        <v>294</v>
      </c>
      <c r="D9" t="s">
        <v>203</v>
      </c>
      <c r="E9">
        <v>254000000</v>
      </c>
      <c r="F9" s="11">
        <v>2681.9225000000001</v>
      </c>
      <c r="G9" s="12">
        <v>0.57229999999999992</v>
      </c>
      <c r="H9" s="26"/>
      <c r="J9" s="12" t="s">
        <v>87</v>
      </c>
      <c r="K9" s="12">
        <v>5.28E-2</v>
      </c>
    </row>
    <row r="10" spans="1:12" ht="12.75" customHeight="1" x14ac:dyDescent="0.2">
      <c r="A10">
        <v>2</v>
      </c>
      <c r="B10" t="s">
        <v>315</v>
      </c>
      <c r="C10" t="s">
        <v>314</v>
      </c>
      <c r="D10" t="s">
        <v>203</v>
      </c>
      <c r="E10">
        <v>40000000</v>
      </c>
      <c r="F10" s="11">
        <v>432.54520000000002</v>
      </c>
      <c r="G10" s="12">
        <v>9.2300000000000007E-2</v>
      </c>
      <c r="H10" s="26"/>
      <c r="J10" s="12"/>
      <c r="K10" s="12"/>
    </row>
    <row r="11" spans="1:12" ht="12.75" customHeight="1" x14ac:dyDescent="0.2">
      <c r="A11">
        <v>3</v>
      </c>
      <c r="B11" t="s">
        <v>322</v>
      </c>
      <c r="C11" t="s">
        <v>321</v>
      </c>
      <c r="D11" t="s">
        <v>203</v>
      </c>
      <c r="E11">
        <v>35000000</v>
      </c>
      <c r="F11" s="11">
        <v>357.98</v>
      </c>
      <c r="G11" s="12">
        <v>7.6399999999999996E-2</v>
      </c>
      <c r="H11" s="26"/>
    </row>
    <row r="12" spans="1:12" ht="12.75" customHeight="1" x14ac:dyDescent="0.2">
      <c r="A12">
        <v>4</v>
      </c>
      <c r="B12" t="s">
        <v>293</v>
      </c>
      <c r="C12" t="s">
        <v>292</v>
      </c>
      <c r="D12" t="s">
        <v>203</v>
      </c>
      <c r="E12">
        <v>32000000</v>
      </c>
      <c r="F12" s="11">
        <v>325.98399999999998</v>
      </c>
      <c r="G12" s="12">
        <v>6.9599999999999995E-2</v>
      </c>
      <c r="H12" s="26"/>
    </row>
    <row r="13" spans="1:12" ht="12.75" customHeight="1" x14ac:dyDescent="0.2">
      <c r="A13">
        <v>5</v>
      </c>
      <c r="B13" t="s">
        <v>324</v>
      </c>
      <c r="C13" t="s">
        <v>323</v>
      </c>
      <c r="D13" t="s">
        <v>203</v>
      </c>
      <c r="E13">
        <v>25000000</v>
      </c>
      <c r="F13" s="11">
        <v>268.22050000000002</v>
      </c>
      <c r="G13" s="12">
        <v>5.7200000000000001E-2</v>
      </c>
      <c r="H13" s="26"/>
    </row>
    <row r="14" spans="1:12" ht="12.75" customHeight="1" x14ac:dyDescent="0.2">
      <c r="A14">
        <v>6</v>
      </c>
      <c r="B14" t="s">
        <v>297</v>
      </c>
      <c r="C14" t="s">
        <v>296</v>
      </c>
      <c r="D14" t="s">
        <v>203</v>
      </c>
      <c r="E14">
        <v>24000000</v>
      </c>
      <c r="F14" s="11">
        <v>245.50800000000001</v>
      </c>
      <c r="G14" s="12">
        <v>5.2400000000000002E-2</v>
      </c>
      <c r="H14" s="26"/>
    </row>
    <row r="15" spans="1:12" ht="12.75" customHeight="1" x14ac:dyDescent="0.2">
      <c r="A15">
        <v>7</v>
      </c>
      <c r="B15" t="s">
        <v>326</v>
      </c>
      <c r="C15" t="s">
        <v>325</v>
      </c>
      <c r="D15" t="s">
        <v>203</v>
      </c>
      <c r="E15">
        <v>12000000</v>
      </c>
      <c r="F15" s="11">
        <v>126.336</v>
      </c>
      <c r="G15" s="12">
        <v>2.7000000000000003E-2</v>
      </c>
      <c r="H15" s="26"/>
    </row>
    <row r="16" spans="1:12" ht="12.75" customHeight="1" x14ac:dyDescent="0.2">
      <c r="C16" s="15" t="s">
        <v>144</v>
      </c>
      <c r="D16" s="15"/>
      <c r="E16" s="15"/>
      <c r="F16" s="16">
        <f>SUM(F9:F15)</f>
        <v>4438.4962000000005</v>
      </c>
      <c r="G16" s="17">
        <f>SUM(G9:G15)</f>
        <v>0.94720000000000004</v>
      </c>
      <c r="H16" s="27"/>
      <c r="I16" s="28"/>
    </row>
    <row r="17" spans="3:9" ht="12.75" customHeight="1" x14ac:dyDescent="0.2">
      <c r="F17" s="11"/>
      <c r="G17" s="12"/>
      <c r="H17" s="26"/>
    </row>
    <row r="18" spans="3:9" ht="12.75" customHeight="1" x14ac:dyDescent="0.2">
      <c r="C18" s="13" t="s">
        <v>149</v>
      </c>
      <c r="F18" s="11">
        <v>204.765669</v>
      </c>
      <c r="G18" s="12">
        <v>4.3700000000000003E-2</v>
      </c>
      <c r="H18" s="26"/>
    </row>
    <row r="19" spans="3:9" ht="12.75" customHeight="1" x14ac:dyDescent="0.2">
      <c r="C19" s="15" t="s">
        <v>144</v>
      </c>
      <c r="D19" s="15"/>
      <c r="E19" s="15"/>
      <c r="F19" s="16">
        <f>SUM(F18:F18)</f>
        <v>204.765669</v>
      </c>
      <c r="G19" s="17">
        <f>SUM(G18:G18)</f>
        <v>4.3700000000000003E-2</v>
      </c>
      <c r="H19" s="27"/>
      <c r="I19" s="28"/>
    </row>
    <row r="20" spans="3:9" ht="12.75" customHeight="1" x14ac:dyDescent="0.2">
      <c r="F20" s="11"/>
      <c r="G20" s="12"/>
      <c r="H20" s="26"/>
    </row>
    <row r="21" spans="3:9" ht="12.75" customHeight="1" x14ac:dyDescent="0.2">
      <c r="C21" s="13" t="s">
        <v>150</v>
      </c>
      <c r="F21" s="11"/>
      <c r="G21" s="12"/>
      <c r="H21" s="26"/>
    </row>
    <row r="22" spans="3:9" ht="12.75" customHeight="1" x14ac:dyDescent="0.2">
      <c r="C22" s="13" t="s">
        <v>151</v>
      </c>
      <c r="F22" s="11">
        <v>42.999541000000001</v>
      </c>
      <c r="G22" s="12">
        <v>9.1000000000000004E-3</v>
      </c>
      <c r="H22" s="26"/>
    </row>
    <row r="23" spans="3:9" ht="12.75" customHeight="1" x14ac:dyDescent="0.2">
      <c r="C23" s="15" t="s">
        <v>144</v>
      </c>
      <c r="D23" s="15"/>
      <c r="E23" s="15"/>
      <c r="F23" s="16">
        <f>SUM(F22:F22)</f>
        <v>42.999541000000001</v>
      </c>
      <c r="G23" s="17">
        <f>SUM(G22:G22)</f>
        <v>9.1000000000000004E-3</v>
      </c>
      <c r="H23" s="27"/>
      <c r="I23" s="28"/>
    </row>
    <row r="24" spans="3:9" ht="12.75" customHeight="1" x14ac:dyDescent="0.2">
      <c r="C24" s="18" t="s">
        <v>152</v>
      </c>
      <c r="D24" s="18"/>
      <c r="E24" s="18"/>
      <c r="F24" s="19">
        <f>SUM(F16,F19,F23)</f>
        <v>4686.261410000001</v>
      </c>
      <c r="G24" s="20">
        <f>SUM(G16,G19,G23)</f>
        <v>1</v>
      </c>
      <c r="H24" s="29"/>
      <c r="I24" s="30"/>
    </row>
    <row r="25" spans="3:9" ht="12.75" customHeight="1" x14ac:dyDescent="0.2"/>
    <row r="26" spans="3:9" ht="12.75" customHeight="1" x14ac:dyDescent="0.2">
      <c r="C26" s="56" t="s">
        <v>564</v>
      </c>
      <c r="D26" s="57">
        <v>50.208900000000014</v>
      </c>
    </row>
    <row r="27" spans="3:9" ht="12.75" customHeight="1" x14ac:dyDescent="0.2">
      <c r="C27" s="56" t="s">
        <v>567</v>
      </c>
      <c r="D27" s="59">
        <v>4299.63</v>
      </c>
      <c r="F27" s="11"/>
    </row>
    <row r="28" spans="3:9" ht="12.75" customHeight="1" x14ac:dyDescent="0.2">
      <c r="C28" s="56" t="s">
        <v>568</v>
      </c>
      <c r="D28" s="59">
        <v>7.1620999999999997</v>
      </c>
    </row>
    <row r="29" spans="3:9" ht="12.75" customHeight="1" x14ac:dyDescent="0.2">
      <c r="C29" s="58" t="s">
        <v>569</v>
      </c>
      <c r="D29" s="60">
        <v>8.0199999999999994E-2</v>
      </c>
    </row>
    <row r="30" spans="3:9" ht="12.75" customHeight="1" x14ac:dyDescent="0.2">
      <c r="C30" s="13"/>
    </row>
    <row r="31" spans="3:9" ht="12.75" customHeight="1" x14ac:dyDescent="0.2"/>
    <row r="32" spans="3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16" workbookViewId="0">
      <selection activeCell="D43" sqref="D43:D45"/>
    </sheetView>
  </sheetViews>
  <sheetFormatPr defaultColWidth="9.140625" defaultRowHeight="12.75" x14ac:dyDescent="0.2"/>
  <cols>
    <col min="1" max="1" width="7.5703125" customWidth="1"/>
    <col min="2" max="2" width="15.285156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28515625" style="23" customWidth="1"/>
  </cols>
  <sheetData>
    <row r="1" spans="1:12" ht="18.75" x14ac:dyDescent="0.2">
      <c r="A1" s="1"/>
      <c r="B1" s="1"/>
      <c r="C1" s="54" t="s">
        <v>327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287</v>
      </c>
      <c r="C9" t="s">
        <v>174</v>
      </c>
      <c r="D9" t="s">
        <v>206</v>
      </c>
      <c r="E9">
        <v>1000000</v>
      </c>
      <c r="F9" s="11">
        <v>9.8499499999999998</v>
      </c>
      <c r="G9" s="12">
        <v>4.3E-3</v>
      </c>
      <c r="H9" s="41"/>
      <c r="I9" s="37"/>
    </row>
    <row r="10" spans="1:12" ht="12.75" customHeight="1" x14ac:dyDescent="0.2">
      <c r="C10" s="15" t="s">
        <v>144</v>
      </c>
      <c r="D10" s="15"/>
      <c r="E10" s="15"/>
      <c r="F10" s="16">
        <f>SUM(F9:F9)</f>
        <v>9.8499499999999998</v>
      </c>
      <c r="G10" s="17">
        <f>SUM(G9:G9)</f>
        <v>4.3E-3</v>
      </c>
      <c r="H10" s="41"/>
      <c r="I10" s="37"/>
      <c r="J10" s="14" t="s">
        <v>16</v>
      </c>
      <c r="K10" s="14" t="s">
        <v>17</v>
      </c>
    </row>
    <row r="11" spans="1:12" ht="12.75" customHeight="1" x14ac:dyDescent="0.2">
      <c r="F11" s="11"/>
      <c r="G11" s="12"/>
      <c r="H11" s="41"/>
      <c r="I11" s="37"/>
      <c r="J11" s="12" t="s">
        <v>203</v>
      </c>
      <c r="K11" s="12">
        <v>0.67590000000000006</v>
      </c>
    </row>
    <row r="12" spans="1:12" ht="12.75" customHeight="1" x14ac:dyDescent="0.2">
      <c r="F12" s="11"/>
      <c r="G12" s="12"/>
      <c r="H12" s="41"/>
      <c r="I12" s="37"/>
      <c r="J12" s="12" t="s">
        <v>226</v>
      </c>
      <c r="K12" s="12">
        <v>0.19949999999999998</v>
      </c>
    </row>
    <row r="13" spans="1:12" ht="12.75" customHeight="1" x14ac:dyDescent="0.2">
      <c r="C13" s="13" t="s">
        <v>291</v>
      </c>
      <c r="F13" s="11"/>
      <c r="G13" s="12"/>
      <c r="H13" s="41"/>
      <c r="I13" s="37"/>
      <c r="J13" s="12" t="s">
        <v>307</v>
      </c>
      <c r="K13" s="12">
        <v>5.4199999999999998E-2</v>
      </c>
    </row>
    <row r="14" spans="1:12" ht="12.75" customHeight="1" x14ac:dyDescent="0.2">
      <c r="A14">
        <v>2</v>
      </c>
      <c r="B14" t="s">
        <v>295</v>
      </c>
      <c r="C14" t="s">
        <v>294</v>
      </c>
      <c r="D14" t="s">
        <v>203</v>
      </c>
      <c r="E14">
        <v>104000000</v>
      </c>
      <c r="F14" s="11">
        <v>1098.1099999999999</v>
      </c>
      <c r="G14" s="12">
        <v>0.48330000000000001</v>
      </c>
      <c r="H14" s="41"/>
      <c r="I14" s="37"/>
      <c r="J14" s="12" t="s">
        <v>207</v>
      </c>
      <c r="K14" s="12">
        <v>3.5299999999999998E-2</v>
      </c>
    </row>
    <row r="15" spans="1:12" ht="12.75" customHeight="1" x14ac:dyDescent="0.2">
      <c r="A15">
        <v>3</v>
      </c>
      <c r="B15" t="s">
        <v>322</v>
      </c>
      <c r="C15" t="s">
        <v>321</v>
      </c>
      <c r="D15" t="s">
        <v>203</v>
      </c>
      <c r="E15">
        <v>15000000</v>
      </c>
      <c r="F15" s="11">
        <v>153.41999999999999</v>
      </c>
      <c r="G15" s="12">
        <v>6.7500000000000004E-2</v>
      </c>
      <c r="H15" s="41"/>
      <c r="I15" s="37"/>
      <c r="J15" s="12" t="s">
        <v>328</v>
      </c>
      <c r="K15" s="12">
        <v>1.32E-2</v>
      </c>
    </row>
    <row r="16" spans="1:12" ht="12.75" customHeight="1" x14ac:dyDescent="0.2">
      <c r="A16">
        <v>4</v>
      </c>
      <c r="B16" t="s">
        <v>326</v>
      </c>
      <c r="C16" t="s">
        <v>325</v>
      </c>
      <c r="D16" t="s">
        <v>203</v>
      </c>
      <c r="E16">
        <v>8000000</v>
      </c>
      <c r="F16" s="11">
        <v>84.224000000000004</v>
      </c>
      <c r="G16" s="12">
        <v>3.7100000000000001E-2</v>
      </c>
      <c r="H16" s="41"/>
      <c r="I16" s="37"/>
      <c r="J16" s="12" t="s">
        <v>206</v>
      </c>
      <c r="K16" s="12">
        <v>4.3E-3</v>
      </c>
    </row>
    <row r="17" spans="1:11" ht="12.75" customHeight="1" x14ac:dyDescent="0.2">
      <c r="A17">
        <v>5</v>
      </c>
      <c r="B17" t="s">
        <v>330</v>
      </c>
      <c r="C17" t="s">
        <v>329</v>
      </c>
      <c r="D17" t="s">
        <v>203</v>
      </c>
      <c r="E17">
        <v>7560000</v>
      </c>
      <c r="F17" s="11">
        <v>81.115397999999999</v>
      </c>
      <c r="G17" s="12">
        <v>3.5699999999999996E-2</v>
      </c>
      <c r="H17" s="41"/>
      <c r="I17" s="37"/>
      <c r="J17" s="12" t="s">
        <v>87</v>
      </c>
      <c r="K17" s="12">
        <v>1.7600000000000001E-2</v>
      </c>
    </row>
    <row r="18" spans="1:11" ht="12.75" customHeight="1" x14ac:dyDescent="0.2">
      <c r="A18">
        <v>6</v>
      </c>
      <c r="B18" t="s">
        <v>332</v>
      </c>
      <c r="C18" t="s">
        <v>331</v>
      </c>
      <c r="D18" t="s">
        <v>203</v>
      </c>
      <c r="E18">
        <v>7100000</v>
      </c>
      <c r="F18" s="11">
        <v>72.489082999999994</v>
      </c>
      <c r="G18" s="12">
        <v>3.1899999999999998E-2</v>
      </c>
      <c r="H18" s="41"/>
      <c r="I18" s="37"/>
      <c r="J18" s="12"/>
      <c r="K18" s="12"/>
    </row>
    <row r="19" spans="1:11" ht="12.75" customHeight="1" x14ac:dyDescent="0.2">
      <c r="A19">
        <v>7</v>
      </c>
      <c r="B19" t="s">
        <v>324</v>
      </c>
      <c r="C19" t="s">
        <v>323</v>
      </c>
      <c r="D19" t="s">
        <v>203</v>
      </c>
      <c r="E19">
        <v>4330000</v>
      </c>
      <c r="F19" s="11">
        <v>46.455790999999998</v>
      </c>
      <c r="G19" s="12">
        <v>2.0400000000000001E-2</v>
      </c>
      <c r="H19" s="41"/>
      <c r="I19" s="37"/>
    </row>
    <row r="20" spans="1:11" ht="12.75" customHeight="1" x14ac:dyDescent="0.2">
      <c r="C20" s="15" t="s">
        <v>144</v>
      </c>
      <c r="D20" s="15"/>
      <c r="E20" s="15"/>
      <c r="F20" s="16">
        <f>SUM(F14:F19)</f>
        <v>1535.8142719999998</v>
      </c>
      <c r="G20" s="17">
        <f>SUM(G14:G19)</f>
        <v>0.67589999999999995</v>
      </c>
      <c r="H20" s="41"/>
      <c r="I20" s="37"/>
    </row>
    <row r="21" spans="1:11" ht="12.75" customHeight="1" x14ac:dyDescent="0.2">
      <c r="F21" s="11"/>
      <c r="G21" s="12"/>
      <c r="H21" s="41"/>
      <c r="I21" s="37"/>
    </row>
    <row r="22" spans="1:11" ht="12.75" customHeight="1" x14ac:dyDescent="0.2">
      <c r="C22" s="13" t="s">
        <v>298</v>
      </c>
      <c r="F22" s="11"/>
      <c r="G22" s="12"/>
      <c r="H22" s="41"/>
      <c r="I22" s="37"/>
    </row>
    <row r="23" spans="1:11" ht="12.75" customHeight="1" x14ac:dyDescent="0.2">
      <c r="C23" s="13" t="s">
        <v>10</v>
      </c>
      <c r="F23" s="11"/>
      <c r="G23" s="12"/>
      <c r="H23" s="41"/>
      <c r="I23" s="37"/>
    </row>
    <row r="24" spans="1:11" ht="12.75" customHeight="1" x14ac:dyDescent="0.2">
      <c r="A24">
        <v>8</v>
      </c>
      <c r="B24" t="s">
        <v>334</v>
      </c>
      <c r="C24" t="s">
        <v>333</v>
      </c>
      <c r="D24" t="s">
        <v>226</v>
      </c>
      <c r="E24">
        <v>30000000</v>
      </c>
      <c r="F24" s="11">
        <v>318.64800000000002</v>
      </c>
      <c r="G24" s="12">
        <v>0.14019999999999999</v>
      </c>
      <c r="H24" s="41"/>
      <c r="I24" s="37"/>
    </row>
    <row r="25" spans="1:11" ht="12.75" customHeight="1" x14ac:dyDescent="0.2">
      <c r="A25">
        <v>9</v>
      </c>
      <c r="B25" t="s">
        <v>302</v>
      </c>
      <c r="C25" t="s">
        <v>561</v>
      </c>
      <c r="D25" t="s">
        <v>226</v>
      </c>
      <c r="E25">
        <v>13000000</v>
      </c>
      <c r="F25" s="11">
        <v>134.85342</v>
      </c>
      <c r="G25" s="12">
        <v>5.9299999999999999E-2</v>
      </c>
      <c r="H25" s="41"/>
      <c r="I25" s="37"/>
    </row>
    <row r="26" spans="1:11" ht="12.75" customHeight="1" x14ac:dyDescent="0.2">
      <c r="A26">
        <v>10</v>
      </c>
      <c r="B26" t="s">
        <v>335</v>
      </c>
      <c r="C26" t="s">
        <v>561</v>
      </c>
      <c r="D26" t="s">
        <v>307</v>
      </c>
      <c r="E26">
        <v>12000000</v>
      </c>
      <c r="F26" s="11">
        <v>123.12912</v>
      </c>
      <c r="G26" s="12">
        <v>5.4199999999999998E-2</v>
      </c>
      <c r="H26" s="41"/>
      <c r="I26" s="37"/>
    </row>
    <row r="27" spans="1:11" ht="12.75" customHeight="1" x14ac:dyDescent="0.2">
      <c r="A27">
        <v>11</v>
      </c>
      <c r="B27" t="s">
        <v>303</v>
      </c>
      <c r="C27" t="s">
        <v>230</v>
      </c>
      <c r="D27" t="s">
        <v>207</v>
      </c>
      <c r="E27">
        <v>8000000</v>
      </c>
      <c r="F27" s="11">
        <v>80.273679999999999</v>
      </c>
      <c r="G27" s="12">
        <v>3.5299999999999998E-2</v>
      </c>
      <c r="H27" s="41"/>
      <c r="I27" s="37"/>
    </row>
    <row r="28" spans="1:11" ht="12.75" customHeight="1" x14ac:dyDescent="0.2">
      <c r="A28">
        <v>12</v>
      </c>
      <c r="B28" t="s">
        <v>337</v>
      </c>
      <c r="C28" t="s">
        <v>336</v>
      </c>
      <c r="D28" t="s">
        <v>328</v>
      </c>
      <c r="E28">
        <v>3000000</v>
      </c>
      <c r="F28" s="11">
        <v>30.077909999999999</v>
      </c>
      <c r="G28" s="12">
        <v>1.32E-2</v>
      </c>
      <c r="H28" s="41"/>
      <c r="I28" s="37"/>
    </row>
    <row r="29" spans="1:11" ht="12.75" customHeight="1" x14ac:dyDescent="0.2">
      <c r="C29" s="15" t="s">
        <v>144</v>
      </c>
      <c r="D29" s="15"/>
      <c r="E29" s="15"/>
      <c r="F29" s="16">
        <f>SUM(F24:F28)</f>
        <v>686.9821300000001</v>
      </c>
      <c r="G29" s="17">
        <f>SUM(G24:G28)</f>
        <v>0.30219999999999997</v>
      </c>
      <c r="H29" s="41"/>
      <c r="I29" s="37"/>
    </row>
    <row r="30" spans="1:11" ht="12.75" customHeight="1" x14ac:dyDescent="0.2">
      <c r="F30" s="11"/>
      <c r="G30" s="12"/>
      <c r="H30" s="41"/>
      <c r="I30" s="37"/>
    </row>
    <row r="31" spans="1:11" ht="12.75" customHeight="1" x14ac:dyDescent="0.2">
      <c r="C31" s="13" t="s">
        <v>149</v>
      </c>
      <c r="F31" s="11">
        <v>17.745940000000001</v>
      </c>
      <c r="G31" s="12">
        <v>7.8000000000000005E-3</v>
      </c>
      <c r="H31" s="41"/>
      <c r="I31" s="37"/>
    </row>
    <row r="32" spans="1:11" ht="12.75" customHeight="1" x14ac:dyDescent="0.2">
      <c r="C32" s="15" t="s">
        <v>144</v>
      </c>
      <c r="D32" s="15"/>
      <c r="E32" s="15"/>
      <c r="F32" s="16">
        <f>SUM(F31:F31)</f>
        <v>17.745940000000001</v>
      </c>
      <c r="G32" s="17">
        <f>SUM(G31:G31)</f>
        <v>7.8000000000000005E-3</v>
      </c>
      <c r="H32" s="41"/>
      <c r="I32" s="37"/>
    </row>
    <row r="33" spans="3:9" ht="12.75" customHeight="1" x14ac:dyDescent="0.2">
      <c r="F33" s="11"/>
      <c r="G33" s="12"/>
      <c r="H33" s="41"/>
      <c r="I33" s="37"/>
    </row>
    <row r="34" spans="3:9" ht="12.75" customHeight="1" x14ac:dyDescent="0.2">
      <c r="C34" s="13" t="s">
        <v>150</v>
      </c>
      <c r="F34" s="11"/>
      <c r="G34" s="12"/>
      <c r="H34" s="41"/>
      <c r="I34" s="37"/>
    </row>
    <row r="35" spans="3:9" ht="12.75" customHeight="1" x14ac:dyDescent="0.2">
      <c r="C35" s="13" t="s">
        <v>151</v>
      </c>
      <c r="F35" s="11">
        <v>21.817931000000002</v>
      </c>
      <c r="G35" s="12">
        <v>9.7999999999999997E-3</v>
      </c>
      <c r="H35" s="41"/>
      <c r="I35" s="37"/>
    </row>
    <row r="36" spans="3:9" ht="12.75" customHeight="1" x14ac:dyDescent="0.2">
      <c r="C36" s="15" t="s">
        <v>144</v>
      </c>
      <c r="D36" s="15"/>
      <c r="E36" s="15"/>
      <c r="F36" s="16">
        <f>SUM(F35:F35)</f>
        <v>21.817931000000002</v>
      </c>
      <c r="G36" s="17">
        <f>SUM(G35:G35)</f>
        <v>9.7999999999999997E-3</v>
      </c>
      <c r="H36" s="41"/>
      <c r="I36" s="37"/>
    </row>
    <row r="37" spans="3:9" ht="12.75" customHeight="1" x14ac:dyDescent="0.2">
      <c r="C37" s="18" t="s">
        <v>152</v>
      </c>
      <c r="D37" s="18"/>
      <c r="E37" s="18"/>
      <c r="F37" s="19">
        <f>SUM(F10,F20,F29,F32,F36)</f>
        <v>2272.2102229999996</v>
      </c>
      <c r="G37" s="20">
        <f>SUM(G10,G20,G29,G32,G36)</f>
        <v>1</v>
      </c>
      <c r="H37" s="41"/>
      <c r="I37" s="37"/>
    </row>
    <row r="38" spans="3:9" ht="12.75" customHeight="1" x14ac:dyDescent="0.2">
      <c r="F38" s="40"/>
      <c r="H38" s="41"/>
      <c r="I38" s="37"/>
    </row>
    <row r="39" spans="3:9" ht="12.75" customHeight="1" x14ac:dyDescent="0.2">
      <c r="C39" s="31" t="s">
        <v>554</v>
      </c>
      <c r="E39" s="44"/>
      <c r="H39" s="27"/>
      <c r="I39" s="28"/>
    </row>
    <row r="40" spans="3:9" ht="12.75" customHeight="1" x14ac:dyDescent="0.2">
      <c r="C40" s="31" t="s">
        <v>555</v>
      </c>
      <c r="E40" s="44"/>
      <c r="F40" s="11"/>
      <c r="H40" s="29"/>
      <c r="I40" s="30"/>
    </row>
    <row r="41" spans="3:9" ht="12.75" customHeight="1" x14ac:dyDescent="0.2">
      <c r="C41" s="13"/>
    </row>
    <row r="42" spans="3:9" ht="12.75" customHeight="1" x14ac:dyDescent="0.2">
      <c r="C42" s="56" t="s">
        <v>564</v>
      </c>
      <c r="D42" s="57">
        <v>22.053899999999999</v>
      </c>
    </row>
    <row r="43" spans="3:9" ht="12.75" customHeight="1" x14ac:dyDescent="0.2">
      <c r="C43" s="56" t="s">
        <v>567</v>
      </c>
      <c r="D43" s="59">
        <v>5065.74</v>
      </c>
    </row>
    <row r="44" spans="3:9" ht="12.75" customHeight="1" x14ac:dyDescent="0.2">
      <c r="C44" s="56" t="s">
        <v>568</v>
      </c>
      <c r="D44" s="59">
        <v>6.3276000000000003</v>
      </c>
    </row>
    <row r="45" spans="3:9" ht="12.75" customHeight="1" x14ac:dyDescent="0.2">
      <c r="C45" s="58" t="s">
        <v>569</v>
      </c>
      <c r="D45" s="60">
        <v>8.7400000000000005E-2</v>
      </c>
    </row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19" workbookViewId="0">
      <selection activeCell="D58" sqref="D58:D60"/>
    </sheetView>
  </sheetViews>
  <sheetFormatPr defaultColWidth="9.140625" defaultRowHeight="12.75" x14ac:dyDescent="0.2"/>
  <cols>
    <col min="1" max="1" width="7.5703125" customWidth="1"/>
    <col min="2" max="2" width="15.425781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41" customWidth="1"/>
    <col min="9" max="9" width="15" style="23" customWidth="1"/>
    <col min="10" max="10" width="17.85546875" customWidth="1"/>
    <col min="11" max="11" width="8.85546875" customWidth="1"/>
    <col min="12" max="12" width="15.42578125" style="23" customWidth="1"/>
  </cols>
  <sheetData>
    <row r="1" spans="1:12" ht="18.75" x14ac:dyDescent="0.2">
      <c r="A1" s="1"/>
      <c r="B1" s="1"/>
      <c r="C1" s="54" t="s">
        <v>338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42"/>
      <c r="I4" s="25"/>
      <c r="L4" s="53"/>
    </row>
    <row r="5" spans="1:12" ht="12.75" customHeight="1" x14ac:dyDescent="0.2">
      <c r="F5" s="11"/>
      <c r="G5" s="12"/>
    </row>
    <row r="6" spans="1:12" ht="12.75" customHeight="1" x14ac:dyDescent="0.2">
      <c r="F6" s="11"/>
      <c r="G6" s="12"/>
    </row>
    <row r="7" spans="1:12" ht="12.75" customHeight="1" x14ac:dyDescent="0.2">
      <c r="C7" s="13" t="s">
        <v>148</v>
      </c>
      <c r="F7" s="11"/>
      <c r="G7" s="12"/>
    </row>
    <row r="8" spans="1:12" ht="12.75" customHeight="1" x14ac:dyDescent="0.2">
      <c r="C8" s="13" t="s">
        <v>284</v>
      </c>
      <c r="F8" s="11"/>
      <c r="G8" s="12"/>
    </row>
    <row r="9" spans="1:12" ht="12.75" customHeight="1" x14ac:dyDescent="0.2">
      <c r="A9">
        <v>1</v>
      </c>
      <c r="B9" t="s">
        <v>340</v>
      </c>
      <c r="C9" t="s">
        <v>174</v>
      </c>
      <c r="D9" t="s">
        <v>339</v>
      </c>
      <c r="E9">
        <v>2000000000</v>
      </c>
      <c r="F9" s="11">
        <v>19760.22</v>
      </c>
      <c r="G9" s="12">
        <v>6.9099999999999995E-2</v>
      </c>
      <c r="I9" s="37"/>
    </row>
    <row r="10" spans="1:12" ht="12.75" customHeight="1" x14ac:dyDescent="0.2">
      <c r="A10">
        <v>2</v>
      </c>
      <c r="B10" t="s">
        <v>341</v>
      </c>
      <c r="C10" t="s">
        <v>285</v>
      </c>
      <c r="D10" t="s">
        <v>339</v>
      </c>
      <c r="E10">
        <v>2000000000</v>
      </c>
      <c r="F10" s="11">
        <v>19754.560000000001</v>
      </c>
      <c r="G10" s="12">
        <v>6.9099999999999995E-2</v>
      </c>
      <c r="I10" s="37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342</v>
      </c>
      <c r="C11" t="s">
        <v>103</v>
      </c>
      <c r="D11" t="s">
        <v>339</v>
      </c>
      <c r="E11">
        <v>1950000000</v>
      </c>
      <c r="F11" s="11">
        <v>19264.868999999999</v>
      </c>
      <c r="G11" s="12">
        <v>6.7400000000000002E-2</v>
      </c>
      <c r="I11" s="37"/>
      <c r="J11" s="12" t="s">
        <v>339</v>
      </c>
      <c r="K11" s="12">
        <v>0.4335</v>
      </c>
    </row>
    <row r="12" spans="1:12" ht="12.75" customHeight="1" x14ac:dyDescent="0.2">
      <c r="A12">
        <v>4</v>
      </c>
      <c r="B12" t="s">
        <v>343</v>
      </c>
      <c r="C12" t="s">
        <v>11</v>
      </c>
      <c r="D12" t="s">
        <v>339</v>
      </c>
      <c r="E12">
        <v>1000000000</v>
      </c>
      <c r="F12" s="11">
        <v>9887.11</v>
      </c>
      <c r="G12" s="12">
        <v>3.4599999999999999E-2</v>
      </c>
      <c r="I12" s="37"/>
      <c r="J12" s="12" t="s">
        <v>206</v>
      </c>
      <c r="K12" s="12">
        <v>0.17219999999999999</v>
      </c>
    </row>
    <row r="13" spans="1:12" ht="12.75" customHeight="1" x14ac:dyDescent="0.2">
      <c r="A13">
        <v>5</v>
      </c>
      <c r="B13" t="s">
        <v>345</v>
      </c>
      <c r="C13" t="s">
        <v>556</v>
      </c>
      <c r="D13" t="s">
        <v>339</v>
      </c>
      <c r="E13">
        <v>1000000000</v>
      </c>
      <c r="F13" s="11">
        <v>9883.2199999999993</v>
      </c>
      <c r="G13" s="12">
        <v>3.4599999999999999E-2</v>
      </c>
      <c r="I13" s="37"/>
      <c r="J13" s="12" t="s">
        <v>344</v>
      </c>
      <c r="K13" s="12">
        <v>0.16269999999999998</v>
      </c>
    </row>
    <row r="14" spans="1:12" ht="12.75" customHeight="1" x14ac:dyDescent="0.2">
      <c r="A14">
        <v>6</v>
      </c>
      <c r="B14" t="s">
        <v>348</v>
      </c>
      <c r="C14" t="s">
        <v>346</v>
      </c>
      <c r="D14" t="s">
        <v>206</v>
      </c>
      <c r="E14">
        <v>1000000000</v>
      </c>
      <c r="F14" s="11">
        <v>9880.26</v>
      </c>
      <c r="G14" s="12">
        <v>3.4599999999999999E-2</v>
      </c>
      <c r="I14" s="37"/>
      <c r="J14" s="12" t="s">
        <v>347</v>
      </c>
      <c r="K14" s="12">
        <v>0.14710000000000001</v>
      </c>
    </row>
    <row r="15" spans="1:12" ht="12.75" customHeight="1" x14ac:dyDescent="0.2">
      <c r="A15">
        <v>7</v>
      </c>
      <c r="B15" t="s">
        <v>349</v>
      </c>
      <c r="C15" t="s">
        <v>346</v>
      </c>
      <c r="D15" t="s">
        <v>339</v>
      </c>
      <c r="E15">
        <v>239000000</v>
      </c>
      <c r="F15" s="11">
        <v>2362.99539</v>
      </c>
      <c r="G15" s="12">
        <v>8.3000000000000001E-3</v>
      </c>
      <c r="I15" s="37"/>
      <c r="J15" s="12" t="s">
        <v>203</v>
      </c>
      <c r="K15" s="12">
        <v>0.13200000000000001</v>
      </c>
    </row>
    <row r="16" spans="1:12" ht="12.75" customHeight="1" x14ac:dyDescent="0.2">
      <c r="A16">
        <v>8</v>
      </c>
      <c r="B16" t="s">
        <v>351</v>
      </c>
      <c r="C16" t="s">
        <v>350</v>
      </c>
      <c r="D16" t="s">
        <v>339</v>
      </c>
      <c r="E16">
        <v>99000000</v>
      </c>
      <c r="F16" s="11">
        <v>974.30948999999998</v>
      </c>
      <c r="G16" s="12">
        <v>3.4000000000000002E-3</v>
      </c>
      <c r="I16" s="37"/>
      <c r="J16" s="12" t="s">
        <v>87</v>
      </c>
      <c r="K16" s="12">
        <v>-4.7500000000000001E-2</v>
      </c>
    </row>
    <row r="17" spans="1:11" ht="12.75" customHeight="1" x14ac:dyDescent="0.2">
      <c r="C17" s="15" t="s">
        <v>144</v>
      </c>
      <c r="D17" s="15"/>
      <c r="E17" s="15"/>
      <c r="F17" s="16">
        <f>SUM(F9:F16)</f>
        <v>91767.543879999983</v>
      </c>
      <c r="G17" s="17">
        <f>SUM(G9:G16)</f>
        <v>0.3211</v>
      </c>
      <c r="I17" s="37"/>
      <c r="J17" s="12"/>
      <c r="K17" s="12"/>
    </row>
    <row r="18" spans="1:11" ht="12.75" customHeight="1" x14ac:dyDescent="0.2">
      <c r="F18" s="11"/>
      <c r="G18" s="12"/>
      <c r="I18" s="37"/>
    </row>
    <row r="19" spans="1:11" ht="12.75" customHeight="1" x14ac:dyDescent="0.2">
      <c r="C19" s="13" t="s">
        <v>352</v>
      </c>
      <c r="F19" s="11"/>
      <c r="G19" s="12"/>
      <c r="I19" s="37"/>
    </row>
    <row r="20" spans="1:11" ht="12.75" customHeight="1" x14ac:dyDescent="0.2">
      <c r="A20">
        <v>9</v>
      </c>
      <c r="B20" t="s">
        <v>354</v>
      </c>
      <c r="C20" t="s">
        <v>353</v>
      </c>
      <c r="D20" t="s">
        <v>206</v>
      </c>
      <c r="E20">
        <v>2000000000</v>
      </c>
      <c r="F20" s="11">
        <v>19749.66</v>
      </c>
      <c r="G20" s="12">
        <v>6.9099999999999995E-2</v>
      </c>
      <c r="I20" s="37"/>
    </row>
    <row r="21" spans="1:11" ht="12.75" customHeight="1" x14ac:dyDescent="0.2">
      <c r="A21">
        <v>10</v>
      </c>
      <c r="B21" t="s">
        <v>356</v>
      </c>
      <c r="C21" t="s">
        <v>355</v>
      </c>
      <c r="D21" t="s">
        <v>339</v>
      </c>
      <c r="E21">
        <v>2000000000</v>
      </c>
      <c r="F21" s="11">
        <v>19748.8</v>
      </c>
      <c r="G21" s="12">
        <v>6.9099999999999995E-2</v>
      </c>
      <c r="I21" s="37"/>
    </row>
    <row r="22" spans="1:11" ht="12.75" customHeight="1" x14ac:dyDescent="0.2">
      <c r="A22">
        <v>11</v>
      </c>
      <c r="B22" t="s">
        <v>357</v>
      </c>
      <c r="C22" t="s">
        <v>316</v>
      </c>
      <c r="D22" t="s">
        <v>347</v>
      </c>
      <c r="E22">
        <v>1500000000</v>
      </c>
      <c r="F22" s="11">
        <v>14921.94</v>
      </c>
      <c r="G22" s="12">
        <v>5.2199999999999996E-2</v>
      </c>
      <c r="I22" s="37"/>
    </row>
    <row r="23" spans="1:11" ht="12.75" customHeight="1" x14ac:dyDescent="0.2">
      <c r="A23">
        <v>12</v>
      </c>
      <c r="B23" t="s">
        <v>359</v>
      </c>
      <c r="C23" t="s">
        <v>358</v>
      </c>
      <c r="D23" t="s">
        <v>339</v>
      </c>
      <c r="E23">
        <v>1500000000</v>
      </c>
      <c r="F23" s="11">
        <v>14870.655000000001</v>
      </c>
      <c r="G23" s="12">
        <v>5.2000000000000005E-2</v>
      </c>
      <c r="I23" s="37"/>
    </row>
    <row r="24" spans="1:11" ht="12.75" customHeight="1" x14ac:dyDescent="0.2">
      <c r="A24">
        <v>13</v>
      </c>
      <c r="B24" t="s">
        <v>361</v>
      </c>
      <c r="C24" t="s">
        <v>360</v>
      </c>
      <c r="D24" t="s">
        <v>347</v>
      </c>
      <c r="E24">
        <v>1000000000</v>
      </c>
      <c r="F24" s="11">
        <v>9873.24</v>
      </c>
      <c r="G24" s="12">
        <v>3.4500000000000003E-2</v>
      </c>
      <c r="I24" s="37"/>
    </row>
    <row r="25" spans="1:11" ht="12.75" customHeight="1" x14ac:dyDescent="0.2">
      <c r="A25">
        <v>14</v>
      </c>
      <c r="B25" t="s">
        <v>363</v>
      </c>
      <c r="C25" t="s">
        <v>362</v>
      </c>
      <c r="D25" t="s">
        <v>206</v>
      </c>
      <c r="E25">
        <v>1000000000</v>
      </c>
      <c r="F25" s="11">
        <v>9866.7800000000007</v>
      </c>
      <c r="G25" s="12">
        <v>3.4500000000000003E-2</v>
      </c>
      <c r="I25" s="37"/>
    </row>
    <row r="26" spans="1:11" ht="12.75" customHeight="1" x14ac:dyDescent="0.2">
      <c r="A26">
        <v>15</v>
      </c>
      <c r="B26" t="s">
        <v>365</v>
      </c>
      <c r="C26" t="s">
        <v>364</v>
      </c>
      <c r="D26" t="s">
        <v>347</v>
      </c>
      <c r="E26">
        <v>1000000000</v>
      </c>
      <c r="F26" s="11">
        <v>9866.75</v>
      </c>
      <c r="G26" s="12">
        <v>3.4500000000000003E-2</v>
      </c>
      <c r="I26" s="37"/>
    </row>
    <row r="27" spans="1:11" ht="12.75" customHeight="1" x14ac:dyDescent="0.2">
      <c r="A27">
        <v>16</v>
      </c>
      <c r="B27" t="s">
        <v>366</v>
      </c>
      <c r="C27" t="s">
        <v>561</v>
      </c>
      <c r="D27" t="s">
        <v>347</v>
      </c>
      <c r="E27">
        <v>750000000</v>
      </c>
      <c r="F27" s="11">
        <v>7396.0725000000002</v>
      </c>
      <c r="G27" s="12">
        <v>2.5899999999999999E-2</v>
      </c>
      <c r="I27" s="37"/>
    </row>
    <row r="28" spans="1:11" ht="12.75" customHeight="1" x14ac:dyDescent="0.2">
      <c r="A28">
        <v>17</v>
      </c>
      <c r="B28" t="s">
        <v>368</v>
      </c>
      <c r="C28" t="s">
        <v>367</v>
      </c>
      <c r="D28" t="s">
        <v>206</v>
      </c>
      <c r="E28">
        <v>530000000</v>
      </c>
      <c r="F28" s="11">
        <v>5236.5855000000001</v>
      </c>
      <c r="G28" s="12">
        <v>1.83E-2</v>
      </c>
      <c r="I28" s="37"/>
    </row>
    <row r="29" spans="1:11" ht="12.75" customHeight="1" x14ac:dyDescent="0.2">
      <c r="A29">
        <v>18</v>
      </c>
      <c r="B29" t="s">
        <v>370</v>
      </c>
      <c r="C29" t="s">
        <v>369</v>
      </c>
      <c r="D29" t="s">
        <v>339</v>
      </c>
      <c r="E29">
        <v>500000000</v>
      </c>
      <c r="F29" s="11">
        <v>4958.01</v>
      </c>
      <c r="G29" s="12">
        <v>1.7299999999999999E-2</v>
      </c>
      <c r="I29" s="37"/>
    </row>
    <row r="30" spans="1:11" ht="12.75" customHeight="1" x14ac:dyDescent="0.2">
      <c r="A30">
        <v>19</v>
      </c>
      <c r="B30" t="s">
        <v>371</v>
      </c>
      <c r="C30" t="s">
        <v>367</v>
      </c>
      <c r="D30" t="s">
        <v>206</v>
      </c>
      <c r="E30">
        <v>450000000</v>
      </c>
      <c r="F30" s="11">
        <v>4489.4340000000002</v>
      </c>
      <c r="G30" s="12">
        <v>1.5700000000000002E-2</v>
      </c>
      <c r="I30" s="37"/>
    </row>
    <row r="31" spans="1:11" ht="12.75" customHeight="1" x14ac:dyDescent="0.2">
      <c r="A31">
        <v>20</v>
      </c>
      <c r="B31" t="s">
        <v>373</v>
      </c>
      <c r="C31" t="s">
        <v>558</v>
      </c>
      <c r="D31" t="s">
        <v>339</v>
      </c>
      <c r="E31">
        <v>250000000</v>
      </c>
      <c r="F31" s="11">
        <v>2471.9025000000001</v>
      </c>
      <c r="G31" s="12">
        <v>8.6E-3</v>
      </c>
      <c r="I31" s="37"/>
    </row>
    <row r="32" spans="1:11" ht="12.75" customHeight="1" x14ac:dyDescent="0.2">
      <c r="C32" s="15" t="s">
        <v>144</v>
      </c>
      <c r="D32" s="15"/>
      <c r="E32" s="15"/>
      <c r="F32" s="16">
        <f>SUM(F20:F31)</f>
        <v>123449.82949999999</v>
      </c>
      <c r="G32" s="17">
        <f>SUM(G20:G31)</f>
        <v>0.43169999999999992</v>
      </c>
      <c r="I32" s="37"/>
    </row>
    <row r="33" spans="1:12" ht="12.75" customHeight="1" x14ac:dyDescent="0.2">
      <c r="F33" s="11"/>
      <c r="G33" s="12"/>
      <c r="I33" s="37"/>
    </row>
    <row r="34" spans="1:12" ht="12.75" customHeight="1" x14ac:dyDescent="0.2">
      <c r="C34" s="13" t="s">
        <v>288</v>
      </c>
      <c r="F34" s="11"/>
      <c r="G34" s="12"/>
      <c r="I34" s="37"/>
    </row>
    <row r="35" spans="1:12" ht="12.75" customHeight="1" x14ac:dyDescent="0.2">
      <c r="A35">
        <v>21</v>
      </c>
      <c r="B35" t="s">
        <v>375</v>
      </c>
      <c r="C35" t="s">
        <v>374</v>
      </c>
      <c r="D35" t="s">
        <v>203</v>
      </c>
      <c r="E35">
        <v>2012575000</v>
      </c>
      <c r="F35" s="11">
        <v>19842.781954999999</v>
      </c>
      <c r="G35" s="12">
        <v>6.9400000000000003E-2</v>
      </c>
      <c r="I35" s="37"/>
    </row>
    <row r="36" spans="1:12" ht="12.75" customHeight="1" x14ac:dyDescent="0.2">
      <c r="A36">
        <v>22</v>
      </c>
      <c r="B36" t="s">
        <v>290</v>
      </c>
      <c r="C36" t="s">
        <v>289</v>
      </c>
      <c r="D36" t="s">
        <v>203</v>
      </c>
      <c r="E36">
        <v>1818725000</v>
      </c>
      <c r="F36" s="11">
        <v>17903.419776999999</v>
      </c>
      <c r="G36" s="12">
        <v>6.2600000000000003E-2</v>
      </c>
      <c r="I36" s="37"/>
    </row>
    <row r="37" spans="1:12" ht="12.75" customHeight="1" x14ac:dyDescent="0.2">
      <c r="C37" s="15" t="s">
        <v>144</v>
      </c>
      <c r="D37" s="15"/>
      <c r="E37" s="15"/>
      <c r="F37" s="16">
        <f>SUM(F35:F36)</f>
        <v>37746.201732000001</v>
      </c>
      <c r="G37" s="17">
        <f>SUM(G35:G36)</f>
        <v>0.13200000000000001</v>
      </c>
      <c r="I37" s="37"/>
    </row>
    <row r="38" spans="1:12" ht="12.75" customHeight="1" x14ac:dyDescent="0.2">
      <c r="F38" s="11"/>
      <c r="G38" s="12"/>
      <c r="I38" s="37"/>
    </row>
    <row r="39" spans="1:12" ht="12.75" customHeight="1" x14ac:dyDescent="0.2">
      <c r="C39" s="13" t="s">
        <v>376</v>
      </c>
      <c r="F39" s="11"/>
      <c r="G39" s="12"/>
      <c r="I39" s="37"/>
    </row>
    <row r="40" spans="1:12" ht="12.75" customHeight="1" x14ac:dyDescent="0.2">
      <c r="A40">
        <v>23</v>
      </c>
      <c r="B40" t="s">
        <v>378</v>
      </c>
      <c r="C40" t="s">
        <v>377</v>
      </c>
      <c r="D40" t="s">
        <v>344</v>
      </c>
      <c r="E40">
        <v>2000000000</v>
      </c>
      <c r="F40" s="11">
        <v>20000</v>
      </c>
      <c r="G40" s="12">
        <v>7.0000000000000007E-2</v>
      </c>
      <c r="I40" s="37"/>
    </row>
    <row r="41" spans="1:12" ht="12.75" customHeight="1" x14ac:dyDescent="0.2">
      <c r="A41">
        <v>24</v>
      </c>
      <c r="B41" t="s">
        <v>379</v>
      </c>
      <c r="C41" t="s">
        <v>68</v>
      </c>
      <c r="D41" t="s">
        <v>344</v>
      </c>
      <c r="E41">
        <v>1500000000</v>
      </c>
      <c r="F41" s="11">
        <v>15000</v>
      </c>
      <c r="G41" s="12">
        <v>5.2499999999999998E-2</v>
      </c>
      <c r="I41" s="37"/>
    </row>
    <row r="42" spans="1:12" ht="12.75" customHeight="1" x14ac:dyDescent="0.2">
      <c r="A42">
        <v>25</v>
      </c>
      <c r="B42" t="s">
        <v>380</v>
      </c>
      <c r="C42" t="s">
        <v>68</v>
      </c>
      <c r="D42" t="s">
        <v>344</v>
      </c>
      <c r="E42">
        <v>1000000000</v>
      </c>
      <c r="F42" s="11">
        <v>10000</v>
      </c>
      <c r="G42" s="12">
        <v>3.5000000000000003E-2</v>
      </c>
      <c r="I42" s="37"/>
    </row>
    <row r="43" spans="1:12" ht="12.75" customHeight="1" x14ac:dyDescent="0.2">
      <c r="A43">
        <v>26</v>
      </c>
      <c r="B43" t="s">
        <v>381</v>
      </c>
      <c r="C43" t="s">
        <v>68</v>
      </c>
      <c r="D43" t="s">
        <v>344</v>
      </c>
      <c r="E43">
        <v>150000000</v>
      </c>
      <c r="F43" s="11">
        <v>1500</v>
      </c>
      <c r="G43" s="12">
        <v>5.1999999999999998E-3</v>
      </c>
      <c r="I43" s="37"/>
    </row>
    <row r="44" spans="1:12" ht="12.75" customHeight="1" x14ac:dyDescent="0.2">
      <c r="C44" s="15" t="s">
        <v>144</v>
      </c>
      <c r="D44" s="15"/>
      <c r="E44" s="15"/>
      <c r="F44" s="16">
        <f>SUM(F40:F43)</f>
        <v>46500</v>
      </c>
      <c r="G44" s="17">
        <f>SUM(G40:G43)</f>
        <v>0.16270000000000001</v>
      </c>
      <c r="I44" s="37"/>
    </row>
    <row r="45" spans="1:12" s="32" customFormat="1" ht="12.75" customHeight="1" x14ac:dyDescent="0.2">
      <c r="C45" s="33"/>
      <c r="D45" s="33"/>
      <c r="E45" s="33"/>
      <c r="F45" s="34"/>
      <c r="G45" s="35"/>
      <c r="H45" s="41"/>
      <c r="I45" s="37"/>
      <c r="L45" s="23"/>
    </row>
    <row r="46" spans="1:12" s="32" customFormat="1" ht="12.75" customHeight="1" x14ac:dyDescent="0.2">
      <c r="A46"/>
      <c r="B46"/>
      <c r="C46" s="13" t="s">
        <v>149</v>
      </c>
      <c r="D46"/>
      <c r="E46"/>
      <c r="F46" s="11">
        <v>9.9139306999999999</v>
      </c>
      <c r="G46" s="12">
        <v>0</v>
      </c>
      <c r="H46" s="41"/>
      <c r="I46" s="37"/>
      <c r="L46" s="23"/>
    </row>
    <row r="47" spans="1:12" s="32" customFormat="1" ht="12.75" customHeight="1" x14ac:dyDescent="0.2">
      <c r="A47"/>
      <c r="B47"/>
      <c r="C47" s="15" t="s">
        <v>144</v>
      </c>
      <c r="D47" s="15"/>
      <c r="E47" s="15"/>
      <c r="F47" s="16">
        <f>SUM(F46:F46)</f>
        <v>9.9139306999999999</v>
      </c>
      <c r="G47" s="17">
        <f>SUM(G46:G46)</f>
        <v>0</v>
      </c>
      <c r="H47" s="41"/>
      <c r="I47" s="37"/>
      <c r="L47" s="23"/>
    </row>
    <row r="48" spans="1:12" ht="12.75" customHeight="1" x14ac:dyDescent="0.2">
      <c r="F48" s="11"/>
      <c r="G48" s="12"/>
      <c r="I48" s="37"/>
    </row>
    <row r="49" spans="3:10" ht="12.75" customHeight="1" x14ac:dyDescent="0.2">
      <c r="C49" s="13" t="s">
        <v>150</v>
      </c>
      <c r="F49" s="11"/>
      <c r="G49" s="12"/>
      <c r="I49" s="37"/>
    </row>
    <row r="50" spans="3:10" ht="12.75" customHeight="1" x14ac:dyDescent="0.2">
      <c r="C50" s="13" t="s">
        <v>151</v>
      </c>
      <c r="F50" s="11">
        <v>-13630.741355499966</v>
      </c>
      <c r="G50" s="12">
        <v>-4.7499999999999855E-2</v>
      </c>
      <c r="I50" s="37"/>
      <c r="J50" s="12"/>
    </row>
    <row r="51" spans="3:10" ht="12.75" customHeight="1" x14ac:dyDescent="0.2">
      <c r="C51" s="15" t="s">
        <v>144</v>
      </c>
      <c r="D51" s="15"/>
      <c r="E51" s="15"/>
      <c r="F51" s="16">
        <f>SUM(F50:F50)</f>
        <v>-13630.741355499966</v>
      </c>
      <c r="G51" s="17">
        <f>SUM(G50:G50)</f>
        <v>-4.7499999999999855E-2</v>
      </c>
      <c r="I51" s="37"/>
    </row>
    <row r="52" spans="3:10" ht="12.75" customHeight="1" x14ac:dyDescent="0.2">
      <c r="C52" s="18" t="s">
        <v>152</v>
      </c>
      <c r="D52" s="18"/>
      <c r="E52" s="18"/>
      <c r="F52" s="19">
        <f>SUM(F17,F32,F37,F44,F51,F47)</f>
        <v>285842.74768720003</v>
      </c>
      <c r="G52" s="20">
        <f>SUM(G17,G32,G37,G44,G51,G47)</f>
        <v>1</v>
      </c>
      <c r="H52" s="43"/>
      <c r="I52" s="30"/>
    </row>
    <row r="53" spans="3:10" ht="12.75" customHeight="1" x14ac:dyDescent="0.2"/>
    <row r="54" spans="3:10" ht="12.75" customHeight="1" x14ac:dyDescent="0.2">
      <c r="C54" s="31" t="s">
        <v>554</v>
      </c>
      <c r="F54" s="11"/>
      <c r="G54" s="38"/>
    </row>
    <row r="55" spans="3:10" ht="12.75" customHeight="1" x14ac:dyDescent="0.2">
      <c r="C55" s="31" t="s">
        <v>555</v>
      </c>
      <c r="F55" s="11"/>
      <c r="G55" s="39"/>
    </row>
    <row r="56" spans="3:10" ht="12.75" customHeight="1" x14ac:dyDescent="0.2">
      <c r="C56" s="13"/>
      <c r="F56" s="11"/>
      <c r="G56" s="39"/>
    </row>
    <row r="57" spans="3:10" ht="12.75" customHeight="1" x14ac:dyDescent="0.2">
      <c r="C57" s="56" t="s">
        <v>564</v>
      </c>
      <c r="D57" s="57">
        <v>5190.8496000000005</v>
      </c>
      <c r="F57" s="11"/>
    </row>
    <row r="58" spans="3:10" ht="12.75" customHeight="1" x14ac:dyDescent="0.2">
      <c r="C58" s="56" t="s">
        <v>567</v>
      </c>
      <c r="D58" s="62">
        <v>58.19</v>
      </c>
    </row>
    <row r="59" spans="3:10" ht="12.75" customHeight="1" x14ac:dyDescent="0.2">
      <c r="C59" s="56" t="s">
        <v>568</v>
      </c>
      <c r="D59" s="62">
        <v>0.1573</v>
      </c>
    </row>
    <row r="60" spans="3:10" ht="12.75" customHeight="1" x14ac:dyDescent="0.2">
      <c r="C60" s="58" t="s">
        <v>569</v>
      </c>
      <c r="D60" s="60">
        <v>8.6300000000000002E-2</v>
      </c>
    </row>
    <row r="61" spans="3:10" ht="12.75" customHeight="1" x14ac:dyDescent="0.2"/>
    <row r="62" spans="3:10" ht="12.75" customHeight="1" x14ac:dyDescent="0.2"/>
    <row r="63" spans="3:10" ht="12.75" customHeight="1" x14ac:dyDescent="0.2"/>
    <row r="64" spans="3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37" workbookViewId="0">
      <selection activeCell="D67" sqref="D67:D69"/>
    </sheetView>
  </sheetViews>
  <sheetFormatPr defaultColWidth="9.140625" defaultRowHeight="12.75" x14ac:dyDescent="0.2"/>
  <cols>
    <col min="1" max="1" width="7.5703125" customWidth="1"/>
    <col min="2" max="2" width="15.57031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5703125" style="23" customWidth="1"/>
  </cols>
  <sheetData>
    <row r="1" spans="1:12" ht="18.75" x14ac:dyDescent="0.2">
      <c r="A1" s="1"/>
      <c r="B1" s="1"/>
      <c r="C1" s="54" t="s">
        <v>382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349</v>
      </c>
      <c r="C9" t="s">
        <v>346</v>
      </c>
      <c r="D9" t="s">
        <v>339</v>
      </c>
      <c r="E9">
        <v>761000000</v>
      </c>
      <c r="F9" s="11">
        <v>7524.0146100000002</v>
      </c>
      <c r="G9" s="12">
        <v>7.2000000000000008E-2</v>
      </c>
      <c r="H9" s="26"/>
    </row>
    <row r="10" spans="1:12" ht="12.75" customHeight="1" x14ac:dyDescent="0.2">
      <c r="A10">
        <v>2</v>
      </c>
      <c r="B10" t="s">
        <v>383</v>
      </c>
      <c r="C10" t="s">
        <v>333</v>
      </c>
      <c r="D10" t="s">
        <v>339</v>
      </c>
      <c r="E10">
        <v>470000000</v>
      </c>
      <c r="F10" s="11">
        <v>4349.9111000000003</v>
      </c>
      <c r="G10" s="12">
        <v>4.1599999999999998E-2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384</v>
      </c>
      <c r="C11" t="s">
        <v>285</v>
      </c>
      <c r="D11" t="s">
        <v>339</v>
      </c>
      <c r="E11">
        <v>250000000</v>
      </c>
      <c r="F11" s="11">
        <v>2454.6774999999998</v>
      </c>
      <c r="G11" s="12">
        <v>2.35E-2</v>
      </c>
      <c r="H11" s="26"/>
      <c r="J11" s="12" t="s">
        <v>339</v>
      </c>
      <c r="K11" s="12">
        <v>0.3236</v>
      </c>
    </row>
    <row r="12" spans="1:12" ht="12.75" customHeight="1" x14ac:dyDescent="0.2">
      <c r="A12">
        <v>4</v>
      </c>
      <c r="B12" t="s">
        <v>385</v>
      </c>
      <c r="C12" t="s">
        <v>350</v>
      </c>
      <c r="D12" t="s">
        <v>206</v>
      </c>
      <c r="E12">
        <v>250000000</v>
      </c>
      <c r="F12" s="11">
        <v>2312.8649999999998</v>
      </c>
      <c r="G12" s="12">
        <v>2.2099999999999998E-2</v>
      </c>
      <c r="H12" s="26"/>
      <c r="J12" s="12" t="s">
        <v>206</v>
      </c>
      <c r="K12" s="12">
        <v>0.14599999999999999</v>
      </c>
    </row>
    <row r="13" spans="1:12" ht="12.75" customHeight="1" x14ac:dyDescent="0.2">
      <c r="A13">
        <v>5</v>
      </c>
      <c r="B13" t="s">
        <v>312</v>
      </c>
      <c r="C13" t="s">
        <v>257</v>
      </c>
      <c r="D13" t="s">
        <v>206</v>
      </c>
      <c r="E13">
        <v>235000000</v>
      </c>
      <c r="F13" s="11">
        <v>2310.5012000000002</v>
      </c>
      <c r="G13" s="12">
        <v>2.2099999999999998E-2</v>
      </c>
      <c r="H13" s="26"/>
      <c r="J13" s="12" t="s">
        <v>347</v>
      </c>
      <c r="K13" s="12">
        <v>0.1394</v>
      </c>
    </row>
    <row r="14" spans="1:12" ht="12.75" customHeight="1" x14ac:dyDescent="0.2">
      <c r="A14">
        <v>6</v>
      </c>
      <c r="B14" t="s">
        <v>287</v>
      </c>
      <c r="C14" t="s">
        <v>174</v>
      </c>
      <c r="D14" t="s">
        <v>206</v>
      </c>
      <c r="E14">
        <v>194000000</v>
      </c>
      <c r="F14" s="11">
        <v>1910.8903</v>
      </c>
      <c r="G14" s="12">
        <v>1.83E-2</v>
      </c>
      <c r="H14" s="26"/>
      <c r="J14" s="12" t="s">
        <v>386</v>
      </c>
      <c r="K14" s="12">
        <v>7.1800000000000003E-2</v>
      </c>
    </row>
    <row r="15" spans="1:12" ht="12.75" customHeight="1" x14ac:dyDescent="0.2">
      <c r="A15">
        <v>7</v>
      </c>
      <c r="B15" t="s">
        <v>286</v>
      </c>
      <c r="C15" t="s">
        <v>285</v>
      </c>
      <c r="D15" t="s">
        <v>206</v>
      </c>
      <c r="E15">
        <v>140000000</v>
      </c>
      <c r="F15" s="11">
        <v>1376.7768000000001</v>
      </c>
      <c r="G15" s="12">
        <v>1.32E-2</v>
      </c>
      <c r="H15" s="26"/>
      <c r="J15" s="12" t="s">
        <v>344</v>
      </c>
      <c r="K15" s="12">
        <v>6.2199999999999998E-2</v>
      </c>
    </row>
    <row r="16" spans="1:12" ht="12.75" customHeight="1" x14ac:dyDescent="0.2">
      <c r="A16">
        <v>8</v>
      </c>
      <c r="B16" t="s">
        <v>351</v>
      </c>
      <c r="C16" t="s">
        <v>350</v>
      </c>
      <c r="D16" t="s">
        <v>339</v>
      </c>
      <c r="E16">
        <v>15000000</v>
      </c>
      <c r="F16" s="11">
        <v>147.62264999999999</v>
      </c>
      <c r="G16" s="12">
        <v>1.4000000000000002E-3</v>
      </c>
      <c r="H16" s="26"/>
      <c r="J16" s="12" t="s">
        <v>207</v>
      </c>
      <c r="K16" s="12">
        <v>5.7500000000000002E-2</v>
      </c>
    </row>
    <row r="17" spans="1:11" ht="12.75" customHeight="1" x14ac:dyDescent="0.2">
      <c r="C17" s="15" t="s">
        <v>144</v>
      </c>
      <c r="D17" s="15"/>
      <c r="E17" s="15"/>
      <c r="F17" s="16">
        <f>SUM(F9:F16)</f>
        <v>22387.259159999998</v>
      </c>
      <c r="G17" s="17">
        <f>SUM(G9:G16)</f>
        <v>0.21420000000000003</v>
      </c>
      <c r="H17" s="27"/>
      <c r="I17" s="28"/>
      <c r="J17" s="12" t="s">
        <v>387</v>
      </c>
      <c r="K17" s="12">
        <v>4.6600000000000003E-2</v>
      </c>
    </row>
    <row r="18" spans="1:11" ht="12.75" customHeight="1" x14ac:dyDescent="0.2">
      <c r="F18" s="11"/>
      <c r="G18" s="12"/>
      <c r="H18" s="26"/>
      <c r="J18" s="12" t="s">
        <v>226</v>
      </c>
      <c r="K18" s="12">
        <v>3.4200000000000001E-2</v>
      </c>
    </row>
    <row r="19" spans="1:11" ht="12.75" customHeight="1" x14ac:dyDescent="0.2">
      <c r="C19" s="13" t="s">
        <v>352</v>
      </c>
      <c r="F19" s="11"/>
      <c r="G19" s="12"/>
      <c r="H19" s="26"/>
      <c r="J19" s="12" t="s">
        <v>328</v>
      </c>
      <c r="K19" s="12">
        <v>1.29E-2</v>
      </c>
    </row>
    <row r="20" spans="1:11" ht="12.75" customHeight="1" x14ac:dyDescent="0.2">
      <c r="A20">
        <v>9</v>
      </c>
      <c r="B20" t="s">
        <v>390</v>
      </c>
      <c r="C20" t="s">
        <v>388</v>
      </c>
      <c r="D20" t="s">
        <v>347</v>
      </c>
      <c r="E20">
        <v>1000000000</v>
      </c>
      <c r="F20" s="11">
        <v>9966.07</v>
      </c>
      <c r="G20" s="12">
        <v>9.5399999999999985E-2</v>
      </c>
      <c r="H20" s="26"/>
      <c r="J20" s="12" t="s">
        <v>389</v>
      </c>
      <c r="K20" s="12">
        <v>4.7999999999999996E-3</v>
      </c>
    </row>
    <row r="21" spans="1:11" ht="12.75" customHeight="1" x14ac:dyDescent="0.2">
      <c r="A21">
        <v>10</v>
      </c>
      <c r="B21" t="s">
        <v>391</v>
      </c>
      <c r="C21" t="s">
        <v>372</v>
      </c>
      <c r="D21" t="s">
        <v>339</v>
      </c>
      <c r="E21">
        <v>750000000</v>
      </c>
      <c r="F21" s="11">
        <v>7335.87</v>
      </c>
      <c r="G21" s="12">
        <v>7.0199999999999999E-2</v>
      </c>
      <c r="H21" s="26"/>
      <c r="J21" s="12" t="s">
        <v>307</v>
      </c>
      <c r="K21" s="12">
        <v>2.8000000000000004E-3</v>
      </c>
    </row>
    <row r="22" spans="1:11" ht="12.75" customHeight="1" x14ac:dyDescent="0.2">
      <c r="A22">
        <v>11</v>
      </c>
      <c r="B22" t="s">
        <v>370</v>
      </c>
      <c r="C22" t="s">
        <v>369</v>
      </c>
      <c r="D22" t="s">
        <v>339</v>
      </c>
      <c r="E22">
        <v>500000000</v>
      </c>
      <c r="F22" s="11">
        <v>4958.01</v>
      </c>
      <c r="G22" s="12">
        <v>4.7400000000000005E-2</v>
      </c>
      <c r="H22" s="26"/>
      <c r="J22" s="12" t="s">
        <v>87</v>
      </c>
      <c r="K22" s="12">
        <v>9.820000000000001E-2</v>
      </c>
    </row>
    <row r="23" spans="1:11" ht="12.75" customHeight="1" x14ac:dyDescent="0.2">
      <c r="A23">
        <v>12</v>
      </c>
      <c r="B23" t="s">
        <v>392</v>
      </c>
      <c r="C23" t="s">
        <v>367</v>
      </c>
      <c r="D23" t="s">
        <v>206</v>
      </c>
      <c r="E23">
        <v>500000000</v>
      </c>
      <c r="F23" s="11">
        <v>4879.665</v>
      </c>
      <c r="G23" s="12">
        <v>4.6699999999999998E-2</v>
      </c>
      <c r="H23" s="26"/>
      <c r="J23" s="12"/>
      <c r="K23" s="12"/>
    </row>
    <row r="24" spans="1:11" ht="12.75" customHeight="1" x14ac:dyDescent="0.2">
      <c r="A24">
        <v>13</v>
      </c>
      <c r="B24" t="s">
        <v>394</v>
      </c>
      <c r="C24" t="s">
        <v>393</v>
      </c>
      <c r="D24" t="s">
        <v>387</v>
      </c>
      <c r="E24">
        <v>500000000</v>
      </c>
      <c r="F24" s="11">
        <v>4874.2</v>
      </c>
      <c r="G24" s="12">
        <v>4.6600000000000003E-2</v>
      </c>
      <c r="H24" s="26"/>
    </row>
    <row r="25" spans="1:11" ht="12.75" customHeight="1" x14ac:dyDescent="0.2">
      <c r="A25">
        <v>14</v>
      </c>
      <c r="B25" t="s">
        <v>395</v>
      </c>
      <c r="C25" t="s">
        <v>278</v>
      </c>
      <c r="D25" t="s">
        <v>339</v>
      </c>
      <c r="E25">
        <v>480000000</v>
      </c>
      <c r="F25" s="11">
        <v>4583.3760000000002</v>
      </c>
      <c r="G25" s="12">
        <v>4.3899999999999995E-2</v>
      </c>
      <c r="H25" s="26"/>
    </row>
    <row r="26" spans="1:11" ht="12.75" customHeight="1" x14ac:dyDescent="0.2">
      <c r="A26">
        <v>15</v>
      </c>
      <c r="B26" t="s">
        <v>397</v>
      </c>
      <c r="C26" t="s">
        <v>396</v>
      </c>
      <c r="D26" t="s">
        <v>339</v>
      </c>
      <c r="E26">
        <v>250000000</v>
      </c>
      <c r="F26" s="11">
        <v>2467.61</v>
      </c>
      <c r="G26" s="12">
        <v>2.3599999999999999E-2</v>
      </c>
      <c r="H26" s="26"/>
    </row>
    <row r="27" spans="1:11" ht="12.75" customHeight="1" x14ac:dyDescent="0.2">
      <c r="A27">
        <v>16</v>
      </c>
      <c r="B27" t="s">
        <v>398</v>
      </c>
      <c r="C27" t="s">
        <v>559</v>
      </c>
      <c r="D27" t="s">
        <v>206</v>
      </c>
      <c r="E27">
        <v>250000000</v>
      </c>
      <c r="F27" s="11">
        <v>2463.1174999999998</v>
      </c>
      <c r="G27" s="12">
        <v>2.3599999999999999E-2</v>
      </c>
      <c r="H27" s="26"/>
    </row>
    <row r="28" spans="1:11" ht="12.75" customHeight="1" x14ac:dyDescent="0.2">
      <c r="A28">
        <v>17</v>
      </c>
      <c r="B28" t="s">
        <v>399</v>
      </c>
      <c r="C28" t="s">
        <v>204</v>
      </c>
      <c r="D28" t="s">
        <v>347</v>
      </c>
      <c r="E28">
        <v>250000000</v>
      </c>
      <c r="F28" s="11">
        <v>2302.33</v>
      </c>
      <c r="G28" s="12">
        <v>2.2000000000000002E-2</v>
      </c>
      <c r="H28" s="26"/>
    </row>
    <row r="29" spans="1:11" ht="12.75" customHeight="1" x14ac:dyDescent="0.2">
      <c r="A29">
        <v>18</v>
      </c>
      <c r="B29" t="s">
        <v>400</v>
      </c>
      <c r="C29" t="s">
        <v>204</v>
      </c>
      <c r="D29" t="s">
        <v>347</v>
      </c>
      <c r="E29">
        <v>250000000</v>
      </c>
      <c r="F29" s="11">
        <v>2294.4850000000001</v>
      </c>
      <c r="G29" s="12">
        <v>2.2000000000000002E-2</v>
      </c>
      <c r="H29" s="26"/>
    </row>
    <row r="30" spans="1:11" ht="12.75" customHeight="1" x14ac:dyDescent="0.2">
      <c r="C30" s="15" t="s">
        <v>144</v>
      </c>
      <c r="D30" s="15"/>
      <c r="E30" s="15"/>
      <c r="F30" s="16">
        <f>SUM(F20:F29)</f>
        <v>46124.733500000002</v>
      </c>
      <c r="G30" s="17">
        <f>SUM(G20:G29)</f>
        <v>0.44140000000000007</v>
      </c>
      <c r="H30" s="27"/>
      <c r="I30" s="28"/>
    </row>
    <row r="31" spans="1:11" ht="12.75" customHeight="1" x14ac:dyDescent="0.2">
      <c r="F31" s="11"/>
      <c r="G31" s="12"/>
      <c r="H31" s="26"/>
    </row>
    <row r="32" spans="1:11" ht="12.75" customHeight="1" x14ac:dyDescent="0.2">
      <c r="F32" s="11"/>
      <c r="G32" s="12"/>
      <c r="H32" s="26"/>
    </row>
    <row r="33" spans="1:9" ht="12.75" customHeight="1" x14ac:dyDescent="0.2">
      <c r="C33" s="13" t="s">
        <v>298</v>
      </c>
      <c r="F33" s="11"/>
      <c r="G33" s="12"/>
      <c r="H33" s="26"/>
    </row>
    <row r="34" spans="1:9" ht="12.75" customHeight="1" x14ac:dyDescent="0.2">
      <c r="C34" s="13" t="s">
        <v>10</v>
      </c>
      <c r="F34" s="11"/>
      <c r="G34" s="12"/>
      <c r="H34" s="26"/>
    </row>
    <row r="35" spans="1:9" ht="12.75" customHeight="1" x14ac:dyDescent="0.2">
      <c r="A35">
        <v>19</v>
      </c>
      <c r="B35" t="s">
        <v>401</v>
      </c>
      <c r="C35" t="s">
        <v>562</v>
      </c>
      <c r="D35" t="s">
        <v>386</v>
      </c>
      <c r="E35">
        <v>750000000</v>
      </c>
      <c r="F35" s="11">
        <v>7502.5050000000001</v>
      </c>
      <c r="G35" s="12">
        <v>7.1800000000000003E-2</v>
      </c>
      <c r="H35" s="26"/>
    </row>
    <row r="36" spans="1:9" ht="12.75" customHeight="1" x14ac:dyDescent="0.2">
      <c r="A36">
        <v>20</v>
      </c>
      <c r="B36" t="s">
        <v>402</v>
      </c>
      <c r="C36" t="s">
        <v>318</v>
      </c>
      <c r="D36" t="s">
        <v>207</v>
      </c>
      <c r="E36">
        <v>240000000</v>
      </c>
      <c r="F36" s="11">
        <v>2443.3368</v>
      </c>
      <c r="G36" s="12">
        <v>2.3399999999999997E-2</v>
      </c>
      <c r="H36" s="26"/>
    </row>
    <row r="37" spans="1:9" ht="12.75" customHeight="1" x14ac:dyDescent="0.2">
      <c r="A37">
        <v>21</v>
      </c>
      <c r="B37" t="s">
        <v>403</v>
      </c>
      <c r="C37" t="s">
        <v>316</v>
      </c>
      <c r="D37" t="s">
        <v>226</v>
      </c>
      <c r="E37">
        <v>230000000</v>
      </c>
      <c r="F37" s="11">
        <v>2366.0652</v>
      </c>
      <c r="G37" s="12">
        <v>2.2599999999999999E-2</v>
      </c>
      <c r="H37" s="26"/>
    </row>
    <row r="38" spans="1:9" ht="12.75" customHeight="1" x14ac:dyDescent="0.2">
      <c r="A38">
        <v>22</v>
      </c>
      <c r="B38" t="s">
        <v>337</v>
      </c>
      <c r="C38" t="s">
        <v>336</v>
      </c>
      <c r="D38" t="s">
        <v>328</v>
      </c>
      <c r="E38">
        <v>134000000</v>
      </c>
      <c r="F38" s="11">
        <v>1343.4799800000001</v>
      </c>
      <c r="G38" s="12">
        <v>1.29E-2</v>
      </c>
      <c r="H38" s="26"/>
    </row>
    <row r="39" spans="1:9" ht="12.75" customHeight="1" x14ac:dyDescent="0.2">
      <c r="A39">
        <v>23</v>
      </c>
      <c r="B39" t="s">
        <v>302</v>
      </c>
      <c r="C39" t="s">
        <v>561</v>
      </c>
      <c r="D39" t="s">
        <v>226</v>
      </c>
      <c r="E39">
        <v>117000000</v>
      </c>
      <c r="F39" s="11">
        <v>1213.6807799999999</v>
      </c>
      <c r="G39" s="12">
        <v>1.1599999999999999E-2</v>
      </c>
      <c r="H39" s="26"/>
    </row>
    <row r="40" spans="1:9" ht="12.75" customHeight="1" x14ac:dyDescent="0.2">
      <c r="A40">
        <v>24</v>
      </c>
      <c r="B40" t="s">
        <v>405</v>
      </c>
      <c r="C40" t="s">
        <v>404</v>
      </c>
      <c r="D40" t="s">
        <v>207</v>
      </c>
      <c r="E40">
        <v>100000000</v>
      </c>
      <c r="F40" s="11">
        <v>1012.3049999999999</v>
      </c>
      <c r="G40" s="12">
        <v>9.7000000000000003E-3</v>
      </c>
      <c r="H40" s="26"/>
    </row>
    <row r="41" spans="1:9" ht="12.75" customHeight="1" x14ac:dyDescent="0.2">
      <c r="A41">
        <v>25</v>
      </c>
      <c r="B41" t="s">
        <v>406</v>
      </c>
      <c r="C41" t="s">
        <v>299</v>
      </c>
      <c r="D41" t="s">
        <v>207</v>
      </c>
      <c r="E41">
        <v>100000000</v>
      </c>
      <c r="F41" s="11">
        <v>1011.417</v>
      </c>
      <c r="G41" s="12">
        <v>9.7000000000000003E-3</v>
      </c>
      <c r="H41" s="26"/>
    </row>
    <row r="42" spans="1:9" ht="12.75" customHeight="1" x14ac:dyDescent="0.2">
      <c r="A42">
        <v>26</v>
      </c>
      <c r="B42" t="s">
        <v>407</v>
      </c>
      <c r="C42" t="s">
        <v>318</v>
      </c>
      <c r="D42" t="s">
        <v>207</v>
      </c>
      <c r="E42">
        <v>50000000</v>
      </c>
      <c r="F42" s="11">
        <v>506.52050000000003</v>
      </c>
      <c r="G42" s="12">
        <v>4.7999999999999996E-3</v>
      </c>
      <c r="H42" s="26"/>
    </row>
    <row r="43" spans="1:9" ht="12.75" customHeight="1" x14ac:dyDescent="0.2">
      <c r="A43">
        <v>27</v>
      </c>
      <c r="B43" t="s">
        <v>300</v>
      </c>
      <c r="C43" t="s">
        <v>299</v>
      </c>
      <c r="D43" t="s">
        <v>207</v>
      </c>
      <c r="E43">
        <v>50000000</v>
      </c>
      <c r="F43" s="11">
        <v>505.54599999999999</v>
      </c>
      <c r="G43" s="12">
        <v>4.7999999999999996E-3</v>
      </c>
      <c r="H43" s="26"/>
    </row>
    <row r="44" spans="1:9" ht="12.75" customHeight="1" x14ac:dyDescent="0.2">
      <c r="A44">
        <v>28</v>
      </c>
      <c r="B44" t="s">
        <v>408</v>
      </c>
      <c r="C44" t="s">
        <v>404</v>
      </c>
      <c r="D44" t="s">
        <v>207</v>
      </c>
      <c r="E44">
        <v>50000000</v>
      </c>
      <c r="F44" s="11">
        <v>500.48599999999999</v>
      </c>
      <c r="G44" s="12">
        <v>4.7999999999999996E-3</v>
      </c>
      <c r="H44" s="26"/>
    </row>
    <row r="45" spans="1:9" ht="12.75" customHeight="1" x14ac:dyDescent="0.2">
      <c r="A45">
        <v>29</v>
      </c>
      <c r="B45" t="s">
        <v>410</v>
      </c>
      <c r="C45" t="s">
        <v>409</v>
      </c>
      <c r="D45" t="s">
        <v>389</v>
      </c>
      <c r="E45">
        <v>50000000</v>
      </c>
      <c r="F45" s="11">
        <v>498.87099999999998</v>
      </c>
      <c r="G45" s="12">
        <v>4.7999999999999996E-3</v>
      </c>
      <c r="H45" s="26"/>
    </row>
    <row r="46" spans="1:9" ht="12.75" customHeight="1" x14ac:dyDescent="0.2">
      <c r="A46">
        <v>30</v>
      </c>
      <c r="B46" t="s">
        <v>411</v>
      </c>
      <c r="C46" t="s">
        <v>557</v>
      </c>
      <c r="D46" t="s">
        <v>307</v>
      </c>
      <c r="E46">
        <v>25000000</v>
      </c>
      <c r="F46" s="11">
        <v>292.87975</v>
      </c>
      <c r="G46" s="12">
        <v>2.8000000000000004E-3</v>
      </c>
      <c r="H46" s="26"/>
    </row>
    <row r="47" spans="1:9" ht="12.75" customHeight="1" x14ac:dyDescent="0.2">
      <c r="A47">
        <v>31</v>
      </c>
      <c r="B47" t="s">
        <v>413</v>
      </c>
      <c r="C47" t="s">
        <v>412</v>
      </c>
      <c r="D47" t="s">
        <v>207</v>
      </c>
      <c r="E47">
        <v>3000000</v>
      </c>
      <c r="F47" s="11">
        <v>30.017040000000001</v>
      </c>
      <c r="G47" s="12">
        <v>2.9999999999999997E-4</v>
      </c>
      <c r="H47" s="26"/>
    </row>
    <row r="48" spans="1:9" ht="12.75" customHeight="1" x14ac:dyDescent="0.2">
      <c r="C48" s="15" t="s">
        <v>144</v>
      </c>
      <c r="D48" s="15"/>
      <c r="E48" s="15"/>
      <c r="F48" s="16">
        <f>SUM(F35:F47)</f>
        <v>19227.110049999996</v>
      </c>
      <c r="G48" s="17">
        <f>SUM(G35:G47)</f>
        <v>0.184</v>
      </c>
      <c r="H48" s="27"/>
      <c r="I48" s="28"/>
    </row>
    <row r="49" spans="1:9" ht="12.75" customHeight="1" x14ac:dyDescent="0.2">
      <c r="F49" s="11"/>
      <c r="G49" s="12"/>
      <c r="H49" s="26"/>
    </row>
    <row r="50" spans="1:9" ht="12.75" customHeight="1" x14ac:dyDescent="0.2">
      <c r="C50" s="13" t="s">
        <v>376</v>
      </c>
      <c r="F50" s="11"/>
      <c r="G50" s="12"/>
      <c r="H50" s="26"/>
    </row>
    <row r="51" spans="1:9" ht="12.75" customHeight="1" x14ac:dyDescent="0.2">
      <c r="A51">
        <v>32</v>
      </c>
      <c r="B51" t="s">
        <v>379</v>
      </c>
      <c r="C51" t="s">
        <v>68</v>
      </c>
      <c r="D51" t="s">
        <v>344</v>
      </c>
      <c r="E51">
        <v>500000000</v>
      </c>
      <c r="F51" s="11">
        <v>5000</v>
      </c>
      <c r="G51" s="12">
        <v>4.7800000000000002E-2</v>
      </c>
      <c r="H51" s="26"/>
    </row>
    <row r="52" spans="1:9" ht="12.75" customHeight="1" x14ac:dyDescent="0.2">
      <c r="A52">
        <v>33</v>
      </c>
      <c r="B52" t="s">
        <v>381</v>
      </c>
      <c r="C52" t="s">
        <v>68</v>
      </c>
      <c r="D52" t="s">
        <v>344</v>
      </c>
      <c r="E52">
        <v>150000000</v>
      </c>
      <c r="F52" s="11">
        <v>1500</v>
      </c>
      <c r="G52" s="12">
        <v>1.44E-2</v>
      </c>
      <c r="H52" s="26"/>
    </row>
    <row r="53" spans="1:9" ht="12.75" customHeight="1" x14ac:dyDescent="0.2">
      <c r="C53" s="15" t="s">
        <v>144</v>
      </c>
      <c r="D53" s="15"/>
      <c r="E53" s="15"/>
      <c r="F53" s="16">
        <f>SUM(F51:F52)</f>
        <v>6500</v>
      </c>
      <c r="G53" s="17">
        <f>SUM(G51:G52)</f>
        <v>6.2200000000000005E-2</v>
      </c>
      <c r="H53" s="27"/>
      <c r="I53" s="28"/>
    </row>
    <row r="54" spans="1:9" ht="12.75" customHeight="1" x14ac:dyDescent="0.2">
      <c r="F54" s="11"/>
      <c r="G54" s="12"/>
      <c r="H54" s="26"/>
    </row>
    <row r="55" spans="1:9" ht="12.75" customHeight="1" x14ac:dyDescent="0.2">
      <c r="C55" s="13" t="s">
        <v>149</v>
      </c>
      <c r="F55" s="11">
        <v>11649.777255999999</v>
      </c>
      <c r="G55" s="12">
        <v>0.1115</v>
      </c>
      <c r="H55" s="26"/>
    </row>
    <row r="56" spans="1:9" ht="12.75" customHeight="1" x14ac:dyDescent="0.2">
      <c r="C56" s="15" t="s">
        <v>144</v>
      </c>
      <c r="D56" s="15"/>
      <c r="E56" s="15"/>
      <c r="F56" s="16">
        <f>SUM(F55:F55)</f>
        <v>11649.777255999999</v>
      </c>
      <c r="G56" s="17">
        <f>SUM(G55:G55)</f>
        <v>0.1115</v>
      </c>
      <c r="H56" s="27"/>
      <c r="I56" s="28"/>
    </row>
    <row r="57" spans="1:9" ht="12.75" customHeight="1" x14ac:dyDescent="0.2">
      <c r="F57" s="11"/>
      <c r="G57" s="12"/>
      <c r="H57" s="26"/>
    </row>
    <row r="58" spans="1:9" ht="12.75" customHeight="1" x14ac:dyDescent="0.2">
      <c r="C58" s="13" t="s">
        <v>150</v>
      </c>
      <c r="F58" s="11"/>
      <c r="G58" s="12"/>
      <c r="H58" s="26"/>
    </row>
    <row r="59" spans="1:9" ht="12.75" customHeight="1" x14ac:dyDescent="0.2">
      <c r="C59" s="13" t="s">
        <v>151</v>
      </c>
      <c r="F59" s="11">
        <v>-1378.7620879999999</v>
      </c>
      <c r="G59" s="12">
        <v>-1.3300000000000001E-2</v>
      </c>
      <c r="H59" s="36"/>
    </row>
    <row r="60" spans="1:9" ht="12.75" customHeight="1" x14ac:dyDescent="0.2">
      <c r="C60" s="15" t="s">
        <v>144</v>
      </c>
      <c r="D60" s="15"/>
      <c r="E60" s="15"/>
      <c r="F60" s="16">
        <f>SUM(F59:F59)</f>
        <v>-1378.7620879999999</v>
      </c>
      <c r="G60" s="17">
        <f>SUM(G59:G59)</f>
        <v>-1.3300000000000001E-2</v>
      </c>
      <c r="H60" s="27"/>
      <c r="I60" s="28"/>
    </row>
    <row r="61" spans="1:9" ht="12.75" customHeight="1" x14ac:dyDescent="0.2">
      <c r="C61" s="18" t="s">
        <v>152</v>
      </c>
      <c r="D61" s="18"/>
      <c r="E61" s="18"/>
      <c r="F61" s="19">
        <f>SUM(F17,F30,F48,F53,F56,F60)</f>
        <v>104510.117878</v>
      </c>
      <c r="G61" s="20">
        <f>SUM(G17,G30,G48,G53,G56,G60)</f>
        <v>1</v>
      </c>
      <c r="H61" s="29"/>
      <c r="I61" s="30"/>
    </row>
    <row r="62" spans="1:9" ht="12.75" customHeight="1" x14ac:dyDescent="0.2"/>
    <row r="63" spans="1:9" ht="12.75" customHeight="1" x14ac:dyDescent="0.2">
      <c r="C63" s="31" t="s">
        <v>554</v>
      </c>
    </row>
    <row r="64" spans="1:9" ht="12.75" customHeight="1" x14ac:dyDescent="0.2">
      <c r="C64" s="31" t="s">
        <v>555</v>
      </c>
      <c r="F64" s="11"/>
    </row>
    <row r="65" spans="3:4" ht="12.75" customHeight="1" x14ac:dyDescent="0.2">
      <c r="C65" s="13"/>
    </row>
    <row r="66" spans="3:4" ht="12.75" customHeight="1" x14ac:dyDescent="0.2">
      <c r="C66" s="56" t="s">
        <v>564</v>
      </c>
      <c r="D66" s="57">
        <v>1328.9354999999998</v>
      </c>
    </row>
    <row r="67" spans="3:4" ht="12.75" customHeight="1" x14ac:dyDescent="0.2">
      <c r="C67" s="56" t="s">
        <v>567</v>
      </c>
      <c r="D67" s="62">
        <v>160.05000000000001</v>
      </c>
    </row>
    <row r="68" spans="3:4" ht="12.75" customHeight="1" x14ac:dyDescent="0.2">
      <c r="C68" s="56" t="s">
        <v>568</v>
      </c>
      <c r="D68" s="62">
        <v>0.3886</v>
      </c>
    </row>
    <row r="69" spans="3:4" ht="12.75" customHeight="1" x14ac:dyDescent="0.2">
      <c r="C69" s="58" t="s">
        <v>569</v>
      </c>
      <c r="D69" s="60">
        <v>9.1399999999999995E-2</v>
      </c>
    </row>
    <row r="70" spans="3:4" ht="12.75" customHeight="1" x14ac:dyDescent="0.2"/>
    <row r="71" spans="3:4" ht="12.75" customHeight="1" x14ac:dyDescent="0.2"/>
    <row r="72" spans="3:4" ht="12.75" customHeight="1" x14ac:dyDescent="0.2"/>
    <row r="73" spans="3:4" ht="12.75" customHeight="1" x14ac:dyDescent="0.2"/>
    <row r="74" spans="3:4" ht="12.75" customHeight="1" x14ac:dyDescent="0.2"/>
    <row r="75" spans="3:4" ht="12.75" customHeight="1" x14ac:dyDescent="0.2"/>
    <row r="76" spans="3:4" ht="12.75" customHeight="1" x14ac:dyDescent="0.2"/>
    <row r="77" spans="3:4" ht="12.75" customHeight="1" x14ac:dyDescent="0.2"/>
    <row r="78" spans="3:4" ht="12.75" customHeight="1" x14ac:dyDescent="0.2"/>
    <row r="79" spans="3:4" ht="12.75" customHeight="1" x14ac:dyDescent="0.2"/>
    <row r="80" spans="3:4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7" workbookViewId="0">
      <selection activeCell="D42" sqref="D42:D44"/>
    </sheetView>
  </sheetViews>
  <sheetFormatPr defaultColWidth="9.140625" defaultRowHeight="12.75" x14ac:dyDescent="0.2"/>
  <cols>
    <col min="1" max="1" width="7.5703125" customWidth="1"/>
    <col min="2" max="2" width="15.285156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28515625" style="23" customWidth="1"/>
  </cols>
  <sheetData>
    <row r="1" spans="1:12" ht="18.75" x14ac:dyDescent="0.2">
      <c r="A1" s="1"/>
      <c r="B1" s="1"/>
      <c r="C1" s="54" t="s">
        <v>414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287</v>
      </c>
      <c r="C9" t="s">
        <v>174</v>
      </c>
      <c r="D9" t="s">
        <v>206</v>
      </c>
      <c r="E9">
        <v>35000000</v>
      </c>
      <c r="F9" s="11">
        <v>344.74824999999998</v>
      </c>
      <c r="G9" s="12">
        <v>7.1199999999999999E-2</v>
      </c>
      <c r="H9" s="26"/>
    </row>
    <row r="10" spans="1:12" ht="12.75" customHeight="1" x14ac:dyDescent="0.2">
      <c r="A10">
        <v>2</v>
      </c>
      <c r="B10" t="s">
        <v>286</v>
      </c>
      <c r="C10" t="s">
        <v>285</v>
      </c>
      <c r="D10" t="s">
        <v>206</v>
      </c>
      <c r="E10">
        <v>30000000</v>
      </c>
      <c r="F10" s="11">
        <v>295.02359999999999</v>
      </c>
      <c r="G10" s="12">
        <v>6.0899999999999996E-2</v>
      </c>
      <c r="H10" s="26"/>
      <c r="J10" s="14" t="s">
        <v>16</v>
      </c>
      <c r="K10" s="14" t="s">
        <v>17</v>
      </c>
    </row>
    <row r="11" spans="1:12" ht="12.75" customHeight="1" x14ac:dyDescent="0.2">
      <c r="C11" s="15" t="s">
        <v>144</v>
      </c>
      <c r="D11" s="15"/>
      <c r="E11" s="15"/>
      <c r="F11" s="16">
        <f>SUM(F9:F10)</f>
        <v>639.77184999999997</v>
      </c>
      <c r="G11" s="17">
        <f>SUM(G9:G10)</f>
        <v>0.1321</v>
      </c>
      <c r="H11" s="27"/>
      <c r="I11" s="28"/>
      <c r="J11" s="12" t="s">
        <v>207</v>
      </c>
      <c r="K11" s="12">
        <v>0.52610000000000001</v>
      </c>
    </row>
    <row r="12" spans="1:12" ht="12.75" customHeight="1" x14ac:dyDescent="0.2">
      <c r="F12" s="11"/>
      <c r="G12" s="12"/>
      <c r="H12" s="26"/>
      <c r="J12" s="12" t="s">
        <v>203</v>
      </c>
      <c r="K12" s="12">
        <v>0.14050000000000001</v>
      </c>
    </row>
    <row r="13" spans="1:12" ht="12.75" customHeight="1" x14ac:dyDescent="0.2">
      <c r="F13" s="11"/>
      <c r="G13" s="12"/>
      <c r="H13" s="26"/>
      <c r="J13" s="12" t="s">
        <v>206</v>
      </c>
      <c r="K13" s="12">
        <v>0.1321</v>
      </c>
    </row>
    <row r="14" spans="1:12" ht="12.75" customHeight="1" x14ac:dyDescent="0.2">
      <c r="C14" s="13" t="s">
        <v>291</v>
      </c>
      <c r="F14" s="11"/>
      <c r="G14" s="12"/>
      <c r="H14" s="27"/>
      <c r="I14" s="28"/>
      <c r="J14" s="12" t="s">
        <v>389</v>
      </c>
      <c r="K14" s="12">
        <v>0.10300000000000001</v>
      </c>
    </row>
    <row r="15" spans="1:12" ht="12.75" customHeight="1" x14ac:dyDescent="0.2">
      <c r="A15">
        <v>3</v>
      </c>
      <c r="B15" t="s">
        <v>416</v>
      </c>
      <c r="C15" t="s">
        <v>415</v>
      </c>
      <c r="D15" t="s">
        <v>203</v>
      </c>
      <c r="E15">
        <v>50000000</v>
      </c>
      <c r="F15" s="11">
        <v>509.2</v>
      </c>
      <c r="G15" s="12">
        <v>0.1051</v>
      </c>
      <c r="H15" s="26"/>
      <c r="J15" s="12" t="s">
        <v>87</v>
      </c>
      <c r="K15" s="12">
        <v>9.8299999999999998E-2</v>
      </c>
    </row>
    <row r="16" spans="1:12" ht="12.75" customHeight="1" x14ac:dyDescent="0.2">
      <c r="A16">
        <v>4</v>
      </c>
      <c r="B16" t="s">
        <v>326</v>
      </c>
      <c r="C16" t="s">
        <v>325</v>
      </c>
      <c r="D16" t="s">
        <v>203</v>
      </c>
      <c r="E16">
        <v>15000000</v>
      </c>
      <c r="F16" s="11">
        <v>157.91999999999999</v>
      </c>
      <c r="G16" s="12">
        <v>3.2599999999999997E-2</v>
      </c>
      <c r="H16" s="26"/>
      <c r="J16" s="12"/>
      <c r="K16" s="12"/>
    </row>
    <row r="17" spans="1:9" ht="12.75" customHeight="1" x14ac:dyDescent="0.2">
      <c r="A17">
        <v>5</v>
      </c>
      <c r="B17" t="s">
        <v>418</v>
      </c>
      <c r="C17" t="s">
        <v>417</v>
      </c>
      <c r="D17" t="s">
        <v>203</v>
      </c>
      <c r="E17">
        <v>1340000</v>
      </c>
      <c r="F17" s="11">
        <v>13.694639</v>
      </c>
      <c r="G17" s="12">
        <v>2.8000000000000004E-3</v>
      </c>
      <c r="H17" s="26"/>
    </row>
    <row r="18" spans="1:9" ht="12.75" customHeight="1" x14ac:dyDescent="0.2">
      <c r="C18" s="15" t="s">
        <v>144</v>
      </c>
      <c r="D18" s="15"/>
      <c r="E18" s="15"/>
      <c r="F18" s="16">
        <f>SUM(F15:F17)</f>
        <v>680.81463900000006</v>
      </c>
      <c r="G18" s="17">
        <f>SUM(G15:G17)</f>
        <v>0.14049999999999999</v>
      </c>
      <c r="H18" s="26"/>
    </row>
    <row r="19" spans="1:9" ht="12.75" customHeight="1" x14ac:dyDescent="0.2">
      <c r="F19" s="11"/>
      <c r="G19" s="12"/>
      <c r="H19" s="26"/>
    </row>
    <row r="20" spans="1:9" ht="12.75" customHeight="1" x14ac:dyDescent="0.2">
      <c r="C20" s="13" t="s">
        <v>298</v>
      </c>
      <c r="F20" s="11"/>
      <c r="G20" s="12"/>
      <c r="H20" s="27"/>
      <c r="I20" s="28"/>
    </row>
    <row r="21" spans="1:9" ht="12.75" customHeight="1" x14ac:dyDescent="0.2">
      <c r="C21" s="13" t="s">
        <v>10</v>
      </c>
      <c r="F21" s="11"/>
      <c r="G21" s="12"/>
      <c r="H21" s="26"/>
    </row>
    <row r="22" spans="1:9" ht="12.75" customHeight="1" x14ac:dyDescent="0.2">
      <c r="A22">
        <v>6</v>
      </c>
      <c r="B22" t="s">
        <v>319</v>
      </c>
      <c r="C22" t="s">
        <v>318</v>
      </c>
      <c r="D22" t="s">
        <v>207</v>
      </c>
      <c r="E22">
        <v>75000000</v>
      </c>
      <c r="F22" s="11">
        <v>758.15774999999996</v>
      </c>
      <c r="G22" s="12">
        <v>0.1565</v>
      </c>
      <c r="H22" s="26"/>
    </row>
    <row r="23" spans="1:9" ht="12.75" customHeight="1" x14ac:dyDescent="0.2">
      <c r="A23">
        <v>7</v>
      </c>
      <c r="B23" t="s">
        <v>419</v>
      </c>
      <c r="C23" t="s">
        <v>318</v>
      </c>
      <c r="D23" t="s">
        <v>207</v>
      </c>
      <c r="E23">
        <v>50000000</v>
      </c>
      <c r="F23" s="11">
        <v>511.649</v>
      </c>
      <c r="G23" s="12">
        <v>0.1056</v>
      </c>
      <c r="H23" s="26"/>
    </row>
    <row r="24" spans="1:9" ht="12.75" customHeight="1" x14ac:dyDescent="0.2">
      <c r="A24">
        <v>8</v>
      </c>
      <c r="B24" t="s">
        <v>420</v>
      </c>
      <c r="C24" t="s">
        <v>404</v>
      </c>
      <c r="D24" t="s">
        <v>207</v>
      </c>
      <c r="E24">
        <v>50000000</v>
      </c>
      <c r="F24" s="11">
        <v>503.71249999999998</v>
      </c>
      <c r="G24" s="12">
        <v>0.10400000000000001</v>
      </c>
      <c r="H24" s="26"/>
    </row>
    <row r="25" spans="1:9" ht="12.75" customHeight="1" x14ac:dyDescent="0.2">
      <c r="A25">
        <v>9</v>
      </c>
      <c r="B25" t="s">
        <v>410</v>
      </c>
      <c r="C25" t="s">
        <v>409</v>
      </c>
      <c r="D25" t="s">
        <v>389</v>
      </c>
      <c r="E25">
        <v>50000000</v>
      </c>
      <c r="F25" s="11">
        <v>498.87099999999998</v>
      </c>
      <c r="G25" s="12">
        <v>0.10300000000000001</v>
      </c>
      <c r="H25" s="26"/>
    </row>
    <row r="26" spans="1:9" ht="12.75" customHeight="1" x14ac:dyDescent="0.2">
      <c r="A26">
        <v>10</v>
      </c>
      <c r="B26" t="s">
        <v>301</v>
      </c>
      <c r="C26" t="s">
        <v>230</v>
      </c>
      <c r="D26" t="s">
        <v>207</v>
      </c>
      <c r="E26">
        <v>45000000</v>
      </c>
      <c r="F26" s="11">
        <v>454.06169999999997</v>
      </c>
      <c r="G26" s="12">
        <v>9.3699999999999992E-2</v>
      </c>
      <c r="H26" s="26"/>
    </row>
    <row r="27" spans="1:9" ht="12.75" customHeight="1" x14ac:dyDescent="0.2">
      <c r="A27">
        <v>11</v>
      </c>
      <c r="B27" t="s">
        <v>303</v>
      </c>
      <c r="C27" t="s">
        <v>230</v>
      </c>
      <c r="D27" t="s">
        <v>207</v>
      </c>
      <c r="E27">
        <v>32000000</v>
      </c>
      <c r="F27" s="11">
        <v>321.09472</v>
      </c>
      <c r="G27" s="12">
        <v>6.6299999999999998E-2</v>
      </c>
      <c r="H27" s="26"/>
    </row>
    <row r="28" spans="1:9" ht="12.75" customHeight="1" x14ac:dyDescent="0.2">
      <c r="C28" s="15" t="s">
        <v>144</v>
      </c>
      <c r="D28" s="15"/>
      <c r="E28" s="15"/>
      <c r="F28" s="16">
        <f>SUM(F22:F27)</f>
        <v>3047.5466699999997</v>
      </c>
      <c r="G28" s="17">
        <f>SUM(G22:G27)</f>
        <v>0.62909999999999999</v>
      </c>
      <c r="H28" s="26"/>
    </row>
    <row r="29" spans="1:9" ht="12.75" customHeight="1" x14ac:dyDescent="0.2">
      <c r="F29" s="11"/>
      <c r="G29" s="12"/>
      <c r="H29" s="26"/>
    </row>
    <row r="30" spans="1:9" ht="12.75" customHeight="1" x14ac:dyDescent="0.2">
      <c r="C30" s="13" t="s">
        <v>149</v>
      </c>
      <c r="F30" s="11">
        <v>283.66531900000001</v>
      </c>
      <c r="G30" s="12">
        <v>5.8600000000000006E-2</v>
      </c>
      <c r="H30" s="27"/>
      <c r="I30" s="28"/>
    </row>
    <row r="31" spans="1:9" ht="12.75" customHeight="1" x14ac:dyDescent="0.2">
      <c r="C31" s="15" t="s">
        <v>144</v>
      </c>
      <c r="D31" s="15"/>
      <c r="E31" s="15"/>
      <c r="F31" s="16">
        <f>SUM(F30:F30)</f>
        <v>283.66531900000001</v>
      </c>
      <c r="G31" s="17">
        <f>SUM(G30:G30)</f>
        <v>5.8600000000000006E-2</v>
      </c>
      <c r="H31" s="26"/>
    </row>
    <row r="32" spans="1:9" ht="12.75" customHeight="1" x14ac:dyDescent="0.2">
      <c r="F32" s="11"/>
      <c r="G32" s="12"/>
      <c r="H32" s="26"/>
    </row>
    <row r="33" spans="3:9" ht="12.75" customHeight="1" x14ac:dyDescent="0.2">
      <c r="C33" s="13" t="s">
        <v>150</v>
      </c>
      <c r="F33" s="11"/>
      <c r="G33" s="12"/>
      <c r="H33" s="27"/>
      <c r="I33" s="28"/>
    </row>
    <row r="34" spans="3:9" ht="12.75" customHeight="1" x14ac:dyDescent="0.2">
      <c r="C34" s="13" t="s">
        <v>151</v>
      </c>
      <c r="F34" s="11">
        <v>192.801649</v>
      </c>
      <c r="G34" s="12">
        <v>3.9699999999999999E-2</v>
      </c>
      <c r="H34" s="26"/>
    </row>
    <row r="35" spans="3:9" ht="12.75" customHeight="1" x14ac:dyDescent="0.2">
      <c r="C35" s="15" t="s">
        <v>144</v>
      </c>
      <c r="D35" s="15"/>
      <c r="E35" s="15"/>
      <c r="F35" s="16">
        <f>SUM(F34:F34)</f>
        <v>192.801649</v>
      </c>
      <c r="G35" s="17">
        <f>SUM(G34:G34)</f>
        <v>3.9699999999999999E-2</v>
      </c>
      <c r="H35" s="26"/>
    </row>
    <row r="36" spans="3:9" ht="12.75" customHeight="1" x14ac:dyDescent="0.2">
      <c r="C36" s="18" t="s">
        <v>152</v>
      </c>
      <c r="D36" s="18"/>
      <c r="E36" s="18"/>
      <c r="F36" s="19">
        <f>SUM(F11,F18,F28,F31,F35)</f>
        <v>4844.6001269999997</v>
      </c>
      <c r="G36" s="20">
        <f>SUM(G11,G18,G28,G31,G35)</f>
        <v>0.99999999999999989</v>
      </c>
      <c r="H36" s="26"/>
    </row>
    <row r="37" spans="3:9" ht="12.75" customHeight="1" x14ac:dyDescent="0.2">
      <c r="H37" s="27"/>
      <c r="I37" s="28"/>
    </row>
    <row r="38" spans="3:9" ht="12.75" customHeight="1" x14ac:dyDescent="0.2">
      <c r="C38" s="31" t="s">
        <v>554</v>
      </c>
      <c r="H38" s="29"/>
      <c r="I38" s="30"/>
    </row>
    <row r="39" spans="3:9" ht="12.75" customHeight="1" x14ac:dyDescent="0.2">
      <c r="C39" s="31" t="s">
        <v>555</v>
      </c>
      <c r="F39" s="11"/>
    </row>
    <row r="40" spans="3:9" ht="12.75" customHeight="1" x14ac:dyDescent="0.2">
      <c r="C40" s="13"/>
    </row>
    <row r="41" spans="3:9" ht="12.75" customHeight="1" x14ac:dyDescent="0.2">
      <c r="C41" s="56" t="s">
        <v>564</v>
      </c>
      <c r="D41" s="57">
        <v>61.321700000000007</v>
      </c>
    </row>
    <row r="42" spans="3:9" ht="12.75" customHeight="1" x14ac:dyDescent="0.2">
      <c r="C42" s="56" t="s">
        <v>567</v>
      </c>
      <c r="D42" s="62">
        <v>1186.05</v>
      </c>
    </row>
    <row r="43" spans="3:9" ht="12.75" customHeight="1" x14ac:dyDescent="0.2">
      <c r="C43" s="56" t="s">
        <v>568</v>
      </c>
      <c r="D43" s="62">
        <v>2.5417000000000001</v>
      </c>
    </row>
    <row r="44" spans="3:9" ht="12.75" customHeight="1" x14ac:dyDescent="0.2">
      <c r="C44" s="58" t="s">
        <v>569</v>
      </c>
      <c r="D44" s="60">
        <v>8.4699999999999998E-2</v>
      </c>
    </row>
    <row r="45" spans="3:9" ht="12.75" customHeight="1" x14ac:dyDescent="0.2"/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10" workbookViewId="0">
      <selection activeCell="D41" sqref="D41:D43"/>
    </sheetView>
  </sheetViews>
  <sheetFormatPr defaultColWidth="9.140625" defaultRowHeight="12.75" x14ac:dyDescent="0.2"/>
  <cols>
    <col min="1" max="1" width="7.5703125" customWidth="1"/>
    <col min="2" max="2" width="15.1406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140625" style="23" customWidth="1"/>
  </cols>
  <sheetData>
    <row r="1" spans="1:12" ht="18.75" x14ac:dyDescent="0.2">
      <c r="A1" s="1"/>
      <c r="B1" s="1"/>
      <c r="C1" s="54" t="s">
        <v>448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383</v>
      </c>
      <c r="C9" t="s">
        <v>333</v>
      </c>
      <c r="D9" t="s">
        <v>339</v>
      </c>
      <c r="E9">
        <v>30000000</v>
      </c>
      <c r="F9" s="11">
        <v>277.65390000000002</v>
      </c>
      <c r="G9" s="12">
        <v>0.12429999999999999</v>
      </c>
      <c r="H9" s="26"/>
    </row>
    <row r="10" spans="1:12" ht="12.75" customHeight="1" x14ac:dyDescent="0.2">
      <c r="C10" s="15" t="s">
        <v>144</v>
      </c>
      <c r="D10" s="15"/>
      <c r="E10" s="15"/>
      <c r="F10" s="16">
        <f>SUM(F9:F9)</f>
        <v>277.65390000000002</v>
      </c>
      <c r="G10" s="17">
        <f>SUM(G9:G9)</f>
        <v>0.12429999999999999</v>
      </c>
      <c r="H10" s="27"/>
      <c r="I10" s="28"/>
      <c r="J10" s="14" t="s">
        <v>16</v>
      </c>
      <c r="K10" s="14" t="s">
        <v>17</v>
      </c>
    </row>
    <row r="11" spans="1:12" ht="12.75" customHeight="1" x14ac:dyDescent="0.2">
      <c r="F11" s="11"/>
      <c r="G11" s="12"/>
      <c r="H11" s="26"/>
      <c r="J11" s="12" t="s">
        <v>207</v>
      </c>
      <c r="K11" s="12">
        <v>0.2535</v>
      </c>
    </row>
    <row r="12" spans="1:12" ht="12.75" customHeight="1" x14ac:dyDescent="0.2">
      <c r="C12" s="13" t="s">
        <v>352</v>
      </c>
      <c r="F12" s="11"/>
      <c r="G12" s="12"/>
      <c r="H12" s="26"/>
      <c r="J12" s="12" t="s">
        <v>339</v>
      </c>
      <c r="K12" s="12">
        <v>0.20980000000000001</v>
      </c>
    </row>
    <row r="13" spans="1:12" ht="12.75" customHeight="1" x14ac:dyDescent="0.2">
      <c r="A13">
        <v>2</v>
      </c>
      <c r="B13" t="s">
        <v>368</v>
      </c>
      <c r="C13" t="s">
        <v>367</v>
      </c>
      <c r="D13" t="s">
        <v>206</v>
      </c>
      <c r="E13">
        <v>20000000</v>
      </c>
      <c r="F13" s="11">
        <v>197.607</v>
      </c>
      <c r="G13" s="12">
        <v>8.8499999999999995E-2</v>
      </c>
      <c r="H13" s="26"/>
      <c r="J13" s="12" t="s">
        <v>226</v>
      </c>
      <c r="K13" s="12">
        <v>0.13849999999999998</v>
      </c>
    </row>
    <row r="14" spans="1:12" ht="12.75" customHeight="1" x14ac:dyDescent="0.2">
      <c r="A14">
        <v>3</v>
      </c>
      <c r="B14" t="s">
        <v>395</v>
      </c>
      <c r="C14" t="s">
        <v>278</v>
      </c>
      <c r="D14" t="s">
        <v>339</v>
      </c>
      <c r="E14">
        <v>20000000</v>
      </c>
      <c r="F14" s="11">
        <v>190.97399999999999</v>
      </c>
      <c r="G14" s="12">
        <v>8.5500000000000007E-2</v>
      </c>
      <c r="H14" s="26"/>
      <c r="J14" s="12" t="s">
        <v>206</v>
      </c>
      <c r="K14" s="12">
        <v>8.8499999999999995E-2</v>
      </c>
    </row>
    <row r="15" spans="1:12" ht="12.75" customHeight="1" x14ac:dyDescent="0.2">
      <c r="C15" s="15" t="s">
        <v>144</v>
      </c>
      <c r="D15" s="15"/>
      <c r="E15" s="15"/>
      <c r="F15" s="16">
        <f>SUM(F13:F14)</f>
        <v>388.58100000000002</v>
      </c>
      <c r="G15" s="17">
        <f>SUM(G13:G14)</f>
        <v>0.17399999999999999</v>
      </c>
      <c r="H15" s="27"/>
      <c r="I15" s="28"/>
      <c r="J15" s="12" t="s">
        <v>328</v>
      </c>
      <c r="K15" s="12">
        <v>5.8299999999999998E-2</v>
      </c>
    </row>
    <row r="16" spans="1:12" ht="12.75" customHeight="1" x14ac:dyDescent="0.2">
      <c r="F16" s="11"/>
      <c r="G16" s="12"/>
      <c r="H16" s="26"/>
      <c r="J16" s="12" t="s">
        <v>87</v>
      </c>
      <c r="K16" s="12">
        <v>0.25140000000000001</v>
      </c>
    </row>
    <row r="17" spans="1:11" ht="12.75" customHeight="1" x14ac:dyDescent="0.2">
      <c r="F17" s="11"/>
      <c r="G17" s="12"/>
      <c r="H17" s="26"/>
      <c r="J17" s="12"/>
      <c r="K17" s="12"/>
    </row>
    <row r="18" spans="1:11" ht="12.75" customHeight="1" x14ac:dyDescent="0.2">
      <c r="C18" s="13" t="s">
        <v>298</v>
      </c>
      <c r="F18" s="11"/>
      <c r="G18" s="12"/>
      <c r="H18" s="27"/>
      <c r="I18" s="28"/>
    </row>
    <row r="19" spans="1:11" ht="12.75" customHeight="1" x14ac:dyDescent="0.2">
      <c r="C19" s="13" t="s">
        <v>10</v>
      </c>
      <c r="F19" s="11"/>
      <c r="G19" s="12"/>
      <c r="H19" s="26"/>
    </row>
    <row r="20" spans="1:11" ht="12.75" customHeight="1" x14ac:dyDescent="0.2">
      <c r="A20">
        <v>4</v>
      </c>
      <c r="B20" t="s">
        <v>301</v>
      </c>
      <c r="C20" t="s">
        <v>230</v>
      </c>
      <c r="D20" t="s">
        <v>207</v>
      </c>
      <c r="E20">
        <v>30000000</v>
      </c>
      <c r="F20" s="11">
        <v>302.70780000000002</v>
      </c>
      <c r="G20" s="12">
        <v>0.13550000000000001</v>
      </c>
      <c r="H20" s="26"/>
    </row>
    <row r="21" spans="1:11" ht="12.75" customHeight="1" x14ac:dyDescent="0.2">
      <c r="A21">
        <v>5</v>
      </c>
      <c r="B21" t="s">
        <v>403</v>
      </c>
      <c r="C21" t="s">
        <v>316</v>
      </c>
      <c r="D21" t="s">
        <v>226</v>
      </c>
      <c r="E21">
        <v>20000000</v>
      </c>
      <c r="F21" s="11">
        <v>205.7448</v>
      </c>
      <c r="G21" s="12">
        <v>9.2100000000000015E-2</v>
      </c>
      <c r="H21" s="26"/>
    </row>
    <row r="22" spans="1:11" ht="12.75" customHeight="1" x14ac:dyDescent="0.2">
      <c r="A22">
        <v>6</v>
      </c>
      <c r="B22" t="s">
        <v>319</v>
      </c>
      <c r="C22" t="s">
        <v>318</v>
      </c>
      <c r="D22" t="s">
        <v>207</v>
      </c>
      <c r="E22">
        <v>15000000</v>
      </c>
      <c r="F22" s="11">
        <v>151.63155</v>
      </c>
      <c r="G22" s="12">
        <v>6.7900000000000002E-2</v>
      </c>
      <c r="H22" s="26"/>
    </row>
    <row r="23" spans="1:11" ht="12.75" customHeight="1" x14ac:dyDescent="0.2">
      <c r="A23">
        <v>7</v>
      </c>
      <c r="B23" t="s">
        <v>337</v>
      </c>
      <c r="C23" t="s">
        <v>336</v>
      </c>
      <c r="D23" t="s">
        <v>328</v>
      </c>
      <c r="E23">
        <v>13000000</v>
      </c>
      <c r="F23" s="11">
        <v>130.33761000000001</v>
      </c>
      <c r="G23" s="12">
        <v>5.8299999999999998E-2</v>
      </c>
      <c r="H23" s="26"/>
    </row>
    <row r="24" spans="1:11" ht="12.75" customHeight="1" x14ac:dyDescent="0.2">
      <c r="A24">
        <v>8</v>
      </c>
      <c r="B24" t="s">
        <v>302</v>
      </c>
      <c r="C24" t="s">
        <v>561</v>
      </c>
      <c r="D24" t="s">
        <v>226</v>
      </c>
      <c r="E24">
        <v>10000000</v>
      </c>
      <c r="F24" s="11">
        <v>103.7334</v>
      </c>
      <c r="G24" s="12">
        <v>4.6399999999999997E-2</v>
      </c>
      <c r="H24" s="26"/>
    </row>
    <row r="25" spans="1:11" ht="12.75" customHeight="1" x14ac:dyDescent="0.2">
      <c r="A25">
        <v>9</v>
      </c>
      <c r="B25" t="s">
        <v>402</v>
      </c>
      <c r="C25" t="s">
        <v>318</v>
      </c>
      <c r="D25" t="s">
        <v>207</v>
      </c>
      <c r="E25">
        <v>10000000</v>
      </c>
      <c r="F25" s="11">
        <v>101.8057</v>
      </c>
      <c r="G25" s="12">
        <v>4.5599999999999995E-2</v>
      </c>
      <c r="H25" s="26"/>
    </row>
    <row r="26" spans="1:11" ht="12.75" customHeight="1" x14ac:dyDescent="0.2">
      <c r="A26">
        <v>10</v>
      </c>
      <c r="B26" t="s">
        <v>450</v>
      </c>
      <c r="C26" t="s">
        <v>449</v>
      </c>
      <c r="D26" t="s">
        <v>207</v>
      </c>
      <c r="E26">
        <v>1000000</v>
      </c>
      <c r="F26" s="11">
        <v>9.9665599999999994</v>
      </c>
      <c r="G26" s="12">
        <v>4.5000000000000005E-3</v>
      </c>
      <c r="H26" s="26"/>
    </row>
    <row r="27" spans="1:11" ht="12.75" customHeight="1" x14ac:dyDescent="0.2">
      <c r="C27" s="15" t="s">
        <v>144</v>
      </c>
      <c r="D27" s="15"/>
      <c r="E27" s="15"/>
      <c r="F27" s="16">
        <f>SUM(F20:F26)</f>
        <v>1005.92742</v>
      </c>
      <c r="G27" s="17">
        <f>SUM(G20:G26)</f>
        <v>0.45030000000000003</v>
      </c>
      <c r="H27" s="26"/>
    </row>
    <row r="28" spans="1:11" ht="12.75" customHeight="1" x14ac:dyDescent="0.2">
      <c r="F28" s="11"/>
      <c r="G28" s="12"/>
      <c r="H28" s="26"/>
    </row>
    <row r="29" spans="1:11" ht="12.75" customHeight="1" x14ac:dyDescent="0.2">
      <c r="C29" s="13" t="s">
        <v>149</v>
      </c>
      <c r="F29" s="11">
        <v>522.06790100000001</v>
      </c>
      <c r="G29" s="12">
        <v>0.23370000000000002</v>
      </c>
      <c r="H29" s="27"/>
      <c r="I29" s="28"/>
    </row>
    <row r="30" spans="1:11" ht="12.75" customHeight="1" x14ac:dyDescent="0.2">
      <c r="C30" s="15" t="s">
        <v>144</v>
      </c>
      <c r="D30" s="15"/>
      <c r="E30" s="15"/>
      <c r="F30" s="16">
        <f>SUM(F29:F29)</f>
        <v>522.06790100000001</v>
      </c>
      <c r="G30" s="17">
        <f>SUM(G29:G29)</f>
        <v>0.23370000000000002</v>
      </c>
      <c r="H30" s="26"/>
    </row>
    <row r="31" spans="1:11" ht="12.75" customHeight="1" x14ac:dyDescent="0.2">
      <c r="F31" s="11"/>
      <c r="G31" s="12"/>
      <c r="H31" s="26"/>
    </row>
    <row r="32" spans="1:11" ht="12.75" customHeight="1" x14ac:dyDescent="0.2">
      <c r="C32" s="13" t="s">
        <v>150</v>
      </c>
      <c r="F32" s="11"/>
      <c r="G32" s="12"/>
      <c r="H32" s="27"/>
      <c r="I32" s="28"/>
    </row>
    <row r="33" spans="3:9" ht="12.75" customHeight="1" x14ac:dyDescent="0.2">
      <c r="C33" s="13" t="s">
        <v>151</v>
      </c>
      <c r="F33" s="11">
        <v>39.529504000000003</v>
      </c>
      <c r="G33" s="12">
        <v>1.77E-2</v>
      </c>
      <c r="H33" s="26"/>
    </row>
    <row r="34" spans="3:9" ht="12.75" customHeight="1" x14ac:dyDescent="0.2">
      <c r="C34" s="15" t="s">
        <v>144</v>
      </c>
      <c r="D34" s="15"/>
      <c r="E34" s="15"/>
      <c r="F34" s="16">
        <f>SUM(F33:F33)</f>
        <v>39.529504000000003</v>
      </c>
      <c r="G34" s="17">
        <f>SUM(G33:G33)</f>
        <v>1.77E-2</v>
      </c>
      <c r="H34" s="26"/>
    </row>
    <row r="35" spans="3:9" ht="12.75" customHeight="1" x14ac:dyDescent="0.2">
      <c r="C35" s="18" t="s">
        <v>152</v>
      </c>
      <c r="D35" s="18"/>
      <c r="E35" s="18"/>
      <c r="F35" s="19">
        <f>SUM(F10,F15,F27,F30,F34)</f>
        <v>2233.7597249999999</v>
      </c>
      <c r="G35" s="20">
        <f>SUM(G10,G15,G27,G30,G34)</f>
        <v>1</v>
      </c>
      <c r="H35" s="26"/>
    </row>
    <row r="36" spans="3:9" ht="12.75" customHeight="1" x14ac:dyDescent="0.2">
      <c r="H36" s="27"/>
      <c r="I36" s="28"/>
    </row>
    <row r="37" spans="3:9" ht="12.75" customHeight="1" x14ac:dyDescent="0.2">
      <c r="C37" s="31" t="s">
        <v>554</v>
      </c>
      <c r="H37" s="29"/>
      <c r="I37" s="30"/>
    </row>
    <row r="38" spans="3:9" ht="12.75" customHeight="1" x14ac:dyDescent="0.2">
      <c r="C38" s="31" t="s">
        <v>555</v>
      </c>
      <c r="F38" s="11"/>
    </row>
    <row r="39" spans="3:9" ht="12.75" customHeight="1" x14ac:dyDescent="0.2">
      <c r="C39" s="13"/>
    </row>
    <row r="40" spans="3:9" ht="12.75" customHeight="1" x14ac:dyDescent="0.2">
      <c r="C40" s="56" t="s">
        <v>564</v>
      </c>
      <c r="D40" s="57">
        <v>18.034600000000001</v>
      </c>
    </row>
    <row r="41" spans="3:9" ht="12.75" customHeight="1" x14ac:dyDescent="0.2">
      <c r="C41" s="56" t="s">
        <v>567</v>
      </c>
      <c r="D41" s="62">
        <v>472.15</v>
      </c>
    </row>
    <row r="42" spans="3:9" ht="12.75" customHeight="1" x14ac:dyDescent="0.2">
      <c r="C42" s="56" t="s">
        <v>568</v>
      </c>
      <c r="D42" s="62">
        <v>1.0531999999999999</v>
      </c>
    </row>
    <row r="43" spans="3:9" ht="12.75" customHeight="1" x14ac:dyDescent="0.2">
      <c r="C43" s="58" t="s">
        <v>569</v>
      </c>
      <c r="D43" s="60">
        <v>9.3100000000000002E-2</v>
      </c>
    </row>
    <row r="44" spans="3:9" ht="12.75" customHeight="1" x14ac:dyDescent="0.2"/>
    <row r="45" spans="3:9" ht="12.75" customHeight="1" x14ac:dyDescent="0.2"/>
    <row r="46" spans="3:9" ht="12.75" customHeight="1" x14ac:dyDescent="0.2"/>
    <row r="47" spans="3:9" ht="12.75" customHeight="1" x14ac:dyDescent="0.2"/>
    <row r="48" spans="3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32" sqref="D32:D34"/>
    </sheetView>
  </sheetViews>
  <sheetFormatPr defaultColWidth="9.140625" defaultRowHeight="12.75" x14ac:dyDescent="0.2"/>
  <cols>
    <col min="1" max="1" width="7.5703125" customWidth="1"/>
    <col min="2" max="2" width="14.8554687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4.85546875" style="23" customWidth="1"/>
  </cols>
  <sheetData>
    <row r="1" spans="1:12" ht="18.75" x14ac:dyDescent="0.2">
      <c r="A1" s="1"/>
      <c r="B1" s="1"/>
      <c r="C1" s="54" t="s">
        <v>491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291</v>
      </c>
      <c r="F7" s="11"/>
      <c r="G7" s="12"/>
      <c r="H7" s="26"/>
    </row>
    <row r="8" spans="1:12" ht="12.75" customHeight="1" x14ac:dyDescent="0.2">
      <c r="A8">
        <v>1</v>
      </c>
      <c r="B8" t="s">
        <v>295</v>
      </c>
      <c r="C8" t="s">
        <v>294</v>
      </c>
      <c r="D8" t="s">
        <v>203</v>
      </c>
      <c r="E8">
        <v>295000000</v>
      </c>
      <c r="F8" s="11">
        <v>3114.8312500000002</v>
      </c>
      <c r="G8" s="12">
        <v>0.62639999999999996</v>
      </c>
      <c r="H8" s="27"/>
      <c r="I8" s="28"/>
    </row>
    <row r="9" spans="1:12" ht="12.75" customHeight="1" x14ac:dyDescent="0.2">
      <c r="A9">
        <v>2</v>
      </c>
      <c r="B9" t="s">
        <v>493</v>
      </c>
      <c r="C9" t="s">
        <v>492</v>
      </c>
      <c r="D9" t="s">
        <v>203</v>
      </c>
      <c r="E9">
        <v>50000000</v>
      </c>
      <c r="F9" s="11">
        <v>545.38850000000002</v>
      </c>
      <c r="G9" s="12">
        <v>0.10970000000000001</v>
      </c>
      <c r="H9" s="26"/>
      <c r="J9" s="14" t="s">
        <v>16</v>
      </c>
      <c r="K9" s="14" t="s">
        <v>17</v>
      </c>
    </row>
    <row r="10" spans="1:12" ht="12.75" customHeight="1" x14ac:dyDescent="0.2">
      <c r="A10">
        <v>3</v>
      </c>
      <c r="B10" t="s">
        <v>315</v>
      </c>
      <c r="C10" t="s">
        <v>314</v>
      </c>
      <c r="D10" t="s">
        <v>203</v>
      </c>
      <c r="E10">
        <v>50000000</v>
      </c>
      <c r="F10" s="11">
        <v>540.68150000000003</v>
      </c>
      <c r="G10" s="12">
        <v>0.10869999999999999</v>
      </c>
      <c r="H10" s="26"/>
      <c r="J10" s="12" t="s">
        <v>203</v>
      </c>
      <c r="K10" s="12">
        <v>0.92799999999999994</v>
      </c>
    </row>
    <row r="11" spans="1:12" ht="12.75" customHeight="1" x14ac:dyDescent="0.2">
      <c r="A11">
        <v>4</v>
      </c>
      <c r="B11" t="s">
        <v>297</v>
      </c>
      <c r="C11" t="s">
        <v>296</v>
      </c>
      <c r="D11" t="s">
        <v>203</v>
      </c>
      <c r="E11">
        <v>25000000</v>
      </c>
      <c r="F11" s="11">
        <v>255.73750000000001</v>
      </c>
      <c r="G11" s="12">
        <v>5.1399999999999994E-2</v>
      </c>
      <c r="H11" s="26"/>
      <c r="J11" s="12" t="s">
        <v>226</v>
      </c>
      <c r="K11" s="12">
        <v>4.2699999999999995E-2</v>
      </c>
    </row>
    <row r="12" spans="1:12" ht="12.75" customHeight="1" x14ac:dyDescent="0.2">
      <c r="A12">
        <v>5</v>
      </c>
      <c r="B12" t="s">
        <v>326</v>
      </c>
      <c r="C12" t="s">
        <v>325</v>
      </c>
      <c r="D12" t="s">
        <v>203</v>
      </c>
      <c r="E12">
        <v>15000000</v>
      </c>
      <c r="F12" s="11">
        <v>157.91999999999999</v>
      </c>
      <c r="G12" s="12">
        <v>3.1800000000000002E-2</v>
      </c>
      <c r="H12" s="26"/>
      <c r="J12" s="12" t="s">
        <v>87</v>
      </c>
      <c r="K12" s="12">
        <v>2.9300000000000003E-2</v>
      </c>
    </row>
    <row r="13" spans="1:12" ht="12.75" customHeight="1" x14ac:dyDescent="0.2">
      <c r="C13" s="15" t="s">
        <v>144</v>
      </c>
      <c r="D13" s="15"/>
      <c r="E13" s="15"/>
      <c r="F13" s="16">
        <f>SUM(F8:F12)</f>
        <v>4614.5587500000001</v>
      </c>
      <c r="G13" s="17">
        <f>SUM(G8:G12)</f>
        <v>0.92800000000000005</v>
      </c>
      <c r="H13" s="26"/>
      <c r="J13" s="12"/>
      <c r="K13" s="12"/>
    </row>
    <row r="14" spans="1:12" ht="12.75" customHeight="1" x14ac:dyDescent="0.2">
      <c r="F14" s="11"/>
      <c r="G14" s="12"/>
      <c r="H14" s="26"/>
    </row>
    <row r="15" spans="1:12" ht="12.75" customHeight="1" x14ac:dyDescent="0.2">
      <c r="C15" s="13" t="s">
        <v>298</v>
      </c>
      <c r="F15" s="11"/>
      <c r="G15" s="12"/>
      <c r="H15" s="26"/>
    </row>
    <row r="16" spans="1:12" ht="12.75" customHeight="1" x14ac:dyDescent="0.2">
      <c r="C16" s="13" t="s">
        <v>10</v>
      </c>
      <c r="F16" s="11"/>
      <c r="G16" s="12"/>
      <c r="H16" s="27"/>
      <c r="I16" s="28"/>
    </row>
    <row r="17" spans="1:9" ht="12.75" customHeight="1" x14ac:dyDescent="0.2">
      <c r="A17">
        <v>6</v>
      </c>
      <c r="B17" t="s">
        <v>334</v>
      </c>
      <c r="C17" t="s">
        <v>333</v>
      </c>
      <c r="D17" t="s">
        <v>226</v>
      </c>
      <c r="E17">
        <v>20000000</v>
      </c>
      <c r="F17" s="11">
        <v>212.43199999999999</v>
      </c>
      <c r="G17" s="12">
        <v>4.2699999999999995E-2</v>
      </c>
      <c r="H17" s="26"/>
    </row>
    <row r="18" spans="1:9" ht="12.75" customHeight="1" x14ac:dyDescent="0.2">
      <c r="C18" s="15" t="s">
        <v>144</v>
      </c>
      <c r="D18" s="15"/>
      <c r="E18" s="15"/>
      <c r="F18" s="16">
        <f>SUM(F17:F17)</f>
        <v>212.43199999999999</v>
      </c>
      <c r="G18" s="17">
        <f>SUM(G17:G17)</f>
        <v>4.2699999999999995E-2</v>
      </c>
      <c r="H18" s="26"/>
    </row>
    <row r="19" spans="1:9" ht="12.75" customHeight="1" x14ac:dyDescent="0.2">
      <c r="F19" s="11"/>
      <c r="G19" s="12"/>
      <c r="H19" s="26"/>
    </row>
    <row r="20" spans="1:9" ht="12.75" customHeight="1" x14ac:dyDescent="0.2">
      <c r="C20" s="13" t="s">
        <v>149</v>
      </c>
      <c r="F20" s="11">
        <v>90.255454999999998</v>
      </c>
      <c r="G20" s="12">
        <v>1.8200000000000001E-2</v>
      </c>
      <c r="H20" s="26"/>
    </row>
    <row r="21" spans="1:9" ht="12.75" customHeight="1" x14ac:dyDescent="0.2">
      <c r="C21" s="15" t="s">
        <v>144</v>
      </c>
      <c r="D21" s="15"/>
      <c r="E21" s="15"/>
      <c r="F21" s="16">
        <f>SUM(F20:F20)</f>
        <v>90.255454999999998</v>
      </c>
      <c r="G21" s="17">
        <f>SUM(G20:G20)</f>
        <v>1.8200000000000001E-2</v>
      </c>
      <c r="H21" s="27"/>
      <c r="I21" s="28"/>
    </row>
    <row r="22" spans="1:9" ht="12.75" customHeight="1" x14ac:dyDescent="0.2">
      <c r="F22" s="11"/>
      <c r="G22" s="12"/>
      <c r="H22" s="26"/>
    </row>
    <row r="23" spans="1:9" ht="12.75" customHeight="1" x14ac:dyDescent="0.2">
      <c r="C23" s="13" t="s">
        <v>150</v>
      </c>
      <c r="F23" s="11"/>
      <c r="G23" s="12"/>
      <c r="H23" s="26"/>
    </row>
    <row r="24" spans="1:9" ht="12.75" customHeight="1" x14ac:dyDescent="0.2">
      <c r="C24" s="13" t="s">
        <v>151</v>
      </c>
      <c r="F24" s="11">
        <v>55.187444999999997</v>
      </c>
      <c r="G24" s="12">
        <v>1.11E-2</v>
      </c>
      <c r="H24" s="27"/>
      <c r="I24" s="28"/>
    </row>
    <row r="25" spans="1:9" ht="12.75" customHeight="1" x14ac:dyDescent="0.2">
      <c r="C25" s="15" t="s">
        <v>144</v>
      </c>
      <c r="D25" s="15"/>
      <c r="E25" s="15"/>
      <c r="F25" s="16">
        <f>SUM(F24:F24)</f>
        <v>55.187444999999997</v>
      </c>
      <c r="G25" s="17">
        <f>SUM(G24:G24)</f>
        <v>1.11E-2</v>
      </c>
      <c r="H25" s="26"/>
    </row>
    <row r="26" spans="1:9" ht="12.75" customHeight="1" x14ac:dyDescent="0.2">
      <c r="C26" s="18" t="s">
        <v>152</v>
      </c>
      <c r="D26" s="18"/>
      <c r="E26" s="18"/>
      <c r="F26" s="19">
        <f>SUM(F13,F18,F21,F25)</f>
        <v>4972.4336499999999</v>
      </c>
      <c r="G26" s="20">
        <f>SUM(G13,G18,G21,G25)</f>
        <v>1</v>
      </c>
      <c r="H26" s="26"/>
    </row>
    <row r="27" spans="1:9" ht="12.75" customHeight="1" x14ac:dyDescent="0.2">
      <c r="H27" s="26"/>
    </row>
    <row r="28" spans="1:9" ht="12.75" customHeight="1" x14ac:dyDescent="0.2">
      <c r="C28" s="31" t="s">
        <v>554</v>
      </c>
      <c r="H28" s="27"/>
      <c r="I28" s="28"/>
    </row>
    <row r="29" spans="1:9" ht="12.75" customHeight="1" x14ac:dyDescent="0.2">
      <c r="C29" s="31" t="s">
        <v>555</v>
      </c>
      <c r="F29" s="11"/>
      <c r="H29" s="29"/>
      <c r="I29" s="30"/>
    </row>
    <row r="30" spans="1:9" ht="12.75" customHeight="1" x14ac:dyDescent="0.2">
      <c r="C30" s="13"/>
    </row>
    <row r="31" spans="1:9" ht="12.75" customHeight="1" x14ac:dyDescent="0.2">
      <c r="C31" s="56" t="s">
        <v>564</v>
      </c>
      <c r="D31" s="57">
        <v>42.805100000000003</v>
      </c>
    </row>
    <row r="32" spans="1:9" ht="12.75" customHeight="1" x14ac:dyDescent="0.2">
      <c r="C32" s="56" t="s">
        <v>567</v>
      </c>
      <c r="D32" s="62">
        <v>4721</v>
      </c>
    </row>
    <row r="33" spans="3:4" ht="12.75" customHeight="1" x14ac:dyDescent="0.2">
      <c r="C33" s="56" t="s">
        <v>568</v>
      </c>
      <c r="D33" s="62">
        <v>7.2126999999999999</v>
      </c>
    </row>
    <row r="34" spans="3:4" ht="12.75" customHeight="1" x14ac:dyDescent="0.2">
      <c r="C34" s="58" t="s">
        <v>569</v>
      </c>
      <c r="D34" s="60">
        <v>8.09E-2</v>
      </c>
    </row>
    <row r="35" spans="3:4" ht="12.75" customHeight="1" x14ac:dyDescent="0.2"/>
    <row r="36" spans="3:4" ht="12.75" customHeight="1" x14ac:dyDescent="0.2"/>
    <row r="37" spans="3:4" ht="12.75" customHeight="1" x14ac:dyDescent="0.2"/>
    <row r="38" spans="3:4" ht="12.75" customHeight="1" x14ac:dyDescent="0.2"/>
    <row r="39" spans="3:4" ht="12.75" customHeight="1" x14ac:dyDescent="0.2"/>
    <row r="40" spans="3:4" ht="12.75" customHeight="1" x14ac:dyDescent="0.2"/>
    <row r="41" spans="3:4" ht="12.75" customHeight="1" x14ac:dyDescent="0.2"/>
    <row r="42" spans="3:4" ht="12.75" customHeight="1" x14ac:dyDescent="0.2"/>
    <row r="43" spans="3:4" ht="12.75" customHeight="1" x14ac:dyDescent="0.2"/>
    <row r="44" spans="3:4" ht="12.75" customHeight="1" x14ac:dyDescent="0.2"/>
    <row r="45" spans="3:4" ht="12.75" customHeight="1" x14ac:dyDescent="0.2"/>
    <row r="46" spans="3:4" ht="12.75" customHeight="1" x14ac:dyDescent="0.2"/>
    <row r="47" spans="3:4" ht="12.75" customHeight="1" x14ac:dyDescent="0.2"/>
    <row r="48" spans="3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D29" sqref="D29:D31"/>
    </sheetView>
  </sheetViews>
  <sheetFormatPr defaultColWidth="9.140625" defaultRowHeight="12.75" x14ac:dyDescent="0.2"/>
  <cols>
    <col min="1" max="1" width="7.5703125" customWidth="1"/>
    <col min="2" max="2" width="15.285156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28515625" style="23" customWidth="1"/>
  </cols>
  <sheetData>
    <row r="1" spans="1:12" ht="18.75" x14ac:dyDescent="0.2">
      <c r="A1" s="1"/>
      <c r="B1" s="1"/>
      <c r="C1" s="54" t="s">
        <v>494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46" t="s">
        <v>3</v>
      </c>
      <c r="B4" s="46" t="s">
        <v>8</v>
      </c>
      <c r="C4" s="47" t="s">
        <v>4</v>
      </c>
      <c r="D4" s="47" t="s">
        <v>5</v>
      </c>
      <c r="E4" s="47" t="s">
        <v>553</v>
      </c>
      <c r="F4" s="48" t="s">
        <v>6</v>
      </c>
      <c r="G4" s="49" t="s">
        <v>7</v>
      </c>
      <c r="H4" s="24"/>
      <c r="I4" s="25"/>
      <c r="L4" s="53"/>
    </row>
    <row r="5" spans="1:12" s="23" customFormat="1" ht="15" x14ac:dyDescent="0.2">
      <c r="A5" s="50"/>
      <c r="B5" s="50"/>
      <c r="C5" s="51"/>
      <c r="D5" s="51"/>
      <c r="E5" s="51"/>
      <c r="F5" s="52"/>
      <c r="G5" s="42"/>
      <c r="H5" s="24"/>
      <c r="I5" s="25"/>
      <c r="L5" s="53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298</v>
      </c>
      <c r="F7" s="11"/>
      <c r="G7" s="12"/>
      <c r="H7" s="26"/>
    </row>
    <row r="8" spans="1:12" ht="12.75" customHeight="1" x14ac:dyDescent="0.2">
      <c r="C8" s="13" t="s">
        <v>10</v>
      </c>
      <c r="F8" s="11"/>
      <c r="G8" s="12"/>
      <c r="H8" s="27"/>
      <c r="I8" s="28"/>
    </row>
    <row r="9" spans="1:12" ht="12.75" customHeight="1" x14ac:dyDescent="0.2">
      <c r="A9">
        <v>1</v>
      </c>
      <c r="B9" t="s">
        <v>300</v>
      </c>
      <c r="C9" t="s">
        <v>299</v>
      </c>
      <c r="D9" t="s">
        <v>207</v>
      </c>
      <c r="E9">
        <v>51000000</v>
      </c>
      <c r="F9" s="11">
        <v>515.65692000000001</v>
      </c>
      <c r="G9" s="12">
        <v>0.1925</v>
      </c>
      <c r="H9" s="26"/>
      <c r="J9" s="14" t="s">
        <v>16</v>
      </c>
      <c r="K9" s="14" t="s">
        <v>17</v>
      </c>
    </row>
    <row r="10" spans="1:12" ht="12.75" customHeight="1" x14ac:dyDescent="0.2">
      <c r="A10">
        <v>2</v>
      </c>
      <c r="B10" t="s">
        <v>496</v>
      </c>
      <c r="C10" t="s">
        <v>318</v>
      </c>
      <c r="D10" t="s">
        <v>207</v>
      </c>
      <c r="E10">
        <v>50000000</v>
      </c>
      <c r="F10" s="11">
        <v>507.08</v>
      </c>
      <c r="G10" s="12">
        <v>0.1893</v>
      </c>
      <c r="H10" s="26"/>
      <c r="J10" s="12" t="s">
        <v>307</v>
      </c>
      <c r="K10" s="12">
        <v>0.40049999999999997</v>
      </c>
    </row>
    <row r="11" spans="1:12" ht="12.75" customHeight="1" x14ac:dyDescent="0.2">
      <c r="A11">
        <v>3</v>
      </c>
      <c r="B11" t="s">
        <v>497</v>
      </c>
      <c r="C11" t="s">
        <v>404</v>
      </c>
      <c r="D11" t="s">
        <v>495</v>
      </c>
      <c r="E11">
        <v>50000000</v>
      </c>
      <c r="F11" s="11">
        <v>499.15350000000001</v>
      </c>
      <c r="G11" s="12">
        <v>0.18629999999999999</v>
      </c>
      <c r="H11" s="26"/>
      <c r="J11" s="12" t="s">
        <v>207</v>
      </c>
      <c r="K11" s="12">
        <v>0.38179999999999997</v>
      </c>
    </row>
    <row r="12" spans="1:12" ht="12.75" customHeight="1" x14ac:dyDescent="0.2">
      <c r="A12">
        <v>4</v>
      </c>
      <c r="B12" t="s">
        <v>317</v>
      </c>
      <c r="C12" t="s">
        <v>316</v>
      </c>
      <c r="D12" t="s">
        <v>307</v>
      </c>
      <c r="E12">
        <v>38000000</v>
      </c>
      <c r="F12" s="11">
        <v>390.05669999999998</v>
      </c>
      <c r="G12" s="12">
        <v>0.14560000000000001</v>
      </c>
      <c r="H12" s="26"/>
      <c r="J12" s="12" t="s">
        <v>495</v>
      </c>
      <c r="K12" s="12">
        <v>0.18629999999999999</v>
      </c>
    </row>
    <row r="13" spans="1:12" ht="12.75" customHeight="1" x14ac:dyDescent="0.2">
      <c r="A13">
        <v>5</v>
      </c>
      <c r="B13" t="s">
        <v>335</v>
      </c>
      <c r="C13" t="s">
        <v>561</v>
      </c>
      <c r="D13" t="s">
        <v>307</v>
      </c>
      <c r="E13">
        <v>38000000</v>
      </c>
      <c r="F13" s="11">
        <v>389.90888000000001</v>
      </c>
      <c r="G13" s="12">
        <v>0.14560000000000001</v>
      </c>
      <c r="H13" s="26"/>
      <c r="J13" s="12" t="s">
        <v>87</v>
      </c>
      <c r="K13" s="12">
        <v>3.1400000000000004E-2</v>
      </c>
    </row>
    <row r="14" spans="1:12" ht="12.75" customHeight="1" x14ac:dyDescent="0.2">
      <c r="A14">
        <v>6</v>
      </c>
      <c r="B14" t="s">
        <v>411</v>
      </c>
      <c r="C14" t="s">
        <v>557</v>
      </c>
      <c r="D14" t="s">
        <v>307</v>
      </c>
      <c r="E14">
        <v>25000000</v>
      </c>
      <c r="F14" s="11">
        <v>292.87975</v>
      </c>
      <c r="G14" s="12">
        <v>0.10929999999999999</v>
      </c>
      <c r="H14" s="26"/>
      <c r="J14" s="12"/>
      <c r="K14" s="12"/>
    </row>
    <row r="15" spans="1:12" ht="12.75" customHeight="1" x14ac:dyDescent="0.2">
      <c r="C15" s="15" t="s">
        <v>144</v>
      </c>
      <c r="D15" s="15"/>
      <c r="E15" s="15"/>
      <c r="F15" s="16">
        <f>SUM(F9:F14)</f>
        <v>2594.7357500000003</v>
      </c>
      <c r="G15" s="17">
        <f>SUM(G9:G14)</f>
        <v>0.96859999999999991</v>
      </c>
      <c r="H15" s="26"/>
    </row>
    <row r="16" spans="1:12" ht="12.75" customHeight="1" x14ac:dyDescent="0.2">
      <c r="F16" s="11"/>
      <c r="G16" s="12"/>
      <c r="H16" s="26"/>
    </row>
    <row r="17" spans="3:9" ht="12.75" customHeight="1" x14ac:dyDescent="0.2">
      <c r="C17" s="13" t="s">
        <v>149</v>
      </c>
      <c r="F17" s="11">
        <v>28.346865999999999</v>
      </c>
      <c r="G17" s="12">
        <v>1.06E-2</v>
      </c>
      <c r="H17" s="26"/>
    </row>
    <row r="18" spans="3:9" ht="12.75" customHeight="1" x14ac:dyDescent="0.2">
      <c r="C18" s="15" t="s">
        <v>144</v>
      </c>
      <c r="D18" s="15"/>
      <c r="E18" s="15"/>
      <c r="F18" s="16">
        <f>SUM(F17:F17)</f>
        <v>28.346865999999999</v>
      </c>
      <c r="G18" s="17">
        <f>SUM(G17:G17)</f>
        <v>1.06E-2</v>
      </c>
      <c r="H18" s="27"/>
      <c r="I18" s="28"/>
    </row>
    <row r="19" spans="3:9" ht="12.75" customHeight="1" x14ac:dyDescent="0.2">
      <c r="F19" s="11"/>
      <c r="G19" s="12"/>
      <c r="H19" s="26"/>
    </row>
    <row r="20" spans="3:9" ht="12.75" customHeight="1" x14ac:dyDescent="0.2">
      <c r="C20" s="13" t="s">
        <v>150</v>
      </c>
      <c r="F20" s="11"/>
      <c r="G20" s="12"/>
      <c r="H20" s="26"/>
    </row>
    <row r="21" spans="3:9" ht="12.75" customHeight="1" x14ac:dyDescent="0.2">
      <c r="C21" s="13" t="s">
        <v>151</v>
      </c>
      <c r="F21" s="11">
        <v>55.692905000000003</v>
      </c>
      <c r="G21" s="12">
        <v>2.0799999999999999E-2</v>
      </c>
      <c r="H21" s="27"/>
      <c r="I21" s="28"/>
    </row>
    <row r="22" spans="3:9" ht="12.75" customHeight="1" x14ac:dyDescent="0.2">
      <c r="C22" s="15" t="s">
        <v>144</v>
      </c>
      <c r="D22" s="15"/>
      <c r="E22" s="15"/>
      <c r="F22" s="16">
        <f>SUM(F21:F21)</f>
        <v>55.692905000000003</v>
      </c>
      <c r="G22" s="17">
        <f>SUM(G21:G21)</f>
        <v>2.0799999999999999E-2</v>
      </c>
      <c r="H22" s="26"/>
    </row>
    <row r="23" spans="3:9" ht="12.75" customHeight="1" x14ac:dyDescent="0.2">
      <c r="C23" s="18" t="s">
        <v>152</v>
      </c>
      <c r="D23" s="18"/>
      <c r="E23" s="18"/>
      <c r="F23" s="19">
        <f>SUM(F15,F18,F22)</f>
        <v>2678.775521</v>
      </c>
      <c r="G23" s="20">
        <f>SUM(G15,G18,G22)</f>
        <v>1</v>
      </c>
      <c r="H23" s="26"/>
    </row>
    <row r="24" spans="3:9" ht="12.75" customHeight="1" x14ac:dyDescent="0.2">
      <c r="H24" s="26"/>
    </row>
    <row r="25" spans="3:9" ht="12.75" customHeight="1" x14ac:dyDescent="0.2">
      <c r="C25" s="31" t="s">
        <v>554</v>
      </c>
      <c r="H25" s="27"/>
      <c r="I25" s="28"/>
    </row>
    <row r="26" spans="3:9" ht="12.75" customHeight="1" x14ac:dyDescent="0.2">
      <c r="C26" s="31" t="s">
        <v>555</v>
      </c>
      <c r="F26" s="11"/>
      <c r="H26" s="29"/>
      <c r="I26" s="30"/>
    </row>
    <row r="27" spans="3:9" ht="12.75" customHeight="1" x14ac:dyDescent="0.2">
      <c r="C27" s="13"/>
    </row>
    <row r="28" spans="3:9" ht="12.75" customHeight="1" x14ac:dyDescent="0.2">
      <c r="C28" s="56" t="s">
        <v>564</v>
      </c>
      <c r="D28" s="57">
        <v>26.453299999999999</v>
      </c>
    </row>
    <row r="29" spans="3:9" ht="12.75" customHeight="1" x14ac:dyDescent="0.2">
      <c r="C29" s="56" t="s">
        <v>567</v>
      </c>
      <c r="D29" s="59">
        <v>567.6</v>
      </c>
    </row>
    <row r="30" spans="3:9" ht="12.75" customHeight="1" x14ac:dyDescent="0.2">
      <c r="C30" s="56" t="s">
        <v>568</v>
      </c>
      <c r="D30" s="59">
        <v>1.1862999999999999</v>
      </c>
    </row>
    <row r="31" spans="3:9" ht="12.75" customHeight="1" x14ac:dyDescent="0.2">
      <c r="C31" s="58" t="s">
        <v>569</v>
      </c>
      <c r="D31" s="60">
        <v>9.4500000000000001E-2</v>
      </c>
    </row>
    <row r="32" spans="3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D25" sqref="D25:D27"/>
    </sheetView>
  </sheetViews>
  <sheetFormatPr defaultColWidth="9.140625" defaultRowHeight="12.75" x14ac:dyDescent="0.2"/>
  <cols>
    <col min="1" max="1" width="7.5703125" customWidth="1"/>
    <col min="2" max="2" width="15.1406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140625" style="23" customWidth="1"/>
  </cols>
  <sheetData>
    <row r="1" spans="1:12" ht="18.75" x14ac:dyDescent="0.2">
      <c r="A1" s="1"/>
      <c r="B1" s="1"/>
      <c r="C1" s="54" t="s">
        <v>498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C6" s="13" t="s">
        <v>298</v>
      </c>
      <c r="F6" s="11"/>
      <c r="G6" s="12"/>
      <c r="H6" s="26"/>
    </row>
    <row r="7" spans="1:12" ht="12.75" customHeight="1" x14ac:dyDescent="0.2">
      <c r="C7" s="13" t="s">
        <v>10</v>
      </c>
      <c r="F7" s="11"/>
      <c r="G7" s="12"/>
      <c r="H7" s="27"/>
      <c r="I7" s="28"/>
    </row>
    <row r="8" spans="1:12" ht="12.75" customHeight="1" x14ac:dyDescent="0.2">
      <c r="A8">
        <v>1</v>
      </c>
      <c r="B8" t="s">
        <v>450</v>
      </c>
      <c r="C8" t="s">
        <v>449</v>
      </c>
      <c r="D8" t="s">
        <v>207</v>
      </c>
      <c r="E8">
        <v>99000000</v>
      </c>
      <c r="F8" s="11">
        <v>986.68943999999999</v>
      </c>
      <c r="G8" s="12">
        <v>0.1487</v>
      </c>
      <c r="H8" s="26"/>
      <c r="J8" s="14" t="s">
        <v>16</v>
      </c>
      <c r="K8" s="14" t="s">
        <v>17</v>
      </c>
    </row>
    <row r="9" spans="1:12" ht="12.75" customHeight="1" x14ac:dyDescent="0.2">
      <c r="A9">
        <v>2</v>
      </c>
      <c r="B9" t="s">
        <v>413</v>
      </c>
      <c r="C9" t="s">
        <v>412</v>
      </c>
      <c r="D9" t="s">
        <v>207</v>
      </c>
      <c r="E9">
        <v>97000000</v>
      </c>
      <c r="F9" s="11">
        <v>970.55096000000003</v>
      </c>
      <c r="G9" s="12">
        <v>0.1462</v>
      </c>
      <c r="H9" s="26"/>
      <c r="J9" s="12" t="s">
        <v>207</v>
      </c>
      <c r="K9" s="12">
        <v>0.37180000000000002</v>
      </c>
    </row>
    <row r="10" spans="1:12" ht="12.75" customHeight="1" x14ac:dyDescent="0.2">
      <c r="A10">
        <v>3</v>
      </c>
      <c r="B10" t="s">
        <v>499</v>
      </c>
      <c r="C10" t="s">
        <v>404</v>
      </c>
      <c r="D10" t="s">
        <v>207</v>
      </c>
      <c r="E10">
        <v>50000000</v>
      </c>
      <c r="F10" s="11">
        <v>510.233</v>
      </c>
      <c r="G10" s="12">
        <v>7.690000000000001E-2</v>
      </c>
      <c r="H10" s="26"/>
      <c r="J10" s="12" t="s">
        <v>87</v>
      </c>
      <c r="K10" s="12">
        <v>0.62819999999999998</v>
      </c>
    </row>
    <row r="11" spans="1:12" ht="12.75" customHeight="1" x14ac:dyDescent="0.2">
      <c r="C11" s="15" t="s">
        <v>144</v>
      </c>
      <c r="D11" s="15"/>
      <c r="E11" s="15"/>
      <c r="F11" s="16">
        <f>SUM(F8:F10)</f>
        <v>2467.4734000000003</v>
      </c>
      <c r="G11" s="17">
        <f>SUM(G8:G10)</f>
        <v>0.37180000000000002</v>
      </c>
      <c r="H11" s="26"/>
      <c r="J11" s="12"/>
      <c r="K11" s="12"/>
    </row>
    <row r="12" spans="1:12" ht="12.75" customHeight="1" x14ac:dyDescent="0.2">
      <c r="F12" s="11"/>
      <c r="G12" s="12"/>
      <c r="H12" s="26"/>
    </row>
    <row r="13" spans="1:12" ht="12.75" customHeight="1" x14ac:dyDescent="0.2">
      <c r="C13" s="13" t="s">
        <v>149</v>
      </c>
      <c r="F13" s="11">
        <v>4677.3091880000002</v>
      </c>
      <c r="G13" s="12">
        <v>0.70469999999999999</v>
      </c>
      <c r="H13" s="26"/>
    </row>
    <row r="14" spans="1:12" ht="12.75" customHeight="1" x14ac:dyDescent="0.2">
      <c r="C14" s="15" t="s">
        <v>144</v>
      </c>
      <c r="D14" s="15"/>
      <c r="E14" s="15"/>
      <c r="F14" s="16">
        <f>SUM(F13:F13)</f>
        <v>4677.3091880000002</v>
      </c>
      <c r="G14" s="17">
        <f>SUM(G13:G13)</f>
        <v>0.70469999999999999</v>
      </c>
      <c r="H14" s="27"/>
      <c r="I14" s="28"/>
    </row>
    <row r="15" spans="1:12" ht="12.75" customHeight="1" x14ac:dyDescent="0.2">
      <c r="F15" s="11"/>
      <c r="G15" s="12"/>
      <c r="H15" s="26"/>
    </row>
    <row r="16" spans="1:12" ht="12.75" customHeight="1" x14ac:dyDescent="0.2">
      <c r="C16" s="13" t="s">
        <v>150</v>
      </c>
      <c r="F16" s="11"/>
      <c r="G16" s="12"/>
      <c r="H16" s="26"/>
    </row>
    <row r="17" spans="3:9" ht="12.75" customHeight="1" x14ac:dyDescent="0.2">
      <c r="C17" s="13" t="s">
        <v>151</v>
      </c>
      <c r="F17" s="11">
        <v>-507.52643799999998</v>
      </c>
      <c r="G17" s="12">
        <v>-7.6499999999999999E-2</v>
      </c>
      <c r="H17" s="27"/>
      <c r="I17" s="28"/>
    </row>
    <row r="18" spans="3:9" ht="12.75" customHeight="1" x14ac:dyDescent="0.2">
      <c r="C18" s="15" t="s">
        <v>144</v>
      </c>
      <c r="D18" s="15"/>
      <c r="E18" s="15"/>
      <c r="F18" s="16">
        <f>SUM(F17:F17)</f>
        <v>-507.52643799999998</v>
      </c>
      <c r="G18" s="17">
        <f>SUM(G17:G17)</f>
        <v>-7.6499999999999999E-2</v>
      </c>
      <c r="H18" s="26"/>
    </row>
    <row r="19" spans="3:9" ht="12.75" customHeight="1" x14ac:dyDescent="0.2">
      <c r="C19" s="18" t="s">
        <v>152</v>
      </c>
      <c r="D19" s="18"/>
      <c r="E19" s="18"/>
      <c r="F19" s="19">
        <f>SUM(F11,F14,F18)</f>
        <v>6637.2561500000002</v>
      </c>
      <c r="G19" s="20">
        <f>SUM(G11,G14,G18)</f>
        <v>1</v>
      </c>
      <c r="H19" s="26"/>
    </row>
    <row r="20" spans="3:9" ht="12.75" customHeight="1" x14ac:dyDescent="0.2">
      <c r="H20" s="26"/>
    </row>
    <row r="21" spans="3:9" ht="12.75" customHeight="1" x14ac:dyDescent="0.2">
      <c r="C21" s="31" t="s">
        <v>554</v>
      </c>
      <c r="H21" s="27"/>
      <c r="I21" s="28"/>
    </row>
    <row r="22" spans="3:9" ht="12.75" customHeight="1" x14ac:dyDescent="0.2">
      <c r="C22" s="31" t="s">
        <v>555</v>
      </c>
      <c r="H22" s="29"/>
      <c r="I22" s="30"/>
    </row>
    <row r="23" spans="3:9" ht="12.75" customHeight="1" x14ac:dyDescent="0.2">
      <c r="C23" s="13"/>
      <c r="F23" s="11"/>
    </row>
    <row r="24" spans="3:9" ht="12.75" customHeight="1" x14ac:dyDescent="0.2">
      <c r="C24" s="56" t="s">
        <v>564</v>
      </c>
      <c r="D24" s="57">
        <v>77.9495</v>
      </c>
    </row>
    <row r="25" spans="3:9" ht="12.75" customHeight="1" x14ac:dyDescent="0.2">
      <c r="C25" s="56" t="s">
        <v>567</v>
      </c>
      <c r="D25" s="59">
        <v>214.17</v>
      </c>
    </row>
    <row r="26" spans="3:9" ht="12.75" customHeight="1" x14ac:dyDescent="0.2">
      <c r="C26" s="56" t="s">
        <v>568</v>
      </c>
      <c r="D26" s="59">
        <v>0.52580000000000005</v>
      </c>
    </row>
    <row r="27" spans="3:9" ht="12.75" customHeight="1" x14ac:dyDescent="0.2">
      <c r="C27" s="58" t="s">
        <v>569</v>
      </c>
      <c r="D27" s="60">
        <v>8.6599999999999996E-2</v>
      </c>
    </row>
    <row r="28" spans="3:9" ht="12.75" customHeight="1" x14ac:dyDescent="0.2"/>
    <row r="29" spans="3:9" ht="12.75" customHeight="1" x14ac:dyDescent="0.2"/>
    <row r="30" spans="3:9" ht="12.75" customHeight="1" x14ac:dyDescent="0.2"/>
    <row r="31" spans="3:9" ht="12.75" customHeight="1" x14ac:dyDescent="0.2"/>
    <row r="32" spans="3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32" sqref="D32:D34"/>
    </sheetView>
  </sheetViews>
  <sheetFormatPr defaultColWidth="9.140625" defaultRowHeight="12.75" x14ac:dyDescent="0.2"/>
  <cols>
    <col min="1" max="1" width="7.5703125" customWidth="1"/>
    <col min="2" max="2" width="15.57031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5703125" style="23" customWidth="1"/>
  </cols>
  <sheetData>
    <row r="1" spans="1:12" ht="18.75" x14ac:dyDescent="0.2">
      <c r="A1" s="1"/>
      <c r="B1" s="1"/>
      <c r="C1" s="54" t="s">
        <v>500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501</v>
      </c>
      <c r="C9" t="s">
        <v>333</v>
      </c>
      <c r="D9" t="s">
        <v>206</v>
      </c>
      <c r="E9">
        <v>60000000</v>
      </c>
      <c r="F9" s="11">
        <v>592.60619999999994</v>
      </c>
      <c r="G9" s="12">
        <v>0.26519999999999999</v>
      </c>
      <c r="H9" s="26"/>
    </row>
    <row r="10" spans="1:12" ht="12.75" customHeight="1" x14ac:dyDescent="0.2">
      <c r="A10">
        <v>2</v>
      </c>
      <c r="B10" t="s">
        <v>502</v>
      </c>
      <c r="C10" t="s">
        <v>174</v>
      </c>
      <c r="D10" t="s">
        <v>206</v>
      </c>
      <c r="E10">
        <v>50000000</v>
      </c>
      <c r="F10" s="11">
        <v>493.91250000000002</v>
      </c>
      <c r="G10" s="12">
        <v>0.22109999999999999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503</v>
      </c>
      <c r="C11" t="s">
        <v>103</v>
      </c>
      <c r="D11" t="s">
        <v>339</v>
      </c>
      <c r="E11">
        <v>50000000</v>
      </c>
      <c r="F11" s="11">
        <v>493.70600000000002</v>
      </c>
      <c r="G11" s="12">
        <v>0.221</v>
      </c>
      <c r="H11" s="26"/>
      <c r="J11" s="12" t="s">
        <v>206</v>
      </c>
      <c r="K11" s="12">
        <v>0.49959999999999999</v>
      </c>
    </row>
    <row r="12" spans="1:12" ht="12.75" customHeight="1" x14ac:dyDescent="0.2">
      <c r="A12">
        <v>4</v>
      </c>
      <c r="B12" t="s">
        <v>313</v>
      </c>
      <c r="C12" t="s">
        <v>42</v>
      </c>
      <c r="D12" t="s">
        <v>206</v>
      </c>
      <c r="E12">
        <v>3000000</v>
      </c>
      <c r="F12" s="11">
        <v>29.621279999999999</v>
      </c>
      <c r="G12" s="12">
        <v>1.3300000000000001E-2</v>
      </c>
      <c r="H12" s="26"/>
      <c r="J12" s="12" t="s">
        <v>347</v>
      </c>
      <c r="K12" s="12">
        <v>0.26550000000000001</v>
      </c>
    </row>
    <row r="13" spans="1:12" ht="12.75" customHeight="1" x14ac:dyDescent="0.2">
      <c r="C13" s="15" t="s">
        <v>144</v>
      </c>
      <c r="D13" s="15"/>
      <c r="E13" s="15"/>
      <c r="F13" s="16">
        <f>SUM(F9:F12)</f>
        <v>1609.8459800000003</v>
      </c>
      <c r="G13" s="17">
        <f>SUM(G9:G12)</f>
        <v>0.72059999999999991</v>
      </c>
      <c r="H13" s="27"/>
      <c r="I13" s="28"/>
      <c r="J13" s="12" t="s">
        <v>339</v>
      </c>
      <c r="K13" s="12">
        <v>0.221</v>
      </c>
    </row>
    <row r="14" spans="1:12" ht="12.75" customHeight="1" x14ac:dyDescent="0.2">
      <c r="F14" s="11"/>
      <c r="G14" s="12"/>
      <c r="H14" s="26"/>
      <c r="J14" s="12" t="s">
        <v>87</v>
      </c>
      <c r="K14" s="12">
        <v>1.3899999999999999E-2</v>
      </c>
    </row>
    <row r="15" spans="1:12" ht="12.75" customHeight="1" x14ac:dyDescent="0.2">
      <c r="C15" s="13" t="s">
        <v>352</v>
      </c>
      <c r="F15" s="11"/>
      <c r="G15" s="12"/>
      <c r="H15" s="26"/>
      <c r="J15" s="12"/>
      <c r="K15" s="12"/>
    </row>
    <row r="16" spans="1:12" ht="12.75" customHeight="1" x14ac:dyDescent="0.2">
      <c r="A16">
        <v>5</v>
      </c>
      <c r="B16" t="s">
        <v>504</v>
      </c>
      <c r="C16" t="s">
        <v>360</v>
      </c>
      <c r="D16" t="s">
        <v>347</v>
      </c>
      <c r="E16">
        <v>60000000</v>
      </c>
      <c r="F16" s="11">
        <v>593.08019999999999</v>
      </c>
      <c r="G16" s="12">
        <v>0.26550000000000001</v>
      </c>
      <c r="H16" s="26"/>
    </row>
    <row r="17" spans="3:9" ht="12.75" customHeight="1" x14ac:dyDescent="0.2">
      <c r="C17" s="15" t="s">
        <v>144</v>
      </c>
      <c r="D17" s="15"/>
      <c r="E17" s="15"/>
      <c r="F17" s="16">
        <f>SUM(F16:F16)</f>
        <v>593.08019999999999</v>
      </c>
      <c r="G17" s="17">
        <f>SUM(G16:G16)</f>
        <v>0.26550000000000001</v>
      </c>
      <c r="H17" s="27"/>
      <c r="I17" s="28"/>
    </row>
    <row r="18" spans="3:9" ht="12.75" customHeight="1" x14ac:dyDescent="0.2">
      <c r="F18" s="11"/>
      <c r="G18" s="12"/>
      <c r="H18" s="26"/>
    </row>
    <row r="19" spans="3:9" ht="12.75" customHeight="1" x14ac:dyDescent="0.2">
      <c r="F19" s="11"/>
      <c r="G19" s="12"/>
      <c r="H19" s="26"/>
    </row>
    <row r="20" spans="3:9" ht="12.75" customHeight="1" x14ac:dyDescent="0.2">
      <c r="C20" s="13" t="s">
        <v>149</v>
      </c>
      <c r="F20" s="11">
        <v>33.181103</v>
      </c>
      <c r="G20" s="12">
        <v>1.49E-2</v>
      </c>
      <c r="H20" s="27"/>
      <c r="I20" s="28"/>
    </row>
    <row r="21" spans="3:9" ht="12.75" customHeight="1" x14ac:dyDescent="0.2">
      <c r="C21" s="15" t="s">
        <v>144</v>
      </c>
      <c r="D21" s="15"/>
      <c r="E21" s="15"/>
      <c r="F21" s="16">
        <f>SUM(F20:F20)</f>
        <v>33.181103</v>
      </c>
      <c r="G21" s="17">
        <f>SUM(G20:G20)</f>
        <v>1.49E-2</v>
      </c>
      <c r="H21" s="26"/>
    </row>
    <row r="22" spans="3:9" ht="12.75" customHeight="1" x14ac:dyDescent="0.2">
      <c r="F22" s="11"/>
      <c r="G22" s="12"/>
      <c r="H22" s="26"/>
    </row>
    <row r="23" spans="3:9" ht="12.75" customHeight="1" x14ac:dyDescent="0.2">
      <c r="C23" s="13" t="s">
        <v>150</v>
      </c>
      <c r="F23" s="11"/>
      <c r="G23" s="12"/>
      <c r="H23" s="27"/>
      <c r="I23" s="28"/>
    </row>
    <row r="24" spans="3:9" ht="12.75" customHeight="1" x14ac:dyDescent="0.2">
      <c r="C24" s="13" t="s">
        <v>151</v>
      </c>
      <c r="F24" s="11">
        <v>-1.905014</v>
      </c>
      <c r="G24" s="12">
        <v>-1E-3</v>
      </c>
      <c r="H24" s="26"/>
    </row>
    <row r="25" spans="3:9" ht="12.75" customHeight="1" x14ac:dyDescent="0.2">
      <c r="C25" s="15" t="s">
        <v>144</v>
      </c>
      <c r="D25" s="15"/>
      <c r="E25" s="15"/>
      <c r="F25" s="16">
        <f>SUM(F24:F24)</f>
        <v>-1.905014</v>
      </c>
      <c r="G25" s="17">
        <f>SUM(G24:G24)</f>
        <v>-1E-3</v>
      </c>
      <c r="H25" s="26"/>
    </row>
    <row r="26" spans="3:9" ht="12.75" customHeight="1" x14ac:dyDescent="0.2">
      <c r="C26" s="18" t="s">
        <v>152</v>
      </c>
      <c r="D26" s="18"/>
      <c r="E26" s="18"/>
      <c r="F26" s="19">
        <f>SUM(F13,F17,F21,F25)</f>
        <v>2234.2022690000003</v>
      </c>
      <c r="G26" s="20">
        <f>SUM(G13,G17,G21,G25)</f>
        <v>0.99999999999999989</v>
      </c>
      <c r="H26" s="26"/>
    </row>
    <row r="27" spans="3:9" ht="12.75" customHeight="1" x14ac:dyDescent="0.2">
      <c r="H27" s="27"/>
      <c r="I27" s="28"/>
    </row>
    <row r="28" spans="3:9" ht="12.75" customHeight="1" x14ac:dyDescent="0.2">
      <c r="C28" s="31" t="s">
        <v>554</v>
      </c>
      <c r="H28" s="29"/>
      <c r="I28" s="30"/>
    </row>
    <row r="29" spans="3:9" ht="12.75" customHeight="1" x14ac:dyDescent="0.2">
      <c r="C29" s="31" t="s">
        <v>555</v>
      </c>
      <c r="F29" s="11"/>
    </row>
    <row r="30" spans="3:9" ht="12.75" customHeight="1" x14ac:dyDescent="0.2">
      <c r="C30" s="13"/>
    </row>
    <row r="31" spans="3:9" ht="12.75" customHeight="1" x14ac:dyDescent="0.2">
      <c r="C31" s="56" t="s">
        <v>564</v>
      </c>
      <c r="D31" s="57">
        <v>22.1068</v>
      </c>
    </row>
    <row r="32" spans="3:9" ht="12.75" customHeight="1" x14ac:dyDescent="0.2">
      <c r="C32" s="56" t="s">
        <v>567</v>
      </c>
      <c r="D32" s="59">
        <v>53.25</v>
      </c>
    </row>
    <row r="33" spans="3:4" ht="12.75" customHeight="1" x14ac:dyDescent="0.2">
      <c r="C33" s="56" t="s">
        <v>568</v>
      </c>
      <c r="D33" s="59">
        <v>0.14410000000000001</v>
      </c>
    </row>
    <row r="34" spans="3:4" ht="12.75" customHeight="1" x14ac:dyDescent="0.2">
      <c r="C34" s="58" t="s">
        <v>569</v>
      </c>
      <c r="D34" s="60">
        <v>8.43E-2</v>
      </c>
    </row>
    <row r="35" spans="3:4" ht="12.75" customHeight="1" x14ac:dyDescent="0.2"/>
    <row r="36" spans="3:4" ht="12.75" customHeight="1" x14ac:dyDescent="0.2"/>
    <row r="37" spans="3:4" ht="12.75" customHeight="1" x14ac:dyDescent="0.2"/>
    <row r="38" spans="3:4" ht="12.75" customHeight="1" x14ac:dyDescent="0.2"/>
    <row r="39" spans="3:4" ht="12.75" customHeight="1" x14ac:dyDescent="0.2"/>
    <row r="40" spans="3:4" ht="12.75" customHeight="1" x14ac:dyDescent="0.2"/>
    <row r="41" spans="3:4" ht="12.75" customHeight="1" x14ac:dyDescent="0.2"/>
    <row r="42" spans="3:4" ht="12.75" customHeight="1" x14ac:dyDescent="0.2"/>
    <row r="43" spans="3:4" ht="12.75" customHeight="1" x14ac:dyDescent="0.2"/>
    <row r="44" spans="3:4" ht="12.75" customHeight="1" x14ac:dyDescent="0.2"/>
    <row r="45" spans="3:4" ht="12.75" customHeight="1" x14ac:dyDescent="0.2"/>
    <row r="46" spans="3:4" ht="12.75" customHeight="1" x14ac:dyDescent="0.2"/>
    <row r="47" spans="3:4" ht="12.75" customHeight="1" x14ac:dyDescent="0.2"/>
    <row r="48" spans="3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D27" sqref="D27:D29"/>
    </sheetView>
  </sheetViews>
  <sheetFormatPr defaultColWidth="9.140625" defaultRowHeight="12.75" x14ac:dyDescent="0.2"/>
  <cols>
    <col min="1" max="1" width="7.5703125" customWidth="1"/>
    <col min="2" max="2" width="15.425781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42578125" style="23" customWidth="1"/>
  </cols>
  <sheetData>
    <row r="1" spans="1:12" ht="18.75" x14ac:dyDescent="0.2">
      <c r="A1" s="1"/>
      <c r="B1" s="1"/>
      <c r="C1" s="54" t="s">
        <v>505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507</v>
      </c>
      <c r="C9" t="s">
        <v>506</v>
      </c>
      <c r="D9" t="s">
        <v>206</v>
      </c>
      <c r="E9">
        <v>60000000</v>
      </c>
      <c r="F9" s="11">
        <v>591.91920000000005</v>
      </c>
      <c r="G9" s="12">
        <v>0.26750000000000002</v>
      </c>
      <c r="H9" s="26"/>
    </row>
    <row r="10" spans="1:12" ht="12.75" customHeight="1" x14ac:dyDescent="0.2">
      <c r="A10">
        <v>2</v>
      </c>
      <c r="B10" t="s">
        <v>509</v>
      </c>
      <c r="C10" t="s">
        <v>508</v>
      </c>
      <c r="D10" t="s">
        <v>206</v>
      </c>
      <c r="E10">
        <v>60000000</v>
      </c>
      <c r="F10" s="11">
        <v>591.87599999999998</v>
      </c>
      <c r="G10" s="12">
        <v>0.26750000000000002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510</v>
      </c>
      <c r="C11" t="s">
        <v>68</v>
      </c>
      <c r="D11" t="s">
        <v>206</v>
      </c>
      <c r="E11">
        <v>60000000</v>
      </c>
      <c r="F11" s="11">
        <v>591.84720000000004</v>
      </c>
      <c r="G11" s="12">
        <v>0.26750000000000002</v>
      </c>
      <c r="H11" s="26"/>
      <c r="J11" s="12" t="s">
        <v>206</v>
      </c>
      <c r="K11" s="12">
        <v>0.99890000000000001</v>
      </c>
    </row>
    <row r="12" spans="1:12" ht="12.75" customHeight="1" x14ac:dyDescent="0.2">
      <c r="A12">
        <v>4</v>
      </c>
      <c r="B12" t="s">
        <v>313</v>
      </c>
      <c r="C12" t="s">
        <v>42</v>
      </c>
      <c r="D12" t="s">
        <v>206</v>
      </c>
      <c r="E12">
        <v>44000000</v>
      </c>
      <c r="F12" s="11">
        <v>434.44544000000002</v>
      </c>
      <c r="G12" s="12">
        <v>0.19640000000000002</v>
      </c>
      <c r="H12" s="26"/>
      <c r="J12" s="12" t="s">
        <v>87</v>
      </c>
      <c r="K12" s="12">
        <v>1.1000000000000001E-3</v>
      </c>
    </row>
    <row r="13" spans="1:12" ht="12.75" customHeight="1" x14ac:dyDescent="0.2">
      <c r="C13" s="15" t="s">
        <v>144</v>
      </c>
      <c r="D13" s="15"/>
      <c r="E13" s="15"/>
      <c r="F13" s="16">
        <f>SUM(F9:F12)</f>
        <v>2210.0878400000001</v>
      </c>
      <c r="G13" s="17">
        <f>SUM(G9:G12)</f>
        <v>0.99890000000000001</v>
      </c>
      <c r="H13" s="27"/>
      <c r="I13" s="28"/>
      <c r="J13" s="12"/>
      <c r="K13" s="12"/>
    </row>
    <row r="14" spans="1:12" ht="12.75" customHeight="1" x14ac:dyDescent="0.2">
      <c r="F14" s="11"/>
      <c r="G14" s="12"/>
      <c r="H14" s="26"/>
    </row>
    <row r="15" spans="1:12" ht="12.75" customHeight="1" x14ac:dyDescent="0.2">
      <c r="C15" s="13" t="s">
        <v>149</v>
      </c>
      <c r="F15" s="11">
        <v>2.4428830000000001</v>
      </c>
      <c r="G15" s="12">
        <v>1.1000000000000001E-3</v>
      </c>
      <c r="H15" s="27"/>
      <c r="I15" s="28"/>
    </row>
    <row r="16" spans="1:12" ht="12.75" customHeight="1" x14ac:dyDescent="0.2">
      <c r="C16" s="15" t="s">
        <v>144</v>
      </c>
      <c r="D16" s="15"/>
      <c r="E16" s="15"/>
      <c r="F16" s="16">
        <f>SUM(F15:F15)</f>
        <v>2.4428830000000001</v>
      </c>
      <c r="G16" s="17">
        <f>SUM(G15:G15)</f>
        <v>1.1000000000000001E-3</v>
      </c>
      <c r="H16" s="26"/>
    </row>
    <row r="17" spans="3:9" ht="12.75" customHeight="1" x14ac:dyDescent="0.2">
      <c r="F17" s="11"/>
      <c r="G17" s="12"/>
      <c r="H17" s="26"/>
    </row>
    <row r="18" spans="3:9" ht="12.75" customHeight="1" x14ac:dyDescent="0.2">
      <c r="C18" s="13" t="s">
        <v>150</v>
      </c>
      <c r="F18" s="11"/>
      <c r="G18" s="12"/>
      <c r="H18" s="27"/>
      <c r="I18" s="28"/>
    </row>
    <row r="19" spans="3:9" ht="12.75" customHeight="1" x14ac:dyDescent="0.2">
      <c r="C19" s="13" t="s">
        <v>151</v>
      </c>
      <c r="F19" s="11">
        <v>-3.7971999999999999E-2</v>
      </c>
      <c r="G19" s="12">
        <v>0</v>
      </c>
      <c r="H19" s="26"/>
    </row>
    <row r="20" spans="3:9" ht="12.75" customHeight="1" x14ac:dyDescent="0.2">
      <c r="C20" s="15" t="s">
        <v>144</v>
      </c>
      <c r="D20" s="15"/>
      <c r="E20" s="15"/>
      <c r="F20" s="16">
        <f>SUM(F19:F19)</f>
        <v>-3.7971999999999999E-2</v>
      </c>
      <c r="G20" s="17">
        <f>SUM(G19:G19)</f>
        <v>0</v>
      </c>
      <c r="H20" s="26"/>
    </row>
    <row r="21" spans="3:9" ht="12.75" customHeight="1" x14ac:dyDescent="0.2">
      <c r="C21" s="18" t="s">
        <v>152</v>
      </c>
      <c r="D21" s="18"/>
      <c r="E21" s="18"/>
      <c r="F21" s="19">
        <f>SUM(F13,F16,F20)</f>
        <v>2212.4927510000002</v>
      </c>
      <c r="G21" s="20">
        <f>SUM(G13,G16,G20)</f>
        <v>1</v>
      </c>
      <c r="H21" s="26"/>
    </row>
    <row r="22" spans="3:9" ht="12.75" customHeight="1" x14ac:dyDescent="0.2">
      <c r="H22" s="27"/>
      <c r="I22" s="28"/>
    </row>
    <row r="23" spans="3:9" ht="12.75" customHeight="1" x14ac:dyDescent="0.2">
      <c r="C23" s="31" t="s">
        <v>554</v>
      </c>
      <c r="H23" s="29"/>
      <c r="I23" s="30"/>
    </row>
    <row r="24" spans="3:9" ht="12.75" customHeight="1" x14ac:dyDescent="0.2">
      <c r="C24" s="31" t="s">
        <v>555</v>
      </c>
    </row>
    <row r="25" spans="3:9" ht="12.75" customHeight="1" x14ac:dyDescent="0.2">
      <c r="C25" s="13"/>
      <c r="F25" s="11"/>
    </row>
    <row r="26" spans="3:9" ht="12.75" customHeight="1" x14ac:dyDescent="0.2">
      <c r="C26" s="56" t="s">
        <v>564</v>
      </c>
      <c r="D26" s="57">
        <v>21.886599999999998</v>
      </c>
    </row>
    <row r="27" spans="3:9" ht="12.75" customHeight="1" x14ac:dyDescent="0.2">
      <c r="C27" s="56" t="s">
        <v>567</v>
      </c>
      <c r="D27" s="59">
        <v>60.08</v>
      </c>
    </row>
    <row r="28" spans="3:9" ht="12.75" customHeight="1" x14ac:dyDescent="0.2">
      <c r="C28" s="56" t="s">
        <v>568</v>
      </c>
      <c r="D28" s="59">
        <v>0.1623</v>
      </c>
    </row>
    <row r="29" spans="3:9" ht="12.75" customHeight="1" x14ac:dyDescent="0.2">
      <c r="C29" s="58" t="s">
        <v>569</v>
      </c>
      <c r="D29" s="60">
        <v>8.4699999999999998E-2</v>
      </c>
    </row>
    <row r="30" spans="3:9" ht="12.75" customHeight="1" x14ac:dyDescent="0.2"/>
    <row r="31" spans="3:9" ht="12.75" customHeight="1" x14ac:dyDescent="0.2"/>
    <row r="32" spans="3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28" sqref="D28:D30"/>
    </sheetView>
  </sheetViews>
  <sheetFormatPr defaultColWidth="9.140625" defaultRowHeight="12.75" x14ac:dyDescent="0.2"/>
  <cols>
    <col min="1" max="1" width="7.5703125" customWidth="1"/>
    <col min="2" max="2" width="15.425781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42578125" style="23" customWidth="1"/>
  </cols>
  <sheetData>
    <row r="1" spans="1:12" ht="18.75" x14ac:dyDescent="0.2">
      <c r="A1" s="1"/>
      <c r="B1" s="1"/>
      <c r="C1" s="54" t="s">
        <v>511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512</v>
      </c>
      <c r="C9" t="s">
        <v>506</v>
      </c>
      <c r="D9" t="s">
        <v>339</v>
      </c>
      <c r="E9">
        <v>500000000</v>
      </c>
      <c r="F9" s="11">
        <v>4924.92</v>
      </c>
      <c r="G9" s="12">
        <v>0.29549999999999998</v>
      </c>
      <c r="H9" s="26"/>
    </row>
    <row r="10" spans="1:12" ht="12.75" customHeight="1" x14ac:dyDescent="0.2">
      <c r="A10">
        <v>2</v>
      </c>
      <c r="B10" t="s">
        <v>514</v>
      </c>
      <c r="C10" t="s">
        <v>513</v>
      </c>
      <c r="D10" t="s">
        <v>206</v>
      </c>
      <c r="E10">
        <v>500000000</v>
      </c>
      <c r="F10" s="11">
        <v>4923.8149999999996</v>
      </c>
      <c r="G10" s="12">
        <v>0.2954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515</v>
      </c>
      <c r="C11" t="s">
        <v>257</v>
      </c>
      <c r="D11" t="s">
        <v>206</v>
      </c>
      <c r="E11">
        <v>500000000</v>
      </c>
      <c r="F11" s="11">
        <v>4923.1049999999996</v>
      </c>
      <c r="G11" s="12">
        <v>0.2954</v>
      </c>
      <c r="H11" s="26"/>
      <c r="J11" s="12" t="s">
        <v>206</v>
      </c>
      <c r="K11" s="12">
        <v>0.70450000000000002</v>
      </c>
    </row>
    <row r="12" spans="1:12" ht="12.75" customHeight="1" x14ac:dyDescent="0.2">
      <c r="A12">
        <v>4</v>
      </c>
      <c r="B12" t="s">
        <v>509</v>
      </c>
      <c r="C12" t="s">
        <v>508</v>
      </c>
      <c r="D12" t="s">
        <v>206</v>
      </c>
      <c r="E12">
        <v>190000000</v>
      </c>
      <c r="F12" s="11">
        <v>1874.2739999999999</v>
      </c>
      <c r="G12" s="12">
        <v>0.1125</v>
      </c>
      <c r="H12" s="26"/>
      <c r="J12" s="12" t="s">
        <v>339</v>
      </c>
      <c r="K12" s="12">
        <v>0.29549999999999998</v>
      </c>
    </row>
    <row r="13" spans="1:12" ht="12.75" customHeight="1" x14ac:dyDescent="0.2">
      <c r="A13">
        <v>5</v>
      </c>
      <c r="B13" t="s">
        <v>313</v>
      </c>
      <c r="C13" t="s">
        <v>42</v>
      </c>
      <c r="D13" t="s">
        <v>206</v>
      </c>
      <c r="E13">
        <v>2000000</v>
      </c>
      <c r="F13" s="11">
        <v>19.747520000000002</v>
      </c>
      <c r="G13" s="12">
        <v>1.1999999999999999E-3</v>
      </c>
      <c r="H13" s="26"/>
      <c r="J13" s="12" t="s">
        <v>87</v>
      </c>
      <c r="K13" s="12">
        <v>0</v>
      </c>
    </row>
    <row r="14" spans="1:12" ht="12.75" customHeight="1" x14ac:dyDescent="0.2">
      <c r="C14" s="15" t="s">
        <v>144</v>
      </c>
      <c r="D14" s="15"/>
      <c r="E14" s="15"/>
      <c r="F14" s="16">
        <f>SUM(F9:F13)</f>
        <v>16665.861520000002</v>
      </c>
      <c r="G14" s="17">
        <f>SUM(G9:G13)</f>
        <v>1</v>
      </c>
      <c r="H14" s="27"/>
      <c r="I14" s="28"/>
      <c r="J14" s="12"/>
      <c r="K14" s="12"/>
    </row>
    <row r="15" spans="1:12" ht="12.75" customHeight="1" x14ac:dyDescent="0.2">
      <c r="F15" s="11"/>
      <c r="G15" s="12"/>
      <c r="H15" s="26"/>
    </row>
    <row r="16" spans="1:12" ht="12.75" customHeight="1" x14ac:dyDescent="0.2">
      <c r="C16" s="13" t="s">
        <v>149</v>
      </c>
      <c r="F16" s="11">
        <v>5.3428849999999999</v>
      </c>
      <c r="G16" s="12">
        <v>2.9999999999999997E-4</v>
      </c>
      <c r="H16" s="27"/>
      <c r="I16" s="28"/>
    </row>
    <row r="17" spans="3:9" ht="12.75" customHeight="1" x14ac:dyDescent="0.2">
      <c r="C17" s="15" t="s">
        <v>144</v>
      </c>
      <c r="D17" s="15"/>
      <c r="E17" s="15"/>
      <c r="F17" s="16">
        <f>SUM(F16:F16)</f>
        <v>5.3428849999999999</v>
      </c>
      <c r="G17" s="17">
        <f>SUM(G16:G16)</f>
        <v>2.9999999999999997E-4</v>
      </c>
      <c r="H17" s="26"/>
    </row>
    <row r="18" spans="3:9" ht="12.75" customHeight="1" x14ac:dyDescent="0.2">
      <c r="F18" s="11"/>
      <c r="G18" s="12"/>
      <c r="H18" s="26"/>
    </row>
    <row r="19" spans="3:9" ht="12.75" customHeight="1" x14ac:dyDescent="0.2">
      <c r="C19" s="13" t="s">
        <v>150</v>
      </c>
      <c r="F19" s="11"/>
      <c r="G19" s="12"/>
      <c r="H19" s="27"/>
      <c r="I19" s="28"/>
    </row>
    <row r="20" spans="3:9" ht="12.75" customHeight="1" x14ac:dyDescent="0.2">
      <c r="C20" s="13" t="s">
        <v>151</v>
      </c>
      <c r="F20" s="11">
        <v>-4.5064770000000003</v>
      </c>
      <c r="G20" s="12">
        <v>-2.9999999999999997E-4</v>
      </c>
      <c r="H20" s="26"/>
    </row>
    <row r="21" spans="3:9" ht="12.75" customHeight="1" x14ac:dyDescent="0.2">
      <c r="C21" s="15" t="s">
        <v>144</v>
      </c>
      <c r="D21" s="15"/>
      <c r="E21" s="15"/>
      <c r="F21" s="16">
        <f>SUM(F20:F20)</f>
        <v>-4.5064770000000003</v>
      </c>
      <c r="G21" s="17">
        <f>SUM(G20:G20)</f>
        <v>-2.9999999999999997E-4</v>
      </c>
      <c r="H21" s="26"/>
    </row>
    <row r="22" spans="3:9" ht="12.75" customHeight="1" x14ac:dyDescent="0.2">
      <c r="C22" s="18" t="s">
        <v>152</v>
      </c>
      <c r="D22" s="18"/>
      <c r="E22" s="18"/>
      <c r="F22" s="19">
        <f>SUM(F14,F17,F21)</f>
        <v>16666.697928000001</v>
      </c>
      <c r="G22" s="20">
        <f>SUM(G14,G17,G21)</f>
        <v>1</v>
      </c>
      <c r="H22" s="26"/>
    </row>
    <row r="23" spans="3:9" ht="12.75" customHeight="1" x14ac:dyDescent="0.2">
      <c r="H23" s="27"/>
      <c r="I23" s="28"/>
    </row>
    <row r="24" spans="3:9" ht="12.75" customHeight="1" x14ac:dyDescent="0.2">
      <c r="C24" s="31" t="s">
        <v>554</v>
      </c>
      <c r="H24" s="29"/>
      <c r="I24" s="30"/>
    </row>
    <row r="25" spans="3:9" ht="12.75" customHeight="1" x14ac:dyDescent="0.2">
      <c r="C25" s="31" t="s">
        <v>555</v>
      </c>
      <c r="F25" s="11"/>
    </row>
    <row r="26" spans="3:9" ht="12.75" customHeight="1" x14ac:dyDescent="0.2">
      <c r="C26" s="13"/>
    </row>
    <row r="27" spans="3:9" ht="12.75" customHeight="1" x14ac:dyDescent="0.2">
      <c r="C27" s="56" t="s">
        <v>564</v>
      </c>
      <c r="D27" s="57">
        <v>164.87970000000001</v>
      </c>
    </row>
    <row r="28" spans="3:9" ht="12.75" customHeight="1" x14ac:dyDescent="0.2">
      <c r="C28" s="56" t="s">
        <v>567</v>
      </c>
      <c r="D28" s="59">
        <v>68.06</v>
      </c>
    </row>
    <row r="29" spans="3:9" ht="12.75" customHeight="1" x14ac:dyDescent="0.2">
      <c r="C29" s="56" t="s">
        <v>568</v>
      </c>
      <c r="D29" s="63">
        <v>0.18360000000000001</v>
      </c>
    </row>
    <row r="30" spans="3:9" ht="12.75" customHeight="1" x14ac:dyDescent="0.2">
      <c r="C30" s="58" t="s">
        <v>569</v>
      </c>
      <c r="D30" s="60">
        <v>8.4000000000000005E-2</v>
      </c>
    </row>
    <row r="31" spans="3:9" ht="12.75" customHeight="1" x14ac:dyDescent="0.2"/>
    <row r="32" spans="3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</sheetData>
  <mergeCells count="1">
    <mergeCell ref="C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D28" sqref="D28:D30"/>
    </sheetView>
  </sheetViews>
  <sheetFormatPr defaultColWidth="9.140625" defaultRowHeight="12.75" x14ac:dyDescent="0.2"/>
  <cols>
    <col min="1" max="1" width="7.5703125" customWidth="1"/>
    <col min="2" max="2" width="15.28515625" customWidth="1"/>
    <col min="3" max="3" width="80.85546875" customWidth="1"/>
    <col min="4" max="5" width="16" customWidth="1"/>
    <col min="6" max="6" width="24" customWidth="1"/>
    <col min="7" max="7" width="14.5703125" customWidth="1"/>
    <col min="8" max="8" width="13.5703125" style="23" customWidth="1"/>
    <col min="9" max="9" width="15" style="23" customWidth="1"/>
    <col min="10" max="10" width="17.85546875" customWidth="1"/>
    <col min="11" max="11" width="8.85546875" customWidth="1"/>
    <col min="12" max="12" width="15.28515625" style="23" customWidth="1"/>
  </cols>
  <sheetData>
    <row r="1" spans="1:12" ht="18.75" x14ac:dyDescent="0.2">
      <c r="A1" s="1"/>
      <c r="B1" s="1"/>
      <c r="C1" s="54" t="s">
        <v>516</v>
      </c>
      <c r="D1" s="54"/>
      <c r="E1" s="54"/>
      <c r="F1" s="54"/>
      <c r="G1" s="54"/>
    </row>
    <row r="2" spans="1:12" x14ac:dyDescent="0.2">
      <c r="A2" s="2" t="s">
        <v>1</v>
      </c>
      <c r="B2" s="2"/>
      <c r="C2" s="3" t="s">
        <v>2</v>
      </c>
      <c r="D2" s="4"/>
      <c r="E2" s="4"/>
      <c r="F2" s="5"/>
      <c r="G2" s="21"/>
    </row>
    <row r="3" spans="1:12" ht="15.75" customHeight="1" x14ac:dyDescent="0.2">
      <c r="A3" s="6"/>
      <c r="B3" s="6"/>
      <c r="C3" s="7"/>
      <c r="D3" s="2"/>
      <c r="E3" s="2"/>
      <c r="F3" s="5"/>
      <c r="G3" s="21"/>
    </row>
    <row r="4" spans="1:12" ht="15" x14ac:dyDescent="0.2">
      <c r="A4" s="8" t="s">
        <v>3</v>
      </c>
      <c r="B4" s="8" t="s">
        <v>8</v>
      </c>
      <c r="C4" s="9" t="s">
        <v>4</v>
      </c>
      <c r="D4" s="9" t="s">
        <v>5</v>
      </c>
      <c r="E4" s="9" t="s">
        <v>553</v>
      </c>
      <c r="F4" s="10" t="s">
        <v>6</v>
      </c>
      <c r="G4" s="22" t="s">
        <v>7</v>
      </c>
      <c r="H4" s="24"/>
      <c r="I4" s="25"/>
      <c r="L4" s="53"/>
    </row>
    <row r="5" spans="1:12" ht="12.75" customHeight="1" x14ac:dyDescent="0.2">
      <c r="F5" s="11"/>
      <c r="G5" s="12"/>
      <c r="H5" s="26"/>
    </row>
    <row r="6" spans="1:12" ht="12.75" customHeight="1" x14ac:dyDescent="0.2">
      <c r="F6" s="11"/>
      <c r="G6" s="12"/>
      <c r="H6" s="26"/>
    </row>
    <row r="7" spans="1:12" ht="12.75" customHeight="1" x14ac:dyDescent="0.2">
      <c r="C7" s="13" t="s">
        <v>148</v>
      </c>
      <c r="F7" s="11"/>
      <c r="G7" s="12"/>
      <c r="H7" s="26"/>
    </row>
    <row r="8" spans="1:12" ht="12.75" customHeight="1" x14ac:dyDescent="0.2">
      <c r="C8" s="13" t="s">
        <v>284</v>
      </c>
      <c r="F8" s="11"/>
      <c r="G8" s="12"/>
      <c r="H8" s="26"/>
    </row>
    <row r="9" spans="1:12" ht="12.75" customHeight="1" x14ac:dyDescent="0.2">
      <c r="A9">
        <v>1</v>
      </c>
      <c r="B9" t="s">
        <v>384</v>
      </c>
      <c r="C9" t="s">
        <v>285</v>
      </c>
      <c r="D9" t="s">
        <v>339</v>
      </c>
      <c r="E9">
        <v>250000000</v>
      </c>
      <c r="F9" s="11">
        <v>2454.6774999999998</v>
      </c>
      <c r="G9" s="12">
        <v>0.21960000000000002</v>
      </c>
      <c r="H9" s="26"/>
    </row>
    <row r="10" spans="1:12" ht="12.75" customHeight="1" x14ac:dyDescent="0.2">
      <c r="A10">
        <v>2</v>
      </c>
      <c r="B10" t="s">
        <v>517</v>
      </c>
      <c r="C10" t="s">
        <v>257</v>
      </c>
      <c r="D10" t="s">
        <v>339</v>
      </c>
      <c r="E10">
        <v>250000000</v>
      </c>
      <c r="F10" s="11">
        <v>2453.0324999999998</v>
      </c>
      <c r="G10" s="12">
        <v>0.2195</v>
      </c>
      <c r="H10" s="26"/>
      <c r="J10" s="14" t="s">
        <v>16</v>
      </c>
      <c r="K10" s="14" t="s">
        <v>17</v>
      </c>
    </row>
    <row r="11" spans="1:12" ht="12.75" customHeight="1" x14ac:dyDescent="0.2">
      <c r="A11">
        <v>3</v>
      </c>
      <c r="B11" t="s">
        <v>518</v>
      </c>
      <c r="C11" t="s">
        <v>463</v>
      </c>
      <c r="D11" t="s">
        <v>339</v>
      </c>
      <c r="E11">
        <v>250000000</v>
      </c>
      <c r="F11" s="11">
        <v>2453.0324999999998</v>
      </c>
      <c r="G11" s="12">
        <v>0.2195</v>
      </c>
      <c r="H11" s="26"/>
      <c r="J11" s="12" t="s">
        <v>339</v>
      </c>
      <c r="K11" s="12">
        <v>0.99780000000000002</v>
      </c>
    </row>
    <row r="12" spans="1:12" ht="12.75" customHeight="1" x14ac:dyDescent="0.2">
      <c r="A12">
        <v>4</v>
      </c>
      <c r="B12" t="s">
        <v>519</v>
      </c>
      <c r="C12" t="s">
        <v>346</v>
      </c>
      <c r="D12" t="s">
        <v>339</v>
      </c>
      <c r="E12">
        <v>250000000</v>
      </c>
      <c r="F12" s="11">
        <v>2452.9475000000002</v>
      </c>
      <c r="G12" s="12">
        <v>0.2195</v>
      </c>
      <c r="H12" s="26"/>
      <c r="J12" s="12" t="s">
        <v>87</v>
      </c>
      <c r="K12" s="12">
        <v>2.2000000000000001E-3</v>
      </c>
    </row>
    <row r="13" spans="1:12" ht="12.75" customHeight="1" x14ac:dyDescent="0.2">
      <c r="A13">
        <v>5</v>
      </c>
      <c r="B13" t="s">
        <v>351</v>
      </c>
      <c r="C13" t="s">
        <v>350</v>
      </c>
      <c r="D13" t="s">
        <v>339</v>
      </c>
      <c r="E13">
        <v>136000000</v>
      </c>
      <c r="F13" s="11">
        <v>1338.4453599999999</v>
      </c>
      <c r="G13" s="12">
        <v>0.1197</v>
      </c>
      <c r="H13" s="26"/>
      <c r="J13" s="12"/>
      <c r="K13" s="12"/>
    </row>
    <row r="14" spans="1:12" ht="12.75" customHeight="1" x14ac:dyDescent="0.2">
      <c r="C14" s="15" t="s">
        <v>144</v>
      </c>
      <c r="D14" s="15"/>
      <c r="E14" s="15"/>
      <c r="F14" s="16">
        <f>SUM(F9:F13)</f>
        <v>11152.135359999998</v>
      </c>
      <c r="G14" s="17">
        <f>SUM(G9:G13)</f>
        <v>0.99780000000000013</v>
      </c>
      <c r="H14" s="27"/>
      <c r="I14" s="28"/>
    </row>
    <row r="15" spans="1:12" ht="12.75" customHeight="1" x14ac:dyDescent="0.2">
      <c r="F15" s="11"/>
      <c r="G15" s="12"/>
      <c r="H15" s="26"/>
    </row>
    <row r="16" spans="1:12" ht="12.75" customHeight="1" x14ac:dyDescent="0.2">
      <c r="C16" s="13" t="s">
        <v>149</v>
      </c>
      <c r="F16" s="11">
        <v>30.522085000000001</v>
      </c>
      <c r="G16" s="12">
        <v>2.7000000000000001E-3</v>
      </c>
      <c r="H16" s="27"/>
      <c r="I16" s="28"/>
    </row>
    <row r="17" spans="3:9" ht="12.75" customHeight="1" x14ac:dyDescent="0.2">
      <c r="C17" s="15" t="s">
        <v>144</v>
      </c>
      <c r="D17" s="15"/>
      <c r="E17" s="15"/>
      <c r="F17" s="16">
        <f>SUM(F16:F16)</f>
        <v>30.522085000000001</v>
      </c>
      <c r="G17" s="17">
        <f>SUM(G16:G16)</f>
        <v>2.7000000000000001E-3</v>
      </c>
      <c r="H17" s="26"/>
    </row>
    <row r="18" spans="3:9" ht="12.75" customHeight="1" x14ac:dyDescent="0.2">
      <c r="F18" s="11"/>
      <c r="G18" s="12"/>
      <c r="H18" s="26"/>
    </row>
    <row r="19" spans="3:9" ht="12.75" customHeight="1" x14ac:dyDescent="0.2">
      <c r="C19" s="13" t="s">
        <v>150</v>
      </c>
      <c r="F19" s="11"/>
      <c r="G19" s="12"/>
      <c r="H19" s="27"/>
      <c r="I19" s="28"/>
    </row>
    <row r="20" spans="3:9" ht="12.75" customHeight="1" x14ac:dyDescent="0.2">
      <c r="C20" s="13" t="s">
        <v>151</v>
      </c>
      <c r="F20" s="11">
        <v>-4.9652770000000004</v>
      </c>
      <c r="G20" s="12">
        <v>-5.0000000000000001E-4</v>
      </c>
      <c r="H20" s="26"/>
    </row>
    <row r="21" spans="3:9" ht="12.75" customHeight="1" x14ac:dyDescent="0.2">
      <c r="C21" s="15" t="s">
        <v>144</v>
      </c>
      <c r="D21" s="15"/>
      <c r="E21" s="15"/>
      <c r="F21" s="16">
        <f>SUM(F20:F20)</f>
        <v>-4.9652770000000004</v>
      </c>
      <c r="G21" s="17">
        <f>SUM(G20:G20)</f>
        <v>-5.0000000000000001E-4</v>
      </c>
      <c r="H21" s="26"/>
    </row>
    <row r="22" spans="3:9" ht="12.75" customHeight="1" x14ac:dyDescent="0.2">
      <c r="C22" s="18" t="s">
        <v>152</v>
      </c>
      <c r="D22" s="18"/>
      <c r="E22" s="18"/>
      <c r="F22" s="19">
        <f>SUM(F14,F17,F21)</f>
        <v>11177.692168</v>
      </c>
      <c r="G22" s="20">
        <f>SUM(G14,G17,G21)</f>
        <v>1.0000000000000002</v>
      </c>
      <c r="H22" s="26"/>
    </row>
    <row r="23" spans="3:9" ht="12.75" customHeight="1" x14ac:dyDescent="0.2">
      <c r="H23" s="27"/>
      <c r="I23" s="28"/>
    </row>
    <row r="24" spans="3:9" ht="12.75" customHeight="1" x14ac:dyDescent="0.2">
      <c r="C24" s="31" t="s">
        <v>554</v>
      </c>
      <c r="H24" s="29"/>
      <c r="I24" s="30"/>
    </row>
    <row r="25" spans="3:9" ht="12.75" customHeight="1" x14ac:dyDescent="0.2">
      <c r="C25" s="31" t="s">
        <v>555</v>
      </c>
      <c r="F25" s="11"/>
    </row>
    <row r="26" spans="3:9" ht="12.75" customHeight="1" x14ac:dyDescent="0.2">
      <c r="C26" s="13"/>
    </row>
    <row r="27" spans="3:9" ht="12.75" customHeight="1" x14ac:dyDescent="0.2">
      <c r="C27" s="56" t="s">
        <v>564</v>
      </c>
      <c r="D27" s="57">
        <v>110.59689999999999</v>
      </c>
    </row>
    <row r="28" spans="3:9" ht="12.75" customHeight="1" x14ac:dyDescent="0.2">
      <c r="C28" s="56" t="s">
        <v>567</v>
      </c>
      <c r="D28" s="63">
        <v>82.72</v>
      </c>
    </row>
    <row r="29" spans="3:9" ht="12.75" customHeight="1" x14ac:dyDescent="0.2">
      <c r="C29" s="56" t="s">
        <v>568</v>
      </c>
      <c r="D29" s="63">
        <v>0.22239999999999999</v>
      </c>
    </row>
    <row r="30" spans="3:9" ht="12.75" customHeight="1" x14ac:dyDescent="0.2">
      <c r="C30" s="58" t="s">
        <v>569</v>
      </c>
      <c r="D30" s="60">
        <v>8.4199999999999997E-2</v>
      </c>
    </row>
    <row r="31" spans="3:9" ht="12.75" customHeight="1" x14ac:dyDescent="0.2"/>
    <row r="32" spans="3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</sheetData>
  <mergeCells count="1">
    <mergeCell ref="C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935837C770C48B694CE1C1A554769" ma:contentTypeVersion="2" ma:contentTypeDescription="Create a new document." ma:contentTypeScope="" ma:versionID="fba072a5072dbd3dd6e9f1d92201a510">
  <xsd:schema xmlns:xsd="http://www.w3.org/2001/XMLSchema" xmlns:xs="http://www.w3.org/2001/XMLSchema" xmlns:p="http://schemas.microsoft.com/office/2006/metadata/properties" xmlns:ns2="b0753c22-5e01-408e-8382-98ac6284bfda" xmlns:ns3="5b33a0ed-cdc5-48df-bc3e-5d1cb668444a" targetNamespace="http://schemas.microsoft.com/office/2006/metadata/properties" ma:root="true" ma:fieldsID="1d00bbc0643d868cc2024e534b988520" ns2:_="" ns3:_="">
    <xsd:import namespace="b0753c22-5e01-408e-8382-98ac6284bfda"/>
    <xsd:import namespace="5b33a0ed-cdc5-48df-bc3e-5d1cb668444a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3:Date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53c22-5e01-408e-8382-98ac6284bfda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3a0ed-cdc5-48df-bc3e-5d1cb668444a" elementFormDefault="qualified">
    <xsd:import namespace="http://schemas.microsoft.com/office/2006/documentManagement/types"/>
    <xsd:import namespace="http://schemas.microsoft.com/office/infopath/2007/PartnerControls"/>
    <xsd:element name="Date1" ma:index="9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b0753c22-5e01-408e-8382-98ac6284bfda">2014</year>
    <Date1 xmlns="5b33a0ed-cdc5-48df-bc3e-5d1cb668444a">2015-01-06T18:30:00+00:00</Date1>
  </documentManagement>
</p:properties>
</file>

<file path=customXml/itemProps1.xml><?xml version="1.0" encoding="utf-8"?>
<ds:datastoreItem xmlns:ds="http://schemas.openxmlformats.org/officeDocument/2006/customXml" ds:itemID="{1896E3FF-5971-4D67-B9D6-575CE738BAE2}"/>
</file>

<file path=customXml/itemProps2.xml><?xml version="1.0" encoding="utf-8"?>
<ds:datastoreItem xmlns:ds="http://schemas.openxmlformats.org/officeDocument/2006/customXml" ds:itemID="{ADC4CA83-B99B-4815-AE16-E5BC1C022C90}"/>
</file>

<file path=customXml/itemProps3.xml><?xml version="1.0" encoding="utf-8"?>
<ds:datastoreItem xmlns:ds="http://schemas.openxmlformats.org/officeDocument/2006/customXml" ds:itemID="{5C07AB1B-8BB7-4B50-869E-383A48099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ELSS </vt:lpstr>
      <vt:lpstr>GROWTH</vt:lpstr>
      <vt:lpstr>INFRASTRUCTURE</vt:lpstr>
      <vt:lpstr>PSU EQUITY</vt:lpstr>
      <vt:lpstr>Banking and Fin Serv</vt:lpstr>
      <vt:lpstr>Equity Trigger Fund -SR I</vt:lpstr>
      <vt:lpstr>BALANCE</vt:lpstr>
      <vt:lpstr>MIP</vt:lpstr>
      <vt:lpstr>GILT</vt:lpstr>
      <vt:lpstr>INCOME</vt:lpstr>
      <vt:lpstr>LIQUID </vt:lpstr>
      <vt:lpstr>TREASURY </vt:lpstr>
      <vt:lpstr>PSU BOND</vt:lpstr>
      <vt:lpstr>SHORT TERM </vt:lpstr>
      <vt:lpstr>Dynamic Bond</vt:lpstr>
      <vt:lpstr>FMP- SR E</vt:lpstr>
      <vt:lpstr>FMP- SR J</vt:lpstr>
      <vt:lpstr>FMP- SR K</vt:lpstr>
      <vt:lpstr>FMP- SR L</vt:lpstr>
      <vt:lpstr>FMP- SR M</vt:lpstr>
      <vt:lpstr>FMP- SR N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 (December 2014)</dc:title>
  <dc:creator>Vishe, Abhiram Narayan [ICG-SFS]</dc:creator>
  <cp:lastModifiedBy>Pioneer Investments</cp:lastModifiedBy>
  <dcterms:created xsi:type="dcterms:W3CDTF">2015-01-02T11:12:25Z</dcterms:created>
  <dcterms:modified xsi:type="dcterms:W3CDTF">2015-01-07T07:49:45Z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0x010100508935837C770C48B694CE1C1A554769</vt:lpwstr>
  </property>
</Properties>
</file>