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H42" i="9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K10"/>
  <c r="D10"/>
  <c r="G9"/>
  <c r="F9"/>
  <c r="E9"/>
  <c r="D9"/>
  <c r="G8"/>
  <c r="F8"/>
  <c r="E8"/>
  <c r="K8"/>
  <c r="D8"/>
  <c r="G7"/>
  <c r="F7"/>
  <c r="E7"/>
  <c r="D7"/>
  <c r="G6"/>
  <c r="F6"/>
  <c r="E6"/>
  <c r="K6"/>
  <c r="D6"/>
  <c r="J5"/>
  <c r="J42"/>
  <c r="I5"/>
  <c r="I42"/>
  <c r="G5"/>
  <c r="G42"/>
  <c r="F5"/>
  <c r="F42"/>
  <c r="E5"/>
  <c r="E42"/>
  <c r="D5"/>
  <c r="D42"/>
  <c r="BK112" i="8"/>
  <c r="BK129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K114"/>
  <c r="J113"/>
  <c r="I113"/>
  <c r="I114"/>
  <c r="H113"/>
  <c r="G113"/>
  <c r="G114"/>
  <c r="F113"/>
  <c r="E113"/>
  <c r="E114"/>
  <c r="D113"/>
  <c r="C113"/>
  <c r="C114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K41" i="9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9"/>
  <c r="K7"/>
  <c r="K5"/>
  <c r="K42"/>
  <c r="BJ143" i="8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J124"/>
  <c r="BI124"/>
  <c r="BH124"/>
  <c r="BH131"/>
  <c r="BG124"/>
  <c r="BF124"/>
  <c r="BF131"/>
  <c r="BE124"/>
  <c r="BD124"/>
  <c r="BD131"/>
  <c r="BC124"/>
  <c r="BB124"/>
  <c r="BA124"/>
  <c r="AZ124"/>
  <c r="AZ131"/>
  <c r="AY124"/>
  <c r="AX124"/>
  <c r="AX131"/>
  <c r="AW124"/>
  <c r="AV124"/>
  <c r="AV131"/>
  <c r="AU124"/>
  <c r="AT124"/>
  <c r="AS124"/>
  <c r="AR124"/>
  <c r="AR131"/>
  <c r="AQ124"/>
  <c r="AP124"/>
  <c r="AP131"/>
  <c r="AO124"/>
  <c r="AN124"/>
  <c r="AN131"/>
  <c r="AM124"/>
  <c r="AL124"/>
  <c r="AK124"/>
  <c r="AJ124"/>
  <c r="AJ131"/>
  <c r="AI124"/>
  <c r="AH124"/>
  <c r="AH131"/>
  <c r="AG124"/>
  <c r="AF124"/>
  <c r="AF131"/>
  <c r="AE124"/>
  <c r="AD124"/>
  <c r="AC124"/>
  <c r="AB124"/>
  <c r="AB131"/>
  <c r="AA124"/>
  <c r="Z124"/>
  <c r="Z131"/>
  <c r="Y124"/>
  <c r="X124"/>
  <c r="X131"/>
  <c r="W124"/>
  <c r="V124"/>
  <c r="U124"/>
  <c r="T124"/>
  <c r="T131"/>
  <c r="S124"/>
  <c r="R124"/>
  <c r="R131"/>
  <c r="Q124"/>
  <c r="P124"/>
  <c r="P131"/>
  <c r="O124"/>
  <c r="N124"/>
  <c r="M124"/>
  <c r="L124"/>
  <c r="L131"/>
  <c r="K124"/>
  <c r="J124"/>
  <c r="J131"/>
  <c r="I124"/>
  <c r="H124"/>
  <c r="H131"/>
  <c r="G124"/>
  <c r="F124"/>
  <c r="E124"/>
  <c r="D124"/>
  <c r="D131"/>
  <c r="C124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J102"/>
  <c r="BJ114"/>
  <c r="BI102"/>
  <c r="BI114"/>
  <c r="BH102"/>
  <c r="BH114"/>
  <c r="BG102"/>
  <c r="BG114"/>
  <c r="BF102"/>
  <c r="BF114"/>
  <c r="BE102"/>
  <c r="BE114"/>
  <c r="BD102"/>
  <c r="BD114"/>
  <c r="BC102"/>
  <c r="BC114"/>
  <c r="BB102"/>
  <c r="BB114"/>
  <c r="BA102"/>
  <c r="BA114"/>
  <c r="AZ102"/>
  <c r="AZ114"/>
  <c r="AY102"/>
  <c r="AY114"/>
  <c r="AX102"/>
  <c r="AX114"/>
  <c r="AW102"/>
  <c r="AW114"/>
  <c r="AV102"/>
  <c r="AV114"/>
  <c r="AU102"/>
  <c r="AU114"/>
  <c r="AT102"/>
  <c r="AT114"/>
  <c r="AS102"/>
  <c r="AS114"/>
  <c r="AR102"/>
  <c r="AR114"/>
  <c r="AQ102"/>
  <c r="AQ114"/>
  <c r="AP102"/>
  <c r="AP114"/>
  <c r="AO102"/>
  <c r="AO114"/>
  <c r="AN102"/>
  <c r="AN114"/>
  <c r="AM102"/>
  <c r="AM114"/>
  <c r="AL102"/>
  <c r="AL114"/>
  <c r="AK102"/>
  <c r="AK114"/>
  <c r="AJ102"/>
  <c r="AJ114"/>
  <c r="AI102"/>
  <c r="AI114"/>
  <c r="AH102"/>
  <c r="AH114"/>
  <c r="AG102"/>
  <c r="AG114"/>
  <c r="AF102"/>
  <c r="AF114"/>
  <c r="AE102"/>
  <c r="AE114"/>
  <c r="AD102"/>
  <c r="AD114"/>
  <c r="AC102"/>
  <c r="AC114"/>
  <c r="AB102"/>
  <c r="AB114"/>
  <c r="AA102"/>
  <c r="AA114"/>
  <c r="Z102"/>
  <c r="Z114"/>
  <c r="Y102"/>
  <c r="Y114"/>
  <c r="X102"/>
  <c r="X114"/>
  <c r="W102"/>
  <c r="W114"/>
  <c r="V102"/>
  <c r="V114"/>
  <c r="U102"/>
  <c r="U114"/>
  <c r="T102"/>
  <c r="T114"/>
  <c r="S102"/>
  <c r="S114"/>
  <c r="R102"/>
  <c r="R114"/>
  <c r="Q102"/>
  <c r="Q114"/>
  <c r="P102"/>
  <c r="P114"/>
  <c r="O102"/>
  <c r="O114"/>
  <c r="N102"/>
  <c r="N114"/>
  <c r="M102"/>
  <c r="M114"/>
  <c r="L102"/>
  <c r="L114"/>
  <c r="K102"/>
  <c r="J102"/>
  <c r="J114"/>
  <c r="I102"/>
  <c r="H102"/>
  <c r="H114"/>
  <c r="G102"/>
  <c r="F102"/>
  <c r="F114"/>
  <c r="E102"/>
  <c r="D102"/>
  <c r="D114"/>
  <c r="C102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J96"/>
  <c r="BI96"/>
  <c r="BI97"/>
  <c r="BH96"/>
  <c r="BH97"/>
  <c r="BG96"/>
  <c r="BG97"/>
  <c r="BF96"/>
  <c r="BE96"/>
  <c r="BE97"/>
  <c r="BD96"/>
  <c r="BC96"/>
  <c r="BC97"/>
  <c r="BB96"/>
  <c r="BA96"/>
  <c r="BA97"/>
  <c r="AZ96"/>
  <c r="AY96"/>
  <c r="AY97"/>
  <c r="AX96"/>
  <c r="AW96"/>
  <c r="AW97"/>
  <c r="AV96"/>
  <c r="AU96"/>
  <c r="AU97"/>
  <c r="AT96"/>
  <c r="AS96"/>
  <c r="AS97"/>
  <c r="AR96"/>
  <c r="AR97"/>
  <c r="AQ96"/>
  <c r="AQ97"/>
  <c r="AP96"/>
  <c r="AO96"/>
  <c r="AO97"/>
  <c r="AN96"/>
  <c r="AM96"/>
  <c r="AM97"/>
  <c r="AL96"/>
  <c r="AK96"/>
  <c r="AK97"/>
  <c r="AJ96"/>
  <c r="AI96"/>
  <c r="AI97"/>
  <c r="AH96"/>
  <c r="AG96"/>
  <c r="AG97"/>
  <c r="AF96"/>
  <c r="AE96"/>
  <c r="AE97"/>
  <c r="AD96"/>
  <c r="AC96"/>
  <c r="AC97"/>
  <c r="AB96"/>
  <c r="AB97"/>
  <c r="AA96"/>
  <c r="AA97"/>
  <c r="Z96"/>
  <c r="Y96"/>
  <c r="Y97"/>
  <c r="X96"/>
  <c r="W96"/>
  <c r="W97"/>
  <c r="V96"/>
  <c r="U96"/>
  <c r="U97"/>
  <c r="T96"/>
  <c r="S96"/>
  <c r="S97"/>
  <c r="R96"/>
  <c r="Q96"/>
  <c r="Q97"/>
  <c r="P96"/>
  <c r="O96"/>
  <c r="O97"/>
  <c r="N96"/>
  <c r="M96"/>
  <c r="M97"/>
  <c r="L96"/>
  <c r="L97"/>
  <c r="K96"/>
  <c r="K97"/>
  <c r="J96"/>
  <c r="I96"/>
  <c r="I97"/>
  <c r="H96"/>
  <c r="G96"/>
  <c r="G97"/>
  <c r="F96"/>
  <c r="E96"/>
  <c r="E97"/>
  <c r="D96"/>
  <c r="C96"/>
  <c r="C97"/>
  <c r="BK142"/>
  <c r="BK141"/>
  <c r="BK143"/>
  <c r="BK128"/>
  <c r="BK127"/>
  <c r="BK126"/>
  <c r="BK130"/>
  <c r="BK123"/>
  <c r="BK124"/>
  <c r="BK118"/>
  <c r="BK119"/>
  <c r="BK111"/>
  <c r="BK110"/>
  <c r="BK109"/>
  <c r="BK108"/>
  <c r="BK107"/>
  <c r="BK106"/>
  <c r="BK105"/>
  <c r="BK104"/>
  <c r="BK113"/>
  <c r="BK114"/>
  <c r="BK101"/>
  <c r="BK102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70"/>
  <c r="BK12"/>
  <c r="BK13"/>
  <c r="BK9"/>
  <c r="BK8"/>
  <c r="F131"/>
  <c r="F138"/>
  <c r="N131"/>
  <c r="N138"/>
  <c r="V131"/>
  <c r="V138"/>
  <c r="AD131"/>
  <c r="AD138"/>
  <c r="AL131"/>
  <c r="AL138"/>
  <c r="AT131"/>
  <c r="AT138"/>
  <c r="BB131"/>
  <c r="BB138"/>
  <c r="BJ131"/>
  <c r="BJ138"/>
  <c r="C131"/>
  <c r="E131"/>
  <c r="E138"/>
  <c r="G131"/>
  <c r="G138"/>
  <c r="I131"/>
  <c r="I138"/>
  <c r="K131"/>
  <c r="K138"/>
  <c r="M131"/>
  <c r="M138"/>
  <c r="O131"/>
  <c r="O138"/>
  <c r="Q131"/>
  <c r="Q138"/>
  <c r="S131"/>
  <c r="S138"/>
  <c r="U131"/>
  <c r="U138"/>
  <c r="W131"/>
  <c r="W138"/>
  <c r="Y131"/>
  <c r="Y138"/>
  <c r="AA131"/>
  <c r="AA138"/>
  <c r="AC131"/>
  <c r="AC138"/>
  <c r="AE131"/>
  <c r="AE138"/>
  <c r="AG131"/>
  <c r="AG138"/>
  <c r="AI131"/>
  <c r="AI138"/>
  <c r="AK131"/>
  <c r="AK138"/>
  <c r="AM131"/>
  <c r="AM138"/>
  <c r="AO131"/>
  <c r="AO138"/>
  <c r="AQ131"/>
  <c r="AQ138"/>
  <c r="AS131"/>
  <c r="AS138"/>
  <c r="AU131"/>
  <c r="AU138"/>
  <c r="AW131"/>
  <c r="AW138"/>
  <c r="AY131"/>
  <c r="AY138"/>
  <c r="BA131"/>
  <c r="BA138"/>
  <c r="BC131"/>
  <c r="BC138"/>
  <c r="BE131"/>
  <c r="BE138"/>
  <c r="BG131"/>
  <c r="BG138"/>
  <c r="BI131"/>
  <c r="BI138"/>
  <c r="H97"/>
  <c r="P97"/>
  <c r="X97"/>
  <c r="AF97"/>
  <c r="AN97"/>
  <c r="AV97"/>
  <c r="BD97"/>
  <c r="F97"/>
  <c r="J97"/>
  <c r="N97"/>
  <c r="R97"/>
  <c r="V97"/>
  <c r="Z97"/>
  <c r="AD97"/>
  <c r="AH97"/>
  <c r="AL97"/>
  <c r="AP97"/>
  <c r="AT97"/>
  <c r="AX97"/>
  <c r="BB97"/>
  <c r="BF97"/>
  <c r="BJ97"/>
  <c r="BK10"/>
  <c r="BK96"/>
  <c r="BK97"/>
  <c r="D97"/>
  <c r="AJ97"/>
  <c r="T97"/>
  <c r="AZ97"/>
  <c r="D138"/>
  <c r="L138"/>
  <c r="P138"/>
  <c r="X138"/>
  <c r="Z138"/>
  <c r="AH138"/>
  <c r="AJ138"/>
  <c r="AR138"/>
  <c r="AV138"/>
  <c r="BD138"/>
  <c r="BF138"/>
  <c r="BK131"/>
  <c r="BK138"/>
  <c r="H138"/>
  <c r="J138"/>
  <c r="R138"/>
  <c r="T138"/>
  <c r="AB138"/>
  <c r="AF138"/>
  <c r="AN138"/>
  <c r="AP138"/>
  <c r="AX138"/>
  <c r="AZ138"/>
  <c r="BH138"/>
  <c r="C138"/>
</calcChain>
</file>

<file path=xl/comments1.xml><?xml version="1.0" encoding="utf-8"?>
<comments xmlns="http://schemas.openxmlformats.org/spreadsheetml/2006/main">
  <authors>
    <author>sv_karthick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Refers to Monthly Average AUM</t>
        </r>
      </text>
    </comment>
  </commentList>
</comments>
</file>

<file path=xl/sharedStrings.xml><?xml version="1.0" encoding="utf-8"?>
<sst xmlns="http://schemas.openxmlformats.org/spreadsheetml/2006/main" count="236" uniqueCount="202">
  <si>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</si>
  <si>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</si>
  <si>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</si>
  <si>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</si>
  <si>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</si>
  <si>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</si>
  <si>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</si>
  <si>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</si>
  <si>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</si>
  <si>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</si>
  <si>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</si>
  <si>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</si>
  <si>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</si>
  <si>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</si>
  <si>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</si>
  <si>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</si>
  <si>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</si>
  <si>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</si>
  <si>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</si>
  <si>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</si>
  <si>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</si>
  <si>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</si>
  <si>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</si>
  <si>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</si>
  <si>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</si>
  <si>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</si>
  <si>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</si>
  <si>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</si>
  <si>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</si>
  <si>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</si>
  <si>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</si>
  <si>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</si>
  <si>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</si>
  <si>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</si>
  <si>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</si>
  <si>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</si>
  <si>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</si>
  <si>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</si>
  <si>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</si>
  <si>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</si>
  <si>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</si>
  <si>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</si>
  <si>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</si>
  <si>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</si>
  <si>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</si>
  <si>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</si>
  <si>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</si>
  <si>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</si>
  <si>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</si>
  <si>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</si>
  <si>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</si>
  <si>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</si>
  <si>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</si>
  <si>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</si>
  <si>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</si>
  <si>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</si>
  <si>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</si>
  <si>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</si>
  <si>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</si>
  <si>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</si>
  <si>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</si>
  <si>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</si>
  <si>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</si>
  <si>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</si>
  <si>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</si>
  <si>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</si>
  <si>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</si>
  <si>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</si>
  <si>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</si>
  <si>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</si>
  <si>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</si>
  <si>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</si>
  <si>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</si>
  <si>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</si>
  <si>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</si>
  <si>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</si>
  <si>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</si>
  <si>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</si>
  <si>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</si>
  <si>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</si>
  <si>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</si>
  <si>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</si>
  <si>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</si>
  <si>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</si>
  <si>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</si>
  <si>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</si>
  <si>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</si>
  <si>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</si>
  <si>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</si>
  <si>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</si>
  <si>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</si>
  <si>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</si>
  <si>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</si>
  <si>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</si>
  <si>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</si>
  <si>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</si>
  <si>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</si>
  <si>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</si>
  <si>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</si>
  <si>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</si>
  <si>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</si>
  <si>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</si>
  <si>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</si>
  <si>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</si>
  <si>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</si>
  <si>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</si>
  <si>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</si>
  <si>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</si>
  <si>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</si>
  <si>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</si>
  <si>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</si>
  <si>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</si>
  <si>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</si>
  <si>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</si>
  <si>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</si>
  <si>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</si>
  <si>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</si>
  <si>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</si>
  <si>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</si>
  <si>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</si>
  <si>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</si>
  <si>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</si>
  <si>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</si>
  <si>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</si>
  <si>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</si>
  <si>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</si>
  <si>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</si>
  <si>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</si>
  <si>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</si>
  <si>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</si>
  <si>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</si>
  <si>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</si>
  <si>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</si>
  <si>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</si>
  <si>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</si>
  <si>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</si>
  <si>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</si>
  <si>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</si>
  <si>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</si>
  <si>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</si>
  <si>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</si>
  <si>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</si>
  <si>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</si>
  <si>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</si>
  <si>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</si>
  <si>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</si>
  <si>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</si>
  <si>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</si>
  <si>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</si>
  <si>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</si>
  <si>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</si>
  <si>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</si>
  <si>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</si>
  <si>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</si>
  <si>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</si>
  <si>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</si>
  <si>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</si>
  <si>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</si>
  <si>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</si>
  <si>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</si>
  <si>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</si>
  <si>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</si>
  <si>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</si>
  <si>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</si>
  <si>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</si>
  <si>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</si>
  <si>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</si>
  <si>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</si>
  <si>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</si>
  <si>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</si>
  <si>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</si>
  <si>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</si>
  <si>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</si>
  <si>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</si>
  <si>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</si>
  <si>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</si>
  <si>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</si>
  <si>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</si>
  <si>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</si>
  <si>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</si>
  <si>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</si>
  <si>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</si>
  <si>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</si>
  <si>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</si>
  <si>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</si>
  <si>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</si>
  <si>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</si>
  <si>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</si>
  <si>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</si>
  <si>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</si>
  <si>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</si>
  <si>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</si>
  <si>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</si>
  <si>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</si>
  <si>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</si>
  <si>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</si>
  <si>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Telangana</t>
  </si>
  <si>
    <t>Kotak FMP Series 163</t>
  </si>
  <si>
    <t>Kotak Equity Savings Fund</t>
  </si>
  <si>
    <t>Kotak Banking ETF</t>
  </si>
  <si>
    <r>
      <t xml:space="preserve">Kotak Mahindra Mutual Fund: </t>
    </r>
    <r>
      <rPr>
        <b/>
        <sz val="14"/>
        <color indexed="8"/>
        <rFont val="Trebuchet MS"/>
        <family val="2"/>
      </rPr>
      <t xml:space="preserve">Monthly Average </t>
    </r>
    <r>
      <rPr>
        <b/>
        <sz val="14"/>
        <rFont val="Trebuchet MS"/>
        <family val="2"/>
      </rPr>
      <t>Assets Under Management (AUM) as on 31-Dec-2014 (All figures in Rs. Crore)</t>
    </r>
  </si>
  <si>
    <t>Table showing State wise /Union Territory wise contribution to Monthly Average AUM of category of schemes as on 31-Dec-2014</t>
  </si>
</sst>
</file>

<file path=xl/styles.xml><?xml version="1.0" encoding="utf-8"?>
<styleSheet xmlns="http://schemas.openxmlformats.org/spreadsheetml/2006/main">
  <fonts count="20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4"/>
      <color indexed="8"/>
      <name val="Trebuchet MS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112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5" fillId="0" borderId="1" xfId="0" applyFont="1" applyBorder="1"/>
    <xf numFmtId="4" fontId="15" fillId="0" borderId="1" xfId="0" applyNumberFormat="1" applyFont="1" applyBorder="1"/>
    <xf numFmtId="0" fontId="15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6" fillId="0" borderId="4" xfId="0" applyFont="1" applyBorder="1"/>
    <xf numFmtId="0" fontId="16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0" fontId="3" fillId="0" borderId="10" xfId="0" applyFont="1" applyBorder="1"/>
    <xf numFmtId="0" fontId="7" fillId="0" borderId="6" xfId="2" applyNumberFormat="1" applyFont="1" applyFill="1" applyBorder="1" applyAlignment="1">
      <alignment horizontal="center" wrapText="1"/>
    </xf>
    <xf numFmtId="4" fontId="3" fillId="0" borderId="6" xfId="0" applyNumberFormat="1" applyFont="1" applyBorder="1"/>
    <xf numFmtId="4" fontId="1" fillId="0" borderId="6" xfId="0" applyNumberFormat="1" applyFont="1" applyBorder="1"/>
    <xf numFmtId="0" fontId="0" fillId="0" borderId="11" xfId="0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1" fontId="1" fillId="0" borderId="4" xfId="0" applyNumberFormat="1" applyFont="1" applyBorder="1"/>
    <xf numFmtId="1" fontId="1" fillId="0" borderId="12" xfId="0" applyNumberFormat="1" applyFont="1" applyBorder="1"/>
    <xf numFmtId="1" fontId="1" fillId="0" borderId="9" xfId="0" applyNumberFormat="1" applyFont="1" applyBorder="1"/>
    <xf numFmtId="1" fontId="1" fillId="0" borderId="3" xfId="0" applyNumberFormat="1" applyFont="1" applyBorder="1"/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9" fillId="0" borderId="15" xfId="1" applyNumberFormat="1" applyFont="1" applyFill="1" applyBorder="1" applyAlignment="1">
      <alignment horizontal="center" vertical="center" wrapText="1"/>
    </xf>
    <xf numFmtId="49" fontId="19" fillId="0" borderId="10" xfId="1" applyNumberFormat="1" applyFont="1" applyFill="1" applyBorder="1" applyAlignment="1">
      <alignment horizontal="center" vertical="center" wrapText="1"/>
    </xf>
    <xf numFmtId="4" fontId="0" fillId="0" borderId="26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2" fontId="5" fillId="0" borderId="23" xfId="2" applyNumberFormat="1" applyFont="1" applyFill="1" applyBorder="1" applyAlignment="1">
      <alignment horizontal="center" vertical="top" wrapText="1"/>
    </xf>
    <xf numFmtId="2" fontId="5" fillId="0" borderId="20" xfId="2" applyNumberFormat="1" applyFont="1" applyFill="1" applyBorder="1" applyAlignment="1">
      <alignment horizontal="center" vertical="top" wrapText="1"/>
    </xf>
    <xf numFmtId="2" fontId="5" fillId="0" borderId="21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/>
    </xf>
    <xf numFmtId="2" fontId="9" fillId="0" borderId="20" xfId="2" applyNumberFormat="1" applyFont="1" applyFill="1" applyBorder="1" applyAlignment="1">
      <alignment horizontal="center"/>
    </xf>
    <xf numFmtId="2" fontId="9" fillId="0" borderId="21" xfId="2" applyNumberFormat="1" applyFont="1" applyFill="1" applyBorder="1" applyAlignment="1">
      <alignment horizontal="center"/>
    </xf>
    <xf numFmtId="3" fontId="9" fillId="0" borderId="24" xfId="2" applyNumberFormat="1" applyFont="1" applyFill="1" applyBorder="1" applyAlignment="1">
      <alignment horizontal="center" vertical="center" wrapText="1"/>
    </xf>
    <xf numFmtId="3" fontId="9" fillId="0" borderId="25" xfId="2" applyNumberFormat="1" applyFont="1" applyFill="1" applyBorder="1" applyAlignment="1">
      <alignment horizontal="center" vertical="center" wrapText="1"/>
    </xf>
    <xf numFmtId="3" fontId="9" fillId="0" borderId="12" xfId="2" applyNumberFormat="1" applyFont="1" applyFill="1" applyBorder="1" applyAlignment="1">
      <alignment horizontal="center" vertical="center" wrapText="1"/>
    </xf>
    <xf numFmtId="2" fontId="9" fillId="0" borderId="16" xfId="2" applyNumberFormat="1" applyFont="1" applyFill="1" applyBorder="1" applyAlignment="1">
      <alignment horizontal="center" vertical="top" wrapText="1"/>
    </xf>
    <xf numFmtId="2" fontId="9" fillId="0" borderId="17" xfId="2" applyNumberFormat="1" applyFont="1" applyFill="1" applyBorder="1" applyAlignment="1">
      <alignment horizontal="center" vertical="top" wrapText="1"/>
    </xf>
    <xf numFmtId="2" fontId="9" fillId="0" borderId="18" xfId="2" applyNumberFormat="1" applyFont="1" applyFill="1" applyBorder="1" applyAlignment="1">
      <alignment horizontal="center" vertical="top" wrapText="1"/>
    </xf>
    <xf numFmtId="49" fontId="19" fillId="0" borderId="22" xfId="1" applyNumberFormat="1" applyFont="1" applyFill="1" applyBorder="1" applyAlignment="1">
      <alignment horizontal="center" vertical="center" wrapText="1"/>
    </xf>
    <xf numFmtId="49" fontId="19" fillId="0" borderId="4" xfId="1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9" fillId="0" borderId="23" xfId="2" applyNumberFormat="1" applyFont="1" applyFill="1" applyBorder="1" applyAlignment="1">
      <alignment horizontal="center"/>
    </xf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0" fontId="18" fillId="0" borderId="26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ko1081\Local%20Settings\Temporary%20Internet%20Files\Content.Outlook\IK81DA9F\DIS-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DIS-2.XLS"/>
    </sheetNames>
    <sheetDataSet>
      <sheetData sheetId="0">
        <row r="2">
          <cell r="A2" t="str">
            <v>Andaman and Nicobar Islands</v>
          </cell>
          <cell r="B2">
            <v>0.179903484</v>
          </cell>
          <cell r="C2">
            <v>1.444133E-3</v>
          </cell>
          <cell r="D2">
            <v>0.14071263000000001</v>
          </cell>
          <cell r="E2">
            <v>0</v>
          </cell>
          <cell r="F2">
            <v>0</v>
          </cell>
          <cell r="G2">
            <v>0</v>
          </cell>
          <cell r="H2">
            <v>4.1349218E-2</v>
          </cell>
          <cell r="I2">
            <v>0.36340946500000004</v>
          </cell>
        </row>
        <row r="3">
          <cell r="A3" t="str">
            <v>Andhra Pradesh</v>
          </cell>
          <cell r="B3">
            <v>64.817556439000001</v>
          </cell>
          <cell r="C3">
            <v>226.91899985900002</v>
          </cell>
          <cell r="D3">
            <v>148.69038709200001</v>
          </cell>
          <cell r="E3">
            <v>20.854182361000003</v>
          </cell>
          <cell r="F3">
            <v>0</v>
          </cell>
          <cell r="G3">
            <v>5.0139175000000001E-2</v>
          </cell>
          <cell r="H3">
            <v>10.926767021</v>
          </cell>
          <cell r="I3">
            <v>472.25803194700006</v>
          </cell>
        </row>
        <row r="4">
          <cell r="A4" t="str">
            <v>Arunachal Pradesh</v>
          </cell>
          <cell r="B4">
            <v>0</v>
          </cell>
          <cell r="C4">
            <v>7.2644790000000001E-2</v>
          </cell>
          <cell r="D4">
            <v>0.64786385000000002</v>
          </cell>
          <cell r="E4">
            <v>0</v>
          </cell>
          <cell r="F4">
            <v>0</v>
          </cell>
          <cell r="G4">
            <v>0</v>
          </cell>
          <cell r="H4">
            <v>2.2749997000000001E-2</v>
          </cell>
          <cell r="I4">
            <v>0.74325863700000006</v>
          </cell>
        </row>
        <row r="5">
          <cell r="A5" t="str">
            <v>Assam</v>
          </cell>
          <cell r="B5">
            <v>0.36142591699999999</v>
          </cell>
          <cell r="C5">
            <v>34.882685668000001</v>
          </cell>
          <cell r="D5">
            <v>23.499075246</v>
          </cell>
          <cell r="E5">
            <v>0.55361353600000007</v>
          </cell>
          <cell r="F5">
            <v>0</v>
          </cell>
          <cell r="G5">
            <v>0</v>
          </cell>
          <cell r="H5">
            <v>1.91156667</v>
          </cell>
          <cell r="I5">
            <v>61.208367037000002</v>
          </cell>
        </row>
        <row r="6">
          <cell r="A6" t="str">
            <v>Bihar</v>
          </cell>
          <cell r="B6">
            <v>0.16623426799999999</v>
          </cell>
          <cell r="C6">
            <v>12.989058717999999</v>
          </cell>
          <cell r="D6">
            <v>33.185402522000004</v>
          </cell>
          <cell r="E6">
            <v>1.248004702</v>
          </cell>
          <cell r="F6">
            <v>0</v>
          </cell>
          <cell r="G6">
            <v>2.0373748000000001E-2</v>
          </cell>
          <cell r="H6">
            <v>2.0244801809999999</v>
          </cell>
          <cell r="I6">
            <v>49.633554139000005</v>
          </cell>
        </row>
        <row r="7">
          <cell r="A7" t="str">
            <v>Chandigarh</v>
          </cell>
          <cell r="B7">
            <v>7.9487823840000003</v>
          </cell>
          <cell r="C7">
            <v>38.037620167</v>
          </cell>
          <cell r="D7">
            <v>44.101164161</v>
          </cell>
          <cell r="E7">
            <v>5.2982045659999999</v>
          </cell>
          <cell r="F7">
            <v>0</v>
          </cell>
          <cell r="G7">
            <v>0</v>
          </cell>
          <cell r="H7">
            <v>1.4805781659999999</v>
          </cell>
          <cell r="I7">
            <v>96.866349443999994</v>
          </cell>
        </row>
        <row r="8">
          <cell r="A8" t="str">
            <v>Chhattisgarh</v>
          </cell>
          <cell r="B8">
            <v>4.7597734649999994</v>
          </cell>
          <cell r="C8">
            <v>6.4037868859999998</v>
          </cell>
          <cell r="D8">
            <v>15.546907703</v>
          </cell>
          <cell r="E8">
            <v>0.196567775</v>
          </cell>
          <cell r="F8">
            <v>0</v>
          </cell>
          <cell r="G8">
            <v>0</v>
          </cell>
          <cell r="H8">
            <v>1.210329266</v>
          </cell>
          <cell r="I8">
            <v>28.117365094999997</v>
          </cell>
        </row>
        <row r="9">
          <cell r="A9" t="str">
            <v>Dadra and Nagar Haveli</v>
          </cell>
          <cell r="B9">
            <v>5.1522510000000001E-3</v>
          </cell>
          <cell r="C9">
            <v>6.2231346999999999E-2</v>
          </cell>
          <cell r="D9">
            <v>0.99973922799999992</v>
          </cell>
          <cell r="E9">
            <v>1.0752474999999999E-2</v>
          </cell>
          <cell r="F9">
            <v>0</v>
          </cell>
          <cell r="G9">
            <v>0</v>
          </cell>
          <cell r="H9">
            <v>0.125059005</v>
          </cell>
          <cell r="I9">
            <v>1.202934306</v>
          </cell>
        </row>
        <row r="10">
          <cell r="A10" t="str">
            <v>Daman and Diu</v>
          </cell>
          <cell r="B10">
            <v>0</v>
          </cell>
          <cell r="C10">
            <v>8.9843890000000006E-3</v>
          </cell>
          <cell r="D10">
            <v>0.70583416999999993</v>
          </cell>
          <cell r="E10">
            <v>3.7173953000000003E-2</v>
          </cell>
          <cell r="F10">
            <v>0</v>
          </cell>
          <cell r="G10">
            <v>0</v>
          </cell>
          <cell r="H10">
            <v>8.3546410000000002E-2</v>
          </cell>
          <cell r="I10">
            <v>0.83553892199999991</v>
          </cell>
        </row>
        <row r="11">
          <cell r="A11" t="str">
            <v>Goa</v>
          </cell>
          <cell r="B11">
            <v>91.910659264000003</v>
          </cell>
          <cell r="C11">
            <v>291.40204738</v>
          </cell>
          <cell r="D11">
            <v>198.64334244899999</v>
          </cell>
          <cell r="E11">
            <v>5.1133339930000004</v>
          </cell>
          <cell r="F11">
            <v>2.7388458510000002</v>
          </cell>
          <cell r="G11">
            <v>0</v>
          </cell>
          <cell r="H11">
            <v>4.1914415920000003</v>
          </cell>
          <cell r="I11">
            <v>593.99967052900001</v>
          </cell>
        </row>
        <row r="12">
          <cell r="A12" t="str">
            <v>Gujarat</v>
          </cell>
          <cell r="B12">
            <v>300.00272434599998</v>
          </cell>
          <cell r="C12">
            <v>634.19938678400001</v>
          </cell>
          <cell r="D12">
            <v>376.84254925599998</v>
          </cell>
          <cell r="E12">
            <v>13.310875992</v>
          </cell>
          <cell r="F12">
            <v>0</v>
          </cell>
          <cell r="G12">
            <v>3.098350714</v>
          </cell>
          <cell r="H12">
            <v>13.400195369</v>
          </cell>
          <cell r="I12">
            <v>1340.854082461</v>
          </cell>
        </row>
        <row r="13">
          <cell r="A13" t="str">
            <v>Haryana</v>
          </cell>
          <cell r="B13">
            <v>286.394433053</v>
          </cell>
          <cell r="C13">
            <v>1822.5161006659998</v>
          </cell>
          <cell r="D13">
            <v>217.98563814799999</v>
          </cell>
          <cell r="E13">
            <v>11.707940534999999</v>
          </cell>
          <cell r="F13">
            <v>0.49797197300000007</v>
          </cell>
          <cell r="G13">
            <v>7.0981669999999998E-3</v>
          </cell>
          <cell r="H13">
            <v>11.119666633</v>
          </cell>
          <cell r="I13">
            <v>2350.2288491750001</v>
          </cell>
        </row>
        <row r="14">
          <cell r="A14" t="str">
            <v>Himachal Pradesh</v>
          </cell>
          <cell r="B14">
            <v>0.58765751200000005</v>
          </cell>
          <cell r="C14">
            <v>8.4382551939999999</v>
          </cell>
          <cell r="D14">
            <v>12.015455977</v>
          </cell>
          <cell r="E14">
            <v>1.5228068369999999</v>
          </cell>
          <cell r="F14">
            <v>0</v>
          </cell>
          <cell r="G14">
            <v>2.2098069999999998E-3</v>
          </cell>
          <cell r="H14">
            <v>0.66880273800000001</v>
          </cell>
          <cell r="I14">
            <v>23.235188065000003</v>
          </cell>
        </row>
        <row r="15">
          <cell r="A15" t="str">
            <v>Jammu and Kashmir</v>
          </cell>
          <cell r="B15">
            <v>3.0617284999999998E-2</v>
          </cell>
          <cell r="C15">
            <v>1.033817728</v>
          </cell>
          <cell r="D15">
            <v>9.4657181469999987</v>
          </cell>
          <cell r="E15">
            <v>0.788242361</v>
          </cell>
          <cell r="F15">
            <v>0</v>
          </cell>
          <cell r="G15">
            <v>0</v>
          </cell>
          <cell r="H15">
            <v>0.25484462000000002</v>
          </cell>
          <cell r="I15">
            <v>11.573240140999999</v>
          </cell>
        </row>
        <row r="16">
          <cell r="A16" t="str">
            <v>Jharkhand</v>
          </cell>
          <cell r="B16">
            <v>9.8142743879999994</v>
          </cell>
          <cell r="C16">
            <v>27.866812221999997</v>
          </cell>
          <cell r="D16">
            <v>40.522147423999996</v>
          </cell>
          <cell r="E16">
            <v>1.7607788989999997</v>
          </cell>
          <cell r="F16">
            <v>0</v>
          </cell>
          <cell r="G16">
            <v>2.4391579E-2</v>
          </cell>
          <cell r="H16">
            <v>1.6206244460000001</v>
          </cell>
          <cell r="I16">
            <v>81.609028957999982</v>
          </cell>
        </row>
        <row r="17">
          <cell r="A17" t="str">
            <v>Karnataka</v>
          </cell>
          <cell r="B17">
            <v>607.72985183399999</v>
          </cell>
          <cell r="C17">
            <v>1152.7702206609999</v>
          </cell>
          <cell r="D17">
            <v>310.29843317899997</v>
          </cell>
          <cell r="E17">
            <v>12.173879359999999</v>
          </cell>
          <cell r="F17">
            <v>0</v>
          </cell>
          <cell r="G17">
            <v>0.52792617399999997</v>
          </cell>
          <cell r="H17">
            <v>17.618647875000001</v>
          </cell>
          <cell r="I17">
            <v>2101.1189590829999</v>
          </cell>
        </row>
        <row r="18">
          <cell r="A18" t="str">
            <v>Kerala</v>
          </cell>
          <cell r="B18">
            <v>13.233830786</v>
          </cell>
          <cell r="C18">
            <v>52.788343472000001</v>
          </cell>
          <cell r="D18">
            <v>63.886806927000009</v>
          </cell>
          <cell r="E18">
            <v>3.4313661149999999</v>
          </cell>
          <cell r="F18">
            <v>0</v>
          </cell>
          <cell r="G18">
            <v>7.0479440000000004E-3</v>
          </cell>
          <cell r="H18">
            <v>8.7983475730000009</v>
          </cell>
          <cell r="I18">
            <v>142.14574281700001</v>
          </cell>
        </row>
        <row r="19">
          <cell r="A19" t="str">
            <v>Lakshadweep</v>
          </cell>
          <cell r="B19">
            <v>0</v>
          </cell>
          <cell r="C19">
            <v>0</v>
          </cell>
          <cell r="D19">
            <v>1.0747442999999999E-2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1.0747442999999999E-2</v>
          </cell>
        </row>
        <row r="20">
          <cell r="A20" t="str">
            <v>Madhya Pradesh</v>
          </cell>
          <cell r="B20">
            <v>4.7929855560000005</v>
          </cell>
          <cell r="C20">
            <v>34.097230459999999</v>
          </cell>
          <cell r="D20">
            <v>66.323808044000003</v>
          </cell>
          <cell r="E20">
            <v>4.387164866</v>
          </cell>
          <cell r="F20">
            <v>0</v>
          </cell>
          <cell r="G20">
            <v>3.8654877000000004E-2</v>
          </cell>
          <cell r="H20">
            <v>5.3138484869999996</v>
          </cell>
          <cell r="I20">
            <v>114.95369229000001</v>
          </cell>
        </row>
        <row r="21">
          <cell r="A21" t="str">
            <v>Maharashtra</v>
          </cell>
          <cell r="B21">
            <v>7656.5022293499997</v>
          </cell>
          <cell r="C21">
            <v>8037.706850175</v>
          </cell>
          <cell r="D21">
            <v>2663.5751899710003</v>
          </cell>
          <cell r="E21">
            <v>102.194651362</v>
          </cell>
          <cell r="F21">
            <v>568.48740134599996</v>
          </cell>
          <cell r="G21">
            <v>73.690830495</v>
          </cell>
          <cell r="H21">
            <v>92.175275081999999</v>
          </cell>
          <cell r="I21">
            <v>19194.332427781002</v>
          </cell>
        </row>
        <row r="22">
          <cell r="A22" t="str">
            <v>Manipur</v>
          </cell>
          <cell r="B22">
            <v>0</v>
          </cell>
          <cell r="C22">
            <v>0</v>
          </cell>
          <cell r="D22">
            <v>0.63611970100000004</v>
          </cell>
          <cell r="E22">
            <v>1.5134999E-2</v>
          </cell>
          <cell r="F22">
            <v>0</v>
          </cell>
          <cell r="G22">
            <v>0</v>
          </cell>
          <cell r="H22">
            <v>5.2220875999999999E-2</v>
          </cell>
          <cell r="I22">
            <v>0.7034755760000001</v>
          </cell>
        </row>
        <row r="23">
          <cell r="A23" t="str">
            <v>Meghalaya</v>
          </cell>
          <cell r="B23">
            <v>4.9738911999999996E-2</v>
          </cell>
          <cell r="C23">
            <v>5.8074677100000001</v>
          </cell>
          <cell r="D23">
            <v>14.532335445999998</v>
          </cell>
          <cell r="E23">
            <v>1.6574355759999999</v>
          </cell>
          <cell r="F23">
            <v>0</v>
          </cell>
          <cell r="G23">
            <v>0</v>
          </cell>
          <cell r="H23">
            <v>3.1598375999999997E-2</v>
          </cell>
          <cell r="I23">
            <v>22.07857602</v>
          </cell>
        </row>
        <row r="24">
          <cell r="A24" t="str">
            <v>Mizoram</v>
          </cell>
          <cell r="B24">
            <v>0</v>
          </cell>
          <cell r="C24">
            <v>0</v>
          </cell>
          <cell r="D24">
            <v>9.2024665000000005E-2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9.2024665000000005E-2</v>
          </cell>
        </row>
        <row r="25">
          <cell r="A25" t="str">
            <v>Nagaland</v>
          </cell>
          <cell r="B25">
            <v>0</v>
          </cell>
          <cell r="C25">
            <v>0.108381476</v>
          </cell>
          <cell r="D25">
            <v>1.675966812</v>
          </cell>
          <cell r="E25">
            <v>2.0481035999999998E-2</v>
          </cell>
          <cell r="F25">
            <v>0</v>
          </cell>
          <cell r="G25">
            <v>0</v>
          </cell>
          <cell r="H25">
            <v>2.2874314E-2</v>
          </cell>
          <cell r="I25">
            <v>1.827703638</v>
          </cell>
        </row>
        <row r="26">
          <cell r="A26" t="str">
            <v>New Delhi</v>
          </cell>
          <cell r="B26">
            <v>701.89650314999994</v>
          </cell>
          <cell r="C26">
            <v>2552.6298720740001</v>
          </cell>
          <cell r="D26">
            <v>658.25227162800002</v>
          </cell>
          <cell r="E26">
            <v>42.089326370000002</v>
          </cell>
          <cell r="F26">
            <v>0.24898598599999999</v>
          </cell>
          <cell r="G26">
            <v>0.20733678899999999</v>
          </cell>
          <cell r="H26">
            <v>28.771806847000004</v>
          </cell>
          <cell r="I26">
            <v>3984.0961028439997</v>
          </cell>
        </row>
        <row r="27">
          <cell r="A27" t="str">
            <v>Orissa</v>
          </cell>
          <cell r="B27">
            <v>31.050685462000001</v>
          </cell>
          <cell r="C27">
            <v>14.287948447999998</v>
          </cell>
          <cell r="D27">
            <v>39.561667618999998</v>
          </cell>
          <cell r="E27">
            <v>1.7328672559999998</v>
          </cell>
          <cell r="F27">
            <v>0</v>
          </cell>
          <cell r="G27">
            <v>1.5970876000000002E-2</v>
          </cell>
          <cell r="H27">
            <v>1.1493979650000001</v>
          </cell>
          <cell r="I27">
            <v>87.798537625999998</v>
          </cell>
        </row>
        <row r="28">
          <cell r="A28" t="str">
            <v>Others</v>
          </cell>
          <cell r="B28">
            <v>210.19912132100001</v>
          </cell>
          <cell r="C28">
            <v>1328.99301152</v>
          </cell>
          <cell r="D28">
            <v>493.62209601200004</v>
          </cell>
          <cell r="E28">
            <v>14.946778862999999</v>
          </cell>
          <cell r="F28">
            <v>0</v>
          </cell>
          <cell r="G28">
            <v>1.255737769</v>
          </cell>
          <cell r="H28">
            <v>12.867321748</v>
          </cell>
          <cell r="I28">
            <v>2061.8840672329998</v>
          </cell>
        </row>
        <row r="29">
          <cell r="A29" t="str">
            <v>Pondicherry</v>
          </cell>
          <cell r="B29">
            <v>0.31521766899999998</v>
          </cell>
          <cell r="C29">
            <v>0.79308221299999992</v>
          </cell>
          <cell r="D29">
            <v>2.8745033860000002</v>
          </cell>
          <cell r="E29">
            <v>7.0586338999999998E-2</v>
          </cell>
          <cell r="F29">
            <v>0</v>
          </cell>
          <cell r="G29">
            <v>5.340366E-3</v>
          </cell>
          <cell r="H29">
            <v>0.29617509599999997</v>
          </cell>
          <cell r="I29">
            <v>4.354905069</v>
          </cell>
        </row>
        <row r="30">
          <cell r="A30" t="str">
            <v>Punjab</v>
          </cell>
          <cell r="B30">
            <v>46.834462307999999</v>
          </cell>
          <cell r="C30">
            <v>225.67046471599997</v>
          </cell>
          <cell r="D30">
            <v>135.06612428</v>
          </cell>
          <cell r="E30">
            <v>9.6987445519999991</v>
          </cell>
          <cell r="F30">
            <v>0</v>
          </cell>
          <cell r="G30">
            <v>3.5156019999999996E-3</v>
          </cell>
          <cell r="H30">
            <v>4.5479807570000004</v>
          </cell>
          <cell r="I30">
            <v>421.82129221499997</v>
          </cell>
        </row>
        <row r="31">
          <cell r="A31" t="str">
            <v>Rajasthan</v>
          </cell>
          <cell r="B31">
            <v>4.5889517529999999</v>
          </cell>
          <cell r="C31">
            <v>1124.2289258389999</v>
          </cell>
          <cell r="D31">
            <v>108.35434432599999</v>
          </cell>
          <cell r="E31">
            <v>7.2223717760000001</v>
          </cell>
          <cell r="F31">
            <v>0</v>
          </cell>
          <cell r="G31">
            <v>6.4218321999999994E-2</v>
          </cell>
          <cell r="H31">
            <v>5.9251061439999999</v>
          </cell>
          <cell r="I31">
            <v>1250.3839181599999</v>
          </cell>
        </row>
        <row r="32">
          <cell r="A32" t="str">
            <v>Sikkim</v>
          </cell>
          <cell r="B32">
            <v>0.12784199799999998</v>
          </cell>
          <cell r="C32">
            <v>0.32670652500000003</v>
          </cell>
          <cell r="D32">
            <v>3.8594179769999997</v>
          </cell>
          <cell r="E32">
            <v>0.33254604900000001</v>
          </cell>
          <cell r="F32">
            <v>0</v>
          </cell>
          <cell r="G32">
            <v>0</v>
          </cell>
          <cell r="H32">
            <v>0.371695689</v>
          </cell>
          <cell r="I32">
            <v>5.0182082379999997</v>
          </cell>
        </row>
        <row r="33">
          <cell r="A33" t="str">
            <v>Tamil Nadu</v>
          </cell>
          <cell r="B33">
            <v>365.06119979699997</v>
          </cell>
          <cell r="C33">
            <v>574.43842192300008</v>
          </cell>
          <cell r="D33">
            <v>272.13327577700005</v>
          </cell>
          <cell r="E33">
            <v>7.2302782939999997</v>
          </cell>
          <cell r="F33">
            <v>0</v>
          </cell>
          <cell r="G33">
            <v>0.21195729399999999</v>
          </cell>
          <cell r="H33">
            <v>16.908280518999998</v>
          </cell>
          <cell r="I33">
            <v>1235.9834136040004</v>
          </cell>
        </row>
        <row r="34">
          <cell r="A34" t="str">
            <v>Telangana</v>
          </cell>
          <cell r="B34">
            <v>7.9570651120000004</v>
          </cell>
          <cell r="C34">
            <v>7.9106501589999993</v>
          </cell>
          <cell r="D34">
            <v>0.33968639499999997</v>
          </cell>
          <cell r="E34">
            <v>5.3270062E-2</v>
          </cell>
          <cell r="F34">
            <v>0</v>
          </cell>
          <cell r="G34">
            <v>3.0803369999999998E-3</v>
          </cell>
          <cell r="H34">
            <v>0</v>
          </cell>
          <cell r="I34">
            <v>16.263752064999998</v>
          </cell>
        </row>
        <row r="35">
          <cell r="A35" t="str">
            <v>Tripura</v>
          </cell>
          <cell r="B35">
            <v>5.8021899999999998E-4</v>
          </cell>
          <cell r="C35">
            <v>6.6202058999999994E-2</v>
          </cell>
          <cell r="D35">
            <v>0.24560878699999997</v>
          </cell>
          <cell r="E35">
            <v>0</v>
          </cell>
          <cell r="F35">
            <v>0</v>
          </cell>
          <cell r="G35">
            <v>0</v>
          </cell>
          <cell r="H35">
            <v>1.5149997E-2</v>
          </cell>
          <cell r="I35">
            <v>0.32754106199999999</v>
          </cell>
        </row>
        <row r="36">
          <cell r="A36" t="str">
            <v>Uttar Pradesh</v>
          </cell>
          <cell r="B36">
            <v>63.072327555999998</v>
          </cell>
          <cell r="C36">
            <v>617.38471507099996</v>
          </cell>
          <cell r="D36">
            <v>373.90116432900004</v>
          </cell>
          <cell r="E36">
            <v>35.575000807000002</v>
          </cell>
          <cell r="F36">
            <v>0</v>
          </cell>
          <cell r="G36">
            <v>4.8314411000000002E-2</v>
          </cell>
          <cell r="H36">
            <v>20.710945666999997</v>
          </cell>
          <cell r="I36">
            <v>1110.6924678410001</v>
          </cell>
        </row>
        <row r="37">
          <cell r="A37" t="str">
            <v>Uttarakhand</v>
          </cell>
          <cell r="B37">
            <v>9.2434268189999997</v>
          </cell>
          <cell r="C37">
            <v>29.430738351000002</v>
          </cell>
          <cell r="D37">
            <v>30.282519312999998</v>
          </cell>
          <cell r="E37">
            <v>4.9282264310000006</v>
          </cell>
          <cell r="F37">
            <v>0</v>
          </cell>
          <cell r="G37">
            <v>0</v>
          </cell>
          <cell r="H37">
            <v>2.5514102760000004</v>
          </cell>
          <cell r="I37">
            <v>76.436321190000001</v>
          </cell>
        </row>
        <row r="38">
          <cell r="A38" t="str">
            <v>West Bengal</v>
          </cell>
          <cell r="B38">
            <v>837.25530777500001</v>
          </cell>
          <cell r="C38">
            <v>970.65601798</v>
          </cell>
          <cell r="D38">
            <v>378.34211075899998</v>
          </cell>
          <cell r="E38">
            <v>28.840381289</v>
          </cell>
          <cell r="F38">
            <v>0</v>
          </cell>
          <cell r="G38">
            <v>2.5563446E-2</v>
          </cell>
          <cell r="H38">
            <v>12.944453156</v>
          </cell>
          <cell r="I38">
            <v>2228.0638344049999</v>
          </cell>
        </row>
        <row r="39">
          <cell r="A39" t="str">
            <v>Grand Total</v>
          </cell>
          <cell r="B39">
            <v>11326.890521432997</v>
          </cell>
          <cell r="C39">
            <v>19834.929126762996</v>
          </cell>
          <cell r="D39">
            <v>6740.8581607789993</v>
          </cell>
          <cell r="E39">
            <v>339.00296938699995</v>
          </cell>
          <cell r="F39">
            <v>571.97320515599995</v>
          </cell>
          <cell r="G39">
            <v>79.308057892000008</v>
          </cell>
          <cell r="H39">
            <v>280.15453777600004</v>
          </cell>
          <cell r="I39">
            <v>39173.116579185989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50"/>
  <sheetViews>
    <sheetView tabSelected="1" zoomScale="85" zoomScaleNormal="85" workbookViewId="0">
      <selection sqref="A1:A5"/>
    </sheetView>
  </sheetViews>
  <sheetFormatPr defaultRowHeight="12.75"/>
  <cols>
    <col min="1" max="1" width="9.85546875" style="3" customWidth="1"/>
    <col min="2" max="2" width="29.8554687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8.140625" style="3" customWidth="1"/>
    <col min="10" max="10" width="8.140625" style="3" bestFit="1" customWidth="1"/>
    <col min="11" max="11" width="5.7109375" style="3" bestFit="1" customWidth="1"/>
    <col min="12" max="12" width="9.5703125" style="3" customWidth="1"/>
    <col min="13" max="17" width="4.7109375" style="3" bestFit="1" customWidth="1"/>
    <col min="18" max="18" width="5.7109375" style="3" bestFit="1" customWidth="1"/>
    <col min="19" max="19" width="8.140625" style="3" bestFit="1" customWidth="1"/>
    <col min="20" max="20" width="6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5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1" width="4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6.7109375" style="3" bestFit="1" customWidth="1"/>
    <col min="43" max="43" width="4.7109375" style="3" bestFit="1" customWidth="1"/>
    <col min="44" max="44" width="5.7109375" style="3" customWidth="1"/>
    <col min="45" max="47" width="4.7109375" style="3" bestFit="1" customWidth="1"/>
    <col min="48" max="49" width="8.140625" style="3" bestFit="1" customWidth="1"/>
    <col min="50" max="51" width="6.7109375" style="3" bestFit="1" customWidth="1"/>
    <col min="52" max="52" width="8.140625" style="3" bestFit="1" customWidth="1"/>
    <col min="53" max="57" width="4.7109375" style="3" bestFit="1" customWidth="1"/>
    <col min="58" max="58" width="6.7109375" style="3" bestFit="1" customWidth="1"/>
    <col min="59" max="59" width="6.7109375" style="3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75" t="s">
        <v>79</v>
      </c>
      <c r="B1" s="94" t="s">
        <v>32</v>
      </c>
      <c r="C1" s="82" t="s">
        <v>200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76"/>
      <c r="B2" s="95"/>
      <c r="C2" s="99" t="s">
        <v>31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1"/>
      <c r="W2" s="102" t="s">
        <v>27</v>
      </c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1"/>
      <c r="AQ2" s="102" t="s">
        <v>28</v>
      </c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1"/>
      <c r="BK2" s="8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76"/>
      <c r="B3" s="95"/>
      <c r="C3" s="98" t="s">
        <v>12</v>
      </c>
      <c r="D3" s="86"/>
      <c r="E3" s="86"/>
      <c r="F3" s="86"/>
      <c r="G3" s="86"/>
      <c r="H3" s="86"/>
      <c r="I3" s="86"/>
      <c r="J3" s="86"/>
      <c r="K3" s="86"/>
      <c r="L3" s="87"/>
      <c r="M3" s="85" t="s">
        <v>13</v>
      </c>
      <c r="N3" s="86"/>
      <c r="O3" s="86"/>
      <c r="P3" s="86"/>
      <c r="Q3" s="86"/>
      <c r="R3" s="86"/>
      <c r="S3" s="86"/>
      <c r="T3" s="86"/>
      <c r="U3" s="86"/>
      <c r="V3" s="87"/>
      <c r="W3" s="85" t="s">
        <v>12</v>
      </c>
      <c r="X3" s="86"/>
      <c r="Y3" s="86"/>
      <c r="Z3" s="86"/>
      <c r="AA3" s="86"/>
      <c r="AB3" s="86"/>
      <c r="AC3" s="86"/>
      <c r="AD3" s="86"/>
      <c r="AE3" s="86"/>
      <c r="AF3" s="87"/>
      <c r="AG3" s="85" t="s">
        <v>13</v>
      </c>
      <c r="AH3" s="86"/>
      <c r="AI3" s="86"/>
      <c r="AJ3" s="86"/>
      <c r="AK3" s="86"/>
      <c r="AL3" s="86"/>
      <c r="AM3" s="86"/>
      <c r="AN3" s="86"/>
      <c r="AO3" s="86"/>
      <c r="AP3" s="87"/>
      <c r="AQ3" s="85" t="s">
        <v>12</v>
      </c>
      <c r="AR3" s="86"/>
      <c r="AS3" s="86"/>
      <c r="AT3" s="86"/>
      <c r="AU3" s="86"/>
      <c r="AV3" s="86"/>
      <c r="AW3" s="86"/>
      <c r="AX3" s="86"/>
      <c r="AY3" s="86"/>
      <c r="AZ3" s="87"/>
      <c r="BA3" s="85" t="s">
        <v>13</v>
      </c>
      <c r="BB3" s="86"/>
      <c r="BC3" s="86"/>
      <c r="BD3" s="86"/>
      <c r="BE3" s="86"/>
      <c r="BF3" s="86"/>
      <c r="BG3" s="86"/>
      <c r="BH3" s="86"/>
      <c r="BI3" s="86"/>
      <c r="BJ3" s="87"/>
      <c r="BK3" s="8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76"/>
      <c r="B4" s="95"/>
      <c r="C4" s="104" t="s">
        <v>38</v>
      </c>
      <c r="D4" s="104"/>
      <c r="E4" s="104"/>
      <c r="F4" s="104"/>
      <c r="G4" s="105"/>
      <c r="H4" s="91" t="s">
        <v>39</v>
      </c>
      <c r="I4" s="92"/>
      <c r="J4" s="92"/>
      <c r="K4" s="92"/>
      <c r="L4" s="93"/>
      <c r="M4" s="103" t="s">
        <v>38</v>
      </c>
      <c r="N4" s="104"/>
      <c r="O4" s="104"/>
      <c r="P4" s="104"/>
      <c r="Q4" s="105"/>
      <c r="R4" s="91" t="s">
        <v>39</v>
      </c>
      <c r="S4" s="92"/>
      <c r="T4" s="92"/>
      <c r="U4" s="92"/>
      <c r="V4" s="93"/>
      <c r="W4" s="103" t="s">
        <v>38</v>
      </c>
      <c r="X4" s="104"/>
      <c r="Y4" s="104"/>
      <c r="Z4" s="104"/>
      <c r="AA4" s="105"/>
      <c r="AB4" s="91" t="s">
        <v>39</v>
      </c>
      <c r="AC4" s="92"/>
      <c r="AD4" s="92"/>
      <c r="AE4" s="92"/>
      <c r="AF4" s="93"/>
      <c r="AG4" s="103" t="s">
        <v>38</v>
      </c>
      <c r="AH4" s="104"/>
      <c r="AI4" s="104"/>
      <c r="AJ4" s="104"/>
      <c r="AK4" s="105"/>
      <c r="AL4" s="91" t="s">
        <v>39</v>
      </c>
      <c r="AM4" s="92"/>
      <c r="AN4" s="92"/>
      <c r="AO4" s="92"/>
      <c r="AP4" s="93"/>
      <c r="AQ4" s="103" t="s">
        <v>38</v>
      </c>
      <c r="AR4" s="104"/>
      <c r="AS4" s="104"/>
      <c r="AT4" s="104"/>
      <c r="AU4" s="105"/>
      <c r="AV4" s="91" t="s">
        <v>39</v>
      </c>
      <c r="AW4" s="92"/>
      <c r="AX4" s="92"/>
      <c r="AY4" s="92"/>
      <c r="AZ4" s="93"/>
      <c r="BA4" s="103" t="s">
        <v>38</v>
      </c>
      <c r="BB4" s="104"/>
      <c r="BC4" s="104"/>
      <c r="BD4" s="104"/>
      <c r="BE4" s="105"/>
      <c r="BF4" s="91" t="s">
        <v>39</v>
      </c>
      <c r="BG4" s="92"/>
      <c r="BH4" s="92"/>
      <c r="BI4" s="92"/>
      <c r="BJ4" s="93"/>
      <c r="BK4" s="8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95"/>
      <c r="C5" s="60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9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59" t="s">
        <v>0</v>
      </c>
      <c r="B6" s="64" t="s">
        <v>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7"/>
    </row>
    <row r="7" spans="1:107">
      <c r="A7" s="59" t="s">
        <v>80</v>
      </c>
      <c r="B7" s="65" t="s">
        <v>14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7"/>
    </row>
    <row r="8" spans="1:107">
      <c r="A8" s="59"/>
      <c r="B8" s="66" t="s">
        <v>106</v>
      </c>
      <c r="C8" s="46">
        <v>0</v>
      </c>
      <c r="D8" s="34">
        <v>121.22455699</v>
      </c>
      <c r="E8" s="34">
        <v>103.23317573999999</v>
      </c>
      <c r="F8" s="34">
        <v>0</v>
      </c>
      <c r="G8" s="41">
        <v>0</v>
      </c>
      <c r="H8" s="39">
        <v>1.6460556799999999</v>
      </c>
      <c r="I8" s="34">
        <v>895.31359062000001</v>
      </c>
      <c r="J8" s="34">
        <v>401.33197196999998</v>
      </c>
      <c r="K8" s="34">
        <v>0</v>
      </c>
      <c r="L8" s="41">
        <v>24.070496739999999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1.05487785</v>
      </c>
      <c r="S8" s="34">
        <v>41.360117099999997</v>
      </c>
      <c r="T8" s="34">
        <v>54.536139429999999</v>
      </c>
      <c r="U8" s="34">
        <v>0</v>
      </c>
      <c r="V8" s="41">
        <v>3.7701662699999998</v>
      </c>
      <c r="W8" s="39">
        <v>0</v>
      </c>
      <c r="X8" s="34">
        <v>96.67453768</v>
      </c>
      <c r="Y8" s="34">
        <v>0</v>
      </c>
      <c r="Z8" s="34">
        <v>0</v>
      </c>
      <c r="AA8" s="41">
        <v>0</v>
      </c>
      <c r="AB8" s="39">
        <v>2.0145384100000001</v>
      </c>
      <c r="AC8" s="34">
        <v>359.19314878</v>
      </c>
      <c r="AD8" s="34">
        <v>0</v>
      </c>
      <c r="AE8" s="34">
        <v>0</v>
      </c>
      <c r="AF8" s="41">
        <v>274.33800967000002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0.37550700999999997</v>
      </c>
      <c r="AM8" s="34">
        <v>3.7218088499999999</v>
      </c>
      <c r="AN8" s="34">
        <v>0</v>
      </c>
      <c r="AO8" s="34">
        <v>0</v>
      </c>
      <c r="AP8" s="41">
        <v>3.8166308799999999</v>
      </c>
      <c r="AQ8" s="39">
        <v>0</v>
      </c>
      <c r="AR8" s="34">
        <v>67.136205279999999</v>
      </c>
      <c r="AS8" s="34">
        <v>0</v>
      </c>
      <c r="AT8" s="34">
        <v>0</v>
      </c>
      <c r="AU8" s="41">
        <v>0</v>
      </c>
      <c r="AV8" s="39">
        <v>8.3972132300000002</v>
      </c>
      <c r="AW8" s="34">
        <v>932.75452690999998</v>
      </c>
      <c r="AX8" s="34">
        <v>6.07885147</v>
      </c>
      <c r="AY8" s="34">
        <v>0</v>
      </c>
      <c r="AZ8" s="41">
        <v>79.659241179999995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3.14604302</v>
      </c>
      <c r="BG8" s="34">
        <v>35.838396729999999</v>
      </c>
      <c r="BH8" s="34">
        <v>5.6208877599999996</v>
      </c>
      <c r="BI8" s="34">
        <v>0</v>
      </c>
      <c r="BJ8" s="41">
        <v>8.6383293400000003</v>
      </c>
      <c r="BK8" s="42">
        <f>SUM(C8:BJ8)</f>
        <v>3534.9450245900002</v>
      </c>
    </row>
    <row r="9" spans="1:107">
      <c r="A9" s="59"/>
      <c r="B9" s="66" t="s">
        <v>107</v>
      </c>
      <c r="C9" s="46">
        <v>0</v>
      </c>
      <c r="D9" s="46">
        <v>195.38503194</v>
      </c>
      <c r="E9" s="46">
        <v>161.30129120000001</v>
      </c>
      <c r="F9" s="46">
        <v>0</v>
      </c>
      <c r="G9" s="47">
        <v>0</v>
      </c>
      <c r="H9" s="39">
        <v>1.5234715700000001</v>
      </c>
      <c r="I9" s="46">
        <v>2381.9302034799998</v>
      </c>
      <c r="J9" s="46">
        <v>716.12676642999998</v>
      </c>
      <c r="K9" s="46">
        <v>26.927454640000001</v>
      </c>
      <c r="L9" s="47">
        <v>34.480086270000001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0.90226240999999996</v>
      </c>
      <c r="S9" s="46">
        <v>47.508274569999998</v>
      </c>
      <c r="T9" s="46">
        <v>36.46704605</v>
      </c>
      <c r="U9" s="46">
        <v>0</v>
      </c>
      <c r="V9" s="47">
        <v>4.5386850799999996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0.73477840999999999</v>
      </c>
      <c r="AC9" s="46">
        <v>106.50361275</v>
      </c>
      <c r="AD9" s="46">
        <v>0</v>
      </c>
      <c r="AE9" s="46">
        <v>0</v>
      </c>
      <c r="AF9" s="47">
        <v>14.93420867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0.35656164000000001</v>
      </c>
      <c r="AM9" s="46">
        <v>0.96071631999999996</v>
      </c>
      <c r="AN9" s="46">
        <v>0</v>
      </c>
      <c r="AO9" s="46">
        <v>0</v>
      </c>
      <c r="AP9" s="47">
        <v>0.45158489000000002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8.7803844099999999</v>
      </c>
      <c r="AW9" s="46">
        <v>3552.0427104999999</v>
      </c>
      <c r="AX9" s="46">
        <v>206.05195913</v>
      </c>
      <c r="AY9" s="46">
        <v>114.08352603</v>
      </c>
      <c r="AZ9" s="47">
        <v>76.250707259999999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3.85046249</v>
      </c>
      <c r="BG9" s="46">
        <v>71.411892080000001</v>
      </c>
      <c r="BH9" s="46">
        <v>15.55689046</v>
      </c>
      <c r="BI9" s="46">
        <v>0</v>
      </c>
      <c r="BJ9" s="47">
        <v>12.88578729</v>
      </c>
      <c r="BK9" s="42">
        <f>SUM(C9:BJ9)</f>
        <v>7791.9463559699998</v>
      </c>
    </row>
    <row r="10" spans="1:107" s="5" customFormat="1">
      <c r="A10" s="59"/>
      <c r="B10" s="67" t="s">
        <v>89</v>
      </c>
      <c r="C10" s="61">
        <f>SUM(C8:C9)</f>
        <v>0</v>
      </c>
      <c r="D10" s="40">
        <f t="shared" ref="D10:BK10" si="0">SUM(D8:D9)</f>
        <v>316.60958892999997</v>
      </c>
      <c r="E10" s="40">
        <f t="shared" si="0"/>
        <v>264.53446694000002</v>
      </c>
      <c r="F10" s="40">
        <f t="shared" si="0"/>
        <v>0</v>
      </c>
      <c r="G10" s="40">
        <f t="shared" si="0"/>
        <v>0</v>
      </c>
      <c r="H10" s="40">
        <f t="shared" si="0"/>
        <v>3.1695272499999998</v>
      </c>
      <c r="I10" s="40">
        <f t="shared" si="0"/>
        <v>3277.2437940999998</v>
      </c>
      <c r="J10" s="40">
        <f t="shared" si="0"/>
        <v>1117.4587383999999</v>
      </c>
      <c r="K10" s="40">
        <f t="shared" si="0"/>
        <v>26.927454640000001</v>
      </c>
      <c r="L10" s="40">
        <f t="shared" si="0"/>
        <v>58.550583009999997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1.9571402600000001</v>
      </c>
      <c r="S10" s="40">
        <f t="shared" si="0"/>
        <v>88.868391669999994</v>
      </c>
      <c r="T10" s="40">
        <f t="shared" si="0"/>
        <v>91.003185479999999</v>
      </c>
      <c r="U10" s="40">
        <f t="shared" si="0"/>
        <v>0</v>
      </c>
      <c r="V10" s="40">
        <f t="shared" si="0"/>
        <v>8.3088513499999994</v>
      </c>
      <c r="W10" s="40">
        <f t="shared" si="0"/>
        <v>0</v>
      </c>
      <c r="X10" s="40">
        <f t="shared" si="0"/>
        <v>96.67453768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2.7493168200000002</v>
      </c>
      <c r="AC10" s="40">
        <f t="shared" si="0"/>
        <v>465.69676153</v>
      </c>
      <c r="AD10" s="40">
        <f t="shared" si="0"/>
        <v>0</v>
      </c>
      <c r="AE10" s="40">
        <f t="shared" si="0"/>
        <v>0</v>
      </c>
      <c r="AF10" s="40">
        <f t="shared" si="0"/>
        <v>289.27221833999999</v>
      </c>
      <c r="AG10" s="40">
        <f t="shared" si="0"/>
        <v>0</v>
      </c>
      <c r="AH10" s="40">
        <f t="shared" si="0"/>
        <v>0</v>
      </c>
      <c r="AI10" s="40">
        <f t="shared" si="0"/>
        <v>0</v>
      </c>
      <c r="AJ10" s="40">
        <f t="shared" si="0"/>
        <v>0</v>
      </c>
      <c r="AK10" s="40">
        <f t="shared" si="0"/>
        <v>0</v>
      </c>
      <c r="AL10" s="40">
        <f t="shared" si="0"/>
        <v>0.73206864999999999</v>
      </c>
      <c r="AM10" s="40">
        <f t="shared" si="0"/>
        <v>4.6825251699999999</v>
      </c>
      <c r="AN10" s="40">
        <f t="shared" si="0"/>
        <v>0</v>
      </c>
      <c r="AO10" s="40">
        <f t="shared" si="0"/>
        <v>0</v>
      </c>
      <c r="AP10" s="40">
        <f t="shared" si="0"/>
        <v>4.2682157700000003</v>
      </c>
      <c r="AQ10" s="40">
        <f t="shared" si="0"/>
        <v>0</v>
      </c>
      <c r="AR10" s="40">
        <f t="shared" si="0"/>
        <v>67.136205279999999</v>
      </c>
      <c r="AS10" s="40">
        <f t="shared" si="0"/>
        <v>0</v>
      </c>
      <c r="AT10" s="40">
        <f t="shared" si="0"/>
        <v>0</v>
      </c>
      <c r="AU10" s="40">
        <f t="shared" si="0"/>
        <v>0</v>
      </c>
      <c r="AV10" s="40">
        <f t="shared" si="0"/>
        <v>17.177597640000002</v>
      </c>
      <c r="AW10" s="40">
        <f t="shared" si="0"/>
        <v>4484.79723741</v>
      </c>
      <c r="AX10" s="40">
        <f t="shared" si="0"/>
        <v>212.13081059999999</v>
      </c>
      <c r="AY10" s="40">
        <f t="shared" si="0"/>
        <v>114.08352603</v>
      </c>
      <c r="AZ10" s="40">
        <f t="shared" si="0"/>
        <v>155.90994843999999</v>
      </c>
      <c r="BA10" s="40">
        <f t="shared" si="0"/>
        <v>0</v>
      </c>
      <c r="BB10" s="40">
        <f t="shared" si="0"/>
        <v>0</v>
      </c>
      <c r="BC10" s="40">
        <f t="shared" si="0"/>
        <v>0</v>
      </c>
      <c r="BD10" s="40">
        <f t="shared" si="0"/>
        <v>0</v>
      </c>
      <c r="BE10" s="40">
        <f t="shared" si="0"/>
        <v>0</v>
      </c>
      <c r="BF10" s="40">
        <f t="shared" si="0"/>
        <v>6.9965055100000004</v>
      </c>
      <c r="BG10" s="40">
        <f t="shared" si="0"/>
        <v>107.25028881</v>
      </c>
      <c r="BH10" s="40">
        <f t="shared" si="0"/>
        <v>21.17777822</v>
      </c>
      <c r="BI10" s="40">
        <f t="shared" si="0"/>
        <v>0</v>
      </c>
      <c r="BJ10" s="40">
        <f t="shared" si="0"/>
        <v>21.524116630000002</v>
      </c>
      <c r="BK10" s="40">
        <f t="shared" si="0"/>
        <v>11326.89138056</v>
      </c>
    </row>
    <row r="11" spans="1:107">
      <c r="A11" s="59" t="s">
        <v>81</v>
      </c>
      <c r="B11" s="65" t="s">
        <v>3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4"/>
    </row>
    <row r="12" spans="1:107">
      <c r="A12" s="59"/>
      <c r="B12" s="66" t="s">
        <v>180</v>
      </c>
      <c r="C12" s="46">
        <v>0</v>
      </c>
      <c r="D12" s="34">
        <v>0</v>
      </c>
      <c r="E12" s="34">
        <v>0</v>
      </c>
      <c r="F12" s="34">
        <v>0</v>
      </c>
      <c r="G12" s="41">
        <v>0</v>
      </c>
      <c r="H12" s="39">
        <v>2.2112859199999999</v>
      </c>
      <c r="I12" s="34">
        <v>87.05965655</v>
      </c>
      <c r="J12" s="34">
        <v>0</v>
      </c>
      <c r="K12" s="34">
        <v>0</v>
      </c>
      <c r="L12" s="41">
        <v>6.0367085100000004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0.80256886999999999</v>
      </c>
      <c r="S12" s="34">
        <v>6.8418806200000004</v>
      </c>
      <c r="T12" s="34">
        <v>0</v>
      </c>
      <c r="U12" s="34">
        <v>0</v>
      </c>
      <c r="V12" s="41">
        <v>0.70836812999999998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1.9703125500000001</v>
      </c>
      <c r="AC12" s="34">
        <v>63.271811040000003</v>
      </c>
      <c r="AD12" s="34">
        <v>0</v>
      </c>
      <c r="AE12" s="34">
        <v>0</v>
      </c>
      <c r="AF12" s="41">
        <v>6.5426690699999996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0.20021533999999999</v>
      </c>
      <c r="AM12" s="34">
        <v>0</v>
      </c>
      <c r="AN12" s="34">
        <v>0</v>
      </c>
      <c r="AO12" s="34">
        <v>0</v>
      </c>
      <c r="AP12" s="41">
        <v>0.71693443999999995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18.723649420000001</v>
      </c>
      <c r="AW12" s="34">
        <v>89.932667019999997</v>
      </c>
      <c r="AX12" s="34">
        <v>9.7190213500000002</v>
      </c>
      <c r="AY12" s="34">
        <v>1.75972671</v>
      </c>
      <c r="AZ12" s="41">
        <v>96.98666059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3.4653726800000002</v>
      </c>
      <c r="BG12" s="34">
        <v>27.242382119999998</v>
      </c>
      <c r="BH12" s="34">
        <v>1.02865389</v>
      </c>
      <c r="BI12" s="34">
        <v>0</v>
      </c>
      <c r="BJ12" s="41">
        <v>8.3303404600000004</v>
      </c>
      <c r="BK12" s="42">
        <f>SUM(C12:BJ12)</f>
        <v>433.55088527999993</v>
      </c>
    </row>
    <row r="13" spans="1:107" s="5" customFormat="1">
      <c r="A13" s="59"/>
      <c r="B13" s="67" t="s">
        <v>90</v>
      </c>
      <c r="C13" s="61">
        <f>SUM(C12)</f>
        <v>0</v>
      </c>
      <c r="D13" s="40">
        <f t="shared" ref="D13:BK13" si="1">SUM(D12)</f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2.2112859199999999</v>
      </c>
      <c r="I13" s="40">
        <f t="shared" si="1"/>
        <v>87.05965655</v>
      </c>
      <c r="J13" s="40">
        <f t="shared" si="1"/>
        <v>0</v>
      </c>
      <c r="K13" s="40">
        <f t="shared" si="1"/>
        <v>0</v>
      </c>
      <c r="L13" s="40">
        <f t="shared" si="1"/>
        <v>6.0367085100000004</v>
      </c>
      <c r="M13" s="40">
        <f t="shared" si="1"/>
        <v>0</v>
      </c>
      <c r="N13" s="40">
        <f t="shared" si="1"/>
        <v>0</v>
      </c>
      <c r="O13" s="40">
        <f t="shared" si="1"/>
        <v>0</v>
      </c>
      <c r="P13" s="40">
        <f t="shared" si="1"/>
        <v>0</v>
      </c>
      <c r="Q13" s="40">
        <f t="shared" si="1"/>
        <v>0</v>
      </c>
      <c r="R13" s="40">
        <f t="shared" si="1"/>
        <v>0.80256886999999999</v>
      </c>
      <c r="S13" s="40">
        <f t="shared" si="1"/>
        <v>6.8418806200000004</v>
      </c>
      <c r="T13" s="40">
        <f t="shared" si="1"/>
        <v>0</v>
      </c>
      <c r="U13" s="40">
        <f t="shared" si="1"/>
        <v>0</v>
      </c>
      <c r="V13" s="40">
        <f t="shared" si="1"/>
        <v>0.70836812999999998</v>
      </c>
      <c r="W13" s="40">
        <f t="shared" si="1"/>
        <v>0</v>
      </c>
      <c r="X13" s="40">
        <f t="shared" si="1"/>
        <v>0</v>
      </c>
      <c r="Y13" s="40">
        <f t="shared" si="1"/>
        <v>0</v>
      </c>
      <c r="Z13" s="40">
        <f t="shared" si="1"/>
        <v>0</v>
      </c>
      <c r="AA13" s="40">
        <f t="shared" si="1"/>
        <v>0</v>
      </c>
      <c r="AB13" s="40">
        <f t="shared" si="1"/>
        <v>1.9703125500000001</v>
      </c>
      <c r="AC13" s="40">
        <f t="shared" si="1"/>
        <v>63.271811040000003</v>
      </c>
      <c r="AD13" s="40">
        <f t="shared" si="1"/>
        <v>0</v>
      </c>
      <c r="AE13" s="40">
        <f t="shared" si="1"/>
        <v>0</v>
      </c>
      <c r="AF13" s="40">
        <f t="shared" si="1"/>
        <v>6.5426690699999996</v>
      </c>
      <c r="AG13" s="40">
        <f t="shared" si="1"/>
        <v>0</v>
      </c>
      <c r="AH13" s="40">
        <f t="shared" si="1"/>
        <v>0</v>
      </c>
      <c r="AI13" s="40">
        <f t="shared" si="1"/>
        <v>0</v>
      </c>
      <c r="AJ13" s="40">
        <f t="shared" si="1"/>
        <v>0</v>
      </c>
      <c r="AK13" s="40">
        <f t="shared" si="1"/>
        <v>0</v>
      </c>
      <c r="AL13" s="40">
        <f t="shared" si="1"/>
        <v>0.20021533999999999</v>
      </c>
      <c r="AM13" s="40">
        <f t="shared" si="1"/>
        <v>0</v>
      </c>
      <c r="AN13" s="40">
        <f t="shared" si="1"/>
        <v>0</v>
      </c>
      <c r="AO13" s="40">
        <f t="shared" si="1"/>
        <v>0</v>
      </c>
      <c r="AP13" s="40">
        <f t="shared" si="1"/>
        <v>0.71693443999999995</v>
      </c>
      <c r="AQ13" s="40">
        <f t="shared" si="1"/>
        <v>0</v>
      </c>
      <c r="AR13" s="40">
        <f t="shared" si="1"/>
        <v>0</v>
      </c>
      <c r="AS13" s="40">
        <f t="shared" si="1"/>
        <v>0</v>
      </c>
      <c r="AT13" s="40">
        <f t="shared" si="1"/>
        <v>0</v>
      </c>
      <c r="AU13" s="40">
        <f t="shared" si="1"/>
        <v>0</v>
      </c>
      <c r="AV13" s="40">
        <f t="shared" si="1"/>
        <v>18.723649420000001</v>
      </c>
      <c r="AW13" s="40">
        <f t="shared" si="1"/>
        <v>89.932667019999997</v>
      </c>
      <c r="AX13" s="40">
        <f t="shared" si="1"/>
        <v>9.7190213500000002</v>
      </c>
      <c r="AY13" s="40">
        <f t="shared" si="1"/>
        <v>1.75972671</v>
      </c>
      <c r="AZ13" s="40">
        <f t="shared" si="1"/>
        <v>96.98666059</v>
      </c>
      <c r="BA13" s="40">
        <f t="shared" si="1"/>
        <v>0</v>
      </c>
      <c r="BB13" s="40">
        <f t="shared" si="1"/>
        <v>0</v>
      </c>
      <c r="BC13" s="40">
        <f t="shared" si="1"/>
        <v>0</v>
      </c>
      <c r="BD13" s="40">
        <f t="shared" si="1"/>
        <v>0</v>
      </c>
      <c r="BE13" s="40">
        <f t="shared" si="1"/>
        <v>0</v>
      </c>
      <c r="BF13" s="40">
        <f t="shared" si="1"/>
        <v>3.4653726800000002</v>
      </c>
      <c r="BG13" s="40">
        <f t="shared" si="1"/>
        <v>27.242382119999998</v>
      </c>
      <c r="BH13" s="40">
        <f t="shared" si="1"/>
        <v>1.02865389</v>
      </c>
      <c r="BI13" s="40">
        <f t="shared" si="1"/>
        <v>0</v>
      </c>
      <c r="BJ13" s="40">
        <f t="shared" si="1"/>
        <v>8.3303404600000004</v>
      </c>
      <c r="BK13" s="40">
        <f t="shared" si="1"/>
        <v>433.55088527999993</v>
      </c>
    </row>
    <row r="14" spans="1:107">
      <c r="A14" s="59" t="s">
        <v>82</v>
      </c>
      <c r="B14" s="65" t="s">
        <v>10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4"/>
    </row>
    <row r="15" spans="1:107">
      <c r="A15" s="59"/>
      <c r="B15" s="68" t="s">
        <v>108</v>
      </c>
      <c r="C15" s="6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0.12899616</v>
      </c>
      <c r="I15" s="52">
        <v>138.50307917999999</v>
      </c>
      <c r="J15" s="52">
        <v>0</v>
      </c>
      <c r="K15" s="52">
        <v>0</v>
      </c>
      <c r="L15" s="52">
        <v>11.85389911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5.1119610000000003E-2</v>
      </c>
      <c r="S15" s="52">
        <v>1.1461796799999999</v>
      </c>
      <c r="T15" s="52">
        <v>0</v>
      </c>
      <c r="U15" s="52">
        <v>0</v>
      </c>
      <c r="V15" s="52">
        <v>0.13936398999999999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2.2895559999999999E-2</v>
      </c>
      <c r="AC15" s="52">
        <v>2.2895561299999998</v>
      </c>
      <c r="AD15" s="52">
        <v>0</v>
      </c>
      <c r="AE15" s="52">
        <v>0</v>
      </c>
      <c r="AF15" s="52">
        <v>4.9225456799999998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1.3737340000000001E-2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0.51852036000000001</v>
      </c>
      <c r="AW15" s="52">
        <v>13.58615968</v>
      </c>
      <c r="AX15" s="52">
        <v>0</v>
      </c>
      <c r="AY15" s="52">
        <v>0</v>
      </c>
      <c r="AZ15" s="52">
        <v>43.061992500000002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6.8605399999999997E-2</v>
      </c>
      <c r="BG15" s="52">
        <v>52.154786639999998</v>
      </c>
      <c r="BH15" s="52">
        <v>0</v>
      </c>
      <c r="BI15" s="52">
        <v>0</v>
      </c>
      <c r="BJ15" s="52">
        <v>7.5120290799999996</v>
      </c>
      <c r="BK15" s="52">
        <f t="shared" ref="BK15:BK68" si="2">SUM(C15:BJ15)</f>
        <v>275.9734661</v>
      </c>
    </row>
    <row r="16" spans="1:107">
      <c r="A16" s="59"/>
      <c r="B16" s="68" t="s">
        <v>109</v>
      </c>
      <c r="C16" s="6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0.13280255999999999</v>
      </c>
      <c r="I16" s="52">
        <v>62.452551049999997</v>
      </c>
      <c r="J16" s="52">
        <v>0</v>
      </c>
      <c r="K16" s="52">
        <v>0</v>
      </c>
      <c r="L16" s="52">
        <v>8.5136792400000001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8.0781539999999999E-2</v>
      </c>
      <c r="S16" s="52">
        <v>0</v>
      </c>
      <c r="T16" s="52">
        <v>0</v>
      </c>
      <c r="U16" s="52">
        <v>0</v>
      </c>
      <c r="V16" s="52">
        <v>1.17448336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2.861385E-2</v>
      </c>
      <c r="AC16" s="52">
        <v>0</v>
      </c>
      <c r="AD16" s="52">
        <v>0</v>
      </c>
      <c r="AE16" s="52">
        <v>0</v>
      </c>
      <c r="AF16" s="52">
        <v>0.97287078999999999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3.9487108599999998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0.24074908</v>
      </c>
      <c r="AW16" s="52">
        <v>33.662606670000002</v>
      </c>
      <c r="AX16" s="52">
        <v>0</v>
      </c>
      <c r="AY16" s="52">
        <v>0</v>
      </c>
      <c r="AZ16" s="52">
        <v>30.573335190000002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0.32945983000000001</v>
      </c>
      <c r="BG16" s="52">
        <v>36.435771420000002</v>
      </c>
      <c r="BH16" s="52">
        <v>0</v>
      </c>
      <c r="BI16" s="52">
        <v>0</v>
      </c>
      <c r="BJ16" s="52">
        <v>1.7279112299999999</v>
      </c>
      <c r="BK16" s="52">
        <f t="shared" si="2"/>
        <v>180.27432666999999</v>
      </c>
    </row>
    <row r="17" spans="1:63">
      <c r="A17" s="59"/>
      <c r="B17" s="70" t="s">
        <v>110</v>
      </c>
      <c r="C17" s="6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7.6414629999999997E-2</v>
      </c>
      <c r="I17" s="52">
        <v>5.7244742000000004</v>
      </c>
      <c r="J17" s="52">
        <v>0</v>
      </c>
      <c r="K17" s="52">
        <v>0</v>
      </c>
      <c r="L17" s="52">
        <v>2.6227731799999998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5.7244742000000004</v>
      </c>
      <c r="T17" s="52">
        <v>0</v>
      </c>
      <c r="U17" s="52">
        <v>0</v>
      </c>
      <c r="V17" s="52">
        <v>0.35491739999999999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2.5716840000000001E-2</v>
      </c>
      <c r="AC17" s="52">
        <v>0</v>
      </c>
      <c r="AD17" s="52">
        <v>0</v>
      </c>
      <c r="AE17" s="52">
        <v>0</v>
      </c>
      <c r="AF17" s="52">
        <v>0.86294283999999999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0.23959641000000001</v>
      </c>
      <c r="AW17" s="52">
        <v>19.391665110000002</v>
      </c>
      <c r="AX17" s="52">
        <v>0</v>
      </c>
      <c r="AY17" s="52">
        <v>0</v>
      </c>
      <c r="AZ17" s="52">
        <v>13.008651820000001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0.20915106</v>
      </c>
      <c r="BG17" s="52">
        <v>17.88675641</v>
      </c>
      <c r="BH17" s="52">
        <v>0</v>
      </c>
      <c r="BI17" s="52">
        <v>0</v>
      </c>
      <c r="BJ17" s="52">
        <v>2.2287699000000001</v>
      </c>
      <c r="BK17" s="52">
        <f t="shared" si="2"/>
        <v>68.356304000000009</v>
      </c>
    </row>
    <row r="18" spans="1:63">
      <c r="A18" s="59"/>
      <c r="B18" s="71" t="s">
        <v>111</v>
      </c>
      <c r="C18" s="6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0.22787904</v>
      </c>
      <c r="I18" s="52">
        <v>0</v>
      </c>
      <c r="J18" s="52">
        <v>0</v>
      </c>
      <c r="K18" s="52">
        <v>0</v>
      </c>
      <c r="L18" s="52">
        <v>1.4236938299999999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7.7063090000000001E-2</v>
      </c>
      <c r="S18" s="52">
        <v>0</v>
      </c>
      <c r="T18" s="52">
        <v>0</v>
      </c>
      <c r="U18" s="52">
        <v>0</v>
      </c>
      <c r="V18" s="52">
        <v>0.18377341999999999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0.90464798999999996</v>
      </c>
      <c r="AC18" s="52">
        <v>15.547217290000001</v>
      </c>
      <c r="AD18" s="52">
        <v>0</v>
      </c>
      <c r="AE18" s="52">
        <v>0</v>
      </c>
      <c r="AF18" s="52">
        <v>40.75102502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6.2874780000000005E-2</v>
      </c>
      <c r="AM18" s="52">
        <v>0</v>
      </c>
      <c r="AN18" s="52">
        <v>0</v>
      </c>
      <c r="AO18" s="52">
        <v>0</v>
      </c>
      <c r="AP18" s="52">
        <v>0.33152155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1.8677043600000001</v>
      </c>
      <c r="AW18" s="52">
        <v>17.647941289999999</v>
      </c>
      <c r="AX18" s="52">
        <v>0</v>
      </c>
      <c r="AY18" s="52">
        <v>0</v>
      </c>
      <c r="AZ18" s="52">
        <v>19.431888440000002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1.1588529999999999</v>
      </c>
      <c r="BG18" s="52">
        <v>0.57158887000000003</v>
      </c>
      <c r="BH18" s="52">
        <v>0</v>
      </c>
      <c r="BI18" s="52">
        <v>0</v>
      </c>
      <c r="BJ18" s="52">
        <v>3.9747970000000001</v>
      </c>
      <c r="BK18" s="52">
        <f t="shared" si="2"/>
        <v>104.16246896999999</v>
      </c>
    </row>
    <row r="19" spans="1:63">
      <c r="A19" s="59"/>
      <c r="B19" s="69" t="s">
        <v>112</v>
      </c>
      <c r="C19" s="6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0.11915996</v>
      </c>
      <c r="I19" s="52">
        <v>0</v>
      </c>
      <c r="J19" s="52">
        <v>0</v>
      </c>
      <c r="K19" s="52">
        <v>0</v>
      </c>
      <c r="L19" s="52">
        <v>2.0042419200000001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2.3420699999999999E-2</v>
      </c>
      <c r="S19" s="52">
        <v>0.62331510999999995</v>
      </c>
      <c r="T19" s="52">
        <v>0</v>
      </c>
      <c r="U19" s="52">
        <v>0</v>
      </c>
      <c r="V19" s="52">
        <v>5.65831543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0.28513749999999999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6.2730250000000001E-2</v>
      </c>
      <c r="AM19" s="52">
        <v>0</v>
      </c>
      <c r="AN19" s="52">
        <v>0</v>
      </c>
      <c r="AO19" s="52">
        <v>0</v>
      </c>
      <c r="AP19" s="52">
        <v>0.35357050000000001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0.23867492000000001</v>
      </c>
      <c r="AW19" s="52">
        <v>3.2975216600000001</v>
      </c>
      <c r="AX19" s="52">
        <v>0</v>
      </c>
      <c r="AY19" s="52">
        <v>0</v>
      </c>
      <c r="AZ19" s="52">
        <v>13.88709158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0.1031445</v>
      </c>
      <c r="BG19" s="52">
        <v>1.710825</v>
      </c>
      <c r="BH19" s="52">
        <v>0</v>
      </c>
      <c r="BI19" s="52">
        <v>0</v>
      </c>
      <c r="BJ19" s="52">
        <v>0.79917539999999998</v>
      </c>
      <c r="BK19" s="52">
        <f t="shared" si="2"/>
        <v>29.166324429999996</v>
      </c>
    </row>
    <row r="20" spans="1:63">
      <c r="A20" s="59"/>
      <c r="B20" s="68" t="s">
        <v>113</v>
      </c>
      <c r="C20" s="6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0.14150383999999999</v>
      </c>
      <c r="I20" s="52">
        <v>5.7177887099999998</v>
      </c>
      <c r="J20" s="52">
        <v>0</v>
      </c>
      <c r="K20" s="52">
        <v>0</v>
      </c>
      <c r="L20" s="52">
        <v>9.4686581000000007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0.17330846</v>
      </c>
      <c r="S20" s="52">
        <v>0</v>
      </c>
      <c r="T20" s="52">
        <v>0</v>
      </c>
      <c r="U20" s="52">
        <v>0</v>
      </c>
      <c r="V20" s="52">
        <v>0.24037812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1.00434796</v>
      </c>
      <c r="AC20" s="52">
        <v>4.7276009700000001</v>
      </c>
      <c r="AD20" s="52">
        <v>0</v>
      </c>
      <c r="AE20" s="52">
        <v>0</v>
      </c>
      <c r="AF20" s="52">
        <v>23.665302140000001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0.10544398000000001</v>
      </c>
      <c r="AM20" s="52">
        <v>0.56873773999999999</v>
      </c>
      <c r="AN20" s="52">
        <v>0</v>
      </c>
      <c r="AO20" s="52">
        <v>0</v>
      </c>
      <c r="AP20" s="52">
        <v>2.63894312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1.0296976200000001</v>
      </c>
      <c r="AW20" s="52">
        <v>6.43081105</v>
      </c>
      <c r="AX20" s="52">
        <v>0</v>
      </c>
      <c r="AY20" s="52">
        <v>0</v>
      </c>
      <c r="AZ20" s="52">
        <v>16.101704720000001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0.44494334000000002</v>
      </c>
      <c r="BG20" s="52">
        <v>0.20287672000000001</v>
      </c>
      <c r="BH20" s="52">
        <v>0</v>
      </c>
      <c r="BI20" s="52">
        <v>0</v>
      </c>
      <c r="BJ20" s="52">
        <v>4.3850714999999996</v>
      </c>
      <c r="BK20" s="52">
        <f t="shared" si="2"/>
        <v>77.047118089999998</v>
      </c>
    </row>
    <row r="21" spans="1:63">
      <c r="A21" s="59"/>
      <c r="B21" s="68" t="s">
        <v>114</v>
      </c>
      <c r="C21" s="6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8.4770390000000001E-2</v>
      </c>
      <c r="I21" s="52">
        <v>11.74184451</v>
      </c>
      <c r="J21" s="52">
        <v>0</v>
      </c>
      <c r="K21" s="52">
        <v>0</v>
      </c>
      <c r="L21" s="52">
        <v>2.7263990200000001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1.2028230000000001E-2</v>
      </c>
      <c r="S21" s="52">
        <v>0</v>
      </c>
      <c r="T21" s="52">
        <v>0</v>
      </c>
      <c r="U21" s="52">
        <v>0</v>
      </c>
      <c r="V21" s="52">
        <v>0.19474279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2.28779355</v>
      </c>
      <c r="AD21" s="52">
        <v>0</v>
      </c>
      <c r="AE21" s="52">
        <v>0</v>
      </c>
      <c r="AF21" s="52">
        <v>0.32740610999999997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0.74314055000000001</v>
      </c>
      <c r="AW21" s="52">
        <v>7.16537969</v>
      </c>
      <c r="AX21" s="52">
        <v>0</v>
      </c>
      <c r="AY21" s="52">
        <v>0</v>
      </c>
      <c r="AZ21" s="52">
        <v>20.323959439999999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0.12873414</v>
      </c>
      <c r="BG21" s="52">
        <v>0.26305050000000002</v>
      </c>
      <c r="BH21" s="52">
        <v>0</v>
      </c>
      <c r="BI21" s="52">
        <v>0</v>
      </c>
      <c r="BJ21" s="52">
        <v>1.2946738099999999</v>
      </c>
      <c r="BK21" s="52">
        <f t="shared" si="2"/>
        <v>47.293922729999998</v>
      </c>
    </row>
    <row r="22" spans="1:63">
      <c r="A22" s="59"/>
      <c r="B22" s="68" t="s">
        <v>115</v>
      </c>
      <c r="C22" s="6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0.22365977000000001</v>
      </c>
      <c r="I22" s="52">
        <v>27.62065063</v>
      </c>
      <c r="J22" s="52">
        <v>0</v>
      </c>
      <c r="K22" s="52">
        <v>0</v>
      </c>
      <c r="L22" s="52">
        <v>3.0097950899999999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0.24397421999999999</v>
      </c>
      <c r="S22" s="52">
        <v>21.78970597</v>
      </c>
      <c r="T22" s="52">
        <v>0</v>
      </c>
      <c r="U22" s="52">
        <v>0</v>
      </c>
      <c r="V22" s="52">
        <v>0.10156083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4.2629519999999997E-2</v>
      </c>
      <c r="AC22" s="52">
        <v>0.6829229</v>
      </c>
      <c r="AD22" s="52">
        <v>0</v>
      </c>
      <c r="AE22" s="52">
        <v>0</v>
      </c>
      <c r="AF22" s="52">
        <v>4.0316000799999996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5.6910240000000001E-2</v>
      </c>
      <c r="AM22" s="52">
        <v>0</v>
      </c>
      <c r="AN22" s="52">
        <v>0</v>
      </c>
      <c r="AO22" s="52">
        <v>0</v>
      </c>
      <c r="AP22" s="52">
        <v>0.56910242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1.69207313</v>
      </c>
      <c r="AW22" s="52">
        <v>3.8262702000000002</v>
      </c>
      <c r="AX22" s="52">
        <v>0.28455121</v>
      </c>
      <c r="AY22" s="52">
        <v>0</v>
      </c>
      <c r="AZ22" s="52">
        <v>30.170088020000001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0.60523928000000005</v>
      </c>
      <c r="BG22" s="52">
        <v>0</v>
      </c>
      <c r="BH22" s="52">
        <v>0</v>
      </c>
      <c r="BI22" s="52">
        <v>0</v>
      </c>
      <c r="BJ22" s="52">
        <v>5.99202133</v>
      </c>
      <c r="BK22" s="52">
        <f t="shared" si="2"/>
        <v>100.94275483999999</v>
      </c>
    </row>
    <row r="23" spans="1:63">
      <c r="A23" s="59"/>
      <c r="B23" s="68" t="s">
        <v>116</v>
      </c>
      <c r="C23" s="6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0.163768</v>
      </c>
      <c r="I23" s="52">
        <v>0</v>
      </c>
      <c r="J23" s="52">
        <v>0</v>
      </c>
      <c r="K23" s="52">
        <v>0</v>
      </c>
      <c r="L23" s="52">
        <v>4.85406329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4.6741159999999997E-2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0.1657931</v>
      </c>
      <c r="AC23" s="52">
        <v>0.57448160999999998</v>
      </c>
      <c r="AD23" s="52">
        <v>0</v>
      </c>
      <c r="AE23" s="52">
        <v>0</v>
      </c>
      <c r="AF23" s="52">
        <v>9.5264803699999998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0.18383411999999999</v>
      </c>
      <c r="AM23" s="52">
        <v>3.4468899999999997E-2</v>
      </c>
      <c r="AN23" s="52">
        <v>0</v>
      </c>
      <c r="AO23" s="52">
        <v>0</v>
      </c>
      <c r="AP23" s="52">
        <v>5.1921648200000003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2.7764903200000002</v>
      </c>
      <c r="AW23" s="52">
        <v>2.8007977799999999</v>
      </c>
      <c r="AX23" s="52">
        <v>0</v>
      </c>
      <c r="AY23" s="52">
        <v>0</v>
      </c>
      <c r="AZ23" s="52">
        <v>65.653142090000003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0.99017306000000005</v>
      </c>
      <c r="BG23" s="52">
        <v>0.97247099000000004</v>
      </c>
      <c r="BH23" s="52">
        <v>0.34468896999999998</v>
      </c>
      <c r="BI23" s="52">
        <v>0</v>
      </c>
      <c r="BJ23" s="52">
        <v>2.4671296699999998</v>
      </c>
      <c r="BK23" s="52">
        <f t="shared" si="2"/>
        <v>96.74668825000002</v>
      </c>
    </row>
    <row r="24" spans="1:63">
      <c r="A24" s="59"/>
      <c r="B24" s="68" t="s">
        <v>117</v>
      </c>
      <c r="C24" s="6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0.24649984</v>
      </c>
      <c r="I24" s="52">
        <v>16.00551806</v>
      </c>
      <c r="J24" s="52">
        <v>0</v>
      </c>
      <c r="K24" s="52">
        <v>0</v>
      </c>
      <c r="L24" s="52">
        <v>0.63278959000000001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4.5730050000000001E-2</v>
      </c>
      <c r="S24" s="52">
        <v>0</v>
      </c>
      <c r="T24" s="52">
        <v>0</v>
      </c>
      <c r="U24" s="52">
        <v>0</v>
      </c>
      <c r="V24" s="52">
        <v>9.1460100000000003E-2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5.7092629999999998E-2</v>
      </c>
      <c r="AC24" s="52">
        <v>3.5171788500000001</v>
      </c>
      <c r="AD24" s="52">
        <v>0</v>
      </c>
      <c r="AE24" s="52">
        <v>0</v>
      </c>
      <c r="AF24" s="52">
        <v>5.9134626900000002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4.5674100000000002E-2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0.38337015000000002</v>
      </c>
      <c r="AW24" s="52">
        <v>13.245956959999999</v>
      </c>
      <c r="AX24" s="52">
        <v>0</v>
      </c>
      <c r="AY24" s="52">
        <v>0</v>
      </c>
      <c r="AZ24" s="52">
        <v>8.0752728000000005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0.12788178</v>
      </c>
      <c r="BG24" s="52">
        <v>0</v>
      </c>
      <c r="BH24" s="52">
        <v>0</v>
      </c>
      <c r="BI24" s="52">
        <v>0</v>
      </c>
      <c r="BJ24" s="52">
        <v>0.45700023000000001</v>
      </c>
      <c r="BK24" s="52">
        <f t="shared" si="2"/>
        <v>48.844887829999998</v>
      </c>
    </row>
    <row r="25" spans="1:63">
      <c r="A25" s="59"/>
      <c r="B25" s="68" t="s">
        <v>118</v>
      </c>
      <c r="C25" s="6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0.16761027000000001</v>
      </c>
      <c r="I25" s="52">
        <v>0</v>
      </c>
      <c r="J25" s="52">
        <v>0</v>
      </c>
      <c r="K25" s="52">
        <v>0</v>
      </c>
      <c r="L25" s="52">
        <v>1.9744543699999999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6.7516950000000006E-2</v>
      </c>
      <c r="S25" s="52">
        <v>0</v>
      </c>
      <c r="T25" s="52">
        <v>0</v>
      </c>
      <c r="U25" s="52">
        <v>0</v>
      </c>
      <c r="V25" s="52">
        <v>1.20157292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0.50237094999999998</v>
      </c>
      <c r="AC25" s="52">
        <v>3.1321715000000001</v>
      </c>
      <c r="AD25" s="52">
        <v>0</v>
      </c>
      <c r="AE25" s="52">
        <v>0</v>
      </c>
      <c r="AF25" s="52">
        <v>4.3060838400000003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2.5622570000000001E-2</v>
      </c>
      <c r="AM25" s="52">
        <v>0</v>
      </c>
      <c r="AN25" s="52">
        <v>0</v>
      </c>
      <c r="AO25" s="52">
        <v>0</v>
      </c>
      <c r="AP25" s="52">
        <v>0.92241258000000004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1.54087883</v>
      </c>
      <c r="AW25" s="52">
        <v>5.4324851399999998</v>
      </c>
      <c r="AX25" s="52">
        <v>0</v>
      </c>
      <c r="AY25" s="52">
        <v>0</v>
      </c>
      <c r="AZ25" s="52">
        <v>30.40060149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0.25779723999999998</v>
      </c>
      <c r="BG25" s="52">
        <v>5.6939049999999998E-2</v>
      </c>
      <c r="BH25" s="52">
        <v>0</v>
      </c>
      <c r="BI25" s="52">
        <v>0</v>
      </c>
      <c r="BJ25" s="52">
        <v>2.2476393300000002</v>
      </c>
      <c r="BK25" s="52">
        <f t="shared" si="2"/>
        <v>52.236157030000001</v>
      </c>
    </row>
    <row r="26" spans="1:63">
      <c r="A26" s="59"/>
      <c r="B26" s="68" t="s">
        <v>119</v>
      </c>
      <c r="C26" s="6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5.3205139999999998E-2</v>
      </c>
      <c r="I26" s="52">
        <v>40.748142379999997</v>
      </c>
      <c r="J26" s="52">
        <v>0</v>
      </c>
      <c r="K26" s="52">
        <v>0</v>
      </c>
      <c r="L26" s="52">
        <v>1.2014337399999999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3.2037499999999997E-2</v>
      </c>
      <c r="S26" s="52">
        <v>1.1441964499999999</v>
      </c>
      <c r="T26" s="52">
        <v>0</v>
      </c>
      <c r="U26" s="52">
        <v>0</v>
      </c>
      <c r="V26" s="52">
        <v>2.3913705900000002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4.5734299999999999E-3</v>
      </c>
      <c r="AC26" s="52">
        <v>3.43007032</v>
      </c>
      <c r="AD26" s="52">
        <v>0</v>
      </c>
      <c r="AE26" s="52">
        <v>0</v>
      </c>
      <c r="AF26" s="52">
        <v>0.68601405999999998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5.7167838700000004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0.40129535999999999</v>
      </c>
      <c r="AW26" s="52">
        <v>1.4291959700000001</v>
      </c>
      <c r="AX26" s="52">
        <v>0</v>
      </c>
      <c r="AY26" s="52">
        <v>0</v>
      </c>
      <c r="AZ26" s="52">
        <v>7.5399165500000001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9.8305820000000002E-2</v>
      </c>
      <c r="BG26" s="52">
        <v>5.7167838700000004</v>
      </c>
      <c r="BH26" s="52">
        <v>0</v>
      </c>
      <c r="BI26" s="52">
        <v>0</v>
      </c>
      <c r="BJ26" s="52">
        <v>0.24582171</v>
      </c>
      <c r="BK26" s="52">
        <f t="shared" si="2"/>
        <v>70.839146759999991</v>
      </c>
    </row>
    <row r="27" spans="1:63">
      <c r="A27" s="59"/>
      <c r="B27" s="68" t="s">
        <v>120</v>
      </c>
      <c r="C27" s="6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0.1115167</v>
      </c>
      <c r="I27" s="52">
        <v>0</v>
      </c>
      <c r="J27" s="52">
        <v>0</v>
      </c>
      <c r="K27" s="52">
        <v>0</v>
      </c>
      <c r="L27" s="52">
        <v>2.82403322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7.2480149999999993E-2</v>
      </c>
      <c r="S27" s="52">
        <v>16.481961649999999</v>
      </c>
      <c r="T27" s="52">
        <v>0</v>
      </c>
      <c r="U27" s="52">
        <v>0</v>
      </c>
      <c r="V27" s="52">
        <v>1.77957258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0.10960694</v>
      </c>
      <c r="AC27" s="52">
        <v>2.66918458</v>
      </c>
      <c r="AD27" s="52">
        <v>0</v>
      </c>
      <c r="AE27" s="52">
        <v>0</v>
      </c>
      <c r="AF27" s="52">
        <v>8.8154034699999997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0.15901525</v>
      </c>
      <c r="AM27" s="52">
        <v>0.28395580999999998</v>
      </c>
      <c r="AN27" s="52">
        <v>0</v>
      </c>
      <c r="AO27" s="52">
        <v>0</v>
      </c>
      <c r="AP27" s="52">
        <v>0.17037347999999999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1.4042763199999999</v>
      </c>
      <c r="AW27" s="52">
        <v>7.3260598100000003</v>
      </c>
      <c r="AX27" s="52">
        <v>0</v>
      </c>
      <c r="AY27" s="52">
        <v>0</v>
      </c>
      <c r="AZ27" s="52">
        <v>35.687705510000001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0.49163771000000001</v>
      </c>
      <c r="BG27" s="52">
        <v>1.9563420000000002E-2</v>
      </c>
      <c r="BH27" s="52">
        <v>0</v>
      </c>
      <c r="BI27" s="52">
        <v>0</v>
      </c>
      <c r="BJ27" s="52">
        <v>2.3382761099999998</v>
      </c>
      <c r="BK27" s="52">
        <f t="shared" si="2"/>
        <v>80.744622710000002</v>
      </c>
    </row>
    <row r="28" spans="1:63">
      <c r="A28" s="59"/>
      <c r="B28" s="68" t="s">
        <v>121</v>
      </c>
      <c r="C28" s="6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7.8592899999999993E-2</v>
      </c>
      <c r="I28" s="52">
        <v>5.6786790299999996</v>
      </c>
      <c r="J28" s="52">
        <v>0</v>
      </c>
      <c r="K28" s="52">
        <v>0</v>
      </c>
      <c r="L28" s="52">
        <v>6.1329733500000003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1.249309E-2</v>
      </c>
      <c r="S28" s="52">
        <v>0</v>
      </c>
      <c r="T28" s="52">
        <v>0</v>
      </c>
      <c r="U28" s="52">
        <v>0</v>
      </c>
      <c r="V28" s="52">
        <v>0.1362883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1.133848E-2</v>
      </c>
      <c r="AC28" s="52">
        <v>2.834621E-2</v>
      </c>
      <c r="AD28" s="52">
        <v>0</v>
      </c>
      <c r="AE28" s="52">
        <v>0</v>
      </c>
      <c r="AF28" s="52">
        <v>3.5262684800000001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5.6692399999999999E-3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0.14910106000000001</v>
      </c>
      <c r="AW28" s="52">
        <v>1.9275422600000001</v>
      </c>
      <c r="AX28" s="52">
        <v>0</v>
      </c>
      <c r="AY28" s="52">
        <v>0</v>
      </c>
      <c r="AZ28" s="52">
        <v>3.5631185599999999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0.17743592999999999</v>
      </c>
      <c r="BG28" s="52">
        <v>0</v>
      </c>
      <c r="BH28" s="52">
        <v>0</v>
      </c>
      <c r="BI28" s="52">
        <v>0</v>
      </c>
      <c r="BJ28" s="52">
        <v>4.8562953200000001</v>
      </c>
      <c r="BK28" s="52">
        <f t="shared" si="2"/>
        <v>26.284142210000002</v>
      </c>
    </row>
    <row r="29" spans="1:63">
      <c r="A29" s="59"/>
      <c r="B29" s="68" t="s">
        <v>122</v>
      </c>
      <c r="C29" s="6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7.4688699999999998E-3</v>
      </c>
      <c r="I29" s="52">
        <v>9.7374184400000008</v>
      </c>
      <c r="J29" s="52">
        <v>0</v>
      </c>
      <c r="K29" s="52">
        <v>0</v>
      </c>
      <c r="L29" s="52">
        <v>0.91380528999999999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0.10309533999999999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2.9388939999999999E-2</v>
      </c>
      <c r="AC29" s="52">
        <v>0.84775789999999995</v>
      </c>
      <c r="AD29" s="52">
        <v>0</v>
      </c>
      <c r="AE29" s="52">
        <v>0</v>
      </c>
      <c r="AF29" s="52">
        <v>2.5252040299999998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5.0865499999999996E-3</v>
      </c>
      <c r="AM29" s="52">
        <v>0</v>
      </c>
      <c r="AN29" s="52">
        <v>0</v>
      </c>
      <c r="AO29" s="52">
        <v>0</v>
      </c>
      <c r="AP29" s="52">
        <v>0.18085502000000001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0.54611434000000003</v>
      </c>
      <c r="AW29" s="52">
        <v>1.6955158100000001</v>
      </c>
      <c r="AX29" s="52">
        <v>0</v>
      </c>
      <c r="AY29" s="52">
        <v>0</v>
      </c>
      <c r="AZ29" s="52">
        <v>2.75768412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0.15142087000000001</v>
      </c>
      <c r="BG29" s="52">
        <v>0.11303439</v>
      </c>
      <c r="BH29" s="52">
        <v>0</v>
      </c>
      <c r="BI29" s="52">
        <v>0</v>
      </c>
      <c r="BJ29" s="52">
        <v>0.28258597000000002</v>
      </c>
      <c r="BK29" s="52">
        <f t="shared" si="2"/>
        <v>19.896435879999999</v>
      </c>
    </row>
    <row r="30" spans="1:63">
      <c r="A30" s="59"/>
      <c r="B30" s="68" t="s">
        <v>123</v>
      </c>
      <c r="C30" s="6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0.25566032999999999</v>
      </c>
      <c r="I30" s="52">
        <v>4.1575735900000002</v>
      </c>
      <c r="J30" s="52">
        <v>0</v>
      </c>
      <c r="K30" s="52">
        <v>0</v>
      </c>
      <c r="L30" s="52">
        <v>5.7057249600000004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7.2979080000000002E-2</v>
      </c>
      <c r="S30" s="52">
        <v>16.447560889999998</v>
      </c>
      <c r="T30" s="52">
        <v>0</v>
      </c>
      <c r="U30" s="52">
        <v>0</v>
      </c>
      <c r="V30" s="52">
        <v>0.50523982000000001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0.20693253</v>
      </c>
      <c r="AC30" s="52">
        <v>5.0330151299999999</v>
      </c>
      <c r="AD30" s="52">
        <v>0</v>
      </c>
      <c r="AE30" s="52">
        <v>0</v>
      </c>
      <c r="AF30" s="52">
        <v>8.5121000999999996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1.00669878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1.24024618</v>
      </c>
      <c r="AW30" s="52">
        <v>20.850443009999999</v>
      </c>
      <c r="AX30" s="52">
        <v>0</v>
      </c>
      <c r="AY30" s="52">
        <v>0</v>
      </c>
      <c r="AZ30" s="52">
        <v>31.07293104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0.18620571999999999</v>
      </c>
      <c r="BG30" s="52">
        <v>0.55927709999999997</v>
      </c>
      <c r="BH30" s="52">
        <v>0</v>
      </c>
      <c r="BI30" s="52">
        <v>0</v>
      </c>
      <c r="BJ30" s="52">
        <v>2.0040330100000001</v>
      </c>
      <c r="BK30" s="52">
        <f t="shared" si="2"/>
        <v>97.816621270000013</v>
      </c>
    </row>
    <row r="31" spans="1:63">
      <c r="A31" s="59"/>
      <c r="B31" s="68" t="s">
        <v>124</v>
      </c>
      <c r="C31" s="6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5.459373E-2</v>
      </c>
      <c r="I31" s="52">
        <v>5.6086548599999997</v>
      </c>
      <c r="J31" s="52">
        <v>0</v>
      </c>
      <c r="K31" s="52">
        <v>0</v>
      </c>
      <c r="L31" s="52">
        <v>0.15709624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5.0137100000000002E-3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5.6075113400000003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0.17127338</v>
      </c>
      <c r="AW31" s="52">
        <v>6.8316875000000001</v>
      </c>
      <c r="AX31" s="52">
        <v>0</v>
      </c>
      <c r="AY31" s="52">
        <v>0</v>
      </c>
      <c r="AZ31" s="52">
        <v>4.3740593299999997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4.1733279999999998E-2</v>
      </c>
      <c r="BG31" s="52">
        <v>0</v>
      </c>
      <c r="BH31" s="52">
        <v>0</v>
      </c>
      <c r="BI31" s="52">
        <v>0</v>
      </c>
      <c r="BJ31" s="52">
        <v>4.0781900000000003E-2</v>
      </c>
      <c r="BK31" s="52">
        <f t="shared" si="2"/>
        <v>22.892405270000001</v>
      </c>
    </row>
    <row r="32" spans="1:63">
      <c r="A32" s="59"/>
      <c r="B32" s="68" t="s">
        <v>125</v>
      </c>
      <c r="C32" s="6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0.30104702999999999</v>
      </c>
      <c r="I32" s="52">
        <v>14.542413120000001</v>
      </c>
      <c r="J32" s="52">
        <v>0</v>
      </c>
      <c r="K32" s="52">
        <v>0</v>
      </c>
      <c r="L32" s="52">
        <v>0.68246775000000004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0.15970984999999999</v>
      </c>
      <c r="S32" s="52">
        <v>0.22321431999999999</v>
      </c>
      <c r="T32" s="52">
        <v>0</v>
      </c>
      <c r="U32" s="52">
        <v>0</v>
      </c>
      <c r="V32" s="52">
        <v>1.674107E-2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2.2909254200000002</v>
      </c>
      <c r="AC32" s="52">
        <v>79.357166019999994</v>
      </c>
      <c r="AD32" s="52">
        <v>0</v>
      </c>
      <c r="AE32" s="52">
        <v>0</v>
      </c>
      <c r="AF32" s="52">
        <v>241.17779845000001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0.40951130000000002</v>
      </c>
      <c r="AM32" s="52">
        <v>18.107642349999999</v>
      </c>
      <c r="AN32" s="52">
        <v>0</v>
      </c>
      <c r="AO32" s="52">
        <v>0</v>
      </c>
      <c r="AP32" s="52">
        <v>19.643276279999998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2.0796175899999998</v>
      </c>
      <c r="AW32" s="52">
        <v>5.37340442</v>
      </c>
      <c r="AX32" s="52">
        <v>0</v>
      </c>
      <c r="AY32" s="52">
        <v>0</v>
      </c>
      <c r="AZ32" s="52">
        <v>29.418029449999999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1.2988182800000001</v>
      </c>
      <c r="BG32" s="52">
        <v>0.93130668999999999</v>
      </c>
      <c r="BH32" s="52">
        <v>0</v>
      </c>
      <c r="BI32" s="52">
        <v>0</v>
      </c>
      <c r="BJ32" s="52">
        <v>3.2521860500000002</v>
      </c>
      <c r="BK32" s="52">
        <f t="shared" si="2"/>
        <v>419.26527543999998</v>
      </c>
    </row>
    <row r="33" spans="1:63">
      <c r="A33" s="59"/>
      <c r="B33" s="68" t="s">
        <v>126</v>
      </c>
      <c r="C33" s="6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8.8761220000000002E-2</v>
      </c>
      <c r="I33" s="52">
        <v>5.6360298000000002</v>
      </c>
      <c r="J33" s="52">
        <v>0</v>
      </c>
      <c r="K33" s="52">
        <v>0</v>
      </c>
      <c r="L33" s="52">
        <v>0.92761581000000004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3.04017E-3</v>
      </c>
      <c r="S33" s="52">
        <v>2.37927789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2.209997E-2</v>
      </c>
      <c r="AC33" s="52">
        <v>0.93801957000000002</v>
      </c>
      <c r="AD33" s="52">
        <v>0</v>
      </c>
      <c r="AE33" s="52">
        <v>0</v>
      </c>
      <c r="AF33" s="52">
        <v>0.77178701000000005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1.5715529999999998E-2</v>
      </c>
      <c r="AM33" s="52">
        <v>0</v>
      </c>
      <c r="AN33" s="52">
        <v>0</v>
      </c>
      <c r="AO33" s="52">
        <v>0</v>
      </c>
      <c r="AP33" s="52">
        <v>9.8222099999999996E-3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0.30050975000000002</v>
      </c>
      <c r="AW33" s="52">
        <v>1.1172759800000001</v>
      </c>
      <c r="AX33" s="52">
        <v>0</v>
      </c>
      <c r="AY33" s="52">
        <v>0</v>
      </c>
      <c r="AZ33" s="52">
        <v>7.3330525399999997</v>
      </c>
      <c r="BA33" s="52">
        <v>0</v>
      </c>
      <c r="BB33" s="52">
        <v>0</v>
      </c>
      <c r="BC33" s="52">
        <v>0</v>
      </c>
      <c r="BD33" s="52">
        <v>0</v>
      </c>
      <c r="BE33" s="52">
        <v>0</v>
      </c>
      <c r="BF33" s="52">
        <v>0.15943096000000001</v>
      </c>
      <c r="BG33" s="52">
        <v>0</v>
      </c>
      <c r="BH33" s="52">
        <v>0</v>
      </c>
      <c r="BI33" s="52">
        <v>0</v>
      </c>
      <c r="BJ33" s="52">
        <v>0.77823653999999998</v>
      </c>
      <c r="BK33" s="52">
        <f t="shared" si="2"/>
        <v>20.480674950000001</v>
      </c>
    </row>
    <row r="34" spans="1:63">
      <c r="A34" s="59"/>
      <c r="B34" s="68" t="s">
        <v>127</v>
      </c>
      <c r="C34" s="6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7.6840790000000006E-2</v>
      </c>
      <c r="I34" s="52">
        <v>2.9543111400000002</v>
      </c>
      <c r="J34" s="52">
        <v>0</v>
      </c>
      <c r="K34" s="52">
        <v>0</v>
      </c>
      <c r="L34" s="52">
        <v>0.28305933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1.8066820000000001E-2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0.10888054</v>
      </c>
      <c r="AD34" s="52">
        <v>0</v>
      </c>
      <c r="AE34" s="52">
        <v>0</v>
      </c>
      <c r="AF34" s="52">
        <v>0.64158137000000004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8.4317870000000003E-2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0.47058687999999999</v>
      </c>
      <c r="AW34" s="52">
        <v>10.16710904</v>
      </c>
      <c r="AX34" s="52">
        <v>0</v>
      </c>
      <c r="AY34" s="52">
        <v>0</v>
      </c>
      <c r="AZ34" s="52">
        <v>8.5696391599999995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8.8048970000000004E-2</v>
      </c>
      <c r="BG34" s="52">
        <v>6.9899599999999999E-3</v>
      </c>
      <c r="BH34" s="52">
        <v>0</v>
      </c>
      <c r="BI34" s="52">
        <v>0</v>
      </c>
      <c r="BJ34" s="52">
        <v>0.1201236</v>
      </c>
      <c r="BK34" s="52">
        <f t="shared" si="2"/>
        <v>23.589555469999997</v>
      </c>
    </row>
    <row r="35" spans="1:63">
      <c r="A35" s="59"/>
      <c r="B35" s="68" t="s">
        <v>128</v>
      </c>
      <c r="C35" s="6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0.11290171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1.7592521699999999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0.82681557999999999</v>
      </c>
      <c r="AW35" s="52">
        <v>125.49546547999999</v>
      </c>
      <c r="AX35" s="52">
        <v>0</v>
      </c>
      <c r="AY35" s="52">
        <v>0</v>
      </c>
      <c r="AZ35" s="52">
        <v>278.64347368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0.28157558999999999</v>
      </c>
      <c r="BG35" s="52">
        <v>8.5346835599999995</v>
      </c>
      <c r="BH35" s="52">
        <v>0</v>
      </c>
      <c r="BI35" s="52">
        <v>0</v>
      </c>
      <c r="BJ35" s="52">
        <v>6.5922996899999999</v>
      </c>
      <c r="BK35" s="52">
        <f t="shared" si="2"/>
        <v>422.24646746000002</v>
      </c>
    </row>
    <row r="36" spans="1:63">
      <c r="A36" s="59"/>
      <c r="B36" s="68" t="s">
        <v>129</v>
      </c>
      <c r="C36" s="6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0.18175683000000001</v>
      </c>
      <c r="I36" s="52">
        <v>62.778365219999998</v>
      </c>
      <c r="J36" s="52">
        <v>0</v>
      </c>
      <c r="K36" s="52">
        <v>0</v>
      </c>
      <c r="L36" s="52">
        <v>2.9037275299999998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0.11761065</v>
      </c>
      <c r="S36" s="52">
        <v>32.751503219999996</v>
      </c>
      <c r="T36" s="52">
        <v>0</v>
      </c>
      <c r="U36" s="52">
        <v>0</v>
      </c>
      <c r="V36" s="52">
        <v>0.43122812999999999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0.12453312</v>
      </c>
      <c r="AC36" s="52">
        <v>0.32628764999999998</v>
      </c>
      <c r="AD36" s="52">
        <v>0</v>
      </c>
      <c r="AE36" s="52">
        <v>0</v>
      </c>
      <c r="AF36" s="52">
        <v>5.8545533199999999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6.8520410000000004E-2</v>
      </c>
      <c r="AM36" s="52">
        <v>0</v>
      </c>
      <c r="AN36" s="52">
        <v>0</v>
      </c>
      <c r="AO36" s="52">
        <v>0</v>
      </c>
      <c r="AP36" s="52">
        <v>1.91584903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2.66899949</v>
      </c>
      <c r="AW36" s="52">
        <v>1.63970309</v>
      </c>
      <c r="AX36" s="52">
        <v>2.17525097</v>
      </c>
      <c r="AY36" s="52">
        <v>0</v>
      </c>
      <c r="AZ36" s="52">
        <v>24.500395529999999</v>
      </c>
      <c r="BA36" s="52">
        <v>0</v>
      </c>
      <c r="BB36" s="52">
        <v>0</v>
      </c>
      <c r="BC36" s="52">
        <v>0</v>
      </c>
      <c r="BD36" s="52">
        <v>0</v>
      </c>
      <c r="BE36" s="52">
        <v>0</v>
      </c>
      <c r="BF36" s="52">
        <v>1.0321359299999999</v>
      </c>
      <c r="BG36" s="52">
        <v>1.3432174699999999</v>
      </c>
      <c r="BH36" s="52">
        <v>0</v>
      </c>
      <c r="BI36" s="52">
        <v>0</v>
      </c>
      <c r="BJ36" s="52">
        <v>5.5004548800000004</v>
      </c>
      <c r="BK36" s="52">
        <f t="shared" si="2"/>
        <v>146.31409247000002</v>
      </c>
    </row>
    <row r="37" spans="1:63">
      <c r="A37" s="59"/>
      <c r="B37" s="68" t="s">
        <v>130</v>
      </c>
      <c r="C37" s="6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5.7827490000000002E-2</v>
      </c>
      <c r="I37" s="52">
        <v>50.001213540000002</v>
      </c>
      <c r="J37" s="52">
        <v>0</v>
      </c>
      <c r="K37" s="52">
        <v>0</v>
      </c>
      <c r="L37" s="52">
        <v>13.80099908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1.086983E-2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5.7997590000000002E-2</v>
      </c>
      <c r="AC37" s="52">
        <v>1.6261006499999999</v>
      </c>
      <c r="AD37" s="52">
        <v>0</v>
      </c>
      <c r="AE37" s="52">
        <v>0</v>
      </c>
      <c r="AF37" s="52">
        <v>0.16565737999999999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1.355084E-2</v>
      </c>
      <c r="AM37" s="52">
        <v>0.10840671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0.79022311999999995</v>
      </c>
      <c r="AW37" s="52">
        <v>1.3990406200000001</v>
      </c>
      <c r="AX37" s="52">
        <v>0</v>
      </c>
      <c r="AY37" s="52">
        <v>0</v>
      </c>
      <c r="AZ37" s="52">
        <v>10.39006331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9.5327439999999999E-2</v>
      </c>
      <c r="BG37" s="52">
        <v>0</v>
      </c>
      <c r="BH37" s="52">
        <v>0</v>
      </c>
      <c r="BI37" s="52">
        <v>0</v>
      </c>
      <c r="BJ37" s="52">
        <v>0.26187484</v>
      </c>
      <c r="BK37" s="52">
        <f t="shared" si="2"/>
        <v>78.77915243999999</v>
      </c>
    </row>
    <row r="38" spans="1:63">
      <c r="A38" s="59"/>
      <c r="B38" s="68" t="s">
        <v>131</v>
      </c>
      <c r="C38" s="6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0.12434559000000001</v>
      </c>
      <c r="I38" s="52">
        <v>2.7887396</v>
      </c>
      <c r="J38" s="52">
        <v>0</v>
      </c>
      <c r="K38" s="52">
        <v>0</v>
      </c>
      <c r="L38" s="52">
        <v>0.21834168000000001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9.0851970000000004E-2</v>
      </c>
      <c r="S38" s="52">
        <v>0.27292709999999998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9.0294669999999994E-2</v>
      </c>
      <c r="AC38" s="52">
        <v>0.84144129000000001</v>
      </c>
      <c r="AD38" s="52">
        <v>0</v>
      </c>
      <c r="AE38" s="52">
        <v>0</v>
      </c>
      <c r="AF38" s="52">
        <v>0.32651971000000002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1.088399E-2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1.0167290499999999</v>
      </c>
      <c r="AW38" s="52">
        <v>14.26927266</v>
      </c>
      <c r="AX38" s="52">
        <v>0</v>
      </c>
      <c r="AY38" s="52">
        <v>0</v>
      </c>
      <c r="AZ38" s="52">
        <v>56.544283389999997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0.31528307999999999</v>
      </c>
      <c r="BG38" s="52">
        <v>2.6121576800000001</v>
      </c>
      <c r="BH38" s="52">
        <v>0</v>
      </c>
      <c r="BI38" s="52">
        <v>0</v>
      </c>
      <c r="BJ38" s="52">
        <v>0.21767981</v>
      </c>
      <c r="BK38" s="52">
        <f t="shared" si="2"/>
        <v>79.739751269999999</v>
      </c>
    </row>
    <row r="39" spans="1:63">
      <c r="A39" s="59"/>
      <c r="B39" s="68" t="s">
        <v>132</v>
      </c>
      <c r="C39" s="6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8.3892190000000005E-2</v>
      </c>
      <c r="I39" s="52">
        <v>322.06243897000002</v>
      </c>
      <c r="J39" s="52">
        <v>0</v>
      </c>
      <c r="K39" s="52">
        <v>0</v>
      </c>
      <c r="L39" s="52">
        <v>1.97092713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7.9528109999999999E-2</v>
      </c>
      <c r="S39" s="52">
        <v>5.4144951600000004</v>
      </c>
      <c r="T39" s="52">
        <v>0</v>
      </c>
      <c r="U39" s="52">
        <v>0</v>
      </c>
      <c r="V39" s="52">
        <v>4.5703656199999996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9.2431899999999997E-2</v>
      </c>
      <c r="AC39" s="52">
        <v>3.2432245200000001</v>
      </c>
      <c r="AD39" s="52">
        <v>0</v>
      </c>
      <c r="AE39" s="52">
        <v>0</v>
      </c>
      <c r="AF39" s="52">
        <v>1.2668629600000001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8.1080609999999997E-2</v>
      </c>
      <c r="AM39" s="52">
        <v>0</v>
      </c>
      <c r="AN39" s="52">
        <v>0</v>
      </c>
      <c r="AO39" s="52">
        <v>0</v>
      </c>
      <c r="AP39" s="52">
        <v>1.8918810000000001E-2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0.57467016999999998</v>
      </c>
      <c r="AW39" s="52">
        <v>42.297253079999997</v>
      </c>
      <c r="AX39" s="52">
        <v>0</v>
      </c>
      <c r="AY39" s="52">
        <v>0</v>
      </c>
      <c r="AZ39" s="52">
        <v>5.6330388300000003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0.32950188000000002</v>
      </c>
      <c r="BG39" s="52">
        <v>0</v>
      </c>
      <c r="BH39" s="52">
        <v>0</v>
      </c>
      <c r="BI39" s="52">
        <v>0</v>
      </c>
      <c r="BJ39" s="52">
        <v>1.57867197</v>
      </c>
      <c r="BK39" s="52">
        <f t="shared" si="2"/>
        <v>389.2973019100001</v>
      </c>
    </row>
    <row r="40" spans="1:63">
      <c r="A40" s="59"/>
      <c r="B40" s="68" t="s">
        <v>133</v>
      </c>
      <c r="C40" s="6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0.11387714</v>
      </c>
      <c r="I40" s="52">
        <v>121.33610328</v>
      </c>
      <c r="J40" s="52">
        <v>0</v>
      </c>
      <c r="K40" s="52">
        <v>0</v>
      </c>
      <c r="L40" s="52">
        <v>6.4459810000000006E-2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0.10478456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4.8562189999999998E-2</v>
      </c>
      <c r="AC40" s="52">
        <v>0.54078161000000002</v>
      </c>
      <c r="AD40" s="52">
        <v>0</v>
      </c>
      <c r="AE40" s="52">
        <v>0</v>
      </c>
      <c r="AF40" s="52">
        <v>7.1383169999999996E-2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0.22406097</v>
      </c>
      <c r="AW40" s="52">
        <v>39.693370389999998</v>
      </c>
      <c r="AX40" s="52">
        <v>0</v>
      </c>
      <c r="AY40" s="52">
        <v>0</v>
      </c>
      <c r="AZ40" s="52">
        <v>7.2975515199999998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0.10722077000000001</v>
      </c>
      <c r="BG40" s="52">
        <v>5.407816E-2</v>
      </c>
      <c r="BH40" s="52">
        <v>0</v>
      </c>
      <c r="BI40" s="52">
        <v>0</v>
      </c>
      <c r="BJ40" s="52">
        <v>1.8927356500000001</v>
      </c>
      <c r="BK40" s="52">
        <f t="shared" si="2"/>
        <v>171.54896921999998</v>
      </c>
    </row>
    <row r="41" spans="1:63">
      <c r="A41" s="59"/>
      <c r="B41" s="68" t="s">
        <v>134</v>
      </c>
      <c r="C41" s="62">
        <v>0</v>
      </c>
      <c r="D41" s="52">
        <v>10.821619350000001</v>
      </c>
      <c r="E41" s="52">
        <v>0</v>
      </c>
      <c r="F41" s="52">
        <v>0</v>
      </c>
      <c r="G41" s="52">
        <v>0</v>
      </c>
      <c r="H41" s="52">
        <v>6.167566E-2</v>
      </c>
      <c r="I41" s="52">
        <v>81.32446942</v>
      </c>
      <c r="J41" s="52">
        <v>0</v>
      </c>
      <c r="K41" s="52">
        <v>0</v>
      </c>
      <c r="L41" s="52">
        <v>1.82045393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3.3163909999999998E-2</v>
      </c>
      <c r="S41" s="52">
        <v>1.08216194</v>
      </c>
      <c r="T41" s="52">
        <v>0</v>
      </c>
      <c r="U41" s="52">
        <v>0</v>
      </c>
      <c r="V41" s="52">
        <v>1.08216194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6.824057E-2</v>
      </c>
      <c r="AC41" s="52">
        <v>0.32411652000000002</v>
      </c>
      <c r="AD41" s="52">
        <v>0</v>
      </c>
      <c r="AE41" s="52">
        <v>0</v>
      </c>
      <c r="AF41" s="52">
        <v>0.38610272000000001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2.1607769999999998E-2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0.25732691000000002</v>
      </c>
      <c r="AW41" s="52">
        <v>12.96466064</v>
      </c>
      <c r="AX41" s="52">
        <v>0</v>
      </c>
      <c r="AY41" s="52">
        <v>0</v>
      </c>
      <c r="AZ41" s="52">
        <v>2.0851387799999999</v>
      </c>
      <c r="BA41" s="52">
        <v>0</v>
      </c>
      <c r="BB41" s="52">
        <v>0</v>
      </c>
      <c r="BC41" s="52">
        <v>0</v>
      </c>
      <c r="BD41" s="52">
        <v>0</v>
      </c>
      <c r="BE41" s="52">
        <v>0</v>
      </c>
      <c r="BF41" s="52">
        <v>5.8859559999999998E-2</v>
      </c>
      <c r="BG41" s="52">
        <v>2.1391690000000001E-2</v>
      </c>
      <c r="BH41" s="52">
        <v>0</v>
      </c>
      <c r="BI41" s="52">
        <v>0</v>
      </c>
      <c r="BJ41" s="52">
        <v>0.55098727000000003</v>
      </c>
      <c r="BK41" s="52">
        <f t="shared" si="2"/>
        <v>112.96413858000001</v>
      </c>
    </row>
    <row r="42" spans="1:63">
      <c r="A42" s="59"/>
      <c r="B42" s="68" t="s">
        <v>135</v>
      </c>
      <c r="C42" s="6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9.1864199999999993E-2</v>
      </c>
      <c r="I42" s="52">
        <v>94.986981670000006</v>
      </c>
      <c r="J42" s="52">
        <v>0</v>
      </c>
      <c r="K42" s="52">
        <v>0</v>
      </c>
      <c r="L42" s="52">
        <v>0.74605111000000002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3.481132E-2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3.2439000000000001E-3</v>
      </c>
      <c r="AC42" s="52">
        <v>7.6437393900000004</v>
      </c>
      <c r="AD42" s="52">
        <v>0</v>
      </c>
      <c r="AE42" s="52">
        <v>0</v>
      </c>
      <c r="AF42" s="52">
        <v>7.80697435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0.68605461999999995</v>
      </c>
      <c r="AW42" s="52">
        <v>11.840217340000001</v>
      </c>
      <c r="AX42" s="52">
        <v>0</v>
      </c>
      <c r="AY42" s="52">
        <v>0</v>
      </c>
      <c r="AZ42" s="52">
        <v>7.4698352300000002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0.11116935999999999</v>
      </c>
      <c r="BG42" s="52">
        <v>1.4264423399999999</v>
      </c>
      <c r="BH42" s="52">
        <v>0</v>
      </c>
      <c r="BI42" s="52">
        <v>0</v>
      </c>
      <c r="BJ42" s="52">
        <v>0.63795524000000003</v>
      </c>
      <c r="BK42" s="52">
        <f t="shared" si="2"/>
        <v>133.48534006999998</v>
      </c>
    </row>
    <row r="43" spans="1:63">
      <c r="A43" s="59"/>
      <c r="B43" s="68" t="s">
        <v>136</v>
      </c>
      <c r="C43" s="6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3.0231259999999999E-2</v>
      </c>
      <c r="I43" s="52">
        <v>0.13191821000000001</v>
      </c>
      <c r="J43" s="52">
        <v>0</v>
      </c>
      <c r="K43" s="52">
        <v>0</v>
      </c>
      <c r="L43" s="52">
        <v>1.66031705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9.1021350000000001E-2</v>
      </c>
      <c r="S43" s="52">
        <v>0</v>
      </c>
      <c r="T43" s="52">
        <v>0</v>
      </c>
      <c r="U43" s="52">
        <v>0</v>
      </c>
      <c r="V43" s="52">
        <v>4.3972740000000003E-2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0.33585472999999999</v>
      </c>
      <c r="AC43" s="52">
        <v>0</v>
      </c>
      <c r="AD43" s="52">
        <v>0</v>
      </c>
      <c r="AE43" s="52">
        <v>0</v>
      </c>
      <c r="AF43" s="52">
        <v>2.2585749399999999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7.6579259999999996E-2</v>
      </c>
      <c r="AM43" s="52">
        <v>21.879787100000001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2.4650315100000002</v>
      </c>
      <c r="AW43" s="52">
        <v>15.50772576</v>
      </c>
      <c r="AX43" s="52">
        <v>0</v>
      </c>
      <c r="AY43" s="52">
        <v>0</v>
      </c>
      <c r="AZ43" s="52">
        <v>39.743932020000003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0.99023539999999999</v>
      </c>
      <c r="BG43" s="52">
        <v>0.41845093</v>
      </c>
      <c r="BH43" s="52">
        <v>0</v>
      </c>
      <c r="BI43" s="52">
        <v>0</v>
      </c>
      <c r="BJ43" s="52">
        <v>2.0110565500000002</v>
      </c>
      <c r="BK43" s="52">
        <f t="shared" si="2"/>
        <v>87.644688810000019</v>
      </c>
    </row>
    <row r="44" spans="1:63">
      <c r="A44" s="59"/>
      <c r="B44" s="68" t="s">
        <v>137</v>
      </c>
      <c r="C44" s="6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0.18594334000000001</v>
      </c>
      <c r="I44" s="52">
        <v>179.83176698</v>
      </c>
      <c r="J44" s="52">
        <v>0</v>
      </c>
      <c r="K44" s="52">
        <v>0</v>
      </c>
      <c r="L44" s="52">
        <v>1.5368828400000001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5.8411499999999998E-2</v>
      </c>
      <c r="S44" s="52">
        <v>59.493216150000002</v>
      </c>
      <c r="T44" s="52">
        <v>0</v>
      </c>
      <c r="U44" s="52">
        <v>0</v>
      </c>
      <c r="V44" s="52">
        <v>7.5718640000000004E-2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7.7594960000000004E-2</v>
      </c>
      <c r="AC44" s="52">
        <v>3.28700861</v>
      </c>
      <c r="AD44" s="52">
        <v>0</v>
      </c>
      <c r="AE44" s="52">
        <v>0</v>
      </c>
      <c r="AF44" s="52">
        <v>3.8378369000000001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5.7521570000000001E-2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1.1514477400000001</v>
      </c>
      <c r="AW44" s="52">
        <v>10.1008406</v>
      </c>
      <c r="AX44" s="52">
        <v>0</v>
      </c>
      <c r="AY44" s="52">
        <v>0</v>
      </c>
      <c r="AZ44" s="52">
        <v>17.76514134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0.52375194999999997</v>
      </c>
      <c r="BG44" s="52">
        <v>1.0992618999999999</v>
      </c>
      <c r="BH44" s="52">
        <v>0</v>
      </c>
      <c r="BI44" s="52">
        <v>0</v>
      </c>
      <c r="BJ44" s="52">
        <v>0.59831747000000002</v>
      </c>
      <c r="BK44" s="52">
        <f t="shared" si="2"/>
        <v>279.68066249000003</v>
      </c>
    </row>
    <row r="45" spans="1:63">
      <c r="A45" s="59"/>
      <c r="B45" s="68" t="s">
        <v>138</v>
      </c>
      <c r="C45" s="62">
        <v>0</v>
      </c>
      <c r="D45" s="52">
        <v>21.576619359999999</v>
      </c>
      <c r="E45" s="52">
        <v>0</v>
      </c>
      <c r="F45" s="52">
        <v>0</v>
      </c>
      <c r="G45" s="52">
        <v>0</v>
      </c>
      <c r="H45" s="52">
        <v>8.3069989999999996E-2</v>
      </c>
      <c r="I45" s="52">
        <v>182.57414212</v>
      </c>
      <c r="J45" s="52">
        <v>0</v>
      </c>
      <c r="K45" s="52">
        <v>0</v>
      </c>
      <c r="L45" s="52">
        <v>0.43153238999999999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0.14337664</v>
      </c>
      <c r="S45" s="52">
        <v>59.335703240000001</v>
      </c>
      <c r="T45" s="52">
        <v>0</v>
      </c>
      <c r="U45" s="52">
        <v>0</v>
      </c>
      <c r="V45" s="52">
        <v>2.1576620000000001E-2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0.15103370999999999</v>
      </c>
      <c r="AC45" s="52">
        <v>1.04704431</v>
      </c>
      <c r="AD45" s="52">
        <v>0</v>
      </c>
      <c r="AE45" s="52">
        <v>0</v>
      </c>
      <c r="AF45" s="52">
        <v>3.1622934900000002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3.0098819999999998E-2</v>
      </c>
      <c r="AM45" s="52">
        <v>0</v>
      </c>
      <c r="AN45" s="52">
        <v>0</v>
      </c>
      <c r="AO45" s="52">
        <v>0</v>
      </c>
      <c r="AP45" s="52">
        <v>5.374789E-2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1.15364684</v>
      </c>
      <c r="AW45" s="52">
        <v>4.2545956699999996</v>
      </c>
      <c r="AX45" s="52">
        <v>0</v>
      </c>
      <c r="AY45" s="52">
        <v>0</v>
      </c>
      <c r="AZ45" s="52">
        <v>9.7222800800000009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0.18124862999999999</v>
      </c>
      <c r="BG45" s="52">
        <v>0.65459122000000003</v>
      </c>
      <c r="BH45" s="52">
        <v>0</v>
      </c>
      <c r="BI45" s="52">
        <v>0</v>
      </c>
      <c r="BJ45" s="52">
        <v>0.96671916999999996</v>
      </c>
      <c r="BK45" s="52">
        <f t="shared" si="2"/>
        <v>285.54332019000009</v>
      </c>
    </row>
    <row r="46" spans="1:63">
      <c r="A46" s="59"/>
      <c r="B46" s="68" t="s">
        <v>139</v>
      </c>
      <c r="C46" s="6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3.9200779999999998E-2</v>
      </c>
      <c r="I46" s="52">
        <v>201.09568087</v>
      </c>
      <c r="J46" s="52">
        <v>0</v>
      </c>
      <c r="K46" s="52">
        <v>0</v>
      </c>
      <c r="L46" s="52">
        <v>2.1706216899999999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4.4668369999999999E-2</v>
      </c>
      <c r="S46" s="52">
        <v>4.8596008099999999</v>
      </c>
      <c r="T46" s="52">
        <v>5.399557E-2</v>
      </c>
      <c r="U46" s="52">
        <v>0</v>
      </c>
      <c r="V46" s="52">
        <v>0.10799113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5.930187E-2</v>
      </c>
      <c r="AC46" s="52">
        <v>0</v>
      </c>
      <c r="AD46" s="52">
        <v>0</v>
      </c>
      <c r="AE46" s="52">
        <v>0</v>
      </c>
      <c r="AF46" s="52">
        <v>0.52293467000000005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5.391079E-2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0.31818473000000003</v>
      </c>
      <c r="AW46" s="52">
        <v>6.69625819</v>
      </c>
      <c r="AX46" s="52">
        <v>0</v>
      </c>
      <c r="AY46" s="52">
        <v>0</v>
      </c>
      <c r="AZ46" s="52">
        <v>8.11937043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3.7198450000000001E-2</v>
      </c>
      <c r="BG46" s="52">
        <v>0</v>
      </c>
      <c r="BH46" s="52">
        <v>0</v>
      </c>
      <c r="BI46" s="52">
        <v>0</v>
      </c>
      <c r="BJ46" s="52">
        <v>0</v>
      </c>
      <c r="BK46" s="52">
        <f t="shared" si="2"/>
        <v>224.17891835000003</v>
      </c>
    </row>
    <row r="47" spans="1:63">
      <c r="A47" s="59"/>
      <c r="B47" s="68" t="s">
        <v>140</v>
      </c>
      <c r="C47" s="6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6.4356839999999998E-2</v>
      </c>
      <c r="I47" s="52">
        <v>138.02281543999999</v>
      </c>
      <c r="J47" s="52">
        <v>0</v>
      </c>
      <c r="K47" s="52">
        <v>0</v>
      </c>
      <c r="L47" s="52">
        <v>22.029840409999998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4.1097969999999998E-2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5.3789399999999996E-3</v>
      </c>
      <c r="AC47" s="52">
        <v>4.8410419400000002</v>
      </c>
      <c r="AD47" s="52">
        <v>0</v>
      </c>
      <c r="AE47" s="52">
        <v>0</v>
      </c>
      <c r="AF47" s="52">
        <v>7.7349092300000004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0.21515741999999999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0.42838703</v>
      </c>
      <c r="AW47" s="52">
        <v>14.548231449999999</v>
      </c>
      <c r="AX47" s="52">
        <v>0</v>
      </c>
      <c r="AY47" s="52">
        <v>0</v>
      </c>
      <c r="AZ47" s="52">
        <v>13.815456920000001</v>
      </c>
      <c r="BA47" s="52">
        <v>0</v>
      </c>
      <c r="BB47" s="52">
        <v>0</v>
      </c>
      <c r="BC47" s="52">
        <v>0</v>
      </c>
      <c r="BD47" s="52">
        <v>0</v>
      </c>
      <c r="BE47" s="52">
        <v>0</v>
      </c>
      <c r="BF47" s="52">
        <v>0.14364447</v>
      </c>
      <c r="BG47" s="52">
        <v>0.11761903</v>
      </c>
      <c r="BH47" s="52">
        <v>0</v>
      </c>
      <c r="BI47" s="52">
        <v>0</v>
      </c>
      <c r="BJ47" s="52">
        <v>0.55403036000000006</v>
      </c>
      <c r="BK47" s="52">
        <f t="shared" si="2"/>
        <v>202.56196745</v>
      </c>
    </row>
    <row r="48" spans="1:63">
      <c r="A48" s="59"/>
      <c r="B48" s="68" t="s">
        <v>141</v>
      </c>
      <c r="C48" s="62">
        <v>0</v>
      </c>
      <c r="D48" s="52">
        <v>26.842749999999999</v>
      </c>
      <c r="E48" s="52">
        <v>0</v>
      </c>
      <c r="F48" s="52">
        <v>0</v>
      </c>
      <c r="G48" s="52">
        <v>0</v>
      </c>
      <c r="H48" s="52">
        <v>0.27425857999999997</v>
      </c>
      <c r="I48" s="52">
        <v>352.90850598999998</v>
      </c>
      <c r="J48" s="52">
        <v>0</v>
      </c>
      <c r="K48" s="52">
        <v>0</v>
      </c>
      <c r="L48" s="52">
        <v>5.9775078500000003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4.4670630000000003E-2</v>
      </c>
      <c r="S48" s="52">
        <v>112.73954999999999</v>
      </c>
      <c r="T48" s="52">
        <v>0</v>
      </c>
      <c r="U48" s="52">
        <v>0</v>
      </c>
      <c r="V48" s="52">
        <v>1.0737099999999999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3.9115459999999998E-2</v>
      </c>
      <c r="AC48" s="52">
        <v>15.289818779999999</v>
      </c>
      <c r="AD48" s="52">
        <v>0</v>
      </c>
      <c r="AE48" s="52">
        <v>0</v>
      </c>
      <c r="AF48" s="52">
        <v>13.50822958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5.3582820000000003E-2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1.2314254</v>
      </c>
      <c r="AW48" s="52">
        <v>11.29665001</v>
      </c>
      <c r="AX48" s="52">
        <v>0</v>
      </c>
      <c r="AY48" s="52">
        <v>0</v>
      </c>
      <c r="AZ48" s="52">
        <v>19.290298379999999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2">
        <v>0.20865258</v>
      </c>
      <c r="BG48" s="52">
        <v>3.21201158</v>
      </c>
      <c r="BH48" s="52">
        <v>0</v>
      </c>
      <c r="BI48" s="52">
        <v>0</v>
      </c>
      <c r="BJ48" s="52">
        <v>0.97520737000000002</v>
      </c>
      <c r="BK48" s="52">
        <f t="shared" si="2"/>
        <v>564.96594501000004</v>
      </c>
    </row>
    <row r="49" spans="1:63">
      <c r="A49" s="59"/>
      <c r="B49" s="68" t="s">
        <v>142</v>
      </c>
      <c r="C49" s="62">
        <v>0</v>
      </c>
      <c r="D49" s="52">
        <v>16.085075809999999</v>
      </c>
      <c r="E49" s="52">
        <v>0</v>
      </c>
      <c r="F49" s="52">
        <v>0</v>
      </c>
      <c r="G49" s="52">
        <v>0</v>
      </c>
      <c r="H49" s="52">
        <v>0.14841162999999999</v>
      </c>
      <c r="I49" s="52">
        <v>90.081692910000001</v>
      </c>
      <c r="J49" s="52">
        <v>0</v>
      </c>
      <c r="K49" s="52">
        <v>0</v>
      </c>
      <c r="L49" s="52">
        <v>2.1902511599999999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2.891239E-2</v>
      </c>
      <c r="S49" s="52">
        <v>8.5787071000000008</v>
      </c>
      <c r="T49" s="52">
        <v>0</v>
      </c>
      <c r="U49" s="52">
        <v>0</v>
      </c>
      <c r="V49" s="52">
        <v>5.36169194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2.5687189999999999E-2</v>
      </c>
      <c r="AC49" s="52">
        <v>2.6757491899999999</v>
      </c>
      <c r="AD49" s="52">
        <v>0</v>
      </c>
      <c r="AE49" s="52">
        <v>0</v>
      </c>
      <c r="AF49" s="52">
        <v>7.9649015500000004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1.337875E-2</v>
      </c>
      <c r="AM49" s="52">
        <v>0</v>
      </c>
      <c r="AN49" s="52">
        <v>0</v>
      </c>
      <c r="AO49" s="52">
        <v>0</v>
      </c>
      <c r="AP49" s="52">
        <v>2.140599E-2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0.75748760000000004</v>
      </c>
      <c r="AW49" s="52">
        <v>2.3992190799999999</v>
      </c>
      <c r="AX49" s="52">
        <v>2.14059935</v>
      </c>
      <c r="AY49" s="52">
        <v>0</v>
      </c>
      <c r="AZ49" s="52">
        <v>51.034887580000003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0.16593711999999999</v>
      </c>
      <c r="BG49" s="52">
        <v>0</v>
      </c>
      <c r="BH49" s="52">
        <v>0</v>
      </c>
      <c r="BI49" s="52">
        <v>0</v>
      </c>
      <c r="BJ49" s="52">
        <v>0.29398027999999998</v>
      </c>
      <c r="BK49" s="52">
        <f t="shared" si="2"/>
        <v>189.96797661999997</v>
      </c>
    </row>
    <row r="50" spans="1:63">
      <c r="A50" s="59"/>
      <c r="B50" s="68" t="s">
        <v>143</v>
      </c>
      <c r="C50" s="62">
        <v>0</v>
      </c>
      <c r="D50" s="52">
        <v>26.764677429999999</v>
      </c>
      <c r="E50" s="52">
        <v>0</v>
      </c>
      <c r="F50" s="52">
        <v>0</v>
      </c>
      <c r="G50" s="52">
        <v>0</v>
      </c>
      <c r="H50" s="52">
        <v>0.20301008000000001</v>
      </c>
      <c r="I50" s="52">
        <v>189.49391617000001</v>
      </c>
      <c r="J50" s="52">
        <v>0</v>
      </c>
      <c r="K50" s="52">
        <v>0</v>
      </c>
      <c r="L50" s="52">
        <v>2.16258594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6.1451699999999998E-2</v>
      </c>
      <c r="S50" s="52">
        <v>1.08905472</v>
      </c>
      <c r="T50" s="52">
        <v>0</v>
      </c>
      <c r="U50" s="52">
        <v>0</v>
      </c>
      <c r="V50" s="52">
        <v>8.0294030000000002E-2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4.7552560000000001E-2</v>
      </c>
      <c r="AC50" s="52">
        <v>11.701134679999999</v>
      </c>
      <c r="AD50" s="52">
        <v>0</v>
      </c>
      <c r="AE50" s="52">
        <v>0</v>
      </c>
      <c r="AF50" s="52">
        <v>0.49647005999999999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1.0686000000000001E-3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0.72955778000000004</v>
      </c>
      <c r="AW50" s="52">
        <v>3.0508437900000001</v>
      </c>
      <c r="AX50" s="52">
        <v>0</v>
      </c>
      <c r="AY50" s="52">
        <v>0</v>
      </c>
      <c r="AZ50" s="52">
        <v>13.08511283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2">
        <v>6.4829629999999999E-2</v>
      </c>
      <c r="BG50" s="52">
        <v>2.1371935500000001</v>
      </c>
      <c r="BH50" s="52">
        <v>0</v>
      </c>
      <c r="BI50" s="52">
        <v>0</v>
      </c>
      <c r="BJ50" s="52">
        <v>0.37400886999999999</v>
      </c>
      <c r="BK50" s="52">
        <f t="shared" si="2"/>
        <v>251.54276242</v>
      </c>
    </row>
    <row r="51" spans="1:63">
      <c r="A51" s="59"/>
      <c r="B51" s="68" t="s">
        <v>144</v>
      </c>
      <c r="C51" s="62">
        <v>0</v>
      </c>
      <c r="D51" s="52">
        <v>8.0115217699999999</v>
      </c>
      <c r="E51" s="52">
        <v>0</v>
      </c>
      <c r="F51" s="52">
        <v>0</v>
      </c>
      <c r="G51" s="52">
        <v>0</v>
      </c>
      <c r="H51" s="52">
        <v>0.1173955</v>
      </c>
      <c r="I51" s="52">
        <v>8.3410271199999997</v>
      </c>
      <c r="J51" s="52">
        <v>0</v>
      </c>
      <c r="K51" s="52">
        <v>0</v>
      </c>
      <c r="L51" s="52">
        <v>0.51734882999999998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1.068203E-2</v>
      </c>
      <c r="S51" s="52">
        <v>0</v>
      </c>
      <c r="T51" s="52">
        <v>0</v>
      </c>
      <c r="U51" s="52">
        <v>0</v>
      </c>
      <c r="V51" s="52">
        <v>1.12642E-2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4.7981080000000002E-2</v>
      </c>
      <c r="AC51" s="52">
        <v>0</v>
      </c>
      <c r="AD51" s="52">
        <v>0</v>
      </c>
      <c r="AE51" s="52">
        <v>0</v>
      </c>
      <c r="AF51" s="52">
        <v>0.69305998000000002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0.17059937999999999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0.84224480999999995</v>
      </c>
      <c r="AW51" s="52">
        <v>4.74479527</v>
      </c>
      <c r="AX51" s="52">
        <v>0</v>
      </c>
      <c r="AY51" s="52">
        <v>0</v>
      </c>
      <c r="AZ51" s="52">
        <v>21.499642999999999</v>
      </c>
      <c r="BA51" s="52">
        <v>0</v>
      </c>
      <c r="BB51" s="52">
        <v>0</v>
      </c>
      <c r="BC51" s="52">
        <v>0</v>
      </c>
      <c r="BD51" s="52">
        <v>0</v>
      </c>
      <c r="BE51" s="52">
        <v>0</v>
      </c>
      <c r="BF51" s="52">
        <v>0.10421169</v>
      </c>
      <c r="BG51" s="52">
        <v>0.41383571000000002</v>
      </c>
      <c r="BH51" s="52">
        <v>0</v>
      </c>
      <c r="BI51" s="52">
        <v>0</v>
      </c>
      <c r="BJ51" s="52">
        <v>0.57606933000000005</v>
      </c>
      <c r="BK51" s="52">
        <f t="shared" si="2"/>
        <v>46.101679700000005</v>
      </c>
    </row>
    <row r="52" spans="1:63">
      <c r="A52" s="59"/>
      <c r="B52" s="68" t="s">
        <v>145</v>
      </c>
      <c r="C52" s="6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8.275296E-2</v>
      </c>
      <c r="I52" s="52">
        <v>74.74654194</v>
      </c>
      <c r="J52" s="52">
        <v>0</v>
      </c>
      <c r="K52" s="52">
        <v>0</v>
      </c>
      <c r="L52" s="52">
        <v>14.297411759999999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3.0885269999999999E-2</v>
      </c>
      <c r="S52" s="52">
        <v>26.695193549999999</v>
      </c>
      <c r="T52" s="52">
        <v>0</v>
      </c>
      <c r="U52" s="52">
        <v>0</v>
      </c>
      <c r="V52" s="52">
        <v>0.10678077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0.11511382000000001</v>
      </c>
      <c r="AC52" s="52">
        <v>0.79940153000000003</v>
      </c>
      <c r="AD52" s="52">
        <v>0</v>
      </c>
      <c r="AE52" s="52">
        <v>0</v>
      </c>
      <c r="AF52" s="52">
        <v>5.7489760600000004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1.63024396</v>
      </c>
      <c r="AW52" s="52">
        <v>6.9600683200000004</v>
      </c>
      <c r="AX52" s="52">
        <v>0</v>
      </c>
      <c r="AY52" s="52">
        <v>0</v>
      </c>
      <c r="AZ52" s="52">
        <v>23.88172535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0.22608141000000001</v>
      </c>
      <c r="BG52" s="52">
        <v>0</v>
      </c>
      <c r="BH52" s="52">
        <v>0</v>
      </c>
      <c r="BI52" s="52">
        <v>0</v>
      </c>
      <c r="BJ52" s="52">
        <v>0.26646718000000003</v>
      </c>
      <c r="BK52" s="52">
        <f t="shared" si="2"/>
        <v>155.58764388000003</v>
      </c>
    </row>
    <row r="53" spans="1:63">
      <c r="A53" s="59"/>
      <c r="B53" s="68" t="s">
        <v>146</v>
      </c>
      <c r="C53" s="6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0.15981925</v>
      </c>
      <c r="I53" s="52">
        <v>67.886169379999998</v>
      </c>
      <c r="J53" s="52">
        <v>0</v>
      </c>
      <c r="K53" s="52">
        <v>0</v>
      </c>
      <c r="L53" s="52">
        <v>28.05658262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1.8215220000000001E-2</v>
      </c>
      <c r="S53" s="52">
        <v>27.154467749999998</v>
      </c>
      <c r="T53" s="52">
        <v>0</v>
      </c>
      <c r="U53" s="52">
        <v>0</v>
      </c>
      <c r="V53" s="52">
        <v>0.18247801999999999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5.418974E-2</v>
      </c>
      <c r="AC53" s="52">
        <v>0</v>
      </c>
      <c r="AD53" s="52">
        <v>0</v>
      </c>
      <c r="AE53" s="52">
        <v>0</v>
      </c>
      <c r="AF53" s="52">
        <v>6.2209824400000002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8.6703589999999997E-2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0.52491436000000002</v>
      </c>
      <c r="AW53" s="52">
        <v>1.1276115799999999</v>
      </c>
      <c r="AX53" s="52">
        <v>0</v>
      </c>
      <c r="AY53" s="52">
        <v>0</v>
      </c>
      <c r="AZ53" s="52">
        <v>19.59548216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0.12464074999999999</v>
      </c>
      <c r="BG53" s="52">
        <v>0</v>
      </c>
      <c r="BH53" s="52">
        <v>0</v>
      </c>
      <c r="BI53" s="52">
        <v>0</v>
      </c>
      <c r="BJ53" s="52">
        <v>0.29447680999999998</v>
      </c>
      <c r="BK53" s="52">
        <f t="shared" si="2"/>
        <v>151.48673367000001</v>
      </c>
    </row>
    <row r="54" spans="1:63">
      <c r="A54" s="59"/>
      <c r="B54" s="68" t="s">
        <v>147</v>
      </c>
      <c r="C54" s="6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0.24080162999999999</v>
      </c>
      <c r="I54" s="52">
        <v>171.42299624</v>
      </c>
      <c r="J54" s="52">
        <v>0</v>
      </c>
      <c r="K54" s="52">
        <v>0</v>
      </c>
      <c r="L54" s="52">
        <v>3.7828814799999999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4.2173919999999997E-2</v>
      </c>
      <c r="S54" s="52">
        <v>32.035693559999999</v>
      </c>
      <c r="T54" s="52">
        <v>0</v>
      </c>
      <c r="U54" s="52">
        <v>0</v>
      </c>
      <c r="V54" s="52">
        <v>0.10678565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6.8752489999999999E-2</v>
      </c>
      <c r="AC54" s="52">
        <v>2.1851565000000002</v>
      </c>
      <c r="AD54" s="52">
        <v>0</v>
      </c>
      <c r="AE54" s="52">
        <v>0</v>
      </c>
      <c r="AF54" s="52">
        <v>0.75681030000000005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1.65890892</v>
      </c>
      <c r="AW54" s="52">
        <v>13.177933769999999</v>
      </c>
      <c r="AX54" s="52">
        <v>0</v>
      </c>
      <c r="AY54" s="52">
        <v>0</v>
      </c>
      <c r="AZ54" s="52">
        <v>32.196883200000002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0.20957888999999999</v>
      </c>
      <c r="BG54" s="52">
        <v>3.3043830000000003E-2</v>
      </c>
      <c r="BH54" s="52">
        <v>0</v>
      </c>
      <c r="BI54" s="52">
        <v>0</v>
      </c>
      <c r="BJ54" s="52">
        <v>0.959337</v>
      </c>
      <c r="BK54" s="52">
        <f t="shared" si="2"/>
        <v>258.87773737999999</v>
      </c>
    </row>
    <row r="55" spans="1:63">
      <c r="A55" s="59"/>
      <c r="B55" s="68" t="s">
        <v>148</v>
      </c>
      <c r="C55" s="6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2.9339460000000001E-2</v>
      </c>
      <c r="I55" s="52">
        <v>112.25412697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1.3272100000000001E-3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0.63966871000000003</v>
      </c>
      <c r="AD55" s="52">
        <v>0</v>
      </c>
      <c r="AE55" s="52">
        <v>0</v>
      </c>
      <c r="AF55" s="52">
        <v>11.087590970000001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8.7764679999999998E-2</v>
      </c>
      <c r="AW55" s="52">
        <v>3.6222136200000001</v>
      </c>
      <c r="AX55" s="52">
        <v>0</v>
      </c>
      <c r="AY55" s="52">
        <v>0</v>
      </c>
      <c r="AZ55" s="52">
        <v>2.6626210000000001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0.1135284</v>
      </c>
      <c r="BG55" s="52">
        <v>0</v>
      </c>
      <c r="BH55" s="52">
        <v>0</v>
      </c>
      <c r="BI55" s="52">
        <v>0</v>
      </c>
      <c r="BJ55" s="52">
        <v>0</v>
      </c>
      <c r="BK55" s="52">
        <f t="shared" si="2"/>
        <v>130.49818102</v>
      </c>
    </row>
    <row r="56" spans="1:63">
      <c r="A56" s="59"/>
      <c r="B56" s="68" t="s">
        <v>149</v>
      </c>
      <c r="C56" s="6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7.0407310000000001E-2</v>
      </c>
      <c r="I56" s="52">
        <v>3.8669859999999998</v>
      </c>
      <c r="J56" s="52">
        <v>0</v>
      </c>
      <c r="K56" s="52">
        <v>0</v>
      </c>
      <c r="L56" s="52">
        <v>4.2894298500000003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7.1490499999999998E-2</v>
      </c>
      <c r="S56" s="52">
        <v>0</v>
      </c>
      <c r="T56" s="52">
        <v>0</v>
      </c>
      <c r="U56" s="52">
        <v>0</v>
      </c>
      <c r="V56" s="52">
        <v>0.14081462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0.10688765</v>
      </c>
      <c r="AC56" s="52">
        <v>0.26991830999999999</v>
      </c>
      <c r="AD56" s="52">
        <v>0</v>
      </c>
      <c r="AE56" s="52">
        <v>0</v>
      </c>
      <c r="AF56" s="52">
        <v>6.1703324899999998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1.0796729999999999E-2</v>
      </c>
      <c r="AM56" s="52">
        <v>0</v>
      </c>
      <c r="AN56" s="52">
        <v>0</v>
      </c>
      <c r="AO56" s="52">
        <v>0</v>
      </c>
      <c r="AP56" s="52">
        <v>2.159347E-2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0.79994392999999997</v>
      </c>
      <c r="AW56" s="52">
        <v>27.234473170000001</v>
      </c>
      <c r="AX56" s="52">
        <v>0</v>
      </c>
      <c r="AY56" s="52">
        <v>0</v>
      </c>
      <c r="AZ56" s="52">
        <v>49.231477439999999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0.35876029999999998</v>
      </c>
      <c r="BG56" s="52">
        <v>5.4199596000000003</v>
      </c>
      <c r="BH56" s="52">
        <v>0</v>
      </c>
      <c r="BI56" s="52">
        <v>0</v>
      </c>
      <c r="BJ56" s="52">
        <v>2.6509540600000001</v>
      </c>
      <c r="BK56" s="52">
        <f t="shared" si="2"/>
        <v>100.71422543</v>
      </c>
    </row>
    <row r="57" spans="1:63">
      <c r="A57" s="59"/>
      <c r="B57" s="68" t="s">
        <v>150</v>
      </c>
      <c r="C57" s="6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0.46604431000000002</v>
      </c>
      <c r="I57" s="52">
        <v>19.23541457</v>
      </c>
      <c r="J57" s="52">
        <v>0</v>
      </c>
      <c r="K57" s="52">
        <v>0</v>
      </c>
      <c r="L57" s="52">
        <v>17.588596429999999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0.26701099</v>
      </c>
      <c r="S57" s="52">
        <v>0.80640363000000004</v>
      </c>
      <c r="T57" s="52">
        <v>0</v>
      </c>
      <c r="U57" s="52">
        <v>0</v>
      </c>
      <c r="V57" s="52">
        <v>2.6553817799999999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1.81262707</v>
      </c>
      <c r="AC57" s="52">
        <v>18.649002200000002</v>
      </c>
      <c r="AD57" s="52">
        <v>0</v>
      </c>
      <c r="AE57" s="52">
        <v>0</v>
      </c>
      <c r="AF57" s="52">
        <v>43.91083235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8.8385920000000007E-2</v>
      </c>
      <c r="AM57" s="52">
        <v>1.7677184500000001</v>
      </c>
      <c r="AN57" s="52">
        <v>0</v>
      </c>
      <c r="AO57" s="52">
        <v>0</v>
      </c>
      <c r="AP57" s="52">
        <v>0.94278317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5.1373744300000004</v>
      </c>
      <c r="AW57" s="52">
        <v>79.227691410000006</v>
      </c>
      <c r="AX57" s="52">
        <v>0</v>
      </c>
      <c r="AY57" s="52">
        <v>0</v>
      </c>
      <c r="AZ57" s="52">
        <v>178.37959798</v>
      </c>
      <c r="BA57" s="52">
        <v>0</v>
      </c>
      <c r="BB57" s="52">
        <v>0</v>
      </c>
      <c r="BC57" s="52">
        <v>0</v>
      </c>
      <c r="BD57" s="52">
        <v>0</v>
      </c>
      <c r="BE57" s="52">
        <v>0</v>
      </c>
      <c r="BF57" s="52">
        <v>1.10065543</v>
      </c>
      <c r="BG57" s="52">
        <v>3.8691596499999998</v>
      </c>
      <c r="BH57" s="52">
        <v>1.6074549499999999</v>
      </c>
      <c r="BI57" s="52">
        <v>0</v>
      </c>
      <c r="BJ57" s="52">
        <v>9.8725029200000005</v>
      </c>
      <c r="BK57" s="52">
        <f t="shared" si="2"/>
        <v>387.38463763999999</v>
      </c>
    </row>
    <row r="58" spans="1:63">
      <c r="A58" s="59"/>
      <c r="B58" s="68" t="s">
        <v>181</v>
      </c>
      <c r="C58" s="6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8.3120070000000004E-2</v>
      </c>
      <c r="I58" s="52">
        <v>180.37838744999999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8.5251000000000001E-4</v>
      </c>
      <c r="S58" s="52">
        <v>50.085170949999998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1.064144E-2</v>
      </c>
      <c r="AC58" s="52">
        <v>0</v>
      </c>
      <c r="AD58" s="52">
        <v>0</v>
      </c>
      <c r="AE58" s="52">
        <v>0</v>
      </c>
      <c r="AF58" s="52">
        <v>2.7667749000000001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0.15994085999999999</v>
      </c>
      <c r="AW58" s="52">
        <v>0.96515112000000003</v>
      </c>
      <c r="AX58" s="52">
        <v>0</v>
      </c>
      <c r="AY58" s="52">
        <v>0</v>
      </c>
      <c r="AZ58" s="52">
        <v>9.5498321900000001</v>
      </c>
      <c r="BA58" s="52">
        <v>0</v>
      </c>
      <c r="BB58" s="52">
        <v>0</v>
      </c>
      <c r="BC58" s="52">
        <v>0</v>
      </c>
      <c r="BD58" s="52">
        <v>0</v>
      </c>
      <c r="BE58" s="52">
        <v>0</v>
      </c>
      <c r="BF58" s="52">
        <v>0.10930038</v>
      </c>
      <c r="BG58" s="52">
        <v>0</v>
      </c>
      <c r="BH58" s="52">
        <v>0</v>
      </c>
      <c r="BI58" s="52">
        <v>0</v>
      </c>
      <c r="BJ58" s="52">
        <v>0.53207210000000005</v>
      </c>
      <c r="BK58" s="52">
        <f t="shared" si="2"/>
        <v>244.64124396999998</v>
      </c>
    </row>
    <row r="59" spans="1:63">
      <c r="A59" s="59"/>
      <c r="B59" s="68" t="s">
        <v>182</v>
      </c>
      <c r="C59" s="6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0.13983011000000001</v>
      </c>
      <c r="I59" s="52">
        <v>206.69104605000001</v>
      </c>
      <c r="J59" s="52">
        <v>0</v>
      </c>
      <c r="K59" s="52">
        <v>0</v>
      </c>
      <c r="L59" s="52">
        <v>7.6491948599999997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4.8493479999999999E-2</v>
      </c>
      <c r="S59" s="52">
        <v>63.98353135</v>
      </c>
      <c r="T59" s="52">
        <v>0</v>
      </c>
      <c r="U59" s="52">
        <v>0</v>
      </c>
      <c r="V59" s="52">
        <v>0.15951803000000001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8.0182749999999997E-2</v>
      </c>
      <c r="AC59" s="52">
        <v>0.21240465</v>
      </c>
      <c r="AD59" s="52">
        <v>0</v>
      </c>
      <c r="AE59" s="52">
        <v>0</v>
      </c>
      <c r="AF59" s="52">
        <v>2.4479635399999999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6.3721390000000003E-2</v>
      </c>
      <c r="AM59" s="52">
        <v>0.15930348</v>
      </c>
      <c r="AN59" s="52">
        <v>0</v>
      </c>
      <c r="AO59" s="52">
        <v>0</v>
      </c>
      <c r="AP59" s="52">
        <v>0.21505969999999999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1.55941968</v>
      </c>
      <c r="AW59" s="52">
        <v>5.2994959000000001</v>
      </c>
      <c r="AX59" s="52">
        <v>0</v>
      </c>
      <c r="AY59" s="52">
        <v>0</v>
      </c>
      <c r="AZ59" s="52">
        <v>24.706835049999999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0.39300276000000001</v>
      </c>
      <c r="BG59" s="52">
        <v>0.10620232</v>
      </c>
      <c r="BH59" s="52">
        <v>0</v>
      </c>
      <c r="BI59" s="52">
        <v>0</v>
      </c>
      <c r="BJ59" s="52">
        <v>4.6383004200000002</v>
      </c>
      <c r="BK59" s="52">
        <f t="shared" si="2"/>
        <v>318.55350552000004</v>
      </c>
    </row>
    <row r="60" spans="1:63">
      <c r="A60" s="59"/>
      <c r="B60" s="68" t="s">
        <v>183</v>
      </c>
      <c r="C60" s="6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7.573481E-2</v>
      </c>
      <c r="I60" s="52">
        <v>265.23731101999999</v>
      </c>
      <c r="J60" s="52">
        <v>0</v>
      </c>
      <c r="K60" s="52">
        <v>0</v>
      </c>
      <c r="L60" s="52">
        <v>4.80086704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3.5052600000000001E-3</v>
      </c>
      <c r="S60" s="52">
        <v>74.353954849999994</v>
      </c>
      <c r="T60" s="52">
        <v>0</v>
      </c>
      <c r="U60" s="52">
        <v>0</v>
      </c>
      <c r="V60" s="52">
        <v>0.1593299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1.1668619999999999E-2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3.1823520000000001E-2</v>
      </c>
      <c r="AM60" s="52">
        <v>0</v>
      </c>
      <c r="AN60" s="52">
        <v>0</v>
      </c>
      <c r="AO60" s="52">
        <v>0</v>
      </c>
      <c r="AP60" s="52">
        <v>0.12039896999999999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0.21153090999999999</v>
      </c>
      <c r="AW60" s="52">
        <v>2.3337245200000001</v>
      </c>
      <c r="AX60" s="52">
        <v>0</v>
      </c>
      <c r="AY60" s="52">
        <v>0</v>
      </c>
      <c r="AZ60" s="52">
        <v>1.6309552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7.4995300000000001E-2</v>
      </c>
      <c r="BG60" s="52">
        <v>0.10625236</v>
      </c>
      <c r="BH60" s="52">
        <v>0</v>
      </c>
      <c r="BI60" s="52">
        <v>0</v>
      </c>
      <c r="BJ60" s="52">
        <v>0</v>
      </c>
      <c r="BK60" s="52">
        <f t="shared" si="2"/>
        <v>349.15205227999996</v>
      </c>
    </row>
    <row r="61" spans="1:63">
      <c r="A61" s="59"/>
      <c r="B61" s="68" t="s">
        <v>184</v>
      </c>
      <c r="C61" s="6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9.4201300000000002E-2</v>
      </c>
      <c r="I61" s="52">
        <v>164.58176395000001</v>
      </c>
      <c r="J61" s="52">
        <v>0</v>
      </c>
      <c r="K61" s="52">
        <v>0</v>
      </c>
      <c r="L61" s="52">
        <v>2.8255112599999999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4.5085119999999999E-2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3.7104999999999998E-3</v>
      </c>
      <c r="AC61" s="52">
        <v>0</v>
      </c>
      <c r="AD61" s="52">
        <v>0</v>
      </c>
      <c r="AE61" s="52">
        <v>0</v>
      </c>
      <c r="AF61" s="52">
        <v>0.19395862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8.9794189999999996E-2</v>
      </c>
      <c r="AM61" s="52">
        <v>5.3007193600000004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1.22590478</v>
      </c>
      <c r="AW61" s="52">
        <v>5.5565246500000001</v>
      </c>
      <c r="AX61" s="52">
        <v>0</v>
      </c>
      <c r="AY61" s="52">
        <v>0</v>
      </c>
      <c r="AZ61" s="52">
        <v>14.672725120000001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0.20497351999999999</v>
      </c>
      <c r="BG61" s="52">
        <v>54.59740936</v>
      </c>
      <c r="BH61" s="52">
        <v>0</v>
      </c>
      <c r="BI61" s="52">
        <v>0</v>
      </c>
      <c r="BJ61" s="52">
        <v>0.96307286000000003</v>
      </c>
      <c r="BK61" s="52">
        <f t="shared" si="2"/>
        <v>250.35535459000005</v>
      </c>
    </row>
    <row r="62" spans="1:63">
      <c r="A62" s="59"/>
      <c r="B62" s="68" t="s">
        <v>185</v>
      </c>
      <c r="C62" s="6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5.6660700000000001E-2</v>
      </c>
      <c r="I62" s="52">
        <v>127.61894563</v>
      </c>
      <c r="J62" s="52">
        <v>0</v>
      </c>
      <c r="K62" s="52">
        <v>0</v>
      </c>
      <c r="L62" s="52">
        <v>2.0546120700000001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2.6476999999999998E-3</v>
      </c>
      <c r="S62" s="52">
        <v>0</v>
      </c>
      <c r="T62" s="52">
        <v>0</v>
      </c>
      <c r="U62" s="52">
        <v>0</v>
      </c>
      <c r="V62" s="52">
        <v>0.66192399000000002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3.7044340000000002E-2</v>
      </c>
      <c r="AC62" s="52">
        <v>0.26460242</v>
      </c>
      <c r="AD62" s="52">
        <v>0</v>
      </c>
      <c r="AE62" s="52">
        <v>0</v>
      </c>
      <c r="AF62" s="52">
        <v>0.58212531999999995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0.71083216999999999</v>
      </c>
      <c r="AW62" s="52">
        <v>0.47628435000000002</v>
      </c>
      <c r="AX62" s="52">
        <v>0</v>
      </c>
      <c r="AY62" s="52">
        <v>0</v>
      </c>
      <c r="AZ62" s="52">
        <v>13.0626996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0.24659992999999999</v>
      </c>
      <c r="BG62" s="52">
        <v>42.336387080000002</v>
      </c>
      <c r="BH62" s="52">
        <v>0</v>
      </c>
      <c r="BI62" s="52">
        <v>0</v>
      </c>
      <c r="BJ62" s="52">
        <v>0.52920484000000001</v>
      </c>
      <c r="BK62" s="52">
        <f t="shared" si="2"/>
        <v>188.64057013999997</v>
      </c>
    </row>
    <row r="63" spans="1:63">
      <c r="A63" s="59"/>
      <c r="B63" s="68" t="s">
        <v>193</v>
      </c>
      <c r="C63" s="6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0.17764953</v>
      </c>
      <c r="I63" s="52">
        <v>31.95135483</v>
      </c>
      <c r="J63" s="52">
        <v>0</v>
      </c>
      <c r="K63" s="52">
        <v>0</v>
      </c>
      <c r="L63" s="52">
        <v>1.2518988099999999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3.2271029999999999E-2</v>
      </c>
      <c r="S63" s="52">
        <v>0</v>
      </c>
      <c r="T63" s="52">
        <v>0</v>
      </c>
      <c r="U63" s="52">
        <v>0</v>
      </c>
      <c r="V63" s="52">
        <v>9.0528839999999999E-2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0.44401241000000002</v>
      </c>
      <c r="AC63" s="52">
        <v>0</v>
      </c>
      <c r="AD63" s="52">
        <v>0</v>
      </c>
      <c r="AE63" s="52">
        <v>0</v>
      </c>
      <c r="AF63" s="52">
        <v>8.5709978000000007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0.10622307</v>
      </c>
      <c r="AM63" s="52">
        <v>0</v>
      </c>
      <c r="AN63" s="52">
        <v>0</v>
      </c>
      <c r="AO63" s="52">
        <v>0</v>
      </c>
      <c r="AP63" s="52">
        <v>5.3111529999999997E-2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2.9275809499999998</v>
      </c>
      <c r="AW63" s="52">
        <v>9.0520247000000005</v>
      </c>
      <c r="AX63" s="52">
        <v>0</v>
      </c>
      <c r="AY63" s="52">
        <v>0</v>
      </c>
      <c r="AZ63" s="52">
        <v>64.96079795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0.54086023000000005</v>
      </c>
      <c r="BG63" s="52">
        <v>1.0781641099999999</v>
      </c>
      <c r="BH63" s="52">
        <v>0</v>
      </c>
      <c r="BI63" s="52">
        <v>0</v>
      </c>
      <c r="BJ63" s="52">
        <v>3.37316971</v>
      </c>
      <c r="BK63" s="52">
        <f t="shared" si="2"/>
        <v>124.6106455</v>
      </c>
    </row>
    <row r="64" spans="1:63">
      <c r="A64" s="59"/>
      <c r="B64" s="68" t="s">
        <v>194</v>
      </c>
      <c r="C64" s="6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8.9178549999999995E-2</v>
      </c>
      <c r="I64" s="52">
        <v>5.47818323</v>
      </c>
      <c r="J64" s="52">
        <v>0</v>
      </c>
      <c r="K64" s="52">
        <v>0</v>
      </c>
      <c r="L64" s="52">
        <v>0.18962941999999999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2.1807380000000001E-2</v>
      </c>
      <c r="S64" s="52">
        <v>0</v>
      </c>
      <c r="T64" s="52">
        <v>0</v>
      </c>
      <c r="U64" s="52">
        <v>0</v>
      </c>
      <c r="V64" s="52">
        <v>7.6527059999999994E-2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5.2643799999999999E-3</v>
      </c>
      <c r="AC64" s="52">
        <v>0.78965637</v>
      </c>
      <c r="AD64" s="52">
        <v>0</v>
      </c>
      <c r="AE64" s="52">
        <v>0</v>
      </c>
      <c r="AF64" s="52">
        <v>2.1057503199999998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1.34459734</v>
      </c>
      <c r="AW64" s="52">
        <v>2.9901549300000001</v>
      </c>
      <c r="AX64" s="52">
        <v>0</v>
      </c>
      <c r="AY64" s="52">
        <v>0</v>
      </c>
      <c r="AZ64" s="52">
        <v>11.1162907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0.21292294</v>
      </c>
      <c r="BG64" s="52">
        <v>0</v>
      </c>
      <c r="BH64" s="52">
        <v>0</v>
      </c>
      <c r="BI64" s="52">
        <v>0</v>
      </c>
      <c r="BJ64" s="52">
        <v>0.69735712000000005</v>
      </c>
      <c r="BK64" s="52">
        <f t="shared" si="2"/>
        <v>25.117319739999999</v>
      </c>
    </row>
    <row r="65" spans="1:63">
      <c r="A65" s="59"/>
      <c r="B65" s="68" t="s">
        <v>195</v>
      </c>
      <c r="C65" s="6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0.14173964</v>
      </c>
      <c r="I65" s="52">
        <v>3.5750374800000002</v>
      </c>
      <c r="J65" s="52">
        <v>0</v>
      </c>
      <c r="K65" s="52">
        <v>0</v>
      </c>
      <c r="L65" s="52">
        <v>8.1489825000000007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5.120715E-2</v>
      </c>
      <c r="S65" s="52">
        <v>0</v>
      </c>
      <c r="T65" s="52">
        <v>0</v>
      </c>
      <c r="U65" s="52">
        <v>0</v>
      </c>
      <c r="V65" s="52">
        <v>2.1029630000000001E-2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6.5563789999999997E-2</v>
      </c>
      <c r="AC65" s="52">
        <v>0</v>
      </c>
      <c r="AD65" s="52">
        <v>0</v>
      </c>
      <c r="AE65" s="52">
        <v>0</v>
      </c>
      <c r="AF65" s="52">
        <v>3.1998694799999998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1.04944E-3</v>
      </c>
      <c r="AM65" s="52">
        <v>0.52472015999999999</v>
      </c>
      <c r="AN65" s="52">
        <v>0</v>
      </c>
      <c r="AO65" s="52">
        <v>0</v>
      </c>
      <c r="AP65" s="52">
        <v>0.10494402999999999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1.3552566800000001</v>
      </c>
      <c r="AW65" s="52">
        <v>1.2488339900000001</v>
      </c>
      <c r="AX65" s="52">
        <v>0</v>
      </c>
      <c r="AY65" s="52">
        <v>0</v>
      </c>
      <c r="AZ65" s="52">
        <v>13.978719310000001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0.32095977999999997</v>
      </c>
      <c r="BG65" s="52">
        <v>0</v>
      </c>
      <c r="BH65" s="52">
        <v>0</v>
      </c>
      <c r="BI65" s="52">
        <v>0</v>
      </c>
      <c r="BJ65" s="52">
        <v>0.76984947999999997</v>
      </c>
      <c r="BK65" s="52">
        <f t="shared" si="2"/>
        <v>33.507762540000002</v>
      </c>
    </row>
    <row r="66" spans="1:63">
      <c r="A66" s="59"/>
      <c r="B66" s="68" t="s">
        <v>197</v>
      </c>
      <c r="C66" s="6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5.0511060000000003E-2</v>
      </c>
      <c r="I66" s="52">
        <v>35.33695677</v>
      </c>
      <c r="J66" s="52">
        <v>0</v>
      </c>
      <c r="K66" s="52">
        <v>0</v>
      </c>
      <c r="L66" s="52">
        <v>4.6574867700000002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4.4690859999999999E-2</v>
      </c>
      <c r="S66" s="52">
        <v>15.58983387</v>
      </c>
      <c r="T66" s="52">
        <v>5.1966110000000003E-2</v>
      </c>
      <c r="U66" s="52">
        <v>0</v>
      </c>
      <c r="V66" s="52">
        <v>0.25983056999999998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3.3758240000000002E-2</v>
      </c>
      <c r="AC66" s="52">
        <v>5.1935758099999996</v>
      </c>
      <c r="AD66" s="52">
        <v>0</v>
      </c>
      <c r="AE66" s="52">
        <v>0</v>
      </c>
      <c r="AF66" s="52">
        <v>3.0134165500000001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0.47735609000000001</v>
      </c>
      <c r="AW66" s="52">
        <v>11.373920630000001</v>
      </c>
      <c r="AX66" s="52">
        <v>0</v>
      </c>
      <c r="AY66" s="52">
        <v>0</v>
      </c>
      <c r="AZ66" s="52">
        <v>4.4220431099999997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6.9074590000000005E-2</v>
      </c>
      <c r="BG66" s="52">
        <v>6.2322909700000002</v>
      </c>
      <c r="BH66" s="52">
        <v>0</v>
      </c>
      <c r="BI66" s="52">
        <v>0</v>
      </c>
      <c r="BJ66" s="52">
        <v>1.06343243</v>
      </c>
      <c r="BK66" s="52">
        <f t="shared" si="2"/>
        <v>87.870144429999996</v>
      </c>
    </row>
    <row r="67" spans="1:63">
      <c r="A67" s="59"/>
      <c r="B67" s="68" t="s">
        <v>151</v>
      </c>
      <c r="C67" s="6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0.14296914999999999</v>
      </c>
      <c r="AC67" s="52">
        <v>8.5140371899999998</v>
      </c>
      <c r="AD67" s="52">
        <v>0</v>
      </c>
      <c r="AE67" s="52">
        <v>0</v>
      </c>
      <c r="AF67" s="52">
        <v>16.357677290000002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1.21812279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0.93886108999999995</v>
      </c>
      <c r="AW67" s="52">
        <v>16.913283610000001</v>
      </c>
      <c r="AX67" s="52">
        <v>0</v>
      </c>
      <c r="AY67" s="52">
        <v>0</v>
      </c>
      <c r="AZ67" s="52">
        <v>22.306645360000001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0.17112701999999999</v>
      </c>
      <c r="BG67" s="52">
        <v>0</v>
      </c>
      <c r="BH67" s="52">
        <v>0</v>
      </c>
      <c r="BI67" s="52">
        <v>0</v>
      </c>
      <c r="BJ67" s="52">
        <v>1.8335697099999999</v>
      </c>
      <c r="BK67" s="52">
        <f t="shared" si="2"/>
        <v>68.39629321000001</v>
      </c>
    </row>
    <row r="68" spans="1:63">
      <c r="A68" s="59"/>
      <c r="B68" s="68" t="s">
        <v>152</v>
      </c>
      <c r="C68" s="6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8.219303E-2</v>
      </c>
      <c r="I68" s="52">
        <v>0</v>
      </c>
      <c r="J68" s="52">
        <v>0</v>
      </c>
      <c r="K68" s="52">
        <v>0</v>
      </c>
      <c r="L68" s="52">
        <v>9.9422659999999996E-2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0.19581403</v>
      </c>
      <c r="S68" s="52">
        <v>0</v>
      </c>
      <c r="T68" s="52">
        <v>0</v>
      </c>
      <c r="U68" s="52">
        <v>0</v>
      </c>
      <c r="V68" s="52">
        <v>5.2591199999999998E-2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3.6160122499999998</v>
      </c>
      <c r="AC68" s="52">
        <v>3.4576796999999999</v>
      </c>
      <c r="AD68" s="52">
        <v>0</v>
      </c>
      <c r="AE68" s="52">
        <v>0</v>
      </c>
      <c r="AF68" s="52">
        <v>29.33517681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1.45521459</v>
      </c>
      <c r="AM68" s="52">
        <v>0.92680328000000001</v>
      </c>
      <c r="AN68" s="52">
        <v>0</v>
      </c>
      <c r="AO68" s="52">
        <v>0</v>
      </c>
      <c r="AP68" s="52">
        <v>3.6675908399999999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7.9088699</v>
      </c>
      <c r="AW68" s="52">
        <v>8.9142890099999992</v>
      </c>
      <c r="AX68" s="52">
        <v>0</v>
      </c>
      <c r="AY68" s="52">
        <v>0</v>
      </c>
      <c r="AZ68" s="52">
        <v>23.110648810000001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5.7434747000000002</v>
      </c>
      <c r="BG68" s="52">
        <v>1.1197170999999999</v>
      </c>
      <c r="BH68" s="52">
        <v>0.44788684000000001</v>
      </c>
      <c r="BI68" s="52">
        <v>0</v>
      </c>
      <c r="BJ68" s="52">
        <v>4.0268027699999998</v>
      </c>
      <c r="BK68" s="52">
        <f t="shared" si="2"/>
        <v>94.160187520000008</v>
      </c>
    </row>
    <row r="69" spans="1:63">
      <c r="A69" s="17"/>
      <c r="B69" s="63"/>
      <c r="C69" s="39"/>
      <c r="D69" s="46"/>
      <c r="E69" s="46"/>
      <c r="F69" s="46"/>
      <c r="G69" s="47"/>
      <c r="H69" s="39"/>
      <c r="I69" s="46"/>
      <c r="J69" s="46"/>
      <c r="K69" s="46"/>
      <c r="L69" s="47"/>
      <c r="M69" s="39"/>
      <c r="N69" s="46"/>
      <c r="O69" s="46"/>
      <c r="P69" s="46"/>
      <c r="Q69" s="47"/>
      <c r="R69" s="39"/>
      <c r="S69" s="46"/>
      <c r="T69" s="46"/>
      <c r="U69" s="46"/>
      <c r="V69" s="47"/>
      <c r="W69" s="39"/>
      <c r="X69" s="46"/>
      <c r="Y69" s="46"/>
      <c r="Z69" s="46"/>
      <c r="AA69" s="47"/>
      <c r="AB69" s="39"/>
      <c r="AC69" s="46"/>
      <c r="AD69" s="46"/>
      <c r="AE69" s="46"/>
      <c r="AF69" s="47"/>
      <c r="AG69" s="39"/>
      <c r="AH69" s="46"/>
      <c r="AI69" s="46"/>
      <c r="AJ69" s="46"/>
      <c r="AK69" s="47"/>
      <c r="AL69" s="39"/>
      <c r="AM69" s="46"/>
      <c r="AN69" s="46"/>
      <c r="AO69" s="46"/>
      <c r="AP69" s="47"/>
      <c r="AQ69" s="39"/>
      <c r="AR69" s="46"/>
      <c r="AS69" s="46"/>
      <c r="AT69" s="46"/>
      <c r="AU69" s="47"/>
      <c r="AV69" s="39"/>
      <c r="AW69" s="46"/>
      <c r="AX69" s="46"/>
      <c r="AY69" s="46"/>
      <c r="AZ69" s="47"/>
      <c r="BA69" s="39"/>
      <c r="BB69" s="46"/>
      <c r="BC69" s="46"/>
      <c r="BD69" s="46"/>
      <c r="BE69" s="47"/>
      <c r="BF69" s="39"/>
      <c r="BG69" s="46"/>
      <c r="BH69" s="46"/>
      <c r="BI69" s="46"/>
      <c r="BJ69" s="47"/>
      <c r="BK69" s="42"/>
    </row>
    <row r="70" spans="1:63" s="57" customFormat="1">
      <c r="A70" s="45"/>
      <c r="B70" s="56" t="s">
        <v>97</v>
      </c>
      <c r="C70" s="40">
        <f t="shared" ref="C70:AH70" si="3">SUM(C15:C69)</f>
        <v>0</v>
      </c>
      <c r="D70" s="40">
        <f t="shared" si="3"/>
        <v>110.10226372</v>
      </c>
      <c r="E70" s="40">
        <f t="shared" si="3"/>
        <v>0</v>
      </c>
      <c r="F70" s="40">
        <f t="shared" si="3"/>
        <v>0</v>
      </c>
      <c r="G70" s="40">
        <f t="shared" si="3"/>
        <v>0</v>
      </c>
      <c r="H70" s="40">
        <f t="shared" si="3"/>
        <v>6.6418519899999984</v>
      </c>
      <c r="I70" s="40">
        <f t="shared" si="3"/>
        <v>3904.8501277200003</v>
      </c>
      <c r="J70" s="40">
        <f t="shared" si="3"/>
        <v>0</v>
      </c>
      <c r="K70" s="40">
        <f t="shared" si="3"/>
        <v>0</v>
      </c>
      <c r="L70" s="40">
        <f t="shared" si="3"/>
        <v>227.91991409999991</v>
      </c>
      <c r="M70" s="40">
        <f t="shared" si="3"/>
        <v>0</v>
      </c>
      <c r="N70" s="40">
        <f t="shared" si="3"/>
        <v>0</v>
      </c>
      <c r="O70" s="40">
        <f t="shared" si="3"/>
        <v>0</v>
      </c>
      <c r="P70" s="40">
        <f t="shared" si="3"/>
        <v>0</v>
      </c>
      <c r="Q70" s="40">
        <f t="shared" si="3"/>
        <v>0</v>
      </c>
      <c r="R70" s="40">
        <f t="shared" si="3"/>
        <v>3.1739902800000008</v>
      </c>
      <c r="S70" s="40">
        <f t="shared" si="3"/>
        <v>642.28105511000001</v>
      </c>
      <c r="T70" s="40">
        <f t="shared" si="3"/>
        <v>0.10596168</v>
      </c>
      <c r="U70" s="40">
        <f t="shared" si="3"/>
        <v>0</v>
      </c>
      <c r="V70" s="40">
        <f t="shared" si="3"/>
        <v>31.703275770000001</v>
      </c>
      <c r="W70" s="40">
        <f t="shared" si="3"/>
        <v>0</v>
      </c>
      <c r="X70" s="40">
        <f t="shared" si="3"/>
        <v>0</v>
      </c>
      <c r="Y70" s="40">
        <f t="shared" si="3"/>
        <v>0</v>
      </c>
      <c r="Z70" s="40">
        <f t="shared" si="3"/>
        <v>0</v>
      </c>
      <c r="AA70" s="40">
        <f t="shared" si="3"/>
        <v>0</v>
      </c>
      <c r="AB70" s="40">
        <f t="shared" si="3"/>
        <v>13.31217719</v>
      </c>
      <c r="AC70" s="40">
        <f t="shared" si="3"/>
        <v>219.53395559999998</v>
      </c>
      <c r="AD70" s="40">
        <f t="shared" si="3"/>
        <v>0</v>
      </c>
      <c r="AE70" s="40">
        <f t="shared" si="3"/>
        <v>0</v>
      </c>
      <c r="AF70" s="40">
        <f t="shared" si="3"/>
        <v>568.11427678999996</v>
      </c>
      <c r="AG70" s="40">
        <f t="shared" si="3"/>
        <v>0</v>
      </c>
      <c r="AH70" s="40">
        <f t="shared" si="3"/>
        <v>0</v>
      </c>
      <c r="AI70" s="40">
        <f t="shared" ref="AI70:BK70" si="4">SUM(AI15:AI69)</f>
        <v>0</v>
      </c>
      <c r="AJ70" s="40">
        <f t="shared" si="4"/>
        <v>0</v>
      </c>
      <c r="AK70" s="40">
        <f t="shared" si="4"/>
        <v>0</v>
      </c>
      <c r="AL70" s="40">
        <f t="shared" si="4"/>
        <v>3.3999210199999998</v>
      </c>
      <c r="AM70" s="40">
        <f t="shared" si="4"/>
        <v>55.651726199999992</v>
      </c>
      <c r="AN70" s="40">
        <f t="shared" si="4"/>
        <v>0</v>
      </c>
      <c r="AO70" s="40">
        <f t="shared" si="4"/>
        <v>0</v>
      </c>
      <c r="AP70" s="40">
        <f t="shared" si="4"/>
        <v>43.685774419999994</v>
      </c>
      <c r="AQ70" s="40">
        <f t="shared" si="4"/>
        <v>0</v>
      </c>
      <c r="AR70" s="40">
        <f t="shared" si="4"/>
        <v>0</v>
      </c>
      <c r="AS70" s="40">
        <f t="shared" si="4"/>
        <v>0</v>
      </c>
      <c r="AT70" s="40">
        <f t="shared" si="4"/>
        <v>0</v>
      </c>
      <c r="AU70" s="40">
        <f t="shared" si="4"/>
        <v>0</v>
      </c>
      <c r="AV70" s="40">
        <f t="shared" si="4"/>
        <v>62.815510669999995</v>
      </c>
      <c r="AW70" s="40">
        <f t="shared" si="4"/>
        <v>701.87765143000001</v>
      </c>
      <c r="AX70" s="40">
        <f t="shared" si="4"/>
        <v>4.6004015300000001</v>
      </c>
      <c r="AY70" s="40">
        <f t="shared" si="4"/>
        <v>0</v>
      </c>
      <c r="AZ70" s="40">
        <f t="shared" si="4"/>
        <v>1517.1097467299999</v>
      </c>
      <c r="BA70" s="40">
        <f t="shared" si="4"/>
        <v>0</v>
      </c>
      <c r="BB70" s="40">
        <f t="shared" si="4"/>
        <v>0</v>
      </c>
      <c r="BC70" s="40">
        <f t="shared" si="4"/>
        <v>0</v>
      </c>
      <c r="BD70" s="40">
        <f t="shared" si="4"/>
        <v>0</v>
      </c>
      <c r="BE70" s="40">
        <f t="shared" si="4"/>
        <v>0</v>
      </c>
      <c r="BF70" s="40">
        <f t="shared" si="4"/>
        <v>22.088340030000001</v>
      </c>
      <c r="BG70" s="40">
        <f t="shared" si="4"/>
        <v>254.54554223</v>
      </c>
      <c r="BH70" s="40">
        <f t="shared" si="4"/>
        <v>2.4000307599999999</v>
      </c>
      <c r="BI70" s="40">
        <f t="shared" si="4"/>
        <v>0</v>
      </c>
      <c r="BJ70" s="40">
        <f t="shared" si="4"/>
        <v>103.05717685000005</v>
      </c>
      <c r="BK70" s="40">
        <f t="shared" si="4"/>
        <v>8498.9706718199996</v>
      </c>
    </row>
    <row r="71" spans="1:63">
      <c r="A71" s="17" t="s">
        <v>83</v>
      </c>
      <c r="B71" s="25" t="s">
        <v>15</v>
      </c>
      <c r="C71" s="7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4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v>0</v>
      </c>
    </row>
    <row r="73" spans="1:63" s="5" customFormat="1">
      <c r="A73" s="17"/>
      <c r="B73" s="27" t="s">
        <v>96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</row>
    <row r="74" spans="1:63">
      <c r="A74" s="17" t="s">
        <v>85</v>
      </c>
      <c r="B74" s="33" t="s">
        <v>101</v>
      </c>
      <c r="C74" s="7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4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v>0</v>
      </c>
    </row>
    <row r="76" spans="1:63" s="5" customFormat="1">
      <c r="A76" s="17"/>
      <c r="B76" s="27" t="s">
        <v>95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AZ76" s="40">
        <v>0</v>
      </c>
      <c r="BA76" s="40">
        <v>0</v>
      </c>
      <c r="BB76" s="40">
        <v>0</v>
      </c>
      <c r="BC76" s="40">
        <v>0</v>
      </c>
      <c r="BD76" s="40">
        <v>0</v>
      </c>
      <c r="BE76" s="40">
        <v>0</v>
      </c>
      <c r="BF76" s="40">
        <v>0</v>
      </c>
      <c r="BG76" s="40">
        <v>0</v>
      </c>
      <c r="BH76" s="40">
        <v>0</v>
      </c>
      <c r="BI76" s="40">
        <v>0</v>
      </c>
      <c r="BJ76" s="40">
        <v>0</v>
      </c>
      <c r="BK76" s="40">
        <v>0</v>
      </c>
    </row>
    <row r="77" spans="1:63">
      <c r="A77" s="17" t="s">
        <v>86</v>
      </c>
      <c r="B77" s="25" t="s">
        <v>16</v>
      </c>
      <c r="C77" s="7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4"/>
    </row>
    <row r="78" spans="1:63">
      <c r="A78" s="17"/>
      <c r="B78" s="26" t="s">
        <v>164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2.3976870000000001E-2</v>
      </c>
      <c r="I78" s="34">
        <v>0</v>
      </c>
      <c r="J78" s="34">
        <v>0</v>
      </c>
      <c r="K78" s="34">
        <v>0</v>
      </c>
      <c r="L78" s="41">
        <v>2.2909800000000002E-3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1.4879069999999999E-2</v>
      </c>
      <c r="S78" s="34">
        <v>0</v>
      </c>
      <c r="T78" s="34">
        <v>0</v>
      </c>
      <c r="U78" s="34">
        <v>0</v>
      </c>
      <c r="V78" s="41">
        <v>6.8139370000000005E-2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0.73493023999999996</v>
      </c>
      <c r="AC78" s="34">
        <v>0.31870960999999998</v>
      </c>
      <c r="AD78" s="34">
        <v>0</v>
      </c>
      <c r="AE78" s="34">
        <v>0</v>
      </c>
      <c r="AF78" s="41">
        <v>1.0777885199999999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5.3293390000000003E-2</v>
      </c>
      <c r="AM78" s="34">
        <v>0</v>
      </c>
      <c r="AN78" s="34">
        <v>0</v>
      </c>
      <c r="AO78" s="34">
        <v>0</v>
      </c>
      <c r="AP78" s="41">
        <v>5.4213799999999999E-3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7.6708774000000002</v>
      </c>
      <c r="AW78" s="34">
        <v>10.891528940000001</v>
      </c>
      <c r="AX78" s="34">
        <v>0</v>
      </c>
      <c r="AY78" s="34">
        <v>0</v>
      </c>
      <c r="AZ78" s="41">
        <v>18.708889580000001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4.3826535800000004</v>
      </c>
      <c r="BG78" s="34">
        <v>1.8660782</v>
      </c>
      <c r="BH78" s="34">
        <v>0</v>
      </c>
      <c r="BI78" s="34">
        <v>0</v>
      </c>
      <c r="BJ78" s="41">
        <v>3.8177484700000002</v>
      </c>
      <c r="BK78" s="42">
        <f t="shared" ref="BK78:BK95" si="5">SUM(C78:BJ78)</f>
        <v>49.637205600000001</v>
      </c>
    </row>
    <row r="79" spans="1:63">
      <c r="A79" s="17"/>
      <c r="B79" s="26" t="s">
        <v>165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1.09464027</v>
      </c>
      <c r="I79" s="46">
        <v>97.356900460000006</v>
      </c>
      <c r="J79" s="46">
        <v>0</v>
      </c>
      <c r="K79" s="46">
        <v>0</v>
      </c>
      <c r="L79" s="47">
        <v>199.38336179000001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1.38682415</v>
      </c>
      <c r="S79" s="46">
        <v>2.91051145</v>
      </c>
      <c r="T79" s="46">
        <v>0</v>
      </c>
      <c r="U79" s="46">
        <v>0</v>
      </c>
      <c r="V79" s="47">
        <v>9.0677110899999995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0.17419271</v>
      </c>
      <c r="AC79" s="46">
        <v>2.9723296600000002</v>
      </c>
      <c r="AD79" s="46">
        <v>0</v>
      </c>
      <c r="AE79" s="46">
        <v>0</v>
      </c>
      <c r="AF79" s="47">
        <v>12.000375439999999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4.5249159999999997E-2</v>
      </c>
      <c r="AM79" s="46">
        <v>0</v>
      </c>
      <c r="AN79" s="46">
        <v>0</v>
      </c>
      <c r="AO79" s="46">
        <v>0</v>
      </c>
      <c r="AP79" s="47">
        <v>0.10214208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3.4445347700000002</v>
      </c>
      <c r="AW79" s="46">
        <v>132.52021307000001</v>
      </c>
      <c r="AX79" s="46">
        <v>0</v>
      </c>
      <c r="AY79" s="46">
        <v>0</v>
      </c>
      <c r="AZ79" s="47">
        <v>53.747168979999998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1.49592557</v>
      </c>
      <c r="BG79" s="46">
        <v>0.35215228999999998</v>
      </c>
      <c r="BH79" s="46">
        <v>0.85066279</v>
      </c>
      <c r="BI79" s="46">
        <v>0</v>
      </c>
      <c r="BJ79" s="47">
        <v>5.3017437599999999</v>
      </c>
      <c r="BK79" s="42">
        <f t="shared" si="5"/>
        <v>524.20663949000027</v>
      </c>
    </row>
    <row r="80" spans="1:63">
      <c r="A80" s="17"/>
      <c r="B80" s="26" t="s">
        <v>166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2.3967883900000002</v>
      </c>
      <c r="I80" s="46">
        <v>1075.7042086399999</v>
      </c>
      <c r="J80" s="46">
        <v>119.24906489</v>
      </c>
      <c r="K80" s="46">
        <v>0</v>
      </c>
      <c r="L80" s="47">
        <v>109.0563178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1.76374162</v>
      </c>
      <c r="S80" s="46">
        <v>14.22385512</v>
      </c>
      <c r="T80" s="46">
        <v>7.4909734600000002</v>
      </c>
      <c r="U80" s="46">
        <v>0</v>
      </c>
      <c r="V80" s="47">
        <v>1.34888085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11.125598889999999</v>
      </c>
      <c r="AC80" s="46">
        <v>141.09968058999999</v>
      </c>
      <c r="AD80" s="46">
        <v>0</v>
      </c>
      <c r="AE80" s="46">
        <v>0</v>
      </c>
      <c r="AF80" s="47">
        <v>219.35053457999999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2.1501465400000002</v>
      </c>
      <c r="AM80" s="46">
        <v>10.4126628</v>
      </c>
      <c r="AN80" s="46">
        <v>0.69329035000000006</v>
      </c>
      <c r="AO80" s="46">
        <v>0</v>
      </c>
      <c r="AP80" s="47">
        <v>15.796706439999999</v>
      </c>
      <c r="AQ80" s="39">
        <v>0</v>
      </c>
      <c r="AR80" s="46">
        <v>0.27801046000000001</v>
      </c>
      <c r="AS80" s="46">
        <v>0</v>
      </c>
      <c r="AT80" s="46">
        <v>0</v>
      </c>
      <c r="AU80" s="47">
        <v>0</v>
      </c>
      <c r="AV80" s="39">
        <v>89.336687889999993</v>
      </c>
      <c r="AW80" s="46">
        <v>1844.29395729</v>
      </c>
      <c r="AX80" s="46">
        <v>1.09003425</v>
      </c>
      <c r="AY80" s="46">
        <v>697.85568622000005</v>
      </c>
      <c r="AZ80" s="47">
        <v>839.86608506000005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25.381965919999999</v>
      </c>
      <c r="BG80" s="46">
        <v>113.15724539999999</v>
      </c>
      <c r="BH80" s="46">
        <v>12.84039402</v>
      </c>
      <c r="BI80" s="46">
        <v>0</v>
      </c>
      <c r="BJ80" s="47">
        <v>96.910011170000004</v>
      </c>
      <c r="BK80" s="42">
        <f t="shared" si="5"/>
        <v>5452.8725286399986</v>
      </c>
    </row>
    <row r="81" spans="1:64">
      <c r="A81" s="17"/>
      <c r="B81" s="26" t="s">
        <v>167</v>
      </c>
      <c r="C81" s="39">
        <v>0</v>
      </c>
      <c r="D81" s="46">
        <v>0</v>
      </c>
      <c r="E81" s="46">
        <v>0</v>
      </c>
      <c r="F81" s="46">
        <v>0</v>
      </c>
      <c r="G81" s="47">
        <v>0</v>
      </c>
      <c r="H81" s="39">
        <v>0.67124064999999999</v>
      </c>
      <c r="I81" s="46">
        <v>119.9954788</v>
      </c>
      <c r="J81" s="46">
        <v>0</v>
      </c>
      <c r="K81" s="46">
        <v>0</v>
      </c>
      <c r="L81" s="47">
        <v>2.3575627799999999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0.46983964</v>
      </c>
      <c r="S81" s="46">
        <v>0</v>
      </c>
      <c r="T81" s="46">
        <v>0</v>
      </c>
      <c r="U81" s="46">
        <v>0</v>
      </c>
      <c r="V81" s="47">
        <v>0.28022248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0.55074718</v>
      </c>
      <c r="AC81" s="46">
        <v>0.32060428000000002</v>
      </c>
      <c r="AD81" s="46">
        <v>0</v>
      </c>
      <c r="AE81" s="46">
        <v>0</v>
      </c>
      <c r="AF81" s="47">
        <v>2.7062612800000001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0.13860753000000001</v>
      </c>
      <c r="AM81" s="46">
        <v>8.1721429999999998E-2</v>
      </c>
      <c r="AN81" s="46">
        <v>0</v>
      </c>
      <c r="AO81" s="46">
        <v>0</v>
      </c>
      <c r="AP81" s="47">
        <v>0.25920985000000002</v>
      </c>
      <c r="AQ81" s="39">
        <v>0</v>
      </c>
      <c r="AR81" s="46">
        <v>0</v>
      </c>
      <c r="AS81" s="46">
        <v>0</v>
      </c>
      <c r="AT81" s="46">
        <v>0</v>
      </c>
      <c r="AU81" s="47">
        <v>0</v>
      </c>
      <c r="AV81" s="39">
        <v>10.40280742</v>
      </c>
      <c r="AW81" s="46">
        <v>124.61828217999999</v>
      </c>
      <c r="AX81" s="46">
        <v>9.7604506799999999</v>
      </c>
      <c r="AY81" s="46">
        <v>0</v>
      </c>
      <c r="AZ81" s="47">
        <v>90.941881969999997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7.7406404200000001</v>
      </c>
      <c r="BG81" s="46">
        <v>13.779170219999999</v>
      </c>
      <c r="BH81" s="46">
        <v>1.2026685800000001</v>
      </c>
      <c r="BI81" s="46">
        <v>0</v>
      </c>
      <c r="BJ81" s="47">
        <v>12.43805296</v>
      </c>
      <c r="BK81" s="42">
        <f t="shared" si="5"/>
        <v>398.71545033000007</v>
      </c>
    </row>
    <row r="82" spans="1:64">
      <c r="A82" s="17"/>
      <c r="B82" s="26" t="s">
        <v>186</v>
      </c>
      <c r="C82" s="39">
        <v>0</v>
      </c>
      <c r="D82" s="46">
        <v>0.87358946000000004</v>
      </c>
      <c r="E82" s="46">
        <v>0</v>
      </c>
      <c r="F82" s="46">
        <v>0</v>
      </c>
      <c r="G82" s="47">
        <v>0</v>
      </c>
      <c r="H82" s="39">
        <v>2.7520555</v>
      </c>
      <c r="I82" s="46">
        <v>1036.2407485700001</v>
      </c>
      <c r="J82" s="46">
        <v>29.782793940000001</v>
      </c>
      <c r="K82" s="46">
        <v>0</v>
      </c>
      <c r="L82" s="47">
        <v>121.11283084999999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2.6753230399999999</v>
      </c>
      <c r="S82" s="46">
        <v>250.69809247000001</v>
      </c>
      <c r="T82" s="46">
        <v>6.15804185</v>
      </c>
      <c r="U82" s="46">
        <v>0</v>
      </c>
      <c r="V82" s="47">
        <v>13.33782036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4.26110334</v>
      </c>
      <c r="AC82" s="46">
        <v>167.52000287999999</v>
      </c>
      <c r="AD82" s="46">
        <v>0</v>
      </c>
      <c r="AE82" s="46">
        <v>0</v>
      </c>
      <c r="AF82" s="47">
        <v>333.16762833000001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0.34395625000000002</v>
      </c>
      <c r="AM82" s="46">
        <v>2.9486880900000001</v>
      </c>
      <c r="AN82" s="46">
        <v>0</v>
      </c>
      <c r="AO82" s="46">
        <v>0</v>
      </c>
      <c r="AP82" s="47">
        <v>15.61218068</v>
      </c>
      <c r="AQ82" s="39">
        <v>0</v>
      </c>
      <c r="AR82" s="46">
        <v>2.4304529100000001</v>
      </c>
      <c r="AS82" s="46">
        <v>0</v>
      </c>
      <c r="AT82" s="46">
        <v>0</v>
      </c>
      <c r="AU82" s="47">
        <v>0</v>
      </c>
      <c r="AV82" s="39">
        <v>15.20798615</v>
      </c>
      <c r="AW82" s="46">
        <v>439.51363200999998</v>
      </c>
      <c r="AX82" s="46">
        <v>0</v>
      </c>
      <c r="AY82" s="46">
        <v>115.86845064000001</v>
      </c>
      <c r="AZ82" s="47">
        <v>297.28492648000002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7.0611094000000003</v>
      </c>
      <c r="BG82" s="46">
        <v>12.49998536</v>
      </c>
      <c r="BH82" s="46">
        <v>6.3297891999999996</v>
      </c>
      <c r="BI82" s="46">
        <v>0</v>
      </c>
      <c r="BJ82" s="47">
        <v>54.63707033</v>
      </c>
      <c r="BK82" s="42">
        <f t="shared" si="5"/>
        <v>2938.3182580900002</v>
      </c>
    </row>
    <row r="83" spans="1:64">
      <c r="A83" s="17"/>
      <c r="B83" s="26" t="s">
        <v>187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0.58516816999999999</v>
      </c>
      <c r="I83" s="46">
        <v>2.4887453900000001</v>
      </c>
      <c r="J83" s="46">
        <v>0</v>
      </c>
      <c r="K83" s="46">
        <v>0</v>
      </c>
      <c r="L83" s="47">
        <v>0.88559268999999996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0.33924162000000002</v>
      </c>
      <c r="S83" s="46">
        <v>4.2400500000000004E-3</v>
      </c>
      <c r="T83" s="46">
        <v>0</v>
      </c>
      <c r="U83" s="46">
        <v>0</v>
      </c>
      <c r="V83" s="47">
        <v>0.78659162000000005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0.35287930000000001</v>
      </c>
      <c r="AC83" s="46">
        <v>1.52182489</v>
      </c>
      <c r="AD83" s="46">
        <v>0</v>
      </c>
      <c r="AE83" s="46">
        <v>0</v>
      </c>
      <c r="AF83" s="47">
        <v>3.6154144600000002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9.52847E-2</v>
      </c>
      <c r="AM83" s="46">
        <v>0.24754878</v>
      </c>
      <c r="AN83" s="46">
        <v>0</v>
      </c>
      <c r="AO83" s="46">
        <v>0</v>
      </c>
      <c r="AP83" s="47">
        <v>0.50312115000000002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36.04637305</v>
      </c>
      <c r="AW83" s="46">
        <v>279.90324808000003</v>
      </c>
      <c r="AX83" s="46">
        <v>5.5684495900000002</v>
      </c>
      <c r="AY83" s="46">
        <v>0</v>
      </c>
      <c r="AZ83" s="47">
        <v>408.22640524000002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15.963305439999999</v>
      </c>
      <c r="BG83" s="46">
        <v>55.194009909999998</v>
      </c>
      <c r="BH83" s="46">
        <v>11.33280804</v>
      </c>
      <c r="BI83" s="46">
        <v>0</v>
      </c>
      <c r="BJ83" s="47">
        <v>95.698367590000004</v>
      </c>
      <c r="BK83" s="42">
        <f t="shared" si="5"/>
        <v>919.35861976000001</v>
      </c>
    </row>
    <row r="84" spans="1:64">
      <c r="A84" s="17"/>
      <c r="B84" s="26" t="s">
        <v>168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0.21213323000000001</v>
      </c>
      <c r="I84" s="46">
        <v>0.47358591</v>
      </c>
      <c r="J84" s="46">
        <v>0</v>
      </c>
      <c r="K84" s="46">
        <v>0</v>
      </c>
      <c r="L84" s="47">
        <v>1.46313731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0.23422598</v>
      </c>
      <c r="S84" s="46">
        <v>2.1969296800000002</v>
      </c>
      <c r="T84" s="46">
        <v>0</v>
      </c>
      <c r="U84" s="46">
        <v>0</v>
      </c>
      <c r="V84" s="47">
        <v>3.649728E-2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1.1959198600000001</v>
      </c>
      <c r="AC84" s="46">
        <v>40.632590659999998</v>
      </c>
      <c r="AD84" s="46">
        <v>0</v>
      </c>
      <c r="AE84" s="46">
        <v>0</v>
      </c>
      <c r="AF84" s="47">
        <v>94.597164599999999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0.4634528</v>
      </c>
      <c r="AM84" s="46">
        <v>1.7667862000000001</v>
      </c>
      <c r="AN84" s="46">
        <v>0</v>
      </c>
      <c r="AO84" s="46">
        <v>0</v>
      </c>
      <c r="AP84" s="47">
        <v>8.2838939800000002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16.038852210000002</v>
      </c>
      <c r="AW84" s="46">
        <v>90.11113752</v>
      </c>
      <c r="AX84" s="46">
        <v>0</v>
      </c>
      <c r="AY84" s="46">
        <v>0</v>
      </c>
      <c r="AZ84" s="47">
        <v>155.67778382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12.476929480000001</v>
      </c>
      <c r="BG84" s="46">
        <v>26.03650253</v>
      </c>
      <c r="BH84" s="46">
        <v>4.5555679700000002</v>
      </c>
      <c r="BI84" s="46">
        <v>0</v>
      </c>
      <c r="BJ84" s="47">
        <v>27.77030121</v>
      </c>
      <c r="BK84" s="42">
        <f t="shared" si="5"/>
        <v>484.22339223000006</v>
      </c>
    </row>
    <row r="85" spans="1:64">
      <c r="A85" s="17"/>
      <c r="B85" s="26" t="s">
        <v>169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0.15784087999999999</v>
      </c>
      <c r="I85" s="46">
        <v>3.2086938800000002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0.11119300999999999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1.09477231</v>
      </c>
      <c r="AC85" s="46">
        <v>0.40173435000000002</v>
      </c>
      <c r="AD85" s="46">
        <v>0</v>
      </c>
      <c r="AE85" s="46">
        <v>0</v>
      </c>
      <c r="AF85" s="47">
        <v>12.847427339999999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0.63960985000000004</v>
      </c>
      <c r="AM85" s="46">
        <v>0.26162543999999999</v>
      </c>
      <c r="AN85" s="46">
        <v>0</v>
      </c>
      <c r="AO85" s="46">
        <v>0</v>
      </c>
      <c r="AP85" s="47">
        <v>0.74229042000000001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15.155180720000001</v>
      </c>
      <c r="AW85" s="46">
        <v>16.12940424</v>
      </c>
      <c r="AX85" s="46">
        <v>0</v>
      </c>
      <c r="AY85" s="46">
        <v>0</v>
      </c>
      <c r="AZ85" s="47">
        <v>32.606490979999997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8.8988955199999999</v>
      </c>
      <c r="BG85" s="46">
        <v>2.9025726600000001</v>
      </c>
      <c r="BH85" s="46">
        <v>0</v>
      </c>
      <c r="BI85" s="46">
        <v>0</v>
      </c>
      <c r="BJ85" s="47">
        <v>18.162352819999999</v>
      </c>
      <c r="BK85" s="42">
        <f t="shared" si="5"/>
        <v>113.32008442</v>
      </c>
    </row>
    <row r="86" spans="1:64">
      <c r="A86" s="17"/>
      <c r="B86" s="26" t="s">
        <v>170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6.7849999999999996E-4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0.78550399000000004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6.0605520000000003E-2</v>
      </c>
      <c r="AW86" s="46">
        <v>0.45808452999999999</v>
      </c>
      <c r="AX86" s="46">
        <v>0</v>
      </c>
      <c r="AY86" s="46">
        <v>0</v>
      </c>
      <c r="AZ86" s="47">
        <v>0.38805864000000001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2.889771E-2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5"/>
        <v>1.7218288900000001</v>
      </c>
    </row>
    <row r="87" spans="1:64">
      <c r="A87" s="17"/>
      <c r="B87" s="26" t="s">
        <v>171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2.0135600000000002E-3</v>
      </c>
      <c r="AC87" s="46">
        <v>0</v>
      </c>
      <c r="AD87" s="46">
        <v>0</v>
      </c>
      <c r="AE87" s="46">
        <v>0</v>
      </c>
      <c r="AF87" s="47">
        <v>0.10071542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0.12319606</v>
      </c>
      <c r="AW87" s="46">
        <v>0</v>
      </c>
      <c r="AX87" s="46">
        <v>0</v>
      </c>
      <c r="AY87" s="46">
        <v>0</v>
      </c>
      <c r="AZ87" s="47">
        <v>0.33813613999999997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7.68616E-3</v>
      </c>
      <c r="BG87" s="46">
        <v>0</v>
      </c>
      <c r="BH87" s="46">
        <v>0</v>
      </c>
      <c r="BI87" s="46">
        <v>0</v>
      </c>
      <c r="BJ87" s="47">
        <v>0.22760215</v>
      </c>
      <c r="BK87" s="42">
        <f t="shared" si="5"/>
        <v>0.79934949</v>
      </c>
    </row>
    <row r="88" spans="1:64">
      <c r="A88" s="17"/>
      <c r="B88" s="26" t="s">
        <v>172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4.9443200000000003E-3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8.4879199999999995E-3</v>
      </c>
      <c r="AC88" s="46">
        <v>0</v>
      </c>
      <c r="AD88" s="46">
        <v>0</v>
      </c>
      <c r="AE88" s="46">
        <v>0</v>
      </c>
      <c r="AF88" s="47">
        <v>0.19771083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2.0129279999999999E-2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9.9497180000000005E-2</v>
      </c>
      <c r="AW88" s="46">
        <v>0</v>
      </c>
      <c r="AX88" s="46">
        <v>0</v>
      </c>
      <c r="AY88" s="46">
        <v>0</v>
      </c>
      <c r="AZ88" s="47">
        <v>0.55721357000000005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1.7616650000000001E-2</v>
      </c>
      <c r="BG88" s="46">
        <v>0</v>
      </c>
      <c r="BH88" s="46">
        <v>0</v>
      </c>
      <c r="BI88" s="46">
        <v>0</v>
      </c>
      <c r="BJ88" s="47">
        <v>2.013009E-2</v>
      </c>
      <c r="BK88" s="42">
        <f t="shared" si="5"/>
        <v>0.92572984000000003</v>
      </c>
    </row>
    <row r="89" spans="1:64">
      <c r="A89" s="17"/>
      <c r="B89" s="26" t="s">
        <v>173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2.6699200000000001E-3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2.511911E-2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8.6998069999999997E-2</v>
      </c>
      <c r="AC89" s="46">
        <v>0.13909738999999999</v>
      </c>
      <c r="AD89" s="46">
        <v>0</v>
      </c>
      <c r="AE89" s="46">
        <v>0</v>
      </c>
      <c r="AF89" s="47">
        <v>0.50286255000000002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0.29067145999999999</v>
      </c>
      <c r="AW89" s="46">
        <v>0.11169153</v>
      </c>
      <c r="AX89" s="46">
        <v>0</v>
      </c>
      <c r="AY89" s="46">
        <v>0</v>
      </c>
      <c r="AZ89" s="47">
        <v>2.5833181999999999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0.15722533</v>
      </c>
      <c r="BG89" s="46">
        <v>0.22322238999999999</v>
      </c>
      <c r="BH89" s="46">
        <v>0</v>
      </c>
      <c r="BI89" s="46">
        <v>0</v>
      </c>
      <c r="BJ89" s="47">
        <v>0.27468049999999999</v>
      </c>
      <c r="BK89" s="42">
        <f t="shared" si="5"/>
        <v>4.3975564499999997</v>
      </c>
    </row>
    <row r="90" spans="1:64">
      <c r="A90" s="17"/>
      <c r="B90" s="26" t="s">
        <v>174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4.4423199999999996E-3</v>
      </c>
      <c r="I90" s="46">
        <v>0.88477969000000001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0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3.2705400000000002E-3</v>
      </c>
      <c r="AC90" s="46">
        <v>0.25133976000000002</v>
      </c>
      <c r="AD90" s="46">
        <v>0</v>
      </c>
      <c r="AE90" s="46">
        <v>0</v>
      </c>
      <c r="AF90" s="47">
        <v>0.45356549000000002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0.36137271999999998</v>
      </c>
      <c r="AW90" s="46">
        <v>0</v>
      </c>
      <c r="AX90" s="46">
        <v>0</v>
      </c>
      <c r="AY90" s="46">
        <v>0</v>
      </c>
      <c r="AZ90" s="47">
        <v>0.35635417000000003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0.16309783999999999</v>
      </c>
      <c r="BG90" s="46">
        <v>0</v>
      </c>
      <c r="BH90" s="46">
        <v>0</v>
      </c>
      <c r="BI90" s="46">
        <v>0</v>
      </c>
      <c r="BJ90" s="47">
        <v>2.836439E-2</v>
      </c>
      <c r="BK90" s="42">
        <f t="shared" si="5"/>
        <v>2.5065869199999997</v>
      </c>
    </row>
    <row r="91" spans="1:64">
      <c r="A91" s="17"/>
      <c r="B91" s="26" t="s">
        <v>175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2.0178700000000002E-3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4.1044219999999999E-2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3.3285999999999998E-4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5.948113E-2</v>
      </c>
      <c r="AW91" s="46">
        <v>0</v>
      </c>
      <c r="AX91" s="46">
        <v>0</v>
      </c>
      <c r="AY91" s="46">
        <v>0</v>
      </c>
      <c r="AZ91" s="47">
        <v>0.60914727000000002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1.2282939999999999E-2</v>
      </c>
      <c r="BG91" s="46">
        <v>5.961549E-2</v>
      </c>
      <c r="BH91" s="46">
        <v>0</v>
      </c>
      <c r="BI91" s="46">
        <v>0</v>
      </c>
      <c r="BJ91" s="47">
        <v>0.18848807000000001</v>
      </c>
      <c r="BK91" s="42">
        <f t="shared" si="5"/>
        <v>0.97240985000000002</v>
      </c>
    </row>
    <row r="92" spans="1:64">
      <c r="A92" s="17"/>
      <c r="B92" s="26" t="s">
        <v>176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1.4108558200000001</v>
      </c>
      <c r="J92" s="46">
        <v>0</v>
      </c>
      <c r="K92" s="46">
        <v>0</v>
      </c>
      <c r="L92" s="47">
        <v>1.5619740900000001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1.1221419999999999E-2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3.5259850000000002E-2</v>
      </c>
      <c r="AC92" s="46">
        <v>0</v>
      </c>
      <c r="AD92" s="46">
        <v>0</v>
      </c>
      <c r="AE92" s="46">
        <v>0</v>
      </c>
      <c r="AF92" s="47">
        <v>0.84989329000000002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0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0.33860705000000002</v>
      </c>
      <c r="AW92" s="46">
        <v>4.0324899999999997E-3</v>
      </c>
      <c r="AX92" s="46">
        <v>0</v>
      </c>
      <c r="AY92" s="46">
        <v>0</v>
      </c>
      <c r="AZ92" s="47">
        <v>1.2722443400000001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0.12665254000000001</v>
      </c>
      <c r="BG92" s="46">
        <v>0</v>
      </c>
      <c r="BH92" s="46">
        <v>0</v>
      </c>
      <c r="BI92" s="46">
        <v>0</v>
      </c>
      <c r="BJ92" s="47">
        <v>8.5908139999999994E-2</v>
      </c>
      <c r="BK92" s="42">
        <f t="shared" si="5"/>
        <v>5.6966490300000014</v>
      </c>
    </row>
    <row r="93" spans="1:64">
      <c r="A93" s="17"/>
      <c r="B93" s="26" t="s">
        <v>177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0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7.3398500000000002E-3</v>
      </c>
      <c r="AC93" s="46">
        <v>0</v>
      </c>
      <c r="AD93" s="46">
        <v>0</v>
      </c>
      <c r="AE93" s="46">
        <v>0</v>
      </c>
      <c r="AF93" s="47">
        <v>6.0308399999999998E-2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0.16194712999999999</v>
      </c>
      <c r="AW93" s="46">
        <v>0.60310284999999997</v>
      </c>
      <c r="AX93" s="46">
        <v>0</v>
      </c>
      <c r="AY93" s="46">
        <v>0</v>
      </c>
      <c r="AZ93" s="47">
        <v>1.4060285100000001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0.16574931000000001</v>
      </c>
      <c r="BG93" s="46">
        <v>0</v>
      </c>
      <c r="BH93" s="46">
        <v>0</v>
      </c>
      <c r="BI93" s="46">
        <v>0</v>
      </c>
      <c r="BJ93" s="47">
        <v>6.6583450000000002E-2</v>
      </c>
      <c r="BK93" s="42">
        <f t="shared" si="5"/>
        <v>2.4710595</v>
      </c>
    </row>
    <row r="94" spans="1:64">
      <c r="A94" s="17"/>
      <c r="B94" s="26" t="s">
        <v>178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8.9944960000000004E-2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8.7036199999999994E-2</v>
      </c>
      <c r="AW94" s="46">
        <v>7.7337009999999998E-2</v>
      </c>
      <c r="AX94" s="46">
        <v>0</v>
      </c>
      <c r="AY94" s="46">
        <v>0</v>
      </c>
      <c r="AZ94" s="47">
        <v>0.27773755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5.4222949999999999E-2</v>
      </c>
      <c r="BG94" s="46">
        <v>0</v>
      </c>
      <c r="BH94" s="46">
        <v>0</v>
      </c>
      <c r="BI94" s="46">
        <v>0</v>
      </c>
      <c r="BJ94" s="47">
        <v>0.19598899</v>
      </c>
      <c r="BK94" s="42">
        <f t="shared" si="5"/>
        <v>0.78226766000000003</v>
      </c>
    </row>
    <row r="95" spans="1:64">
      <c r="A95" s="17"/>
      <c r="B95" s="26" t="s">
        <v>179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1.028401E-2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3.8546749999999998E-2</v>
      </c>
      <c r="AC95" s="46">
        <v>0.35815430999999998</v>
      </c>
      <c r="AD95" s="46">
        <v>0</v>
      </c>
      <c r="AE95" s="46">
        <v>0</v>
      </c>
      <c r="AF95" s="47">
        <v>0.11919737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0.10445790000000001</v>
      </c>
      <c r="AW95" s="46">
        <v>0.36010236000000001</v>
      </c>
      <c r="AX95" s="46">
        <v>0</v>
      </c>
      <c r="AY95" s="46">
        <v>0</v>
      </c>
      <c r="AZ95" s="47">
        <v>0.27113461999999999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7.1191589999999999E-2</v>
      </c>
      <c r="BG95" s="46">
        <v>0</v>
      </c>
      <c r="BH95" s="46">
        <v>0</v>
      </c>
      <c r="BI95" s="46">
        <v>0</v>
      </c>
      <c r="BJ95" s="47">
        <v>0.14888514</v>
      </c>
      <c r="BK95" s="42">
        <f t="shared" si="5"/>
        <v>1.4819540499999999</v>
      </c>
    </row>
    <row r="96" spans="1:64" s="5" customFormat="1">
      <c r="A96" s="17"/>
      <c r="B96" s="27" t="s">
        <v>94</v>
      </c>
      <c r="C96" s="40">
        <f>SUM(C78:C95)</f>
        <v>0</v>
      </c>
      <c r="D96" s="40">
        <f t="shared" ref="D96:BJ96" si="6">SUM(D78:D95)</f>
        <v>0.87358946000000004</v>
      </c>
      <c r="E96" s="40">
        <f t="shared" si="6"/>
        <v>0</v>
      </c>
      <c r="F96" s="40">
        <f t="shared" si="6"/>
        <v>0</v>
      </c>
      <c r="G96" s="40">
        <f t="shared" si="6"/>
        <v>0</v>
      </c>
      <c r="H96" s="40">
        <f t="shared" si="6"/>
        <v>7.908596890000001</v>
      </c>
      <c r="I96" s="40">
        <f t="shared" si="6"/>
        <v>2337.7639971600001</v>
      </c>
      <c r="J96" s="40">
        <f t="shared" si="6"/>
        <v>149.03185883</v>
      </c>
      <c r="K96" s="40">
        <f t="shared" si="6"/>
        <v>0</v>
      </c>
      <c r="L96" s="40">
        <f t="shared" si="6"/>
        <v>435.82306829000004</v>
      </c>
      <c r="M96" s="40">
        <f t="shared" si="6"/>
        <v>0</v>
      </c>
      <c r="N96" s="40">
        <f t="shared" si="6"/>
        <v>0</v>
      </c>
      <c r="O96" s="40">
        <f t="shared" si="6"/>
        <v>0</v>
      </c>
      <c r="P96" s="40">
        <f t="shared" si="6"/>
        <v>0</v>
      </c>
      <c r="Q96" s="40">
        <f t="shared" si="6"/>
        <v>0</v>
      </c>
      <c r="R96" s="40">
        <f t="shared" si="6"/>
        <v>7.0418926700000002</v>
      </c>
      <c r="S96" s="40">
        <f t="shared" si="6"/>
        <v>270.03362877000001</v>
      </c>
      <c r="T96" s="40">
        <f t="shared" si="6"/>
        <v>13.649015309999999</v>
      </c>
      <c r="U96" s="40">
        <f t="shared" si="6"/>
        <v>0</v>
      </c>
      <c r="V96" s="40">
        <f t="shared" si="6"/>
        <v>24.92586305</v>
      </c>
      <c r="W96" s="40">
        <f t="shared" si="6"/>
        <v>0</v>
      </c>
      <c r="X96" s="40">
        <f t="shared" si="6"/>
        <v>0</v>
      </c>
      <c r="Y96" s="40">
        <f t="shared" si="6"/>
        <v>0</v>
      </c>
      <c r="Z96" s="40">
        <f t="shared" si="6"/>
        <v>0</v>
      </c>
      <c r="AA96" s="40">
        <f t="shared" si="6"/>
        <v>0</v>
      </c>
      <c r="AB96" s="40">
        <f t="shared" si="6"/>
        <v>19.762005330000001</v>
      </c>
      <c r="AC96" s="40">
        <f t="shared" si="6"/>
        <v>355.53606838000002</v>
      </c>
      <c r="AD96" s="40">
        <f t="shared" si="6"/>
        <v>0</v>
      </c>
      <c r="AE96" s="40">
        <f t="shared" si="6"/>
        <v>0</v>
      </c>
      <c r="AF96" s="40">
        <f t="shared" si="6"/>
        <v>682.47339611000018</v>
      </c>
      <c r="AG96" s="40">
        <f t="shared" si="6"/>
        <v>0</v>
      </c>
      <c r="AH96" s="40">
        <f t="shared" si="6"/>
        <v>0</v>
      </c>
      <c r="AI96" s="40">
        <f t="shared" si="6"/>
        <v>0</v>
      </c>
      <c r="AJ96" s="40">
        <f t="shared" si="6"/>
        <v>0</v>
      </c>
      <c r="AK96" s="40">
        <f t="shared" si="6"/>
        <v>0</v>
      </c>
      <c r="AL96" s="40">
        <f t="shared" si="6"/>
        <v>3.9497295000000001</v>
      </c>
      <c r="AM96" s="40">
        <f t="shared" si="6"/>
        <v>15.7193656</v>
      </c>
      <c r="AN96" s="40">
        <f t="shared" si="6"/>
        <v>0.69329035000000006</v>
      </c>
      <c r="AO96" s="40">
        <f t="shared" si="6"/>
        <v>0</v>
      </c>
      <c r="AP96" s="40">
        <f t="shared" si="6"/>
        <v>41.304965980000006</v>
      </c>
      <c r="AQ96" s="40">
        <f t="shared" si="6"/>
        <v>0</v>
      </c>
      <c r="AR96" s="40">
        <f t="shared" si="6"/>
        <v>2.70846337</v>
      </c>
      <c r="AS96" s="40">
        <f t="shared" si="6"/>
        <v>0</v>
      </c>
      <c r="AT96" s="40">
        <f t="shared" si="6"/>
        <v>0</v>
      </c>
      <c r="AU96" s="40">
        <f t="shared" si="6"/>
        <v>0</v>
      </c>
      <c r="AV96" s="40">
        <f t="shared" si="6"/>
        <v>194.99017195999994</v>
      </c>
      <c r="AW96" s="40">
        <f t="shared" si="6"/>
        <v>2939.5957541000002</v>
      </c>
      <c r="AX96" s="40">
        <f t="shared" si="6"/>
        <v>16.418934520000001</v>
      </c>
      <c r="AY96" s="40">
        <f t="shared" si="6"/>
        <v>813.72413686000004</v>
      </c>
      <c r="AZ96" s="40">
        <f t="shared" si="6"/>
        <v>1905.1190051200001</v>
      </c>
      <c r="BA96" s="40">
        <f t="shared" si="6"/>
        <v>0</v>
      </c>
      <c r="BB96" s="40">
        <f t="shared" si="6"/>
        <v>0</v>
      </c>
      <c r="BC96" s="40">
        <f t="shared" si="6"/>
        <v>0</v>
      </c>
      <c r="BD96" s="40">
        <f t="shared" si="6"/>
        <v>0</v>
      </c>
      <c r="BE96" s="40">
        <f t="shared" si="6"/>
        <v>0</v>
      </c>
      <c r="BF96" s="40">
        <f t="shared" si="6"/>
        <v>84.206048349999989</v>
      </c>
      <c r="BG96" s="40">
        <f t="shared" si="6"/>
        <v>226.07055445</v>
      </c>
      <c r="BH96" s="40">
        <f t="shared" si="6"/>
        <v>37.111890599999995</v>
      </c>
      <c r="BI96" s="40">
        <f t="shared" si="6"/>
        <v>0</v>
      </c>
      <c r="BJ96" s="40">
        <f t="shared" si="6"/>
        <v>315.97227923000003</v>
      </c>
      <c r="BK96" s="40">
        <f>SUM(BK78:BK95)</f>
        <v>10902.40757024</v>
      </c>
      <c r="BL96" s="57"/>
    </row>
    <row r="97" spans="1:63" s="50" customFormat="1" ht="25.5">
      <c r="A97" s="49"/>
      <c r="B97" s="27" t="s">
        <v>84</v>
      </c>
      <c r="C97" s="40">
        <f t="shared" ref="C97:AH97" si="7">C96+C76+C70+C13+C10</f>
        <v>0</v>
      </c>
      <c r="D97" s="40">
        <f t="shared" si="7"/>
        <v>427.58544210999997</v>
      </c>
      <c r="E97" s="40">
        <f t="shared" si="7"/>
        <v>264.53446694000002</v>
      </c>
      <c r="F97" s="40">
        <f t="shared" si="7"/>
        <v>0</v>
      </c>
      <c r="G97" s="40">
        <f t="shared" si="7"/>
        <v>0</v>
      </c>
      <c r="H97" s="40">
        <f t="shared" si="7"/>
        <v>19.931262050000001</v>
      </c>
      <c r="I97" s="40">
        <f t="shared" si="7"/>
        <v>9606.9175755300002</v>
      </c>
      <c r="J97" s="40">
        <f t="shared" si="7"/>
        <v>1266.4905972299998</v>
      </c>
      <c r="K97" s="40">
        <f t="shared" si="7"/>
        <v>26.927454640000001</v>
      </c>
      <c r="L97" s="40">
        <f t="shared" si="7"/>
        <v>728.33027390999996</v>
      </c>
      <c r="M97" s="40">
        <f t="shared" si="7"/>
        <v>0</v>
      </c>
      <c r="N97" s="40">
        <f t="shared" si="7"/>
        <v>0</v>
      </c>
      <c r="O97" s="40">
        <f t="shared" si="7"/>
        <v>0</v>
      </c>
      <c r="P97" s="40">
        <f t="shared" si="7"/>
        <v>0</v>
      </c>
      <c r="Q97" s="40">
        <f t="shared" si="7"/>
        <v>0</v>
      </c>
      <c r="R97" s="40">
        <f t="shared" si="7"/>
        <v>12.975592080000002</v>
      </c>
      <c r="S97" s="40">
        <f t="shared" si="7"/>
        <v>1008.02495617</v>
      </c>
      <c r="T97" s="40">
        <f t="shared" si="7"/>
        <v>104.75816247</v>
      </c>
      <c r="U97" s="40">
        <f t="shared" si="7"/>
        <v>0</v>
      </c>
      <c r="V97" s="40">
        <f t="shared" si="7"/>
        <v>65.646358300000003</v>
      </c>
      <c r="W97" s="40">
        <f t="shared" si="7"/>
        <v>0</v>
      </c>
      <c r="X97" s="40">
        <f t="shared" si="7"/>
        <v>96.67453768</v>
      </c>
      <c r="Y97" s="40">
        <f t="shared" si="7"/>
        <v>0</v>
      </c>
      <c r="Z97" s="40">
        <f t="shared" si="7"/>
        <v>0</v>
      </c>
      <c r="AA97" s="40">
        <f t="shared" si="7"/>
        <v>0</v>
      </c>
      <c r="AB97" s="40">
        <f t="shared" si="7"/>
        <v>37.793811890000001</v>
      </c>
      <c r="AC97" s="40">
        <f t="shared" si="7"/>
        <v>1104.03859655</v>
      </c>
      <c r="AD97" s="40">
        <f t="shared" si="7"/>
        <v>0</v>
      </c>
      <c r="AE97" s="40">
        <f t="shared" si="7"/>
        <v>0</v>
      </c>
      <c r="AF97" s="40">
        <f t="shared" si="7"/>
        <v>1546.4025603100004</v>
      </c>
      <c r="AG97" s="40">
        <f t="shared" si="7"/>
        <v>0</v>
      </c>
      <c r="AH97" s="40">
        <f t="shared" si="7"/>
        <v>0</v>
      </c>
      <c r="AI97" s="40">
        <f t="shared" ref="AI97:BK97" si="8">AI96+AI76+AI70+AI13+AI10</f>
        <v>0</v>
      </c>
      <c r="AJ97" s="40">
        <f t="shared" si="8"/>
        <v>0</v>
      </c>
      <c r="AK97" s="40">
        <f t="shared" si="8"/>
        <v>0</v>
      </c>
      <c r="AL97" s="40">
        <f t="shared" si="8"/>
        <v>8.2819345099999992</v>
      </c>
      <c r="AM97" s="40">
        <f t="shared" si="8"/>
        <v>76.053616969999993</v>
      </c>
      <c r="AN97" s="40">
        <f t="shared" si="8"/>
        <v>0.69329035000000006</v>
      </c>
      <c r="AO97" s="40">
        <f t="shared" si="8"/>
        <v>0</v>
      </c>
      <c r="AP97" s="40">
        <f t="shared" si="8"/>
        <v>89.975890609999993</v>
      </c>
      <c r="AQ97" s="40">
        <f t="shared" si="8"/>
        <v>0</v>
      </c>
      <c r="AR97" s="40">
        <f t="shared" si="8"/>
        <v>69.844668650000003</v>
      </c>
      <c r="AS97" s="40">
        <f t="shared" si="8"/>
        <v>0</v>
      </c>
      <c r="AT97" s="40">
        <f t="shared" si="8"/>
        <v>0</v>
      </c>
      <c r="AU97" s="40">
        <f t="shared" si="8"/>
        <v>0</v>
      </c>
      <c r="AV97" s="40">
        <f t="shared" si="8"/>
        <v>293.70692968999992</v>
      </c>
      <c r="AW97" s="40">
        <f t="shared" si="8"/>
        <v>8216.2033099600012</v>
      </c>
      <c r="AX97" s="40">
        <f t="shared" si="8"/>
        <v>242.869168</v>
      </c>
      <c r="AY97" s="40">
        <f t="shared" si="8"/>
        <v>929.56738960000007</v>
      </c>
      <c r="AZ97" s="40">
        <f t="shared" si="8"/>
        <v>3675.1253608799998</v>
      </c>
      <c r="BA97" s="40">
        <f t="shared" si="8"/>
        <v>0</v>
      </c>
      <c r="BB97" s="40">
        <f t="shared" si="8"/>
        <v>0</v>
      </c>
      <c r="BC97" s="40">
        <f t="shared" si="8"/>
        <v>0</v>
      </c>
      <c r="BD97" s="40">
        <f t="shared" si="8"/>
        <v>0</v>
      </c>
      <c r="BE97" s="40">
        <f t="shared" si="8"/>
        <v>0</v>
      </c>
      <c r="BF97" s="40">
        <f t="shared" si="8"/>
        <v>116.75626656999999</v>
      </c>
      <c r="BG97" s="40">
        <f t="shared" si="8"/>
        <v>615.10876760999997</v>
      </c>
      <c r="BH97" s="40">
        <f t="shared" si="8"/>
        <v>61.718353469999997</v>
      </c>
      <c r="BI97" s="40">
        <f t="shared" si="8"/>
        <v>0</v>
      </c>
      <c r="BJ97" s="40">
        <f t="shared" si="8"/>
        <v>448.88391317000003</v>
      </c>
      <c r="BK97" s="40">
        <f t="shared" si="8"/>
        <v>31161.820507900004</v>
      </c>
    </row>
    <row r="98" spans="1:63" ht="3.75" customHeight="1">
      <c r="A98" s="17"/>
      <c r="B98" s="28"/>
      <c r="C98" s="72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4"/>
    </row>
    <row r="99" spans="1:63" ht="25.5">
      <c r="A99" s="17" t="s">
        <v>1</v>
      </c>
      <c r="B99" s="24" t="s">
        <v>7</v>
      </c>
      <c r="C99" s="72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4"/>
    </row>
    <row r="100" spans="1:63" s="5" customFormat="1">
      <c r="A100" s="17" t="s">
        <v>80</v>
      </c>
      <c r="B100" s="25" t="s">
        <v>2</v>
      </c>
      <c r="C100" s="7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1"/>
    </row>
    <row r="101" spans="1:63" s="5" customFormat="1">
      <c r="A101" s="17"/>
      <c r="B101" s="26" t="s">
        <v>153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1.1140925500000001</v>
      </c>
      <c r="I101" s="52">
        <v>0</v>
      </c>
      <c r="J101" s="52">
        <v>0</v>
      </c>
      <c r="K101" s="52">
        <v>0</v>
      </c>
      <c r="L101" s="53">
        <v>1.6229599999999999E-3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0.79255814000000002</v>
      </c>
      <c r="S101" s="52">
        <v>0</v>
      </c>
      <c r="T101" s="52">
        <v>0</v>
      </c>
      <c r="U101" s="52">
        <v>0</v>
      </c>
      <c r="V101" s="53">
        <v>4.8296600000000004E-3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15.49498721</v>
      </c>
      <c r="AC101" s="43">
        <v>5.1205499999999998E-3</v>
      </c>
      <c r="AD101" s="43">
        <v>0</v>
      </c>
      <c r="AE101" s="43">
        <v>0</v>
      </c>
      <c r="AF101" s="44">
        <v>0.49359586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6.8382355700000002</v>
      </c>
      <c r="AM101" s="43">
        <v>2.5993329999999999E-2</v>
      </c>
      <c r="AN101" s="43">
        <v>0</v>
      </c>
      <c r="AO101" s="43">
        <v>0</v>
      </c>
      <c r="AP101" s="44">
        <v>0.95231246999999997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235.09316952</v>
      </c>
      <c r="AW101" s="43">
        <v>43.433556160000002</v>
      </c>
      <c r="AX101" s="43">
        <v>0</v>
      </c>
      <c r="AY101" s="43">
        <v>0</v>
      </c>
      <c r="AZ101" s="44">
        <v>38.09782362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110.38172557</v>
      </c>
      <c r="BG101" s="43">
        <v>19.540394150000001</v>
      </c>
      <c r="BH101" s="43">
        <v>0</v>
      </c>
      <c r="BI101" s="43">
        <v>0</v>
      </c>
      <c r="BJ101" s="44">
        <v>2.5685241300000001</v>
      </c>
      <c r="BK101" s="42">
        <f>SUM(C101:BJ101)</f>
        <v>474.83854145000004</v>
      </c>
    </row>
    <row r="102" spans="1:63" s="5" customFormat="1">
      <c r="A102" s="17"/>
      <c r="B102" s="26" t="s">
        <v>89</v>
      </c>
      <c r="C102" s="40">
        <f>SUM(C101)</f>
        <v>0</v>
      </c>
      <c r="D102" s="40">
        <f t="shared" ref="D102:BK102" si="9">SUM(D101)</f>
        <v>0</v>
      </c>
      <c r="E102" s="40">
        <f t="shared" si="9"/>
        <v>0</v>
      </c>
      <c r="F102" s="40">
        <f t="shared" si="9"/>
        <v>0</v>
      </c>
      <c r="G102" s="40">
        <f t="shared" si="9"/>
        <v>0</v>
      </c>
      <c r="H102" s="40">
        <f t="shared" si="9"/>
        <v>1.1140925500000001</v>
      </c>
      <c r="I102" s="40">
        <f t="shared" si="9"/>
        <v>0</v>
      </c>
      <c r="J102" s="40">
        <f t="shared" si="9"/>
        <v>0</v>
      </c>
      <c r="K102" s="40">
        <f t="shared" si="9"/>
        <v>0</v>
      </c>
      <c r="L102" s="40">
        <f t="shared" si="9"/>
        <v>1.6229599999999999E-3</v>
      </c>
      <c r="M102" s="40">
        <f t="shared" si="9"/>
        <v>0</v>
      </c>
      <c r="N102" s="40">
        <f t="shared" si="9"/>
        <v>0</v>
      </c>
      <c r="O102" s="40">
        <f t="shared" si="9"/>
        <v>0</v>
      </c>
      <c r="P102" s="40">
        <f t="shared" si="9"/>
        <v>0</v>
      </c>
      <c r="Q102" s="40">
        <f t="shared" si="9"/>
        <v>0</v>
      </c>
      <c r="R102" s="40">
        <f t="shared" si="9"/>
        <v>0.79255814000000002</v>
      </c>
      <c r="S102" s="40">
        <f t="shared" si="9"/>
        <v>0</v>
      </c>
      <c r="T102" s="40">
        <f t="shared" si="9"/>
        <v>0</v>
      </c>
      <c r="U102" s="40">
        <f t="shared" si="9"/>
        <v>0</v>
      </c>
      <c r="V102" s="40">
        <f t="shared" si="9"/>
        <v>4.8296600000000004E-3</v>
      </c>
      <c r="W102" s="40">
        <f t="shared" si="9"/>
        <v>0</v>
      </c>
      <c r="X102" s="40">
        <f t="shared" si="9"/>
        <v>0</v>
      </c>
      <c r="Y102" s="40">
        <f t="shared" si="9"/>
        <v>0</v>
      </c>
      <c r="Z102" s="40">
        <f t="shared" si="9"/>
        <v>0</v>
      </c>
      <c r="AA102" s="40">
        <f t="shared" si="9"/>
        <v>0</v>
      </c>
      <c r="AB102" s="40">
        <f t="shared" si="9"/>
        <v>15.49498721</v>
      </c>
      <c r="AC102" s="40">
        <f t="shared" si="9"/>
        <v>5.1205499999999998E-3</v>
      </c>
      <c r="AD102" s="40">
        <f t="shared" si="9"/>
        <v>0</v>
      </c>
      <c r="AE102" s="40">
        <f t="shared" si="9"/>
        <v>0</v>
      </c>
      <c r="AF102" s="40">
        <f t="shared" si="9"/>
        <v>0.49359586</v>
      </c>
      <c r="AG102" s="40">
        <f t="shared" si="9"/>
        <v>0</v>
      </c>
      <c r="AH102" s="40">
        <f t="shared" si="9"/>
        <v>0</v>
      </c>
      <c r="AI102" s="40">
        <f t="shared" si="9"/>
        <v>0</v>
      </c>
      <c r="AJ102" s="40">
        <f t="shared" si="9"/>
        <v>0</v>
      </c>
      <c r="AK102" s="40">
        <f t="shared" si="9"/>
        <v>0</v>
      </c>
      <c r="AL102" s="40">
        <f t="shared" si="9"/>
        <v>6.8382355700000002</v>
      </c>
      <c r="AM102" s="40">
        <f t="shared" si="9"/>
        <v>2.5993329999999999E-2</v>
      </c>
      <c r="AN102" s="40">
        <f t="shared" si="9"/>
        <v>0</v>
      </c>
      <c r="AO102" s="40">
        <f t="shared" si="9"/>
        <v>0</v>
      </c>
      <c r="AP102" s="40">
        <f t="shared" si="9"/>
        <v>0.95231246999999997</v>
      </c>
      <c r="AQ102" s="40">
        <f t="shared" si="9"/>
        <v>0</v>
      </c>
      <c r="AR102" s="40">
        <f t="shared" si="9"/>
        <v>0</v>
      </c>
      <c r="AS102" s="40">
        <f t="shared" si="9"/>
        <v>0</v>
      </c>
      <c r="AT102" s="40">
        <f t="shared" si="9"/>
        <v>0</v>
      </c>
      <c r="AU102" s="40">
        <f t="shared" si="9"/>
        <v>0</v>
      </c>
      <c r="AV102" s="40">
        <f t="shared" si="9"/>
        <v>235.09316952</v>
      </c>
      <c r="AW102" s="40">
        <f t="shared" si="9"/>
        <v>43.433556160000002</v>
      </c>
      <c r="AX102" s="40">
        <f t="shared" si="9"/>
        <v>0</v>
      </c>
      <c r="AY102" s="40">
        <f t="shared" si="9"/>
        <v>0</v>
      </c>
      <c r="AZ102" s="40">
        <f t="shared" si="9"/>
        <v>38.09782362</v>
      </c>
      <c r="BA102" s="40">
        <f t="shared" si="9"/>
        <v>0</v>
      </c>
      <c r="BB102" s="40">
        <f t="shared" si="9"/>
        <v>0</v>
      </c>
      <c r="BC102" s="40">
        <f t="shared" si="9"/>
        <v>0</v>
      </c>
      <c r="BD102" s="40">
        <f t="shared" si="9"/>
        <v>0</v>
      </c>
      <c r="BE102" s="40">
        <f t="shared" si="9"/>
        <v>0</v>
      </c>
      <c r="BF102" s="40">
        <f t="shared" si="9"/>
        <v>110.38172557</v>
      </c>
      <c r="BG102" s="40">
        <f t="shared" si="9"/>
        <v>19.540394150000001</v>
      </c>
      <c r="BH102" s="40">
        <f t="shared" si="9"/>
        <v>0</v>
      </c>
      <c r="BI102" s="40">
        <f t="shared" si="9"/>
        <v>0</v>
      </c>
      <c r="BJ102" s="40">
        <f t="shared" si="9"/>
        <v>2.5685241300000001</v>
      </c>
      <c r="BK102" s="40">
        <f t="shared" si="9"/>
        <v>474.83854145000004</v>
      </c>
    </row>
    <row r="103" spans="1:63">
      <c r="A103" s="17" t="s">
        <v>81</v>
      </c>
      <c r="B103" s="25" t="s">
        <v>17</v>
      </c>
      <c r="C103" s="72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4"/>
    </row>
    <row r="104" spans="1:63">
      <c r="A104" s="17"/>
      <c r="B104" s="26" t="s">
        <v>188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3.9101611599999999</v>
      </c>
      <c r="I104" s="34">
        <v>1.101627E-2</v>
      </c>
      <c r="J104" s="34">
        <v>0.42064193999999999</v>
      </c>
      <c r="K104" s="34">
        <v>0</v>
      </c>
      <c r="L104" s="41">
        <v>0.99678542999999997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2.4649965599999999</v>
      </c>
      <c r="S104" s="34">
        <v>0</v>
      </c>
      <c r="T104" s="34">
        <v>0</v>
      </c>
      <c r="U104" s="34">
        <v>0</v>
      </c>
      <c r="V104" s="41">
        <v>0.32154238000000002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20.389699969999999</v>
      </c>
      <c r="AC104" s="34">
        <v>1.7930618</v>
      </c>
      <c r="AD104" s="34">
        <v>0</v>
      </c>
      <c r="AE104" s="34">
        <v>0</v>
      </c>
      <c r="AF104" s="41">
        <v>7.3598536799999996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6.4294885600000002</v>
      </c>
      <c r="AM104" s="34">
        <v>0.15801204999999999</v>
      </c>
      <c r="AN104" s="34">
        <v>0</v>
      </c>
      <c r="AO104" s="34">
        <v>0</v>
      </c>
      <c r="AP104" s="41">
        <v>0.38916942999999998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351.95838959999998</v>
      </c>
      <c r="AW104" s="34">
        <v>42.775665629999999</v>
      </c>
      <c r="AX104" s="34">
        <v>0</v>
      </c>
      <c r="AY104" s="34">
        <v>3.2543542599999999</v>
      </c>
      <c r="AZ104" s="41">
        <v>83.847190549999993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146.36276353</v>
      </c>
      <c r="BG104" s="34">
        <v>8.9522367500000009</v>
      </c>
      <c r="BH104" s="34">
        <v>4.4903200099999996</v>
      </c>
      <c r="BI104" s="34">
        <v>0</v>
      </c>
      <c r="BJ104" s="41">
        <v>16.9290223</v>
      </c>
      <c r="BK104" s="42">
        <f t="shared" ref="BK104:BK112" si="10">SUM(C104:BJ104)</f>
        <v>703.21437185999991</v>
      </c>
    </row>
    <row r="105" spans="1:63">
      <c r="A105" s="17"/>
      <c r="B105" s="26" t="s">
        <v>154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0.46689747999999998</v>
      </c>
      <c r="I105" s="46">
        <v>0</v>
      </c>
      <c r="J105" s="46">
        <v>0</v>
      </c>
      <c r="K105" s="46">
        <v>0</v>
      </c>
      <c r="L105" s="47">
        <v>1.2813093200000001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0.50752878000000001</v>
      </c>
      <c r="S105" s="46">
        <v>0</v>
      </c>
      <c r="T105" s="46">
        <v>0</v>
      </c>
      <c r="U105" s="46">
        <v>0</v>
      </c>
      <c r="V105" s="47">
        <v>0.20282079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6.4992138199999996</v>
      </c>
      <c r="AC105" s="46">
        <v>0.25538284999999999</v>
      </c>
      <c r="AD105" s="46">
        <v>0</v>
      </c>
      <c r="AE105" s="46">
        <v>0</v>
      </c>
      <c r="AF105" s="47">
        <v>0.20532682999999999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3.6350581499999999</v>
      </c>
      <c r="AM105" s="46">
        <v>2.9264464299999999</v>
      </c>
      <c r="AN105" s="46">
        <v>0</v>
      </c>
      <c r="AO105" s="46">
        <v>0</v>
      </c>
      <c r="AP105" s="47">
        <v>0.34004804999999999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39.278214679999998</v>
      </c>
      <c r="AW105" s="46">
        <v>6.4653645400000004</v>
      </c>
      <c r="AX105" s="46">
        <v>0</v>
      </c>
      <c r="AY105" s="46">
        <v>0</v>
      </c>
      <c r="AZ105" s="47">
        <v>27.188275640000001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23.781173630000001</v>
      </c>
      <c r="BG105" s="46">
        <v>6.6419205799999999</v>
      </c>
      <c r="BH105" s="46">
        <v>0</v>
      </c>
      <c r="BI105" s="46">
        <v>0</v>
      </c>
      <c r="BJ105" s="47">
        <v>7.0883789100000003</v>
      </c>
      <c r="BK105" s="42">
        <f t="shared" si="10"/>
        <v>126.76336048000002</v>
      </c>
    </row>
    <row r="106" spans="1:63">
      <c r="A106" s="17"/>
      <c r="B106" s="26" t="s">
        <v>155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0.53412263000000004</v>
      </c>
      <c r="I106" s="46">
        <v>0</v>
      </c>
      <c r="J106" s="46">
        <v>0</v>
      </c>
      <c r="K106" s="46">
        <v>0</v>
      </c>
      <c r="L106" s="47">
        <v>0.30499312000000001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0.94507319000000001</v>
      </c>
      <c r="S106" s="46">
        <v>2.5295500000000002E-3</v>
      </c>
      <c r="T106" s="46">
        <v>0</v>
      </c>
      <c r="U106" s="46">
        <v>0</v>
      </c>
      <c r="V106" s="47">
        <v>0.46780399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4.0487297299999998</v>
      </c>
      <c r="AC106" s="46">
        <v>1.3697704900000001</v>
      </c>
      <c r="AD106" s="46">
        <v>0</v>
      </c>
      <c r="AE106" s="46">
        <v>0</v>
      </c>
      <c r="AF106" s="47">
        <v>2.3108694500000002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2.11064622</v>
      </c>
      <c r="AM106" s="46">
        <v>5.0048889999999999E-2</v>
      </c>
      <c r="AN106" s="46">
        <v>0</v>
      </c>
      <c r="AO106" s="46">
        <v>0</v>
      </c>
      <c r="AP106" s="47">
        <v>2.0737390000000001E-2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65.141803690000003</v>
      </c>
      <c r="AW106" s="46">
        <v>41.661623210000002</v>
      </c>
      <c r="AX106" s="46">
        <v>0</v>
      </c>
      <c r="AY106" s="46">
        <v>0</v>
      </c>
      <c r="AZ106" s="47">
        <v>149.85636740000001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45.084962150000003</v>
      </c>
      <c r="BG106" s="46">
        <v>9.6130693399999991</v>
      </c>
      <c r="BH106" s="46">
        <v>0</v>
      </c>
      <c r="BI106" s="46">
        <v>0</v>
      </c>
      <c r="BJ106" s="47">
        <v>15.56268378</v>
      </c>
      <c r="BK106" s="42">
        <f t="shared" si="10"/>
        <v>339.08583422000004</v>
      </c>
    </row>
    <row r="107" spans="1:63">
      <c r="A107" s="17"/>
      <c r="B107" s="26" t="s">
        <v>189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4.2627622299999999</v>
      </c>
      <c r="I107" s="46">
        <v>374.36711586000001</v>
      </c>
      <c r="J107" s="46">
        <v>0</v>
      </c>
      <c r="K107" s="46">
        <v>0</v>
      </c>
      <c r="L107" s="47">
        <v>41.999681299999999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1.03781802</v>
      </c>
      <c r="S107" s="46">
        <v>17.337680880000001</v>
      </c>
      <c r="T107" s="46">
        <v>0</v>
      </c>
      <c r="U107" s="46">
        <v>0</v>
      </c>
      <c r="V107" s="47">
        <v>6.8981177200000001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1.6370457599999999</v>
      </c>
      <c r="AC107" s="46">
        <v>164.00688563</v>
      </c>
      <c r="AD107" s="46">
        <v>0</v>
      </c>
      <c r="AE107" s="46">
        <v>0</v>
      </c>
      <c r="AF107" s="47">
        <v>131.03258015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0.39374888000000002</v>
      </c>
      <c r="AM107" s="46">
        <v>30.125263709999999</v>
      </c>
      <c r="AN107" s="46">
        <v>0</v>
      </c>
      <c r="AO107" s="46">
        <v>0</v>
      </c>
      <c r="AP107" s="47">
        <v>9.1946777900000001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45.160365589999998</v>
      </c>
      <c r="AW107" s="46">
        <v>470.02632684000002</v>
      </c>
      <c r="AX107" s="46">
        <v>0</v>
      </c>
      <c r="AY107" s="46">
        <v>0</v>
      </c>
      <c r="AZ107" s="47">
        <v>833.15282373000002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9.6957024900000004</v>
      </c>
      <c r="BG107" s="46">
        <v>44.0637823</v>
      </c>
      <c r="BH107" s="46">
        <v>0</v>
      </c>
      <c r="BI107" s="46">
        <v>0</v>
      </c>
      <c r="BJ107" s="47">
        <v>69.764262070000001</v>
      </c>
      <c r="BK107" s="42">
        <f t="shared" si="10"/>
        <v>2254.1566409499997</v>
      </c>
    </row>
    <row r="108" spans="1:63">
      <c r="A108" s="17"/>
      <c r="B108" s="26" t="s">
        <v>198</v>
      </c>
      <c r="C108" s="39">
        <v>0</v>
      </c>
      <c r="D108" s="46">
        <v>0.51379774</v>
      </c>
      <c r="E108" s="46">
        <v>0</v>
      </c>
      <c r="F108" s="46">
        <v>0</v>
      </c>
      <c r="G108" s="47">
        <v>0</v>
      </c>
      <c r="H108" s="39">
        <v>0.52863198</v>
      </c>
      <c r="I108" s="46">
        <v>3.5172080299999999</v>
      </c>
      <c r="J108" s="46">
        <v>0</v>
      </c>
      <c r="K108" s="46">
        <v>0</v>
      </c>
      <c r="L108" s="47">
        <v>2.9658550400000001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0.48754679000000001</v>
      </c>
      <c r="S108" s="46">
        <v>1.0276000000000001</v>
      </c>
      <c r="T108" s="46">
        <v>0</v>
      </c>
      <c r="U108" s="46">
        <v>0</v>
      </c>
      <c r="V108" s="47">
        <v>0.74102988999999997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2.35397853</v>
      </c>
      <c r="AC108" s="46">
        <v>10.84185628</v>
      </c>
      <c r="AD108" s="46">
        <v>0</v>
      </c>
      <c r="AE108" s="46">
        <v>0</v>
      </c>
      <c r="AF108" s="47">
        <v>49.17399108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0.74287006</v>
      </c>
      <c r="AM108" s="46">
        <v>1.4184239599999999</v>
      </c>
      <c r="AN108" s="46">
        <v>0</v>
      </c>
      <c r="AO108" s="46">
        <v>0</v>
      </c>
      <c r="AP108" s="47">
        <v>3.9330720499999998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15.41102487</v>
      </c>
      <c r="AW108" s="46">
        <v>44.117110959999998</v>
      </c>
      <c r="AX108" s="46">
        <v>0</v>
      </c>
      <c r="AY108" s="46">
        <v>0</v>
      </c>
      <c r="AZ108" s="47">
        <v>199.99466308999999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7.1259218500000001</v>
      </c>
      <c r="BG108" s="46">
        <v>3.25358569</v>
      </c>
      <c r="BH108" s="46">
        <v>0.25888278999999997</v>
      </c>
      <c r="BI108" s="46">
        <v>0</v>
      </c>
      <c r="BJ108" s="47">
        <v>6.5555385499999996</v>
      </c>
      <c r="BK108" s="42">
        <f t="shared" si="10"/>
        <v>354.96258922999999</v>
      </c>
    </row>
    <row r="109" spans="1:63">
      <c r="A109" s="17"/>
      <c r="B109" s="26" t="s">
        <v>156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8.7363350000000006E-2</v>
      </c>
      <c r="I109" s="46">
        <v>0</v>
      </c>
      <c r="J109" s="46">
        <v>0</v>
      </c>
      <c r="K109" s="46">
        <v>0</v>
      </c>
      <c r="L109" s="47">
        <v>0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7.1720480000000003E-2</v>
      </c>
      <c r="S109" s="46">
        <v>0</v>
      </c>
      <c r="T109" s="46">
        <v>0</v>
      </c>
      <c r="U109" s="46">
        <v>0</v>
      </c>
      <c r="V109" s="47">
        <v>9.4640000000000002E-3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3.3959739</v>
      </c>
      <c r="AC109" s="46">
        <v>1.5442631099999999</v>
      </c>
      <c r="AD109" s="46">
        <v>0</v>
      </c>
      <c r="AE109" s="46">
        <v>0</v>
      </c>
      <c r="AF109" s="47">
        <v>3.4503336199999999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1.81757861</v>
      </c>
      <c r="AM109" s="46">
        <v>1.2605489000000001</v>
      </c>
      <c r="AN109" s="46">
        <v>0</v>
      </c>
      <c r="AO109" s="46">
        <v>0</v>
      </c>
      <c r="AP109" s="47">
        <v>0.24941342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13.483724369999999</v>
      </c>
      <c r="AW109" s="46">
        <v>2.1073841999999998</v>
      </c>
      <c r="AX109" s="46">
        <v>0</v>
      </c>
      <c r="AY109" s="46">
        <v>0</v>
      </c>
      <c r="AZ109" s="47">
        <v>1.77475976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10.542514260000001</v>
      </c>
      <c r="BG109" s="46">
        <v>0.41133269</v>
      </c>
      <c r="BH109" s="46">
        <v>0</v>
      </c>
      <c r="BI109" s="46">
        <v>0</v>
      </c>
      <c r="BJ109" s="47">
        <v>7.0165710000000006E-2</v>
      </c>
      <c r="BK109" s="42">
        <f t="shared" si="10"/>
        <v>40.276540379999993</v>
      </c>
    </row>
    <row r="110" spans="1:63">
      <c r="A110" s="17"/>
      <c r="B110" s="26" t="s">
        <v>190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1.45815355</v>
      </c>
      <c r="I110" s="46">
        <v>0.16177775</v>
      </c>
      <c r="J110" s="46">
        <v>0</v>
      </c>
      <c r="K110" s="46">
        <v>0</v>
      </c>
      <c r="L110" s="47">
        <v>1.16661697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1.58702151</v>
      </c>
      <c r="S110" s="46">
        <v>0</v>
      </c>
      <c r="T110" s="46">
        <v>0</v>
      </c>
      <c r="U110" s="46">
        <v>0</v>
      </c>
      <c r="V110" s="47">
        <v>0.34739100000000001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11.5396927</v>
      </c>
      <c r="AC110" s="46">
        <v>0.55071031999999998</v>
      </c>
      <c r="AD110" s="46">
        <v>0</v>
      </c>
      <c r="AE110" s="46">
        <v>0</v>
      </c>
      <c r="AF110" s="47">
        <v>13.81969874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4.2223376500000001</v>
      </c>
      <c r="AM110" s="46">
        <v>2.6781849700000002</v>
      </c>
      <c r="AN110" s="46">
        <v>0</v>
      </c>
      <c r="AO110" s="46">
        <v>0</v>
      </c>
      <c r="AP110" s="47">
        <v>1.87093669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115.38311733</v>
      </c>
      <c r="AW110" s="46">
        <v>28.194959040000001</v>
      </c>
      <c r="AX110" s="46">
        <v>0</v>
      </c>
      <c r="AY110" s="46">
        <v>0</v>
      </c>
      <c r="AZ110" s="47">
        <v>67.755732760000001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64.994386779999999</v>
      </c>
      <c r="BG110" s="46">
        <v>9.1797277299999998</v>
      </c>
      <c r="BH110" s="46">
        <v>0</v>
      </c>
      <c r="BI110" s="46">
        <v>0</v>
      </c>
      <c r="BJ110" s="47">
        <v>17.478039519999999</v>
      </c>
      <c r="BK110" s="42">
        <f t="shared" si="10"/>
        <v>342.38848501000001</v>
      </c>
    </row>
    <row r="111" spans="1:63">
      <c r="A111" s="17"/>
      <c r="B111" s="26" t="s">
        <v>191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3.2595211599999998</v>
      </c>
      <c r="I111" s="46">
        <v>7.6346399999999998E-3</v>
      </c>
      <c r="J111" s="46">
        <v>0</v>
      </c>
      <c r="K111" s="46">
        <v>0</v>
      </c>
      <c r="L111" s="47">
        <v>2.13085996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2.1437931799999999</v>
      </c>
      <c r="S111" s="46">
        <v>0</v>
      </c>
      <c r="T111" s="46">
        <v>0</v>
      </c>
      <c r="U111" s="46">
        <v>0</v>
      </c>
      <c r="V111" s="47">
        <v>8.0857109999999996E-2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23.249897579999999</v>
      </c>
      <c r="AC111" s="46">
        <v>1.0998283200000001</v>
      </c>
      <c r="AD111" s="46">
        <v>0</v>
      </c>
      <c r="AE111" s="46">
        <v>3.8703759999999997E-2</v>
      </c>
      <c r="AF111" s="47">
        <v>12.78403644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7.8308558899999996</v>
      </c>
      <c r="AM111" s="46">
        <v>0.15097582000000001</v>
      </c>
      <c r="AN111" s="46">
        <v>0</v>
      </c>
      <c r="AO111" s="46">
        <v>0</v>
      </c>
      <c r="AP111" s="47">
        <v>0.39171138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332.12742751000002</v>
      </c>
      <c r="AW111" s="46">
        <v>33.19556669</v>
      </c>
      <c r="AX111" s="46">
        <v>0</v>
      </c>
      <c r="AY111" s="46">
        <v>2.67588202</v>
      </c>
      <c r="AZ111" s="47">
        <v>54.668972609999997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150.33613993</v>
      </c>
      <c r="BG111" s="46">
        <v>1.7457181100000001</v>
      </c>
      <c r="BH111" s="46">
        <v>5.8655440099999998</v>
      </c>
      <c r="BI111" s="46">
        <v>0</v>
      </c>
      <c r="BJ111" s="47">
        <v>6.0031456399999996</v>
      </c>
      <c r="BK111" s="42">
        <f t="shared" si="10"/>
        <v>639.78707176000012</v>
      </c>
    </row>
    <row r="112" spans="1:63">
      <c r="A112" s="17"/>
      <c r="B112" s="26" t="s">
        <v>157</v>
      </c>
      <c r="C112" s="39">
        <v>0</v>
      </c>
      <c r="D112" s="46">
        <v>0</v>
      </c>
      <c r="E112" s="46">
        <v>0</v>
      </c>
      <c r="F112" s="46">
        <v>0</v>
      </c>
      <c r="G112" s="47">
        <v>0</v>
      </c>
      <c r="H112" s="39">
        <v>2.58182723</v>
      </c>
      <c r="I112" s="46">
        <v>9.7386165899999995</v>
      </c>
      <c r="J112" s="46">
        <v>0.114178</v>
      </c>
      <c r="K112" s="46">
        <v>0</v>
      </c>
      <c r="L112" s="47">
        <v>5.6118173899999997</v>
      </c>
      <c r="M112" s="39">
        <v>0</v>
      </c>
      <c r="N112" s="46">
        <v>0</v>
      </c>
      <c r="O112" s="46">
        <v>0</v>
      </c>
      <c r="P112" s="46">
        <v>0</v>
      </c>
      <c r="Q112" s="47">
        <v>0</v>
      </c>
      <c r="R112" s="39">
        <v>2.75737568</v>
      </c>
      <c r="S112" s="46">
        <v>1.5995184899999999</v>
      </c>
      <c r="T112" s="46">
        <v>0</v>
      </c>
      <c r="U112" s="46">
        <v>0</v>
      </c>
      <c r="V112" s="47">
        <v>1.63648181</v>
      </c>
      <c r="W112" s="39">
        <v>0</v>
      </c>
      <c r="X112" s="46">
        <v>0</v>
      </c>
      <c r="Y112" s="46">
        <v>0</v>
      </c>
      <c r="Z112" s="46">
        <v>0</v>
      </c>
      <c r="AA112" s="47">
        <v>0</v>
      </c>
      <c r="AB112" s="39">
        <v>36.65528218</v>
      </c>
      <c r="AC112" s="46">
        <v>97.069375390000005</v>
      </c>
      <c r="AD112" s="46">
        <v>0</v>
      </c>
      <c r="AE112" s="46">
        <v>0</v>
      </c>
      <c r="AF112" s="47">
        <v>157.92237391</v>
      </c>
      <c r="AG112" s="39">
        <v>0</v>
      </c>
      <c r="AH112" s="46">
        <v>0</v>
      </c>
      <c r="AI112" s="46">
        <v>0</v>
      </c>
      <c r="AJ112" s="46">
        <v>0</v>
      </c>
      <c r="AK112" s="47">
        <v>0</v>
      </c>
      <c r="AL112" s="39">
        <v>17.610035459999999</v>
      </c>
      <c r="AM112" s="46">
        <v>4.2620179199999999</v>
      </c>
      <c r="AN112" s="46">
        <v>0</v>
      </c>
      <c r="AO112" s="46">
        <v>0</v>
      </c>
      <c r="AP112" s="47">
        <v>8.6833117699999995</v>
      </c>
      <c r="AQ112" s="39">
        <v>0</v>
      </c>
      <c r="AR112" s="46">
        <v>0</v>
      </c>
      <c r="AS112" s="46">
        <v>0</v>
      </c>
      <c r="AT112" s="46">
        <v>0</v>
      </c>
      <c r="AU112" s="47">
        <v>0</v>
      </c>
      <c r="AV112" s="39">
        <v>266.51757007999998</v>
      </c>
      <c r="AW112" s="46">
        <v>83.257685339999995</v>
      </c>
      <c r="AX112" s="46">
        <v>0</v>
      </c>
      <c r="AY112" s="46">
        <v>12.74370212</v>
      </c>
      <c r="AZ112" s="47">
        <v>441.47221561999999</v>
      </c>
      <c r="BA112" s="39">
        <v>0</v>
      </c>
      <c r="BB112" s="46">
        <v>0</v>
      </c>
      <c r="BC112" s="46">
        <v>0</v>
      </c>
      <c r="BD112" s="46">
        <v>0</v>
      </c>
      <c r="BE112" s="47">
        <v>0</v>
      </c>
      <c r="BF112" s="39">
        <v>189.41062513</v>
      </c>
      <c r="BG112" s="46">
        <v>30.95947997</v>
      </c>
      <c r="BH112" s="46">
        <v>0</v>
      </c>
      <c r="BI112" s="46">
        <v>0</v>
      </c>
      <c r="BJ112" s="47">
        <v>94.778343309999997</v>
      </c>
      <c r="BK112" s="42">
        <f t="shared" si="10"/>
        <v>1465.3818333900001</v>
      </c>
    </row>
    <row r="113" spans="1:63" s="5" customFormat="1">
      <c r="A113" s="17"/>
      <c r="B113" s="27" t="s">
        <v>90</v>
      </c>
      <c r="C113" s="40">
        <f>SUM(C104:C112)</f>
        <v>0</v>
      </c>
      <c r="D113" s="40">
        <f t="shared" ref="D113:BJ113" si="11">SUM(D104:D112)</f>
        <v>0.51379774</v>
      </c>
      <c r="E113" s="40">
        <f t="shared" si="11"/>
        <v>0</v>
      </c>
      <c r="F113" s="40">
        <f t="shared" si="11"/>
        <v>0</v>
      </c>
      <c r="G113" s="40">
        <f t="shared" si="11"/>
        <v>0</v>
      </c>
      <c r="H113" s="40">
        <f t="shared" si="11"/>
        <v>17.089440770000003</v>
      </c>
      <c r="I113" s="40">
        <f t="shared" si="11"/>
        <v>387.80336914000003</v>
      </c>
      <c r="J113" s="40">
        <f t="shared" si="11"/>
        <v>0.53481993999999999</v>
      </c>
      <c r="K113" s="40">
        <f t="shared" si="11"/>
        <v>0</v>
      </c>
      <c r="L113" s="40">
        <f t="shared" si="11"/>
        <v>56.457918530000001</v>
      </c>
      <c r="M113" s="40">
        <f t="shared" si="11"/>
        <v>0</v>
      </c>
      <c r="N113" s="40">
        <f t="shared" si="11"/>
        <v>0</v>
      </c>
      <c r="O113" s="40">
        <f t="shared" si="11"/>
        <v>0</v>
      </c>
      <c r="P113" s="40">
        <f t="shared" si="11"/>
        <v>0</v>
      </c>
      <c r="Q113" s="40">
        <f t="shared" si="11"/>
        <v>0</v>
      </c>
      <c r="R113" s="40">
        <f t="shared" si="11"/>
        <v>12.00287419</v>
      </c>
      <c r="S113" s="40">
        <f t="shared" si="11"/>
        <v>19.96732892</v>
      </c>
      <c r="T113" s="40">
        <f t="shared" si="11"/>
        <v>0</v>
      </c>
      <c r="U113" s="40">
        <f t="shared" si="11"/>
        <v>0</v>
      </c>
      <c r="V113" s="40">
        <f t="shared" si="11"/>
        <v>10.705508689999998</v>
      </c>
      <c r="W113" s="40">
        <f t="shared" si="11"/>
        <v>0</v>
      </c>
      <c r="X113" s="40">
        <f t="shared" si="11"/>
        <v>0</v>
      </c>
      <c r="Y113" s="40">
        <f t="shared" si="11"/>
        <v>0</v>
      </c>
      <c r="Z113" s="40">
        <f t="shared" si="11"/>
        <v>0</v>
      </c>
      <c r="AA113" s="40">
        <f t="shared" si="11"/>
        <v>0</v>
      </c>
      <c r="AB113" s="40">
        <f t="shared" si="11"/>
        <v>109.76951416999999</v>
      </c>
      <c r="AC113" s="40">
        <f t="shared" si="11"/>
        <v>278.53113418999999</v>
      </c>
      <c r="AD113" s="40">
        <f t="shared" si="11"/>
        <v>0</v>
      </c>
      <c r="AE113" s="40">
        <f t="shared" si="11"/>
        <v>3.8703759999999997E-2</v>
      </c>
      <c r="AF113" s="40">
        <f t="shared" si="11"/>
        <v>378.05906390000001</v>
      </c>
      <c r="AG113" s="40">
        <f t="shared" si="11"/>
        <v>0</v>
      </c>
      <c r="AH113" s="40">
        <f t="shared" si="11"/>
        <v>0</v>
      </c>
      <c r="AI113" s="40">
        <f t="shared" si="11"/>
        <v>0</v>
      </c>
      <c r="AJ113" s="40">
        <f t="shared" si="11"/>
        <v>0</v>
      </c>
      <c r="AK113" s="40">
        <f t="shared" si="11"/>
        <v>0</v>
      </c>
      <c r="AL113" s="40">
        <f t="shared" si="11"/>
        <v>44.792619479999999</v>
      </c>
      <c r="AM113" s="40">
        <f t="shared" si="11"/>
        <v>43.029922649999996</v>
      </c>
      <c r="AN113" s="40">
        <f t="shared" si="11"/>
        <v>0</v>
      </c>
      <c r="AO113" s="40">
        <f t="shared" si="11"/>
        <v>0</v>
      </c>
      <c r="AP113" s="40">
        <f t="shared" si="11"/>
        <v>25.07307797</v>
      </c>
      <c r="AQ113" s="40">
        <f t="shared" si="11"/>
        <v>0</v>
      </c>
      <c r="AR113" s="40">
        <f t="shared" si="11"/>
        <v>0</v>
      </c>
      <c r="AS113" s="40">
        <f t="shared" si="11"/>
        <v>0</v>
      </c>
      <c r="AT113" s="40">
        <f t="shared" si="11"/>
        <v>0</v>
      </c>
      <c r="AU113" s="40">
        <f t="shared" si="11"/>
        <v>0</v>
      </c>
      <c r="AV113" s="40">
        <f t="shared" si="11"/>
        <v>1244.46163772</v>
      </c>
      <c r="AW113" s="40">
        <f t="shared" si="11"/>
        <v>751.80168644999992</v>
      </c>
      <c r="AX113" s="40">
        <f t="shared" si="11"/>
        <v>0</v>
      </c>
      <c r="AY113" s="40">
        <f t="shared" si="11"/>
        <v>18.673938400000001</v>
      </c>
      <c r="AZ113" s="40">
        <f t="shared" si="11"/>
        <v>1859.7110011600003</v>
      </c>
      <c r="BA113" s="40">
        <f t="shared" si="11"/>
        <v>0</v>
      </c>
      <c r="BB113" s="40">
        <f t="shared" si="11"/>
        <v>0</v>
      </c>
      <c r="BC113" s="40">
        <f t="shared" si="11"/>
        <v>0</v>
      </c>
      <c r="BD113" s="40">
        <f t="shared" si="11"/>
        <v>0</v>
      </c>
      <c r="BE113" s="40">
        <f t="shared" si="11"/>
        <v>0</v>
      </c>
      <c r="BF113" s="40">
        <f t="shared" si="11"/>
        <v>647.33418974999995</v>
      </c>
      <c r="BG113" s="40">
        <f t="shared" si="11"/>
        <v>114.82085315999998</v>
      </c>
      <c r="BH113" s="40">
        <f t="shared" si="11"/>
        <v>10.61474681</v>
      </c>
      <c r="BI113" s="40">
        <f t="shared" si="11"/>
        <v>0</v>
      </c>
      <c r="BJ113" s="40">
        <f t="shared" si="11"/>
        <v>234.22957978999997</v>
      </c>
      <c r="BK113" s="40">
        <f>SUM(BK104:BK112)</f>
        <v>6266.016727279999</v>
      </c>
    </row>
    <row r="114" spans="1:63" s="5" customFormat="1">
      <c r="A114" s="17"/>
      <c r="B114" s="27" t="s">
        <v>88</v>
      </c>
      <c r="C114" s="40">
        <f t="shared" ref="C114:BJ114" si="12">C113+C102</f>
        <v>0</v>
      </c>
      <c r="D114" s="40">
        <f t="shared" si="12"/>
        <v>0.51379774</v>
      </c>
      <c r="E114" s="40">
        <f t="shared" si="12"/>
        <v>0</v>
      </c>
      <c r="F114" s="40">
        <f t="shared" si="12"/>
        <v>0</v>
      </c>
      <c r="G114" s="40">
        <f t="shared" si="12"/>
        <v>0</v>
      </c>
      <c r="H114" s="40">
        <f t="shared" si="12"/>
        <v>18.203533320000002</v>
      </c>
      <c r="I114" s="40">
        <f t="shared" si="12"/>
        <v>387.80336914000003</v>
      </c>
      <c r="J114" s="40">
        <f t="shared" si="12"/>
        <v>0.53481993999999999</v>
      </c>
      <c r="K114" s="40">
        <f t="shared" si="12"/>
        <v>0</v>
      </c>
      <c r="L114" s="40">
        <f t="shared" si="12"/>
        <v>56.459541489999999</v>
      </c>
      <c r="M114" s="40">
        <f t="shared" si="12"/>
        <v>0</v>
      </c>
      <c r="N114" s="40">
        <f t="shared" si="12"/>
        <v>0</v>
      </c>
      <c r="O114" s="40">
        <f t="shared" si="12"/>
        <v>0</v>
      </c>
      <c r="P114" s="40">
        <f t="shared" si="12"/>
        <v>0</v>
      </c>
      <c r="Q114" s="40">
        <f t="shared" si="12"/>
        <v>0</v>
      </c>
      <c r="R114" s="40">
        <f t="shared" si="12"/>
        <v>12.795432330000001</v>
      </c>
      <c r="S114" s="40">
        <f t="shared" si="12"/>
        <v>19.96732892</v>
      </c>
      <c r="T114" s="40">
        <f t="shared" si="12"/>
        <v>0</v>
      </c>
      <c r="U114" s="40">
        <f t="shared" si="12"/>
        <v>0</v>
      </c>
      <c r="V114" s="40">
        <f t="shared" si="12"/>
        <v>10.710338349999999</v>
      </c>
      <c r="W114" s="40">
        <f t="shared" si="12"/>
        <v>0</v>
      </c>
      <c r="X114" s="40">
        <f t="shared" si="12"/>
        <v>0</v>
      </c>
      <c r="Y114" s="40">
        <f t="shared" si="12"/>
        <v>0</v>
      </c>
      <c r="Z114" s="40">
        <f t="shared" si="12"/>
        <v>0</v>
      </c>
      <c r="AA114" s="40">
        <f t="shared" si="12"/>
        <v>0</v>
      </c>
      <c r="AB114" s="40">
        <f t="shared" si="12"/>
        <v>125.26450138</v>
      </c>
      <c r="AC114" s="40">
        <f t="shared" si="12"/>
        <v>278.53625474</v>
      </c>
      <c r="AD114" s="40">
        <f t="shared" si="12"/>
        <v>0</v>
      </c>
      <c r="AE114" s="40">
        <f t="shared" si="12"/>
        <v>3.8703759999999997E-2</v>
      </c>
      <c r="AF114" s="40">
        <f t="shared" si="12"/>
        <v>378.55265976000004</v>
      </c>
      <c r="AG114" s="40">
        <f t="shared" si="12"/>
        <v>0</v>
      </c>
      <c r="AH114" s="40">
        <f t="shared" si="12"/>
        <v>0</v>
      </c>
      <c r="AI114" s="40">
        <f t="shared" si="12"/>
        <v>0</v>
      </c>
      <c r="AJ114" s="40">
        <f t="shared" si="12"/>
        <v>0</v>
      </c>
      <c r="AK114" s="40">
        <f t="shared" si="12"/>
        <v>0</v>
      </c>
      <c r="AL114" s="40">
        <f t="shared" si="12"/>
        <v>51.630855050000001</v>
      </c>
      <c r="AM114" s="40">
        <f t="shared" si="12"/>
        <v>43.055915979999995</v>
      </c>
      <c r="AN114" s="40">
        <f t="shared" si="12"/>
        <v>0</v>
      </c>
      <c r="AO114" s="40">
        <f t="shared" si="12"/>
        <v>0</v>
      </c>
      <c r="AP114" s="40">
        <f t="shared" si="12"/>
        <v>26.025390439999999</v>
      </c>
      <c r="AQ114" s="40">
        <f t="shared" si="12"/>
        <v>0</v>
      </c>
      <c r="AR114" s="40">
        <f t="shared" si="12"/>
        <v>0</v>
      </c>
      <c r="AS114" s="40">
        <f t="shared" si="12"/>
        <v>0</v>
      </c>
      <c r="AT114" s="40">
        <f t="shared" si="12"/>
        <v>0</v>
      </c>
      <c r="AU114" s="40">
        <f t="shared" si="12"/>
        <v>0</v>
      </c>
      <c r="AV114" s="40">
        <f t="shared" si="12"/>
        <v>1479.5548072399999</v>
      </c>
      <c r="AW114" s="40">
        <f t="shared" si="12"/>
        <v>795.23524260999989</v>
      </c>
      <c r="AX114" s="40">
        <f t="shared" si="12"/>
        <v>0</v>
      </c>
      <c r="AY114" s="40">
        <f t="shared" si="12"/>
        <v>18.673938400000001</v>
      </c>
      <c r="AZ114" s="40">
        <f t="shared" si="12"/>
        <v>1897.8088247800004</v>
      </c>
      <c r="BA114" s="40">
        <f t="shared" si="12"/>
        <v>0</v>
      </c>
      <c r="BB114" s="40">
        <f t="shared" si="12"/>
        <v>0</v>
      </c>
      <c r="BC114" s="40">
        <f t="shared" si="12"/>
        <v>0</v>
      </c>
      <c r="BD114" s="40">
        <f t="shared" si="12"/>
        <v>0</v>
      </c>
      <c r="BE114" s="40">
        <f t="shared" si="12"/>
        <v>0</v>
      </c>
      <c r="BF114" s="40">
        <f t="shared" si="12"/>
        <v>757.71591531999991</v>
      </c>
      <c r="BG114" s="40">
        <f t="shared" si="12"/>
        <v>134.36124730999998</v>
      </c>
      <c r="BH114" s="40">
        <f t="shared" si="12"/>
        <v>10.61474681</v>
      </c>
      <c r="BI114" s="40">
        <f t="shared" si="12"/>
        <v>0</v>
      </c>
      <c r="BJ114" s="40">
        <f t="shared" si="12"/>
        <v>236.79810391999996</v>
      </c>
      <c r="BK114" s="40">
        <f>BK113+BK102</f>
        <v>6740.8552687299989</v>
      </c>
    </row>
    <row r="115" spans="1:63" ht="3" customHeight="1">
      <c r="A115" s="17"/>
      <c r="B115" s="25"/>
      <c r="C115" s="72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4"/>
    </row>
    <row r="116" spans="1:63">
      <c r="A116" s="17" t="s">
        <v>18</v>
      </c>
      <c r="B116" s="24" t="s">
        <v>8</v>
      </c>
      <c r="C116" s="72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4"/>
    </row>
    <row r="117" spans="1:63">
      <c r="A117" s="17" t="s">
        <v>80</v>
      </c>
      <c r="B117" s="25" t="s">
        <v>19</v>
      </c>
      <c r="C117" s="72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4"/>
    </row>
    <row r="118" spans="1:63">
      <c r="A118" s="17"/>
      <c r="B118" s="26" t="s">
        <v>158</v>
      </c>
      <c r="C118" s="39">
        <v>0</v>
      </c>
      <c r="D118" s="34">
        <v>0</v>
      </c>
      <c r="E118" s="34">
        <v>0</v>
      </c>
      <c r="F118" s="34">
        <v>0</v>
      </c>
      <c r="G118" s="41">
        <v>0</v>
      </c>
      <c r="H118" s="39">
        <v>0.66979113000000001</v>
      </c>
      <c r="I118" s="34">
        <v>8.5266350000000005E-2</v>
      </c>
      <c r="J118" s="34">
        <v>0</v>
      </c>
      <c r="K118" s="34">
        <v>0</v>
      </c>
      <c r="L118" s="41">
        <v>0.60397140000000005</v>
      </c>
      <c r="M118" s="39">
        <v>0</v>
      </c>
      <c r="N118" s="34">
        <v>0</v>
      </c>
      <c r="O118" s="34">
        <v>0</v>
      </c>
      <c r="P118" s="34">
        <v>0</v>
      </c>
      <c r="Q118" s="41">
        <v>0</v>
      </c>
      <c r="R118" s="39">
        <v>0.38915042</v>
      </c>
      <c r="S118" s="34">
        <v>0</v>
      </c>
      <c r="T118" s="34">
        <v>0</v>
      </c>
      <c r="U118" s="34">
        <v>0</v>
      </c>
      <c r="V118" s="41">
        <v>0.14902522000000001</v>
      </c>
      <c r="W118" s="39">
        <v>0</v>
      </c>
      <c r="X118" s="34">
        <v>0</v>
      </c>
      <c r="Y118" s="34">
        <v>0</v>
      </c>
      <c r="Z118" s="34">
        <v>0</v>
      </c>
      <c r="AA118" s="41">
        <v>0</v>
      </c>
      <c r="AB118" s="39">
        <v>2.53404644</v>
      </c>
      <c r="AC118" s="34">
        <v>0.19056986000000001</v>
      </c>
      <c r="AD118" s="34">
        <v>0</v>
      </c>
      <c r="AE118" s="34">
        <v>0</v>
      </c>
      <c r="AF118" s="41">
        <v>2.4867073</v>
      </c>
      <c r="AG118" s="39">
        <v>0</v>
      </c>
      <c r="AH118" s="34">
        <v>0</v>
      </c>
      <c r="AI118" s="34">
        <v>0</v>
      </c>
      <c r="AJ118" s="34">
        <v>0</v>
      </c>
      <c r="AK118" s="41">
        <v>0</v>
      </c>
      <c r="AL118" s="39">
        <v>0.32434658</v>
      </c>
      <c r="AM118" s="34">
        <v>1.02761E-3</v>
      </c>
      <c r="AN118" s="34">
        <v>0</v>
      </c>
      <c r="AO118" s="34">
        <v>0</v>
      </c>
      <c r="AP118" s="41">
        <v>0.17605529</v>
      </c>
      <c r="AQ118" s="39">
        <v>0</v>
      </c>
      <c r="AR118" s="34">
        <v>0</v>
      </c>
      <c r="AS118" s="34">
        <v>0</v>
      </c>
      <c r="AT118" s="34">
        <v>0</v>
      </c>
      <c r="AU118" s="41">
        <v>0</v>
      </c>
      <c r="AV118" s="39">
        <v>33.572668360000002</v>
      </c>
      <c r="AW118" s="34">
        <v>59.908537389999999</v>
      </c>
      <c r="AX118" s="34">
        <v>0</v>
      </c>
      <c r="AY118" s="34">
        <v>0</v>
      </c>
      <c r="AZ118" s="41">
        <v>163.99813094000001</v>
      </c>
      <c r="BA118" s="39">
        <v>0</v>
      </c>
      <c r="BB118" s="34">
        <v>0</v>
      </c>
      <c r="BC118" s="34">
        <v>0</v>
      </c>
      <c r="BD118" s="34">
        <v>0</v>
      </c>
      <c r="BE118" s="41">
        <v>0</v>
      </c>
      <c r="BF118" s="39">
        <v>30.00811641</v>
      </c>
      <c r="BG118" s="34">
        <v>10.818989480000001</v>
      </c>
      <c r="BH118" s="34">
        <v>1.11933466</v>
      </c>
      <c r="BI118" s="34">
        <v>0</v>
      </c>
      <c r="BJ118" s="41">
        <v>31.967234560000001</v>
      </c>
      <c r="BK118" s="42">
        <f>SUM(C118:BJ118)</f>
        <v>339.00296940000004</v>
      </c>
    </row>
    <row r="119" spans="1:63" s="5" customFormat="1">
      <c r="A119" s="17"/>
      <c r="B119" s="27" t="s">
        <v>87</v>
      </c>
      <c r="C119" s="40">
        <f>SUM(C118)</f>
        <v>0</v>
      </c>
      <c r="D119" s="40">
        <f t="shared" ref="D119:BK119" si="13">SUM(D118)</f>
        <v>0</v>
      </c>
      <c r="E119" s="40">
        <f t="shared" si="13"/>
        <v>0</v>
      </c>
      <c r="F119" s="40">
        <f t="shared" si="13"/>
        <v>0</v>
      </c>
      <c r="G119" s="40">
        <f t="shared" si="13"/>
        <v>0</v>
      </c>
      <c r="H119" s="40">
        <f t="shared" si="13"/>
        <v>0.66979113000000001</v>
      </c>
      <c r="I119" s="40">
        <f t="shared" si="13"/>
        <v>8.5266350000000005E-2</v>
      </c>
      <c r="J119" s="40">
        <f t="shared" si="13"/>
        <v>0</v>
      </c>
      <c r="K119" s="40">
        <f t="shared" si="13"/>
        <v>0</v>
      </c>
      <c r="L119" s="40">
        <f t="shared" si="13"/>
        <v>0.60397140000000005</v>
      </c>
      <c r="M119" s="40">
        <f t="shared" si="13"/>
        <v>0</v>
      </c>
      <c r="N119" s="40">
        <f t="shared" si="13"/>
        <v>0</v>
      </c>
      <c r="O119" s="40">
        <f t="shared" si="13"/>
        <v>0</v>
      </c>
      <c r="P119" s="40">
        <f t="shared" si="13"/>
        <v>0</v>
      </c>
      <c r="Q119" s="40">
        <f t="shared" si="13"/>
        <v>0</v>
      </c>
      <c r="R119" s="40">
        <f t="shared" si="13"/>
        <v>0.38915042</v>
      </c>
      <c r="S119" s="40">
        <f t="shared" si="13"/>
        <v>0</v>
      </c>
      <c r="T119" s="40">
        <f t="shared" si="13"/>
        <v>0</v>
      </c>
      <c r="U119" s="40">
        <f t="shared" si="13"/>
        <v>0</v>
      </c>
      <c r="V119" s="40">
        <f t="shared" si="13"/>
        <v>0.14902522000000001</v>
      </c>
      <c r="W119" s="40">
        <f t="shared" si="13"/>
        <v>0</v>
      </c>
      <c r="X119" s="40">
        <f t="shared" si="13"/>
        <v>0</v>
      </c>
      <c r="Y119" s="40">
        <f t="shared" si="13"/>
        <v>0</v>
      </c>
      <c r="Z119" s="40">
        <f t="shared" si="13"/>
        <v>0</v>
      </c>
      <c r="AA119" s="40">
        <f t="shared" si="13"/>
        <v>0</v>
      </c>
      <c r="AB119" s="40">
        <f t="shared" si="13"/>
        <v>2.53404644</v>
      </c>
      <c r="AC119" s="40">
        <f t="shared" si="13"/>
        <v>0.19056986000000001</v>
      </c>
      <c r="AD119" s="40">
        <f t="shared" si="13"/>
        <v>0</v>
      </c>
      <c r="AE119" s="40">
        <f t="shared" si="13"/>
        <v>0</v>
      </c>
      <c r="AF119" s="40">
        <f t="shared" si="13"/>
        <v>2.4867073</v>
      </c>
      <c r="AG119" s="40">
        <f t="shared" si="13"/>
        <v>0</v>
      </c>
      <c r="AH119" s="40">
        <f t="shared" si="13"/>
        <v>0</v>
      </c>
      <c r="AI119" s="40">
        <f t="shared" si="13"/>
        <v>0</v>
      </c>
      <c r="AJ119" s="40">
        <f t="shared" si="13"/>
        <v>0</v>
      </c>
      <c r="AK119" s="40">
        <f t="shared" si="13"/>
        <v>0</v>
      </c>
      <c r="AL119" s="40">
        <f t="shared" si="13"/>
        <v>0.32434658</v>
      </c>
      <c r="AM119" s="40">
        <f t="shared" si="13"/>
        <v>1.02761E-3</v>
      </c>
      <c r="AN119" s="40">
        <f t="shared" si="13"/>
        <v>0</v>
      </c>
      <c r="AO119" s="40">
        <f t="shared" si="13"/>
        <v>0</v>
      </c>
      <c r="AP119" s="40">
        <f t="shared" si="13"/>
        <v>0.17605529</v>
      </c>
      <c r="AQ119" s="40">
        <f t="shared" si="13"/>
        <v>0</v>
      </c>
      <c r="AR119" s="40">
        <f t="shared" si="13"/>
        <v>0</v>
      </c>
      <c r="AS119" s="40">
        <f t="shared" si="13"/>
        <v>0</v>
      </c>
      <c r="AT119" s="40">
        <f t="shared" si="13"/>
        <v>0</v>
      </c>
      <c r="AU119" s="40">
        <f t="shared" si="13"/>
        <v>0</v>
      </c>
      <c r="AV119" s="40">
        <f t="shared" si="13"/>
        <v>33.572668360000002</v>
      </c>
      <c r="AW119" s="40">
        <f t="shared" si="13"/>
        <v>59.908537389999999</v>
      </c>
      <c r="AX119" s="40">
        <f t="shared" si="13"/>
        <v>0</v>
      </c>
      <c r="AY119" s="40">
        <f t="shared" si="13"/>
        <v>0</v>
      </c>
      <c r="AZ119" s="40">
        <f t="shared" si="13"/>
        <v>163.99813094000001</v>
      </c>
      <c r="BA119" s="40">
        <f t="shared" si="13"/>
        <v>0</v>
      </c>
      <c r="BB119" s="40">
        <f t="shared" si="13"/>
        <v>0</v>
      </c>
      <c r="BC119" s="40">
        <f t="shared" si="13"/>
        <v>0</v>
      </c>
      <c r="BD119" s="40">
        <f t="shared" si="13"/>
        <v>0</v>
      </c>
      <c r="BE119" s="40">
        <f t="shared" si="13"/>
        <v>0</v>
      </c>
      <c r="BF119" s="40">
        <f t="shared" si="13"/>
        <v>30.00811641</v>
      </c>
      <c r="BG119" s="40">
        <f t="shared" si="13"/>
        <v>10.818989480000001</v>
      </c>
      <c r="BH119" s="40">
        <f t="shared" si="13"/>
        <v>1.11933466</v>
      </c>
      <c r="BI119" s="40">
        <f t="shared" si="13"/>
        <v>0</v>
      </c>
      <c r="BJ119" s="40">
        <f t="shared" si="13"/>
        <v>31.967234560000001</v>
      </c>
      <c r="BK119" s="40">
        <f t="shared" si="13"/>
        <v>339.00296940000004</v>
      </c>
    </row>
    <row r="120" spans="1:63" ht="2.25" customHeight="1">
      <c r="A120" s="17"/>
      <c r="B120" s="25"/>
      <c r="C120" s="72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4"/>
    </row>
    <row r="121" spans="1:63">
      <c r="A121" s="17" t="s">
        <v>4</v>
      </c>
      <c r="B121" s="24" t="s">
        <v>9</v>
      </c>
      <c r="C121" s="72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4"/>
    </row>
    <row r="122" spans="1:63">
      <c r="A122" s="17" t="s">
        <v>80</v>
      </c>
      <c r="B122" s="25" t="s">
        <v>20</v>
      </c>
      <c r="C122" s="72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4"/>
    </row>
    <row r="123" spans="1:63">
      <c r="A123" s="17"/>
      <c r="B123" s="26" t="s">
        <v>159</v>
      </c>
      <c r="C123" s="39">
        <v>0</v>
      </c>
      <c r="D123" s="34">
        <v>0</v>
      </c>
      <c r="E123" s="34">
        <v>0</v>
      </c>
      <c r="F123" s="34">
        <v>0</v>
      </c>
      <c r="G123" s="41">
        <v>0</v>
      </c>
      <c r="H123" s="39">
        <v>0</v>
      </c>
      <c r="I123" s="34">
        <v>0</v>
      </c>
      <c r="J123" s="34">
        <v>0</v>
      </c>
      <c r="K123" s="34">
        <v>0</v>
      </c>
      <c r="L123" s="41">
        <v>0</v>
      </c>
      <c r="M123" s="39">
        <v>0</v>
      </c>
      <c r="N123" s="34">
        <v>0</v>
      </c>
      <c r="O123" s="34">
        <v>0</v>
      </c>
      <c r="P123" s="34">
        <v>0</v>
      </c>
      <c r="Q123" s="41">
        <v>0</v>
      </c>
      <c r="R123" s="39">
        <v>0</v>
      </c>
      <c r="S123" s="34">
        <v>0</v>
      </c>
      <c r="T123" s="34">
        <v>0</v>
      </c>
      <c r="U123" s="34">
        <v>0</v>
      </c>
      <c r="V123" s="41">
        <v>0</v>
      </c>
      <c r="W123" s="39">
        <v>0</v>
      </c>
      <c r="X123" s="34">
        <v>0</v>
      </c>
      <c r="Y123" s="34">
        <v>0</v>
      </c>
      <c r="Z123" s="34">
        <v>0</v>
      </c>
      <c r="AA123" s="41">
        <v>0</v>
      </c>
      <c r="AB123" s="39">
        <v>0</v>
      </c>
      <c r="AC123" s="34">
        <v>12.820011259999999</v>
      </c>
      <c r="AD123" s="34">
        <v>0</v>
      </c>
      <c r="AE123" s="34">
        <v>0</v>
      </c>
      <c r="AF123" s="41">
        <v>0.24898598999999999</v>
      </c>
      <c r="AG123" s="39">
        <v>0</v>
      </c>
      <c r="AH123" s="34">
        <v>0</v>
      </c>
      <c r="AI123" s="34">
        <v>0</v>
      </c>
      <c r="AJ123" s="34">
        <v>0</v>
      </c>
      <c r="AK123" s="41">
        <v>0</v>
      </c>
      <c r="AL123" s="39">
        <v>0</v>
      </c>
      <c r="AM123" s="34">
        <v>0</v>
      </c>
      <c r="AN123" s="34">
        <v>0</v>
      </c>
      <c r="AO123" s="34">
        <v>0</v>
      </c>
      <c r="AP123" s="41">
        <v>0</v>
      </c>
      <c r="AQ123" s="39">
        <v>0</v>
      </c>
      <c r="AR123" s="34">
        <v>2.4528936699999999</v>
      </c>
      <c r="AS123" s="34">
        <v>0</v>
      </c>
      <c r="AT123" s="34">
        <v>0</v>
      </c>
      <c r="AU123" s="41">
        <v>0</v>
      </c>
      <c r="AV123" s="39">
        <v>0</v>
      </c>
      <c r="AW123" s="34">
        <v>555.95334226</v>
      </c>
      <c r="AX123" s="34">
        <v>0</v>
      </c>
      <c r="AY123" s="34">
        <v>0</v>
      </c>
      <c r="AZ123" s="41">
        <v>0.49797196999999999</v>
      </c>
      <c r="BA123" s="39">
        <v>0</v>
      </c>
      <c r="BB123" s="34">
        <v>0</v>
      </c>
      <c r="BC123" s="34">
        <v>0</v>
      </c>
      <c r="BD123" s="34">
        <v>0</v>
      </c>
      <c r="BE123" s="41">
        <v>0</v>
      </c>
      <c r="BF123" s="39">
        <v>0</v>
      </c>
      <c r="BG123" s="34">
        <v>0</v>
      </c>
      <c r="BH123" s="34">
        <v>0</v>
      </c>
      <c r="BI123" s="34">
        <v>0</v>
      </c>
      <c r="BJ123" s="41">
        <v>0</v>
      </c>
      <c r="BK123" s="42">
        <f>SUM(C123:BJ123)</f>
        <v>571.97320515000001</v>
      </c>
    </row>
    <row r="124" spans="1:63" s="5" customFormat="1">
      <c r="A124" s="17"/>
      <c r="B124" s="27" t="s">
        <v>89</v>
      </c>
      <c r="C124" s="40">
        <f>SUM(C123)</f>
        <v>0</v>
      </c>
      <c r="D124" s="40">
        <f t="shared" ref="D124:BK124" si="14">SUM(D123)</f>
        <v>0</v>
      </c>
      <c r="E124" s="40">
        <f t="shared" si="14"/>
        <v>0</v>
      </c>
      <c r="F124" s="40">
        <f t="shared" si="14"/>
        <v>0</v>
      </c>
      <c r="G124" s="40">
        <f t="shared" si="14"/>
        <v>0</v>
      </c>
      <c r="H124" s="40">
        <f t="shared" si="14"/>
        <v>0</v>
      </c>
      <c r="I124" s="40">
        <f t="shared" si="14"/>
        <v>0</v>
      </c>
      <c r="J124" s="40">
        <f t="shared" si="14"/>
        <v>0</v>
      </c>
      <c r="K124" s="40">
        <f t="shared" si="14"/>
        <v>0</v>
      </c>
      <c r="L124" s="40">
        <f t="shared" si="14"/>
        <v>0</v>
      </c>
      <c r="M124" s="40">
        <f t="shared" si="14"/>
        <v>0</v>
      </c>
      <c r="N124" s="40">
        <f t="shared" si="14"/>
        <v>0</v>
      </c>
      <c r="O124" s="40">
        <f t="shared" si="14"/>
        <v>0</v>
      </c>
      <c r="P124" s="40">
        <f t="shared" si="14"/>
        <v>0</v>
      </c>
      <c r="Q124" s="40">
        <f t="shared" si="14"/>
        <v>0</v>
      </c>
      <c r="R124" s="40">
        <f t="shared" si="14"/>
        <v>0</v>
      </c>
      <c r="S124" s="40">
        <f t="shared" si="14"/>
        <v>0</v>
      </c>
      <c r="T124" s="40">
        <f t="shared" si="14"/>
        <v>0</v>
      </c>
      <c r="U124" s="40">
        <f t="shared" si="14"/>
        <v>0</v>
      </c>
      <c r="V124" s="40">
        <f t="shared" si="14"/>
        <v>0</v>
      </c>
      <c r="W124" s="40">
        <f t="shared" si="14"/>
        <v>0</v>
      </c>
      <c r="X124" s="40">
        <f t="shared" si="14"/>
        <v>0</v>
      </c>
      <c r="Y124" s="40">
        <f t="shared" si="14"/>
        <v>0</v>
      </c>
      <c r="Z124" s="40">
        <f t="shared" si="14"/>
        <v>0</v>
      </c>
      <c r="AA124" s="40">
        <f t="shared" si="14"/>
        <v>0</v>
      </c>
      <c r="AB124" s="40">
        <f t="shared" si="14"/>
        <v>0</v>
      </c>
      <c r="AC124" s="40">
        <f t="shared" si="14"/>
        <v>12.820011259999999</v>
      </c>
      <c r="AD124" s="40">
        <f t="shared" si="14"/>
        <v>0</v>
      </c>
      <c r="AE124" s="40">
        <f t="shared" si="14"/>
        <v>0</v>
      </c>
      <c r="AF124" s="40">
        <f t="shared" si="14"/>
        <v>0.24898598999999999</v>
      </c>
      <c r="AG124" s="40">
        <f t="shared" si="14"/>
        <v>0</v>
      </c>
      <c r="AH124" s="40">
        <f t="shared" si="14"/>
        <v>0</v>
      </c>
      <c r="AI124" s="40">
        <f t="shared" si="14"/>
        <v>0</v>
      </c>
      <c r="AJ124" s="40">
        <f t="shared" si="14"/>
        <v>0</v>
      </c>
      <c r="AK124" s="40">
        <f t="shared" si="14"/>
        <v>0</v>
      </c>
      <c r="AL124" s="40">
        <f t="shared" si="14"/>
        <v>0</v>
      </c>
      <c r="AM124" s="40">
        <f t="shared" si="14"/>
        <v>0</v>
      </c>
      <c r="AN124" s="40">
        <f t="shared" si="14"/>
        <v>0</v>
      </c>
      <c r="AO124" s="40">
        <f t="shared" si="14"/>
        <v>0</v>
      </c>
      <c r="AP124" s="40">
        <f t="shared" si="14"/>
        <v>0</v>
      </c>
      <c r="AQ124" s="40">
        <f t="shared" si="14"/>
        <v>0</v>
      </c>
      <c r="AR124" s="40">
        <f t="shared" si="14"/>
        <v>2.4528936699999999</v>
      </c>
      <c r="AS124" s="40">
        <f t="shared" si="14"/>
        <v>0</v>
      </c>
      <c r="AT124" s="40">
        <f t="shared" si="14"/>
        <v>0</v>
      </c>
      <c r="AU124" s="40">
        <f t="shared" si="14"/>
        <v>0</v>
      </c>
      <c r="AV124" s="40">
        <f t="shared" si="14"/>
        <v>0</v>
      </c>
      <c r="AW124" s="40">
        <f t="shared" si="14"/>
        <v>555.95334226</v>
      </c>
      <c r="AX124" s="40">
        <f t="shared" si="14"/>
        <v>0</v>
      </c>
      <c r="AY124" s="40">
        <f t="shared" si="14"/>
        <v>0</v>
      </c>
      <c r="AZ124" s="40">
        <f t="shared" si="14"/>
        <v>0.49797196999999999</v>
      </c>
      <c r="BA124" s="40">
        <f t="shared" si="14"/>
        <v>0</v>
      </c>
      <c r="BB124" s="40">
        <f t="shared" si="14"/>
        <v>0</v>
      </c>
      <c r="BC124" s="40">
        <f t="shared" si="14"/>
        <v>0</v>
      </c>
      <c r="BD124" s="40">
        <f t="shared" si="14"/>
        <v>0</v>
      </c>
      <c r="BE124" s="40">
        <f t="shared" si="14"/>
        <v>0</v>
      </c>
      <c r="BF124" s="40">
        <f t="shared" si="14"/>
        <v>0</v>
      </c>
      <c r="BG124" s="40">
        <f t="shared" si="14"/>
        <v>0</v>
      </c>
      <c r="BH124" s="40">
        <f t="shared" si="14"/>
        <v>0</v>
      </c>
      <c r="BI124" s="40">
        <f t="shared" si="14"/>
        <v>0</v>
      </c>
      <c r="BJ124" s="40">
        <f t="shared" si="14"/>
        <v>0</v>
      </c>
      <c r="BK124" s="40">
        <f t="shared" si="14"/>
        <v>571.97320515000001</v>
      </c>
    </row>
    <row r="125" spans="1:63">
      <c r="A125" s="17" t="s">
        <v>81</v>
      </c>
      <c r="B125" s="25" t="s">
        <v>21</v>
      </c>
      <c r="C125" s="72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4"/>
    </row>
    <row r="126" spans="1:63">
      <c r="A126" s="17"/>
      <c r="B126" s="26" t="s">
        <v>160</v>
      </c>
      <c r="C126" s="39">
        <v>0</v>
      </c>
      <c r="D126" s="34">
        <v>0</v>
      </c>
      <c r="E126" s="34">
        <v>0</v>
      </c>
      <c r="F126" s="34">
        <v>0</v>
      </c>
      <c r="G126" s="41">
        <v>0</v>
      </c>
      <c r="H126" s="39">
        <v>0</v>
      </c>
      <c r="I126" s="34">
        <v>0</v>
      </c>
      <c r="J126" s="34">
        <v>0</v>
      </c>
      <c r="K126" s="34">
        <v>0</v>
      </c>
      <c r="L126" s="41">
        <v>0</v>
      </c>
      <c r="M126" s="39">
        <v>0</v>
      </c>
      <c r="N126" s="34">
        <v>0</v>
      </c>
      <c r="O126" s="34">
        <v>0</v>
      </c>
      <c r="P126" s="34">
        <v>0</v>
      </c>
      <c r="Q126" s="41">
        <v>0</v>
      </c>
      <c r="R126" s="39">
        <v>0</v>
      </c>
      <c r="S126" s="34">
        <v>0</v>
      </c>
      <c r="T126" s="34">
        <v>0</v>
      </c>
      <c r="U126" s="34">
        <v>0</v>
      </c>
      <c r="V126" s="41">
        <v>0</v>
      </c>
      <c r="W126" s="39">
        <v>0</v>
      </c>
      <c r="X126" s="34">
        <v>0</v>
      </c>
      <c r="Y126" s="34">
        <v>0</v>
      </c>
      <c r="Z126" s="34">
        <v>0</v>
      </c>
      <c r="AA126" s="41">
        <v>0</v>
      </c>
      <c r="AB126" s="39">
        <v>0</v>
      </c>
      <c r="AC126" s="34">
        <v>0</v>
      </c>
      <c r="AD126" s="34">
        <v>0</v>
      </c>
      <c r="AE126" s="34">
        <v>0</v>
      </c>
      <c r="AF126" s="41">
        <v>0</v>
      </c>
      <c r="AG126" s="39">
        <v>0</v>
      </c>
      <c r="AH126" s="34">
        <v>0</v>
      </c>
      <c r="AI126" s="34">
        <v>0</v>
      </c>
      <c r="AJ126" s="34">
        <v>0</v>
      </c>
      <c r="AK126" s="41">
        <v>0</v>
      </c>
      <c r="AL126" s="39">
        <v>0</v>
      </c>
      <c r="AM126" s="34">
        <v>0</v>
      </c>
      <c r="AN126" s="34">
        <v>0</v>
      </c>
      <c r="AO126" s="34">
        <v>0</v>
      </c>
      <c r="AP126" s="41">
        <v>0</v>
      </c>
      <c r="AQ126" s="39">
        <v>0</v>
      </c>
      <c r="AR126" s="34">
        <v>3.4949174799999998</v>
      </c>
      <c r="AS126" s="34">
        <v>0</v>
      </c>
      <c r="AT126" s="34">
        <v>0</v>
      </c>
      <c r="AU126" s="41">
        <v>0</v>
      </c>
      <c r="AV126" s="39">
        <v>0</v>
      </c>
      <c r="AW126" s="34">
        <v>31.867671789999999</v>
      </c>
      <c r="AX126" s="34">
        <v>0</v>
      </c>
      <c r="AY126" s="34">
        <v>5.3900523500000004</v>
      </c>
      <c r="AZ126" s="41">
        <v>0</v>
      </c>
      <c r="BA126" s="39">
        <v>0</v>
      </c>
      <c r="BB126" s="34">
        <v>0</v>
      </c>
      <c r="BC126" s="34">
        <v>0</v>
      </c>
      <c r="BD126" s="34">
        <v>0</v>
      </c>
      <c r="BE126" s="41">
        <v>0</v>
      </c>
      <c r="BF126" s="39">
        <v>0</v>
      </c>
      <c r="BG126" s="34">
        <v>0</v>
      </c>
      <c r="BH126" s="34">
        <v>0</v>
      </c>
      <c r="BI126" s="34">
        <v>0</v>
      </c>
      <c r="BJ126" s="41">
        <v>0</v>
      </c>
      <c r="BK126" s="42">
        <f>SUM(C126:BJ126)</f>
        <v>40.752641619999999</v>
      </c>
    </row>
    <row r="127" spans="1:63">
      <c r="A127" s="17"/>
      <c r="B127" s="26" t="s">
        <v>161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0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1.2879638899999999</v>
      </c>
      <c r="AS127" s="46">
        <v>0</v>
      </c>
      <c r="AT127" s="46">
        <v>0</v>
      </c>
      <c r="AU127" s="47">
        <v>0</v>
      </c>
      <c r="AV127" s="39">
        <v>0</v>
      </c>
      <c r="AW127" s="46">
        <v>16.448960530000001</v>
      </c>
      <c r="AX127" s="46">
        <v>0</v>
      </c>
      <c r="AY127" s="46">
        <v>0</v>
      </c>
      <c r="AZ127" s="47">
        <v>0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9.4084100000000007E-3</v>
      </c>
      <c r="BH127" s="46">
        <v>0</v>
      </c>
      <c r="BI127" s="46">
        <v>0</v>
      </c>
      <c r="BJ127" s="47">
        <v>0</v>
      </c>
      <c r="BK127" s="42">
        <f>SUM(C127:BJ127)</f>
        <v>17.74633283</v>
      </c>
    </row>
    <row r="128" spans="1:63">
      <c r="A128" s="17"/>
      <c r="B128" s="26" t="s">
        <v>162</v>
      </c>
      <c r="C128" s="39">
        <v>0</v>
      </c>
      <c r="D128" s="46">
        <v>0</v>
      </c>
      <c r="E128" s="46">
        <v>0</v>
      </c>
      <c r="F128" s="46">
        <v>0</v>
      </c>
      <c r="G128" s="47">
        <v>0</v>
      </c>
      <c r="H128" s="39">
        <v>0</v>
      </c>
      <c r="I128" s="46">
        <v>0</v>
      </c>
      <c r="J128" s="46">
        <v>0</v>
      </c>
      <c r="K128" s="46">
        <v>0</v>
      </c>
      <c r="L128" s="47">
        <v>0</v>
      </c>
      <c r="M128" s="39">
        <v>0</v>
      </c>
      <c r="N128" s="46">
        <v>0</v>
      </c>
      <c r="O128" s="46">
        <v>0</v>
      </c>
      <c r="P128" s="46">
        <v>0</v>
      </c>
      <c r="Q128" s="47">
        <v>0</v>
      </c>
      <c r="R128" s="39">
        <v>0</v>
      </c>
      <c r="S128" s="46">
        <v>0</v>
      </c>
      <c r="T128" s="46">
        <v>0</v>
      </c>
      <c r="U128" s="46">
        <v>0</v>
      </c>
      <c r="V128" s="47">
        <v>0</v>
      </c>
      <c r="W128" s="39">
        <v>0</v>
      </c>
      <c r="X128" s="46">
        <v>0</v>
      </c>
      <c r="Y128" s="46">
        <v>0</v>
      </c>
      <c r="Z128" s="46">
        <v>0</v>
      </c>
      <c r="AA128" s="47">
        <v>0</v>
      </c>
      <c r="AB128" s="39">
        <v>0</v>
      </c>
      <c r="AC128" s="46">
        <v>0</v>
      </c>
      <c r="AD128" s="46">
        <v>0</v>
      </c>
      <c r="AE128" s="46">
        <v>0</v>
      </c>
      <c r="AF128" s="47">
        <v>0</v>
      </c>
      <c r="AG128" s="39">
        <v>0</v>
      </c>
      <c r="AH128" s="46">
        <v>0</v>
      </c>
      <c r="AI128" s="46">
        <v>0</v>
      </c>
      <c r="AJ128" s="46">
        <v>0</v>
      </c>
      <c r="AK128" s="47">
        <v>0</v>
      </c>
      <c r="AL128" s="39">
        <v>0</v>
      </c>
      <c r="AM128" s="46">
        <v>0</v>
      </c>
      <c r="AN128" s="46">
        <v>0</v>
      </c>
      <c r="AO128" s="46">
        <v>0</v>
      </c>
      <c r="AP128" s="47">
        <v>0</v>
      </c>
      <c r="AQ128" s="39">
        <v>0</v>
      </c>
      <c r="AR128" s="46">
        <v>0.27733332999999999</v>
      </c>
      <c r="AS128" s="46">
        <v>0</v>
      </c>
      <c r="AT128" s="46">
        <v>0</v>
      </c>
      <c r="AU128" s="47">
        <v>0</v>
      </c>
      <c r="AV128" s="39">
        <v>0</v>
      </c>
      <c r="AW128" s="46">
        <v>7.5451859299999997</v>
      </c>
      <c r="AX128" s="46">
        <v>0</v>
      </c>
      <c r="AY128" s="46">
        <v>0</v>
      </c>
      <c r="AZ128" s="47">
        <v>0</v>
      </c>
      <c r="BA128" s="39">
        <v>0</v>
      </c>
      <c r="BB128" s="46">
        <v>0</v>
      </c>
      <c r="BC128" s="46">
        <v>0</v>
      </c>
      <c r="BD128" s="46">
        <v>0</v>
      </c>
      <c r="BE128" s="47">
        <v>0</v>
      </c>
      <c r="BF128" s="39">
        <v>0</v>
      </c>
      <c r="BG128" s="46">
        <v>0</v>
      </c>
      <c r="BH128" s="46">
        <v>0</v>
      </c>
      <c r="BI128" s="46">
        <v>0</v>
      </c>
      <c r="BJ128" s="47">
        <v>0</v>
      </c>
      <c r="BK128" s="42">
        <f>SUM(C128:BJ128)</f>
        <v>7.82251926</v>
      </c>
    </row>
    <row r="129" spans="1:64">
      <c r="A129" s="17"/>
      <c r="B129" s="26" t="s">
        <v>199</v>
      </c>
      <c r="C129" s="39">
        <v>0</v>
      </c>
      <c r="D129" s="46">
        <v>0</v>
      </c>
      <c r="E129" s="46">
        <v>0</v>
      </c>
      <c r="F129" s="46">
        <v>0</v>
      </c>
      <c r="G129" s="47">
        <v>0</v>
      </c>
      <c r="H129" s="39">
        <v>0</v>
      </c>
      <c r="I129" s="46">
        <v>0</v>
      </c>
      <c r="J129" s="46">
        <v>0</v>
      </c>
      <c r="K129" s="46">
        <v>0</v>
      </c>
      <c r="L129" s="47">
        <v>0</v>
      </c>
      <c r="M129" s="39">
        <v>0</v>
      </c>
      <c r="N129" s="46">
        <v>0</v>
      </c>
      <c r="O129" s="46">
        <v>0</v>
      </c>
      <c r="P129" s="46">
        <v>0</v>
      </c>
      <c r="Q129" s="47">
        <v>0</v>
      </c>
      <c r="R129" s="39">
        <v>0</v>
      </c>
      <c r="S129" s="46">
        <v>0</v>
      </c>
      <c r="T129" s="46">
        <v>0</v>
      </c>
      <c r="U129" s="46">
        <v>0</v>
      </c>
      <c r="V129" s="47">
        <v>0</v>
      </c>
      <c r="W129" s="39">
        <v>0</v>
      </c>
      <c r="X129" s="46">
        <v>0</v>
      </c>
      <c r="Y129" s="46">
        <v>0</v>
      </c>
      <c r="Z129" s="46">
        <v>0</v>
      </c>
      <c r="AA129" s="47">
        <v>0</v>
      </c>
      <c r="AB129" s="39">
        <v>0</v>
      </c>
      <c r="AC129" s="46">
        <v>0</v>
      </c>
      <c r="AD129" s="46">
        <v>0</v>
      </c>
      <c r="AE129" s="46">
        <v>0</v>
      </c>
      <c r="AF129" s="47">
        <v>0</v>
      </c>
      <c r="AG129" s="39">
        <v>0</v>
      </c>
      <c r="AH129" s="46">
        <v>0</v>
      </c>
      <c r="AI129" s="46">
        <v>0</v>
      </c>
      <c r="AJ129" s="46">
        <v>0</v>
      </c>
      <c r="AK129" s="47">
        <v>0</v>
      </c>
      <c r="AL129" s="39">
        <v>5.2734000000000001E-3</v>
      </c>
      <c r="AM129" s="46">
        <v>0</v>
      </c>
      <c r="AN129" s="46">
        <v>0</v>
      </c>
      <c r="AO129" s="46">
        <v>0</v>
      </c>
      <c r="AP129" s="47">
        <v>0</v>
      </c>
      <c r="AQ129" s="39">
        <v>0</v>
      </c>
      <c r="AR129" s="46">
        <v>4.7848157799999997</v>
      </c>
      <c r="AS129" s="46">
        <v>0</v>
      </c>
      <c r="AT129" s="46">
        <v>0</v>
      </c>
      <c r="AU129" s="47">
        <v>0</v>
      </c>
      <c r="AV129" s="39">
        <v>0.74349951999999997</v>
      </c>
      <c r="AW129" s="46">
        <v>5.3685920400000002</v>
      </c>
      <c r="AX129" s="46">
        <v>0</v>
      </c>
      <c r="AY129" s="46">
        <v>0</v>
      </c>
      <c r="AZ129" s="47">
        <v>0.17887716000000001</v>
      </c>
      <c r="BA129" s="39">
        <v>0</v>
      </c>
      <c r="BB129" s="46">
        <v>0</v>
      </c>
      <c r="BC129" s="46">
        <v>0</v>
      </c>
      <c r="BD129" s="46">
        <v>0</v>
      </c>
      <c r="BE129" s="47">
        <v>0</v>
      </c>
      <c r="BF129" s="39">
        <v>0.30153816999999999</v>
      </c>
      <c r="BG129" s="46">
        <v>1.3351752699999999</v>
      </c>
      <c r="BH129" s="46">
        <v>0</v>
      </c>
      <c r="BI129" s="46">
        <v>0</v>
      </c>
      <c r="BJ129" s="47">
        <v>0.26879285000000003</v>
      </c>
      <c r="BK129" s="42">
        <f>SUM(C129:BJ129)</f>
        <v>12.986564190000003</v>
      </c>
    </row>
    <row r="130" spans="1:64" s="5" customFormat="1">
      <c r="A130" s="17"/>
      <c r="B130" s="27" t="s">
        <v>90</v>
      </c>
      <c r="C130" s="40">
        <f>SUM(C126:C129)</f>
        <v>0</v>
      </c>
      <c r="D130" s="40">
        <f t="shared" ref="D130:BK130" si="15">SUM(D126:D129)</f>
        <v>0</v>
      </c>
      <c r="E130" s="40">
        <f t="shared" si="15"/>
        <v>0</v>
      </c>
      <c r="F130" s="40">
        <f t="shared" si="15"/>
        <v>0</v>
      </c>
      <c r="G130" s="40">
        <f t="shared" si="15"/>
        <v>0</v>
      </c>
      <c r="H130" s="40">
        <f t="shared" si="15"/>
        <v>0</v>
      </c>
      <c r="I130" s="40">
        <f t="shared" si="15"/>
        <v>0</v>
      </c>
      <c r="J130" s="40">
        <f t="shared" si="15"/>
        <v>0</v>
      </c>
      <c r="K130" s="40">
        <f t="shared" si="15"/>
        <v>0</v>
      </c>
      <c r="L130" s="40">
        <f t="shared" si="15"/>
        <v>0</v>
      </c>
      <c r="M130" s="40">
        <f t="shared" si="15"/>
        <v>0</v>
      </c>
      <c r="N130" s="40">
        <f t="shared" si="15"/>
        <v>0</v>
      </c>
      <c r="O130" s="40">
        <f t="shared" si="15"/>
        <v>0</v>
      </c>
      <c r="P130" s="40">
        <f t="shared" si="15"/>
        <v>0</v>
      </c>
      <c r="Q130" s="40">
        <f t="shared" si="15"/>
        <v>0</v>
      </c>
      <c r="R130" s="40">
        <f t="shared" si="15"/>
        <v>0</v>
      </c>
      <c r="S130" s="40">
        <f t="shared" si="15"/>
        <v>0</v>
      </c>
      <c r="T130" s="40">
        <f t="shared" si="15"/>
        <v>0</v>
      </c>
      <c r="U130" s="40">
        <f t="shared" si="15"/>
        <v>0</v>
      </c>
      <c r="V130" s="40">
        <f t="shared" si="15"/>
        <v>0</v>
      </c>
      <c r="W130" s="40">
        <f t="shared" si="15"/>
        <v>0</v>
      </c>
      <c r="X130" s="40">
        <f t="shared" si="15"/>
        <v>0</v>
      </c>
      <c r="Y130" s="40">
        <f t="shared" si="15"/>
        <v>0</v>
      </c>
      <c r="Z130" s="40">
        <f t="shared" si="15"/>
        <v>0</v>
      </c>
      <c r="AA130" s="40">
        <f t="shared" si="15"/>
        <v>0</v>
      </c>
      <c r="AB130" s="40">
        <f t="shared" si="15"/>
        <v>0</v>
      </c>
      <c r="AC130" s="40">
        <f t="shared" si="15"/>
        <v>0</v>
      </c>
      <c r="AD130" s="40">
        <f t="shared" si="15"/>
        <v>0</v>
      </c>
      <c r="AE130" s="40">
        <f t="shared" si="15"/>
        <v>0</v>
      </c>
      <c r="AF130" s="40">
        <f t="shared" si="15"/>
        <v>0</v>
      </c>
      <c r="AG130" s="40">
        <f t="shared" si="15"/>
        <v>0</v>
      </c>
      <c r="AH130" s="40">
        <f t="shared" si="15"/>
        <v>0</v>
      </c>
      <c r="AI130" s="40">
        <f t="shared" si="15"/>
        <v>0</v>
      </c>
      <c r="AJ130" s="40">
        <f t="shared" si="15"/>
        <v>0</v>
      </c>
      <c r="AK130" s="40">
        <f t="shared" si="15"/>
        <v>0</v>
      </c>
      <c r="AL130" s="40">
        <f t="shared" si="15"/>
        <v>5.2734000000000001E-3</v>
      </c>
      <c r="AM130" s="40">
        <f t="shared" si="15"/>
        <v>0</v>
      </c>
      <c r="AN130" s="40">
        <f t="shared" si="15"/>
        <v>0</v>
      </c>
      <c r="AO130" s="40">
        <f t="shared" si="15"/>
        <v>0</v>
      </c>
      <c r="AP130" s="40">
        <f t="shared" si="15"/>
        <v>0</v>
      </c>
      <c r="AQ130" s="40">
        <f t="shared" si="15"/>
        <v>0</v>
      </c>
      <c r="AR130" s="40">
        <f t="shared" si="15"/>
        <v>9.8450304800000001</v>
      </c>
      <c r="AS130" s="40">
        <f t="shared" si="15"/>
        <v>0</v>
      </c>
      <c r="AT130" s="40">
        <f t="shared" si="15"/>
        <v>0</v>
      </c>
      <c r="AU130" s="40">
        <f t="shared" si="15"/>
        <v>0</v>
      </c>
      <c r="AV130" s="40">
        <f t="shared" si="15"/>
        <v>0.74349951999999997</v>
      </c>
      <c r="AW130" s="40">
        <f t="shared" si="15"/>
        <v>61.230410290000002</v>
      </c>
      <c r="AX130" s="40">
        <f t="shared" si="15"/>
        <v>0</v>
      </c>
      <c r="AY130" s="40">
        <f t="shared" si="15"/>
        <v>5.3900523500000004</v>
      </c>
      <c r="AZ130" s="40">
        <f t="shared" si="15"/>
        <v>0.17887716000000001</v>
      </c>
      <c r="BA130" s="40">
        <f t="shared" si="15"/>
        <v>0</v>
      </c>
      <c r="BB130" s="40">
        <f t="shared" si="15"/>
        <v>0</v>
      </c>
      <c r="BC130" s="40">
        <f t="shared" si="15"/>
        <v>0</v>
      </c>
      <c r="BD130" s="40">
        <f t="shared" si="15"/>
        <v>0</v>
      </c>
      <c r="BE130" s="40">
        <f t="shared" si="15"/>
        <v>0</v>
      </c>
      <c r="BF130" s="40">
        <f t="shared" si="15"/>
        <v>0.30153816999999999</v>
      </c>
      <c r="BG130" s="40">
        <f t="shared" si="15"/>
        <v>1.3445836799999999</v>
      </c>
      <c r="BH130" s="40">
        <f t="shared" si="15"/>
        <v>0</v>
      </c>
      <c r="BI130" s="40">
        <f t="shared" si="15"/>
        <v>0</v>
      </c>
      <c r="BJ130" s="40">
        <f t="shared" si="15"/>
        <v>0.26879285000000003</v>
      </c>
      <c r="BK130" s="40">
        <f t="shared" si="15"/>
        <v>79.308057899999994</v>
      </c>
    </row>
    <row r="131" spans="1:64" s="5" customFormat="1">
      <c r="A131" s="17"/>
      <c r="B131" s="27" t="s">
        <v>88</v>
      </c>
      <c r="C131" s="40">
        <f t="shared" ref="C131:BJ131" si="16">C130+C124</f>
        <v>0</v>
      </c>
      <c r="D131" s="40">
        <f t="shared" si="16"/>
        <v>0</v>
      </c>
      <c r="E131" s="40">
        <f t="shared" si="16"/>
        <v>0</v>
      </c>
      <c r="F131" s="40">
        <f t="shared" si="16"/>
        <v>0</v>
      </c>
      <c r="G131" s="40">
        <f t="shared" si="16"/>
        <v>0</v>
      </c>
      <c r="H131" s="40">
        <f t="shared" si="16"/>
        <v>0</v>
      </c>
      <c r="I131" s="40">
        <f t="shared" si="16"/>
        <v>0</v>
      </c>
      <c r="J131" s="40">
        <f t="shared" si="16"/>
        <v>0</v>
      </c>
      <c r="K131" s="40">
        <f t="shared" si="16"/>
        <v>0</v>
      </c>
      <c r="L131" s="40">
        <f t="shared" si="16"/>
        <v>0</v>
      </c>
      <c r="M131" s="40">
        <f t="shared" si="16"/>
        <v>0</v>
      </c>
      <c r="N131" s="40">
        <f t="shared" si="16"/>
        <v>0</v>
      </c>
      <c r="O131" s="40">
        <f t="shared" si="16"/>
        <v>0</v>
      </c>
      <c r="P131" s="40">
        <f t="shared" si="16"/>
        <v>0</v>
      </c>
      <c r="Q131" s="40">
        <f t="shared" si="16"/>
        <v>0</v>
      </c>
      <c r="R131" s="40">
        <f t="shared" si="16"/>
        <v>0</v>
      </c>
      <c r="S131" s="40">
        <f t="shared" si="16"/>
        <v>0</v>
      </c>
      <c r="T131" s="40">
        <f t="shared" si="16"/>
        <v>0</v>
      </c>
      <c r="U131" s="40">
        <f t="shared" si="16"/>
        <v>0</v>
      </c>
      <c r="V131" s="40">
        <f t="shared" si="16"/>
        <v>0</v>
      </c>
      <c r="W131" s="40">
        <f t="shared" si="16"/>
        <v>0</v>
      </c>
      <c r="X131" s="40">
        <f t="shared" si="16"/>
        <v>0</v>
      </c>
      <c r="Y131" s="40">
        <f t="shared" si="16"/>
        <v>0</v>
      </c>
      <c r="Z131" s="40">
        <f t="shared" si="16"/>
        <v>0</v>
      </c>
      <c r="AA131" s="40">
        <f t="shared" si="16"/>
        <v>0</v>
      </c>
      <c r="AB131" s="40">
        <f t="shared" si="16"/>
        <v>0</v>
      </c>
      <c r="AC131" s="40">
        <f t="shared" si="16"/>
        <v>12.820011259999999</v>
      </c>
      <c r="AD131" s="40">
        <f t="shared" si="16"/>
        <v>0</v>
      </c>
      <c r="AE131" s="40">
        <f t="shared" si="16"/>
        <v>0</v>
      </c>
      <c r="AF131" s="40">
        <f t="shared" si="16"/>
        <v>0.24898598999999999</v>
      </c>
      <c r="AG131" s="40">
        <f t="shared" si="16"/>
        <v>0</v>
      </c>
      <c r="AH131" s="40">
        <f t="shared" si="16"/>
        <v>0</v>
      </c>
      <c r="AI131" s="40">
        <f t="shared" si="16"/>
        <v>0</v>
      </c>
      <c r="AJ131" s="40">
        <f t="shared" si="16"/>
        <v>0</v>
      </c>
      <c r="AK131" s="40">
        <f t="shared" si="16"/>
        <v>0</v>
      </c>
      <c r="AL131" s="40">
        <f t="shared" si="16"/>
        <v>5.2734000000000001E-3</v>
      </c>
      <c r="AM131" s="40">
        <f t="shared" si="16"/>
        <v>0</v>
      </c>
      <c r="AN131" s="40">
        <f t="shared" si="16"/>
        <v>0</v>
      </c>
      <c r="AO131" s="40">
        <f t="shared" si="16"/>
        <v>0</v>
      </c>
      <c r="AP131" s="40">
        <f t="shared" si="16"/>
        <v>0</v>
      </c>
      <c r="AQ131" s="40">
        <f t="shared" si="16"/>
        <v>0</v>
      </c>
      <c r="AR131" s="40">
        <f t="shared" si="16"/>
        <v>12.29792415</v>
      </c>
      <c r="AS131" s="40">
        <f t="shared" si="16"/>
        <v>0</v>
      </c>
      <c r="AT131" s="40">
        <f t="shared" si="16"/>
        <v>0</v>
      </c>
      <c r="AU131" s="40">
        <f t="shared" si="16"/>
        <v>0</v>
      </c>
      <c r="AV131" s="40">
        <f t="shared" si="16"/>
        <v>0.74349951999999997</v>
      </c>
      <c r="AW131" s="40">
        <f t="shared" si="16"/>
        <v>617.18375255000001</v>
      </c>
      <c r="AX131" s="40">
        <f t="shared" si="16"/>
        <v>0</v>
      </c>
      <c r="AY131" s="40">
        <f t="shared" si="16"/>
        <v>5.3900523500000004</v>
      </c>
      <c r="AZ131" s="40">
        <f t="shared" si="16"/>
        <v>0.67684913000000002</v>
      </c>
      <c r="BA131" s="40">
        <f t="shared" si="16"/>
        <v>0</v>
      </c>
      <c r="BB131" s="40">
        <f t="shared" si="16"/>
        <v>0</v>
      </c>
      <c r="BC131" s="40">
        <f t="shared" si="16"/>
        <v>0</v>
      </c>
      <c r="BD131" s="40">
        <f t="shared" si="16"/>
        <v>0</v>
      </c>
      <c r="BE131" s="40">
        <f t="shared" si="16"/>
        <v>0</v>
      </c>
      <c r="BF131" s="40">
        <f t="shared" si="16"/>
        <v>0.30153816999999999</v>
      </c>
      <c r="BG131" s="40">
        <f t="shared" si="16"/>
        <v>1.3445836799999999</v>
      </c>
      <c r="BH131" s="40">
        <f t="shared" si="16"/>
        <v>0</v>
      </c>
      <c r="BI131" s="40">
        <f t="shared" si="16"/>
        <v>0</v>
      </c>
      <c r="BJ131" s="40">
        <f t="shared" si="16"/>
        <v>0.26879285000000003</v>
      </c>
      <c r="BK131" s="40">
        <f>BK130+BK124</f>
        <v>651.28126305000001</v>
      </c>
    </row>
    <row r="132" spans="1:64" ht="4.5" customHeight="1">
      <c r="A132" s="17"/>
      <c r="B132" s="25"/>
      <c r="C132" s="72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4"/>
    </row>
    <row r="133" spans="1:64" ht="25.5">
      <c r="A133" s="17" t="s">
        <v>22</v>
      </c>
      <c r="B133" s="24" t="s">
        <v>23</v>
      </c>
      <c r="C133" s="72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4"/>
    </row>
    <row r="134" spans="1:64">
      <c r="A134" s="17" t="s">
        <v>80</v>
      </c>
      <c r="B134" s="25" t="s">
        <v>24</v>
      </c>
      <c r="C134" s="72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4"/>
    </row>
    <row r="135" spans="1:64">
      <c r="A135" s="17"/>
      <c r="B135" s="26" t="s">
        <v>40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0</v>
      </c>
      <c r="AK135" s="39">
        <v>0</v>
      </c>
      <c r="AL135" s="39">
        <v>0</v>
      </c>
      <c r="AM135" s="39">
        <v>0</v>
      </c>
      <c r="AN135" s="39">
        <v>0</v>
      </c>
      <c r="AO135" s="39">
        <v>0</v>
      </c>
      <c r="AP135" s="39">
        <v>0</v>
      </c>
      <c r="AQ135" s="39">
        <v>0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  <c r="BA135" s="39">
        <v>0</v>
      </c>
      <c r="BB135" s="39">
        <v>0</v>
      </c>
      <c r="BC135" s="39">
        <v>0</v>
      </c>
      <c r="BD135" s="39">
        <v>0</v>
      </c>
      <c r="BE135" s="39">
        <v>0</v>
      </c>
      <c r="BF135" s="39">
        <v>0</v>
      </c>
      <c r="BG135" s="39">
        <v>0</v>
      </c>
      <c r="BH135" s="39">
        <v>0</v>
      </c>
      <c r="BI135" s="39">
        <v>0</v>
      </c>
      <c r="BJ135" s="39">
        <v>0</v>
      </c>
      <c r="BK135" s="39">
        <v>0</v>
      </c>
    </row>
    <row r="136" spans="1:64">
      <c r="A136" s="17"/>
      <c r="B136" s="27" t="s">
        <v>87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9">
        <v>0</v>
      </c>
      <c r="AL136" s="39">
        <v>0</v>
      </c>
      <c r="AM136" s="39">
        <v>0</v>
      </c>
      <c r="AN136" s="39">
        <v>0</v>
      </c>
      <c r="AO136" s="39">
        <v>0</v>
      </c>
      <c r="AP136" s="39">
        <v>0</v>
      </c>
      <c r="AQ136" s="39">
        <v>0</v>
      </c>
      <c r="AR136" s="39">
        <v>0</v>
      </c>
      <c r="AS136" s="39">
        <v>0</v>
      </c>
      <c r="AT136" s="39">
        <v>0</v>
      </c>
      <c r="AU136" s="39">
        <v>0</v>
      </c>
      <c r="AV136" s="39">
        <v>0</v>
      </c>
      <c r="AW136" s="39">
        <v>0</v>
      </c>
      <c r="AX136" s="39">
        <v>0</v>
      </c>
      <c r="AY136" s="39">
        <v>0</v>
      </c>
      <c r="AZ136" s="39">
        <v>0</v>
      </c>
      <c r="BA136" s="39">
        <v>0</v>
      </c>
      <c r="BB136" s="39">
        <v>0</v>
      </c>
      <c r="BC136" s="39">
        <v>0</v>
      </c>
      <c r="BD136" s="39">
        <v>0</v>
      </c>
      <c r="BE136" s="39">
        <v>0</v>
      </c>
      <c r="BF136" s="39">
        <v>0</v>
      </c>
      <c r="BG136" s="39">
        <v>0</v>
      </c>
      <c r="BH136" s="39">
        <v>0</v>
      </c>
      <c r="BI136" s="39">
        <v>0</v>
      </c>
      <c r="BJ136" s="39">
        <v>0</v>
      </c>
      <c r="BK136" s="39">
        <v>0</v>
      </c>
    </row>
    <row r="137" spans="1:64" ht="4.5" customHeight="1">
      <c r="A137" s="17"/>
      <c r="B137" s="29"/>
      <c r="C137" s="72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4"/>
    </row>
    <row r="138" spans="1:64" s="5" customFormat="1">
      <c r="A138" s="17"/>
      <c r="B138" s="30" t="s">
        <v>103</v>
      </c>
      <c r="C138" s="51">
        <f>C131+C119+C114+C97</f>
        <v>0</v>
      </c>
      <c r="D138" s="51">
        <f t="shared" ref="D138:BJ138" si="17">D131+D119+D114+D97</f>
        <v>428.09923984999995</v>
      </c>
      <c r="E138" s="51">
        <f t="shared" si="17"/>
        <v>264.53446694000002</v>
      </c>
      <c r="F138" s="51">
        <f t="shared" si="17"/>
        <v>0</v>
      </c>
      <c r="G138" s="51">
        <f t="shared" si="17"/>
        <v>0</v>
      </c>
      <c r="H138" s="51">
        <f t="shared" si="17"/>
        <v>38.804586499999999</v>
      </c>
      <c r="I138" s="51">
        <f t="shared" si="17"/>
        <v>9994.8062110200008</v>
      </c>
      <c r="J138" s="51">
        <f t="shared" si="17"/>
        <v>1267.0254171699999</v>
      </c>
      <c r="K138" s="51">
        <f t="shared" si="17"/>
        <v>26.927454640000001</v>
      </c>
      <c r="L138" s="51">
        <f t="shared" si="17"/>
        <v>785.39378679999993</v>
      </c>
      <c r="M138" s="51">
        <f t="shared" si="17"/>
        <v>0</v>
      </c>
      <c r="N138" s="51">
        <f t="shared" si="17"/>
        <v>0</v>
      </c>
      <c r="O138" s="51">
        <f t="shared" si="17"/>
        <v>0</v>
      </c>
      <c r="P138" s="51">
        <f t="shared" si="17"/>
        <v>0</v>
      </c>
      <c r="Q138" s="51">
        <f t="shared" si="17"/>
        <v>0</v>
      </c>
      <c r="R138" s="51">
        <f t="shared" si="17"/>
        <v>26.160174830000003</v>
      </c>
      <c r="S138" s="51">
        <f t="shared" si="17"/>
        <v>1027.99228509</v>
      </c>
      <c r="T138" s="51">
        <f t="shared" si="17"/>
        <v>104.75816247</v>
      </c>
      <c r="U138" s="51">
        <f t="shared" si="17"/>
        <v>0</v>
      </c>
      <c r="V138" s="51">
        <f t="shared" si="17"/>
        <v>76.505721870000002</v>
      </c>
      <c r="W138" s="51">
        <f t="shared" si="17"/>
        <v>0</v>
      </c>
      <c r="X138" s="51">
        <f t="shared" si="17"/>
        <v>96.67453768</v>
      </c>
      <c r="Y138" s="51">
        <f t="shared" si="17"/>
        <v>0</v>
      </c>
      <c r="Z138" s="51">
        <f t="shared" si="17"/>
        <v>0</v>
      </c>
      <c r="AA138" s="51">
        <f t="shared" si="17"/>
        <v>0</v>
      </c>
      <c r="AB138" s="51">
        <f t="shared" si="17"/>
        <v>165.59235970999998</v>
      </c>
      <c r="AC138" s="51">
        <f t="shared" si="17"/>
        <v>1395.5854324100001</v>
      </c>
      <c r="AD138" s="51">
        <f t="shared" si="17"/>
        <v>0</v>
      </c>
      <c r="AE138" s="51">
        <f t="shared" si="17"/>
        <v>3.8703759999999997E-2</v>
      </c>
      <c r="AF138" s="51">
        <f t="shared" si="17"/>
        <v>1927.6909133600004</v>
      </c>
      <c r="AG138" s="51">
        <f t="shared" si="17"/>
        <v>0</v>
      </c>
      <c r="AH138" s="51">
        <f t="shared" si="17"/>
        <v>0</v>
      </c>
      <c r="AI138" s="51">
        <f t="shared" si="17"/>
        <v>0</v>
      </c>
      <c r="AJ138" s="51">
        <f t="shared" si="17"/>
        <v>0</v>
      </c>
      <c r="AK138" s="51">
        <f t="shared" si="17"/>
        <v>0</v>
      </c>
      <c r="AL138" s="51">
        <f t="shared" si="17"/>
        <v>60.242409539999997</v>
      </c>
      <c r="AM138" s="51">
        <f t="shared" si="17"/>
        <v>119.11056055999998</v>
      </c>
      <c r="AN138" s="51">
        <f t="shared" si="17"/>
        <v>0.69329035000000006</v>
      </c>
      <c r="AO138" s="51">
        <f t="shared" si="17"/>
        <v>0</v>
      </c>
      <c r="AP138" s="51">
        <f t="shared" si="17"/>
        <v>116.17733634</v>
      </c>
      <c r="AQ138" s="51">
        <f t="shared" si="17"/>
        <v>0</v>
      </c>
      <c r="AR138" s="51">
        <f t="shared" si="17"/>
        <v>82.142592800000003</v>
      </c>
      <c r="AS138" s="51">
        <f t="shared" si="17"/>
        <v>0</v>
      </c>
      <c r="AT138" s="51">
        <f t="shared" si="17"/>
        <v>0</v>
      </c>
      <c r="AU138" s="51">
        <f t="shared" si="17"/>
        <v>0</v>
      </c>
      <c r="AV138" s="51">
        <f t="shared" si="17"/>
        <v>1807.5779048099998</v>
      </c>
      <c r="AW138" s="51">
        <f t="shared" si="17"/>
        <v>9688.5308425100011</v>
      </c>
      <c r="AX138" s="51">
        <f t="shared" si="17"/>
        <v>242.869168</v>
      </c>
      <c r="AY138" s="51">
        <f t="shared" si="17"/>
        <v>953.63138035000009</v>
      </c>
      <c r="AZ138" s="51">
        <f t="shared" si="17"/>
        <v>5737.6091657300003</v>
      </c>
      <c r="BA138" s="51">
        <f t="shared" si="17"/>
        <v>0</v>
      </c>
      <c r="BB138" s="51">
        <f t="shared" si="17"/>
        <v>0</v>
      </c>
      <c r="BC138" s="51">
        <f t="shared" si="17"/>
        <v>0</v>
      </c>
      <c r="BD138" s="51">
        <f t="shared" si="17"/>
        <v>0</v>
      </c>
      <c r="BE138" s="51">
        <f t="shared" si="17"/>
        <v>0</v>
      </c>
      <c r="BF138" s="51">
        <f t="shared" si="17"/>
        <v>904.78183646999992</v>
      </c>
      <c r="BG138" s="51">
        <f t="shared" si="17"/>
        <v>761.63358807999998</v>
      </c>
      <c r="BH138" s="51">
        <f t="shared" si="17"/>
        <v>73.452434939999989</v>
      </c>
      <c r="BI138" s="51">
        <f t="shared" si="17"/>
        <v>0</v>
      </c>
      <c r="BJ138" s="51">
        <f t="shared" si="17"/>
        <v>717.91804449999995</v>
      </c>
      <c r="BK138" s="55">
        <f>BK131+BK119+BK114+BK97</f>
        <v>38892.960009080001</v>
      </c>
      <c r="BL138" s="57"/>
    </row>
    <row r="139" spans="1:64" ht="4.5" customHeight="1">
      <c r="A139" s="17"/>
      <c r="B139" s="30"/>
      <c r="C139" s="77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8"/>
    </row>
    <row r="140" spans="1:64" ht="14.25" customHeight="1">
      <c r="A140" s="17" t="s">
        <v>5</v>
      </c>
      <c r="B140" s="31" t="s">
        <v>26</v>
      </c>
      <c r="C140" s="77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8"/>
    </row>
    <row r="141" spans="1:64">
      <c r="A141" s="17"/>
      <c r="B141" s="26" t="s">
        <v>192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0.19358737000000001</v>
      </c>
      <c r="I141" s="34">
        <v>0</v>
      </c>
      <c r="J141" s="34">
        <v>0</v>
      </c>
      <c r="K141" s="34">
        <v>0</v>
      </c>
      <c r="L141" s="34">
        <v>8.3730860000000004E-2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5.5946280000000001E-2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1.3135116499999999</v>
      </c>
      <c r="AC141" s="34">
        <v>0.29503636</v>
      </c>
      <c r="AD141" s="34">
        <v>0</v>
      </c>
      <c r="AE141" s="34">
        <v>0</v>
      </c>
      <c r="AF141" s="34">
        <v>0.75794790999999995</v>
      </c>
      <c r="AG141" s="34">
        <v>0</v>
      </c>
      <c r="AH141" s="34">
        <v>0</v>
      </c>
      <c r="AI141" s="34">
        <v>0</v>
      </c>
      <c r="AJ141" s="34">
        <v>0</v>
      </c>
      <c r="AK141" s="34">
        <v>0</v>
      </c>
      <c r="AL141" s="34">
        <v>0.28833312999999999</v>
      </c>
      <c r="AM141" s="34">
        <v>0</v>
      </c>
      <c r="AN141" s="34">
        <v>0</v>
      </c>
      <c r="AO141" s="34">
        <v>0</v>
      </c>
      <c r="AP141" s="34">
        <v>0</v>
      </c>
      <c r="AQ141" s="34">
        <v>0</v>
      </c>
      <c r="AR141" s="34">
        <v>0</v>
      </c>
      <c r="AS141" s="34">
        <v>0</v>
      </c>
      <c r="AT141" s="34">
        <v>0</v>
      </c>
      <c r="AU141" s="34">
        <v>0</v>
      </c>
      <c r="AV141" s="34">
        <v>14.53018002</v>
      </c>
      <c r="AW141" s="34">
        <v>0.68067250999999995</v>
      </c>
      <c r="AX141" s="34">
        <v>0</v>
      </c>
      <c r="AY141" s="34">
        <v>0</v>
      </c>
      <c r="AZ141" s="34">
        <v>3.8260896299999998</v>
      </c>
      <c r="BA141" s="34">
        <v>0</v>
      </c>
      <c r="BB141" s="34">
        <v>0</v>
      </c>
      <c r="BC141" s="34">
        <v>0</v>
      </c>
      <c r="BD141" s="34">
        <v>0</v>
      </c>
      <c r="BE141" s="34">
        <v>0</v>
      </c>
      <c r="BF141" s="34">
        <v>3.8707723399999998</v>
      </c>
      <c r="BG141" s="34">
        <v>4.894399E-2</v>
      </c>
      <c r="BH141" s="34">
        <v>0</v>
      </c>
      <c r="BI141" s="34">
        <v>0</v>
      </c>
      <c r="BJ141" s="34">
        <v>1.0380833599999999</v>
      </c>
      <c r="BK141" s="42">
        <f>SUM(C141:BJ141)</f>
        <v>26.98283541</v>
      </c>
    </row>
    <row r="142" spans="1:64">
      <c r="A142" s="54"/>
      <c r="B142" s="26" t="s">
        <v>163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1.9199042099999999</v>
      </c>
      <c r="I142" s="34">
        <v>0</v>
      </c>
      <c r="J142" s="34">
        <v>0</v>
      </c>
      <c r="K142" s="34">
        <v>0</v>
      </c>
      <c r="L142" s="34">
        <v>0.11527666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1.5817879399999999</v>
      </c>
      <c r="S142" s="34">
        <v>0</v>
      </c>
      <c r="T142" s="34">
        <v>0</v>
      </c>
      <c r="U142" s="34">
        <v>0</v>
      </c>
      <c r="V142" s="34">
        <v>5.7331000000000005E-4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11.987272669999999</v>
      </c>
      <c r="AC142" s="34">
        <v>0.37140181</v>
      </c>
      <c r="AD142" s="34">
        <v>0</v>
      </c>
      <c r="AE142" s="34">
        <v>0</v>
      </c>
      <c r="AF142" s="34">
        <v>4.8148289100000001</v>
      </c>
      <c r="AG142" s="34">
        <v>0</v>
      </c>
      <c r="AH142" s="34">
        <v>0</v>
      </c>
      <c r="AI142" s="34">
        <v>0</v>
      </c>
      <c r="AJ142" s="34">
        <v>0</v>
      </c>
      <c r="AK142" s="34">
        <v>0</v>
      </c>
      <c r="AL142" s="34">
        <v>3.3219663800000001</v>
      </c>
      <c r="AM142" s="34">
        <v>0.10677151999999999</v>
      </c>
      <c r="AN142" s="34">
        <v>0</v>
      </c>
      <c r="AO142" s="34">
        <v>0</v>
      </c>
      <c r="AP142" s="34">
        <v>0.51492667000000003</v>
      </c>
      <c r="AQ142" s="34">
        <v>0</v>
      </c>
      <c r="AR142" s="34">
        <v>0</v>
      </c>
      <c r="AS142" s="34">
        <v>0</v>
      </c>
      <c r="AT142" s="34">
        <v>0</v>
      </c>
      <c r="AU142" s="34">
        <v>0</v>
      </c>
      <c r="AV142" s="34">
        <v>123.83534416000001</v>
      </c>
      <c r="AW142" s="34">
        <v>1.4119414699999999</v>
      </c>
      <c r="AX142" s="34">
        <v>0</v>
      </c>
      <c r="AY142" s="34">
        <v>0</v>
      </c>
      <c r="AZ142" s="34">
        <v>32.273826</v>
      </c>
      <c r="BA142" s="34">
        <v>0</v>
      </c>
      <c r="BB142" s="34">
        <v>0</v>
      </c>
      <c r="BC142" s="34">
        <v>0</v>
      </c>
      <c r="BD142" s="34">
        <v>0</v>
      </c>
      <c r="BE142" s="34">
        <v>0</v>
      </c>
      <c r="BF142" s="34">
        <v>66.081465109999996</v>
      </c>
      <c r="BG142" s="34">
        <v>1.32636851</v>
      </c>
      <c r="BH142" s="34">
        <v>0</v>
      </c>
      <c r="BI142" s="34">
        <v>0</v>
      </c>
      <c r="BJ142" s="34">
        <v>3.5080470500000001</v>
      </c>
      <c r="BK142" s="42">
        <f>SUM(C142:BJ142)</f>
        <v>253.17170237999997</v>
      </c>
    </row>
    <row r="143" spans="1:64" s="5" customFormat="1" ht="13.5" thickBot="1">
      <c r="A143" s="32"/>
      <c r="B143" s="27" t="s">
        <v>87</v>
      </c>
      <c r="C143" s="43">
        <f>SUM(C141:C142)</f>
        <v>0</v>
      </c>
      <c r="D143" s="43">
        <f t="shared" ref="D143:BJ143" si="18">SUM(D141:D142)</f>
        <v>0</v>
      </c>
      <c r="E143" s="43">
        <f t="shared" si="18"/>
        <v>0</v>
      </c>
      <c r="F143" s="43">
        <f t="shared" si="18"/>
        <v>0</v>
      </c>
      <c r="G143" s="43">
        <f t="shared" si="18"/>
        <v>0</v>
      </c>
      <c r="H143" s="43">
        <f t="shared" si="18"/>
        <v>2.1134915799999998</v>
      </c>
      <c r="I143" s="43">
        <f t="shared" si="18"/>
        <v>0</v>
      </c>
      <c r="J143" s="43">
        <f t="shared" si="18"/>
        <v>0</v>
      </c>
      <c r="K143" s="43">
        <f t="shared" si="18"/>
        <v>0</v>
      </c>
      <c r="L143" s="43">
        <f t="shared" si="18"/>
        <v>0.19900751999999999</v>
      </c>
      <c r="M143" s="43">
        <f t="shared" si="18"/>
        <v>0</v>
      </c>
      <c r="N143" s="43">
        <f t="shared" si="18"/>
        <v>0</v>
      </c>
      <c r="O143" s="43">
        <f t="shared" si="18"/>
        <v>0</v>
      </c>
      <c r="P143" s="43">
        <f t="shared" si="18"/>
        <v>0</v>
      </c>
      <c r="Q143" s="43">
        <f t="shared" si="18"/>
        <v>0</v>
      </c>
      <c r="R143" s="43">
        <f t="shared" si="18"/>
        <v>1.6377342199999998</v>
      </c>
      <c r="S143" s="43">
        <f t="shared" si="18"/>
        <v>0</v>
      </c>
      <c r="T143" s="43">
        <f t="shared" si="18"/>
        <v>0</v>
      </c>
      <c r="U143" s="43">
        <f t="shared" si="18"/>
        <v>0</v>
      </c>
      <c r="V143" s="43">
        <f t="shared" si="18"/>
        <v>5.7331000000000005E-4</v>
      </c>
      <c r="W143" s="43">
        <f t="shared" si="18"/>
        <v>0</v>
      </c>
      <c r="X143" s="43">
        <f t="shared" si="18"/>
        <v>0</v>
      </c>
      <c r="Y143" s="43">
        <f t="shared" si="18"/>
        <v>0</v>
      </c>
      <c r="Z143" s="43">
        <f t="shared" si="18"/>
        <v>0</v>
      </c>
      <c r="AA143" s="43">
        <f t="shared" si="18"/>
        <v>0</v>
      </c>
      <c r="AB143" s="43">
        <f t="shared" si="18"/>
        <v>13.30078432</v>
      </c>
      <c r="AC143" s="43">
        <f t="shared" si="18"/>
        <v>0.66643816999999994</v>
      </c>
      <c r="AD143" s="43">
        <f t="shared" si="18"/>
        <v>0</v>
      </c>
      <c r="AE143" s="43">
        <f t="shared" si="18"/>
        <v>0</v>
      </c>
      <c r="AF143" s="43">
        <f t="shared" si="18"/>
        <v>5.5727768199999996</v>
      </c>
      <c r="AG143" s="43">
        <f t="shared" si="18"/>
        <v>0</v>
      </c>
      <c r="AH143" s="43">
        <f t="shared" si="18"/>
        <v>0</v>
      </c>
      <c r="AI143" s="43">
        <f t="shared" si="18"/>
        <v>0</v>
      </c>
      <c r="AJ143" s="43">
        <f t="shared" si="18"/>
        <v>0</v>
      </c>
      <c r="AK143" s="43">
        <f t="shared" si="18"/>
        <v>0</v>
      </c>
      <c r="AL143" s="43">
        <f t="shared" si="18"/>
        <v>3.6102995099999999</v>
      </c>
      <c r="AM143" s="43">
        <f t="shared" si="18"/>
        <v>0.10677151999999999</v>
      </c>
      <c r="AN143" s="43">
        <f t="shared" si="18"/>
        <v>0</v>
      </c>
      <c r="AO143" s="43">
        <f t="shared" si="18"/>
        <v>0</v>
      </c>
      <c r="AP143" s="43">
        <f t="shared" si="18"/>
        <v>0.51492667000000003</v>
      </c>
      <c r="AQ143" s="43">
        <f t="shared" si="18"/>
        <v>0</v>
      </c>
      <c r="AR143" s="43">
        <f t="shared" si="18"/>
        <v>0</v>
      </c>
      <c r="AS143" s="43">
        <f t="shared" si="18"/>
        <v>0</v>
      </c>
      <c r="AT143" s="43">
        <f t="shared" si="18"/>
        <v>0</v>
      </c>
      <c r="AU143" s="43">
        <f t="shared" si="18"/>
        <v>0</v>
      </c>
      <c r="AV143" s="43">
        <f t="shared" si="18"/>
        <v>138.36552417999999</v>
      </c>
      <c r="AW143" s="43">
        <f t="shared" si="18"/>
        <v>2.0926139799999999</v>
      </c>
      <c r="AX143" s="43">
        <f t="shared" si="18"/>
        <v>0</v>
      </c>
      <c r="AY143" s="43">
        <f t="shared" si="18"/>
        <v>0</v>
      </c>
      <c r="AZ143" s="43">
        <f t="shared" si="18"/>
        <v>36.099915629999998</v>
      </c>
      <c r="BA143" s="43">
        <f t="shared" si="18"/>
        <v>0</v>
      </c>
      <c r="BB143" s="43">
        <f t="shared" si="18"/>
        <v>0</v>
      </c>
      <c r="BC143" s="43">
        <f t="shared" si="18"/>
        <v>0</v>
      </c>
      <c r="BD143" s="43">
        <f t="shared" si="18"/>
        <v>0</v>
      </c>
      <c r="BE143" s="43">
        <f t="shared" si="18"/>
        <v>0</v>
      </c>
      <c r="BF143" s="43">
        <f t="shared" si="18"/>
        <v>69.952237449999998</v>
      </c>
      <c r="BG143" s="43">
        <f t="shared" si="18"/>
        <v>1.3753124999999999</v>
      </c>
      <c r="BH143" s="43">
        <f t="shared" si="18"/>
        <v>0</v>
      </c>
      <c r="BI143" s="43">
        <f t="shared" si="18"/>
        <v>0</v>
      </c>
      <c r="BJ143" s="43">
        <f t="shared" si="18"/>
        <v>4.54613041</v>
      </c>
      <c r="BK143" s="43">
        <f>SUM(BK141:BK142)</f>
        <v>280.15453778999995</v>
      </c>
    </row>
    <row r="144" spans="1:64" ht="6" customHeight="1">
      <c r="A144" s="5"/>
      <c r="B144" s="23"/>
    </row>
    <row r="145" spans="1:12">
      <c r="A145" s="5"/>
      <c r="B145" s="5" t="s">
        <v>29</v>
      </c>
      <c r="L145" s="18" t="s">
        <v>41</v>
      </c>
    </row>
    <row r="146" spans="1:12">
      <c r="A146" s="5"/>
      <c r="B146" s="5" t="s">
        <v>30</v>
      </c>
      <c r="L146" s="5" t="s">
        <v>33</v>
      </c>
    </row>
    <row r="147" spans="1:12">
      <c r="L147" s="5" t="s">
        <v>34</v>
      </c>
    </row>
    <row r="148" spans="1:12">
      <c r="B148" s="5" t="s">
        <v>36</v>
      </c>
      <c r="L148" s="5" t="s">
        <v>102</v>
      </c>
    </row>
    <row r="149" spans="1:12">
      <c r="B149" s="5" t="s">
        <v>37</v>
      </c>
      <c r="L149" s="5" t="s">
        <v>104</v>
      </c>
    </row>
    <row r="150" spans="1:12">
      <c r="B150" s="5"/>
      <c r="L150" s="5" t="s">
        <v>35</v>
      </c>
    </row>
  </sheetData>
  <mergeCells count="49">
    <mergeCell ref="C4:G4"/>
    <mergeCell ref="M4:Q4"/>
    <mergeCell ref="W4:AA4"/>
    <mergeCell ref="AQ4:AU4"/>
    <mergeCell ref="BA4:BE4"/>
    <mergeCell ref="AB4:AF4"/>
    <mergeCell ref="W2:AP2"/>
    <mergeCell ref="AQ2:BJ2"/>
    <mergeCell ref="AG4:AK4"/>
    <mergeCell ref="AQ3:AZ3"/>
    <mergeCell ref="BF4:BJ4"/>
    <mergeCell ref="AV4:AZ4"/>
    <mergeCell ref="C74:BK74"/>
    <mergeCell ref="C77:BK77"/>
    <mergeCell ref="AL4:AP4"/>
    <mergeCell ref="B1:B5"/>
    <mergeCell ref="C7:BK7"/>
    <mergeCell ref="C6:BK6"/>
    <mergeCell ref="C3:L3"/>
    <mergeCell ref="H4:L4"/>
    <mergeCell ref="R4:V4"/>
    <mergeCell ref="C2:V2"/>
    <mergeCell ref="C1:BK1"/>
    <mergeCell ref="BA3:BJ3"/>
    <mergeCell ref="BK2:BK5"/>
    <mergeCell ref="W3:AF3"/>
    <mergeCell ref="AG3:AP3"/>
    <mergeCell ref="C99:BK99"/>
    <mergeCell ref="M3:V3"/>
    <mergeCell ref="C11:BK11"/>
    <mergeCell ref="C14:BK14"/>
    <mergeCell ref="C71:BK71"/>
    <mergeCell ref="C134:BK134"/>
    <mergeCell ref="C100:BK100"/>
    <mergeCell ref="C98:BK98"/>
    <mergeCell ref="C103:BK103"/>
    <mergeCell ref="C115:BK115"/>
    <mergeCell ref="C116:BK116"/>
    <mergeCell ref="C120:BK120"/>
    <mergeCell ref="C137:BK137"/>
    <mergeCell ref="A1:A5"/>
    <mergeCell ref="C117:BK117"/>
    <mergeCell ref="C139:BK139"/>
    <mergeCell ref="C140:BK140"/>
    <mergeCell ref="C121:BK121"/>
    <mergeCell ref="C122:BK122"/>
    <mergeCell ref="C125:BK125"/>
    <mergeCell ref="C132:BK132"/>
    <mergeCell ref="C133:BK133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5"/>
  <sheetViews>
    <sheetView topLeftCell="A18" workbookViewId="0">
      <selection activeCell="A47" sqref="A47"/>
    </sheetView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106" t="s">
        <v>201</v>
      </c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2:12">
      <c r="B3" s="109" t="s">
        <v>105</v>
      </c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f>VLOOKUP($C5,[1]Sheet2!$A$2:$I$39,2,FALSE)</f>
        <v>0.179903484</v>
      </c>
      <c r="E5" s="35">
        <f>VLOOKUP($C5,[1]Sheet2!$A$2:$I$39,3,FALSE)</f>
        <v>1.444133E-3</v>
      </c>
      <c r="F5" s="35">
        <f>VLOOKUP($C5,[1]Sheet2!$A$2:$I$39,4,FALSE)</f>
        <v>0.14071263000000001</v>
      </c>
      <c r="G5" s="35">
        <f>VLOOKUP($C5,[1]Sheet2!$A$2:$I$39,5,FALSE)</f>
        <v>0</v>
      </c>
      <c r="H5" s="34">
        <v>0</v>
      </c>
      <c r="I5" s="35">
        <f>VLOOKUP($C5,[1]Sheet2!$A$2:$I$39,6,FALSE)</f>
        <v>0</v>
      </c>
      <c r="J5" s="35">
        <f>VLOOKUP($C5,[1]Sheet2!$A$2:$I$39,7,FALSE)</f>
        <v>0</v>
      </c>
      <c r="K5" s="34">
        <f>SUM(D5:J5)</f>
        <v>0.32206024700000002</v>
      </c>
      <c r="L5" s="35">
        <f>VLOOKUP($C5,[1]Sheet2!$A$2:$I$39,8,FALSE)</f>
        <v>4.1349218E-2</v>
      </c>
    </row>
    <row r="6" spans="2:12">
      <c r="B6" s="19">
        <v>2</v>
      </c>
      <c r="C6" s="21" t="s">
        <v>44</v>
      </c>
      <c r="D6" s="35">
        <f>VLOOKUP($C6,[1]Sheet2!$A$2:$I$39,2,FALSE)</f>
        <v>64.817556439000001</v>
      </c>
      <c r="E6" s="35">
        <f>VLOOKUP($C6,[1]Sheet2!$A$2:$I$39,3,FALSE)</f>
        <v>226.91899985900002</v>
      </c>
      <c r="F6" s="35">
        <f>VLOOKUP($C6,[1]Sheet2!$A$2:$I$39,4,FALSE)</f>
        <v>148.69038709200001</v>
      </c>
      <c r="G6" s="35">
        <f>VLOOKUP($C6,[1]Sheet2!$A$2:$I$39,5,FALSE)</f>
        <v>20.854182361000003</v>
      </c>
      <c r="H6" s="34">
        <v>0</v>
      </c>
      <c r="I6" s="35">
        <f>VLOOKUP($C6,[1]Sheet2!$A$2:$I$39,6,FALSE)</f>
        <v>0</v>
      </c>
      <c r="J6" s="35">
        <f>VLOOKUP($C6,[1]Sheet2!$A$2:$I$39,7,FALSE)</f>
        <v>5.0139175000000001E-2</v>
      </c>
      <c r="K6" s="34">
        <f t="shared" ref="K6:K41" si="0">SUM(D6:J6)</f>
        <v>461.33126492600007</v>
      </c>
      <c r="L6" s="35">
        <f>VLOOKUP($C6,[1]Sheet2!$A$2:$I$39,8,FALSE)</f>
        <v>10.926767021</v>
      </c>
    </row>
    <row r="7" spans="2:12">
      <c r="B7" s="19">
        <v>3</v>
      </c>
      <c r="C7" s="20" t="s">
        <v>45</v>
      </c>
      <c r="D7" s="35">
        <f>VLOOKUP($C7,[1]Sheet2!$A$2:$I$39,2,FALSE)</f>
        <v>0</v>
      </c>
      <c r="E7" s="35">
        <f>VLOOKUP($C7,[1]Sheet2!$A$2:$I$39,3,FALSE)</f>
        <v>7.2644790000000001E-2</v>
      </c>
      <c r="F7" s="35">
        <f>VLOOKUP($C7,[1]Sheet2!$A$2:$I$39,4,FALSE)</f>
        <v>0.64786385000000002</v>
      </c>
      <c r="G7" s="35">
        <f>VLOOKUP($C7,[1]Sheet2!$A$2:$I$39,5,FALSE)</f>
        <v>0</v>
      </c>
      <c r="H7" s="34">
        <v>0</v>
      </c>
      <c r="I7" s="35">
        <f>VLOOKUP($C7,[1]Sheet2!$A$2:$I$39,6,FALSE)</f>
        <v>0</v>
      </c>
      <c r="J7" s="35">
        <f>VLOOKUP($C7,[1]Sheet2!$A$2:$I$39,7,FALSE)</f>
        <v>0</v>
      </c>
      <c r="K7" s="34">
        <f t="shared" si="0"/>
        <v>0.72050864000000003</v>
      </c>
      <c r="L7" s="35">
        <f>VLOOKUP($C7,[1]Sheet2!$A$2:$I$39,8,FALSE)</f>
        <v>2.2749997000000001E-2</v>
      </c>
    </row>
    <row r="8" spans="2:12">
      <c r="B8" s="19">
        <v>4</v>
      </c>
      <c r="C8" s="21" t="s">
        <v>46</v>
      </c>
      <c r="D8" s="35">
        <f>VLOOKUP($C8,[1]Sheet2!$A$2:$I$39,2,FALSE)</f>
        <v>0.36142591699999999</v>
      </c>
      <c r="E8" s="35">
        <f>VLOOKUP($C8,[1]Sheet2!$A$2:$I$39,3,FALSE)</f>
        <v>34.882685668000001</v>
      </c>
      <c r="F8" s="35">
        <f>VLOOKUP($C8,[1]Sheet2!$A$2:$I$39,4,FALSE)</f>
        <v>23.499075246</v>
      </c>
      <c r="G8" s="35">
        <f>VLOOKUP($C8,[1]Sheet2!$A$2:$I$39,5,FALSE)</f>
        <v>0.55361353600000007</v>
      </c>
      <c r="H8" s="34">
        <v>0</v>
      </c>
      <c r="I8" s="35">
        <f>VLOOKUP($C8,[1]Sheet2!$A$2:$I$39,6,FALSE)</f>
        <v>0</v>
      </c>
      <c r="J8" s="35">
        <f>VLOOKUP($C8,[1]Sheet2!$A$2:$I$39,7,FALSE)</f>
        <v>0</v>
      </c>
      <c r="K8" s="34">
        <f t="shared" si="0"/>
        <v>59.296800367000003</v>
      </c>
      <c r="L8" s="35">
        <f>VLOOKUP($C8,[1]Sheet2!$A$2:$I$39,8,FALSE)</f>
        <v>1.91156667</v>
      </c>
    </row>
    <row r="9" spans="2:12">
      <c r="B9" s="19">
        <v>5</v>
      </c>
      <c r="C9" s="21" t="s">
        <v>47</v>
      </c>
      <c r="D9" s="35">
        <f>VLOOKUP($C9,[1]Sheet2!$A$2:$I$39,2,FALSE)</f>
        <v>0.16623426799999999</v>
      </c>
      <c r="E9" s="35">
        <f>VLOOKUP($C9,[1]Sheet2!$A$2:$I$39,3,FALSE)</f>
        <v>12.989058717999999</v>
      </c>
      <c r="F9" s="35">
        <f>VLOOKUP($C9,[1]Sheet2!$A$2:$I$39,4,FALSE)</f>
        <v>33.185402522000004</v>
      </c>
      <c r="G9" s="35">
        <f>VLOOKUP($C9,[1]Sheet2!$A$2:$I$39,5,FALSE)</f>
        <v>1.248004702</v>
      </c>
      <c r="H9" s="34">
        <v>0</v>
      </c>
      <c r="I9" s="35">
        <f>VLOOKUP($C9,[1]Sheet2!$A$2:$I$39,6,FALSE)</f>
        <v>0</v>
      </c>
      <c r="J9" s="35">
        <f>VLOOKUP($C9,[1]Sheet2!$A$2:$I$39,7,FALSE)</f>
        <v>2.0373748000000001E-2</v>
      </c>
      <c r="K9" s="34">
        <f t="shared" si="0"/>
        <v>47.609073958000003</v>
      </c>
      <c r="L9" s="35">
        <f>VLOOKUP($C9,[1]Sheet2!$A$2:$I$39,8,FALSE)</f>
        <v>2.0244801809999999</v>
      </c>
    </row>
    <row r="10" spans="2:12">
      <c r="B10" s="19">
        <v>6</v>
      </c>
      <c r="C10" s="21" t="s">
        <v>48</v>
      </c>
      <c r="D10" s="35">
        <f>VLOOKUP($C10,[1]Sheet2!$A$2:$I$39,2,FALSE)</f>
        <v>7.9487823840000003</v>
      </c>
      <c r="E10" s="35">
        <f>VLOOKUP($C10,[1]Sheet2!$A$2:$I$39,3,FALSE)</f>
        <v>38.037620167</v>
      </c>
      <c r="F10" s="35">
        <f>VLOOKUP($C10,[1]Sheet2!$A$2:$I$39,4,FALSE)</f>
        <v>44.101164161</v>
      </c>
      <c r="G10" s="35">
        <f>VLOOKUP($C10,[1]Sheet2!$A$2:$I$39,5,FALSE)</f>
        <v>5.2982045659999999</v>
      </c>
      <c r="H10" s="34">
        <v>0</v>
      </c>
      <c r="I10" s="35">
        <f>VLOOKUP($C10,[1]Sheet2!$A$2:$I$39,6,FALSE)</f>
        <v>0</v>
      </c>
      <c r="J10" s="35">
        <f>VLOOKUP($C10,[1]Sheet2!$A$2:$I$39,7,FALSE)</f>
        <v>0</v>
      </c>
      <c r="K10" s="34">
        <f t="shared" si="0"/>
        <v>95.385771277999993</v>
      </c>
      <c r="L10" s="35">
        <f>VLOOKUP($C10,[1]Sheet2!$A$2:$I$39,8,FALSE)</f>
        <v>1.4805781659999999</v>
      </c>
    </row>
    <row r="11" spans="2:12">
      <c r="B11" s="19">
        <v>7</v>
      </c>
      <c r="C11" s="21" t="s">
        <v>49</v>
      </c>
      <c r="D11" s="35">
        <f>VLOOKUP($C11,[1]Sheet2!$A$2:$I$39,2,FALSE)</f>
        <v>4.7597734649999994</v>
      </c>
      <c r="E11" s="35">
        <f>VLOOKUP($C11,[1]Sheet2!$A$2:$I$39,3,FALSE)</f>
        <v>6.4037868859999998</v>
      </c>
      <c r="F11" s="35">
        <f>VLOOKUP($C11,[1]Sheet2!$A$2:$I$39,4,FALSE)</f>
        <v>15.546907703</v>
      </c>
      <c r="G11" s="35">
        <f>VLOOKUP($C11,[1]Sheet2!$A$2:$I$39,5,FALSE)</f>
        <v>0.196567775</v>
      </c>
      <c r="H11" s="34">
        <v>0</v>
      </c>
      <c r="I11" s="35">
        <f>VLOOKUP($C11,[1]Sheet2!$A$2:$I$39,6,FALSE)</f>
        <v>0</v>
      </c>
      <c r="J11" s="35">
        <f>VLOOKUP($C11,[1]Sheet2!$A$2:$I$39,7,FALSE)</f>
        <v>0</v>
      </c>
      <c r="K11" s="34">
        <f t="shared" si="0"/>
        <v>26.907035828999998</v>
      </c>
      <c r="L11" s="35">
        <f>VLOOKUP($C11,[1]Sheet2!$A$2:$I$39,8,FALSE)</f>
        <v>1.210329266</v>
      </c>
    </row>
    <row r="12" spans="2:12">
      <c r="B12" s="19">
        <v>8</v>
      </c>
      <c r="C12" s="20" t="s">
        <v>50</v>
      </c>
      <c r="D12" s="35">
        <f>VLOOKUP($C12,[1]Sheet2!$A$2:$I$39,2,FALSE)</f>
        <v>5.1522510000000001E-3</v>
      </c>
      <c r="E12" s="35">
        <f>VLOOKUP($C12,[1]Sheet2!$A$2:$I$39,3,FALSE)</f>
        <v>6.2231346999999999E-2</v>
      </c>
      <c r="F12" s="35">
        <f>VLOOKUP($C12,[1]Sheet2!$A$2:$I$39,4,FALSE)</f>
        <v>0.99973922799999992</v>
      </c>
      <c r="G12" s="35">
        <f>VLOOKUP($C12,[1]Sheet2!$A$2:$I$39,5,FALSE)</f>
        <v>1.0752474999999999E-2</v>
      </c>
      <c r="H12" s="34">
        <v>0</v>
      </c>
      <c r="I12" s="35">
        <f>VLOOKUP($C12,[1]Sheet2!$A$2:$I$39,6,FALSE)</f>
        <v>0</v>
      </c>
      <c r="J12" s="35">
        <f>VLOOKUP($C12,[1]Sheet2!$A$2:$I$39,7,FALSE)</f>
        <v>0</v>
      </c>
      <c r="K12" s="34">
        <f t="shared" si="0"/>
        <v>1.077875301</v>
      </c>
      <c r="L12" s="35">
        <f>VLOOKUP($C12,[1]Sheet2!$A$2:$I$39,8,FALSE)</f>
        <v>0.125059005</v>
      </c>
    </row>
    <row r="13" spans="2:12">
      <c r="B13" s="19">
        <v>9</v>
      </c>
      <c r="C13" s="20" t="s">
        <v>51</v>
      </c>
      <c r="D13" s="35">
        <f>VLOOKUP($C13,[1]Sheet2!$A$2:$I$39,2,FALSE)</f>
        <v>0</v>
      </c>
      <c r="E13" s="35">
        <f>VLOOKUP($C13,[1]Sheet2!$A$2:$I$39,3,FALSE)</f>
        <v>8.9843890000000006E-3</v>
      </c>
      <c r="F13" s="35">
        <f>VLOOKUP($C13,[1]Sheet2!$A$2:$I$39,4,FALSE)</f>
        <v>0.70583416999999993</v>
      </c>
      <c r="G13" s="35">
        <f>VLOOKUP($C13,[1]Sheet2!$A$2:$I$39,5,FALSE)</f>
        <v>3.7173953000000003E-2</v>
      </c>
      <c r="H13" s="34">
        <v>0</v>
      </c>
      <c r="I13" s="35">
        <f>VLOOKUP($C13,[1]Sheet2!$A$2:$I$39,6,FALSE)</f>
        <v>0</v>
      </c>
      <c r="J13" s="35">
        <f>VLOOKUP($C13,[1]Sheet2!$A$2:$I$39,7,FALSE)</f>
        <v>0</v>
      </c>
      <c r="K13" s="34">
        <f t="shared" si="0"/>
        <v>0.75199251199999995</v>
      </c>
      <c r="L13" s="35">
        <f>VLOOKUP($C13,[1]Sheet2!$A$2:$I$39,8,FALSE)</f>
        <v>8.3546410000000002E-2</v>
      </c>
    </row>
    <row r="14" spans="2:12">
      <c r="B14" s="19">
        <v>10</v>
      </c>
      <c r="C14" s="21" t="s">
        <v>52</v>
      </c>
      <c r="D14" s="35">
        <f>VLOOKUP($C14,[1]Sheet2!$A$2:$I$39,2,FALSE)</f>
        <v>91.910659264000003</v>
      </c>
      <c r="E14" s="35">
        <f>VLOOKUP($C14,[1]Sheet2!$A$2:$I$39,3,FALSE)</f>
        <v>291.40204738</v>
      </c>
      <c r="F14" s="35">
        <f>VLOOKUP($C14,[1]Sheet2!$A$2:$I$39,4,FALSE)</f>
        <v>198.64334244899999</v>
      </c>
      <c r="G14" s="35">
        <f>VLOOKUP($C14,[1]Sheet2!$A$2:$I$39,5,FALSE)</f>
        <v>5.1133339930000004</v>
      </c>
      <c r="H14" s="34">
        <v>0</v>
      </c>
      <c r="I14" s="35">
        <f>VLOOKUP($C14,[1]Sheet2!$A$2:$I$39,6,FALSE)</f>
        <v>2.7388458510000002</v>
      </c>
      <c r="J14" s="35">
        <f>VLOOKUP($C14,[1]Sheet2!$A$2:$I$39,7,FALSE)</f>
        <v>0</v>
      </c>
      <c r="K14" s="34">
        <f t="shared" si="0"/>
        <v>589.80822893699997</v>
      </c>
      <c r="L14" s="35">
        <f>VLOOKUP($C14,[1]Sheet2!$A$2:$I$39,8,FALSE)</f>
        <v>4.1914415920000003</v>
      </c>
    </row>
    <row r="15" spans="2:12">
      <c r="B15" s="19">
        <v>11</v>
      </c>
      <c r="C15" s="21" t="s">
        <v>53</v>
      </c>
      <c r="D15" s="35">
        <f>VLOOKUP($C15,[1]Sheet2!$A$2:$I$39,2,FALSE)</f>
        <v>300.00272434599998</v>
      </c>
      <c r="E15" s="35">
        <f>VLOOKUP($C15,[1]Sheet2!$A$2:$I$39,3,FALSE)</f>
        <v>634.19938678400001</v>
      </c>
      <c r="F15" s="35">
        <f>VLOOKUP($C15,[1]Sheet2!$A$2:$I$39,4,FALSE)</f>
        <v>376.84254925599998</v>
      </c>
      <c r="G15" s="35">
        <f>VLOOKUP($C15,[1]Sheet2!$A$2:$I$39,5,FALSE)</f>
        <v>13.310875992</v>
      </c>
      <c r="H15" s="34">
        <v>0</v>
      </c>
      <c r="I15" s="35">
        <f>VLOOKUP($C15,[1]Sheet2!$A$2:$I$39,6,FALSE)</f>
        <v>0</v>
      </c>
      <c r="J15" s="35">
        <f>VLOOKUP($C15,[1]Sheet2!$A$2:$I$39,7,FALSE)</f>
        <v>3.098350714</v>
      </c>
      <c r="K15" s="34">
        <f t="shared" si="0"/>
        <v>1327.4538870920001</v>
      </c>
      <c r="L15" s="35">
        <f>VLOOKUP($C15,[1]Sheet2!$A$2:$I$39,8,FALSE)</f>
        <v>13.400195369</v>
      </c>
    </row>
    <row r="16" spans="2:12">
      <c r="B16" s="19">
        <v>12</v>
      </c>
      <c r="C16" s="21" t="s">
        <v>54</v>
      </c>
      <c r="D16" s="35">
        <f>VLOOKUP($C16,[1]Sheet2!$A$2:$I$39,2,FALSE)</f>
        <v>286.394433053</v>
      </c>
      <c r="E16" s="35">
        <f>VLOOKUP($C16,[1]Sheet2!$A$2:$I$39,3,FALSE)</f>
        <v>1822.5161006659998</v>
      </c>
      <c r="F16" s="35">
        <f>VLOOKUP($C16,[1]Sheet2!$A$2:$I$39,4,FALSE)</f>
        <v>217.98563814799999</v>
      </c>
      <c r="G16" s="35">
        <f>VLOOKUP($C16,[1]Sheet2!$A$2:$I$39,5,FALSE)</f>
        <v>11.707940534999999</v>
      </c>
      <c r="H16" s="34">
        <v>0</v>
      </c>
      <c r="I16" s="35">
        <f>VLOOKUP($C16,[1]Sheet2!$A$2:$I$39,6,FALSE)</f>
        <v>0.49797197300000007</v>
      </c>
      <c r="J16" s="35">
        <f>VLOOKUP($C16,[1]Sheet2!$A$2:$I$39,7,FALSE)</f>
        <v>7.0981669999999998E-3</v>
      </c>
      <c r="K16" s="34">
        <f t="shared" si="0"/>
        <v>2339.1091825419999</v>
      </c>
      <c r="L16" s="35">
        <f>VLOOKUP($C16,[1]Sheet2!$A$2:$I$39,8,FALSE)</f>
        <v>11.119666633</v>
      </c>
    </row>
    <row r="17" spans="2:14">
      <c r="B17" s="19">
        <v>13</v>
      </c>
      <c r="C17" s="21" t="s">
        <v>55</v>
      </c>
      <c r="D17" s="35">
        <f>VLOOKUP($C17,[1]Sheet2!$A$2:$I$39,2,FALSE)</f>
        <v>0.58765751200000005</v>
      </c>
      <c r="E17" s="35">
        <f>VLOOKUP($C17,[1]Sheet2!$A$2:$I$39,3,FALSE)</f>
        <v>8.4382551939999999</v>
      </c>
      <c r="F17" s="35">
        <f>VLOOKUP($C17,[1]Sheet2!$A$2:$I$39,4,FALSE)</f>
        <v>12.015455977</v>
      </c>
      <c r="G17" s="35">
        <f>VLOOKUP($C17,[1]Sheet2!$A$2:$I$39,5,FALSE)</f>
        <v>1.5228068369999999</v>
      </c>
      <c r="H17" s="34">
        <v>0</v>
      </c>
      <c r="I17" s="35">
        <f>VLOOKUP($C17,[1]Sheet2!$A$2:$I$39,6,FALSE)</f>
        <v>0</v>
      </c>
      <c r="J17" s="35">
        <f>VLOOKUP($C17,[1]Sheet2!$A$2:$I$39,7,FALSE)</f>
        <v>2.2098069999999998E-3</v>
      </c>
      <c r="K17" s="34">
        <f t="shared" si="0"/>
        <v>22.566385327000003</v>
      </c>
      <c r="L17" s="35">
        <f>VLOOKUP($C17,[1]Sheet2!$A$2:$I$39,8,FALSE)</f>
        <v>0.66880273800000001</v>
      </c>
    </row>
    <row r="18" spans="2:14">
      <c r="B18" s="19">
        <v>14</v>
      </c>
      <c r="C18" s="21" t="s">
        <v>56</v>
      </c>
      <c r="D18" s="35">
        <f>VLOOKUP($C18,[1]Sheet2!$A$2:$I$39,2,FALSE)</f>
        <v>3.0617284999999998E-2</v>
      </c>
      <c r="E18" s="35">
        <f>VLOOKUP($C18,[1]Sheet2!$A$2:$I$39,3,FALSE)</f>
        <v>1.033817728</v>
      </c>
      <c r="F18" s="35">
        <f>VLOOKUP($C18,[1]Sheet2!$A$2:$I$39,4,FALSE)</f>
        <v>9.4657181469999987</v>
      </c>
      <c r="G18" s="35">
        <f>VLOOKUP($C18,[1]Sheet2!$A$2:$I$39,5,FALSE)</f>
        <v>0.788242361</v>
      </c>
      <c r="H18" s="34">
        <v>0</v>
      </c>
      <c r="I18" s="35">
        <f>VLOOKUP($C18,[1]Sheet2!$A$2:$I$39,6,FALSE)</f>
        <v>0</v>
      </c>
      <c r="J18" s="35">
        <f>VLOOKUP($C18,[1]Sheet2!$A$2:$I$39,7,FALSE)</f>
        <v>0</v>
      </c>
      <c r="K18" s="34">
        <f t="shared" si="0"/>
        <v>11.318395520999999</v>
      </c>
      <c r="L18" s="35">
        <f>VLOOKUP($C18,[1]Sheet2!$A$2:$I$39,8,FALSE)</f>
        <v>0.25484462000000002</v>
      </c>
    </row>
    <row r="19" spans="2:14">
      <c r="B19" s="19">
        <v>15</v>
      </c>
      <c r="C19" s="21" t="s">
        <v>57</v>
      </c>
      <c r="D19" s="35">
        <f>VLOOKUP($C19,[1]Sheet2!$A$2:$I$39,2,FALSE)</f>
        <v>9.8142743879999994</v>
      </c>
      <c r="E19" s="35">
        <f>VLOOKUP($C19,[1]Sheet2!$A$2:$I$39,3,FALSE)</f>
        <v>27.866812221999997</v>
      </c>
      <c r="F19" s="35">
        <f>VLOOKUP($C19,[1]Sheet2!$A$2:$I$39,4,FALSE)</f>
        <v>40.522147423999996</v>
      </c>
      <c r="G19" s="35">
        <f>VLOOKUP($C19,[1]Sheet2!$A$2:$I$39,5,FALSE)</f>
        <v>1.7607788989999997</v>
      </c>
      <c r="H19" s="34">
        <v>0</v>
      </c>
      <c r="I19" s="35">
        <f>VLOOKUP($C19,[1]Sheet2!$A$2:$I$39,6,FALSE)</f>
        <v>0</v>
      </c>
      <c r="J19" s="35">
        <f>VLOOKUP($C19,[1]Sheet2!$A$2:$I$39,7,FALSE)</f>
        <v>2.4391579E-2</v>
      </c>
      <c r="K19" s="34">
        <f t="shared" si="0"/>
        <v>79.988404511999988</v>
      </c>
      <c r="L19" s="35">
        <f>VLOOKUP($C19,[1]Sheet2!$A$2:$I$39,8,FALSE)</f>
        <v>1.6206244460000001</v>
      </c>
    </row>
    <row r="20" spans="2:14">
      <c r="B20" s="19">
        <v>16</v>
      </c>
      <c r="C20" s="21" t="s">
        <v>58</v>
      </c>
      <c r="D20" s="35">
        <f>VLOOKUP($C20,[1]Sheet2!$A$2:$I$39,2,FALSE)</f>
        <v>607.72985183399999</v>
      </c>
      <c r="E20" s="35">
        <f>VLOOKUP($C20,[1]Sheet2!$A$2:$I$39,3,FALSE)</f>
        <v>1152.7702206609999</v>
      </c>
      <c r="F20" s="35">
        <f>VLOOKUP($C20,[1]Sheet2!$A$2:$I$39,4,FALSE)</f>
        <v>310.29843317899997</v>
      </c>
      <c r="G20" s="35">
        <f>VLOOKUP($C20,[1]Sheet2!$A$2:$I$39,5,FALSE)</f>
        <v>12.173879359999999</v>
      </c>
      <c r="H20" s="34">
        <v>0</v>
      </c>
      <c r="I20" s="35">
        <f>VLOOKUP($C20,[1]Sheet2!$A$2:$I$39,6,FALSE)</f>
        <v>0</v>
      </c>
      <c r="J20" s="35">
        <f>VLOOKUP($C20,[1]Sheet2!$A$2:$I$39,7,FALSE)</f>
        <v>0.52792617399999997</v>
      </c>
      <c r="K20" s="34">
        <f t="shared" si="0"/>
        <v>2083.5003112079999</v>
      </c>
      <c r="L20" s="35">
        <f>VLOOKUP($C20,[1]Sheet2!$A$2:$I$39,8,FALSE)</f>
        <v>17.618647875000001</v>
      </c>
    </row>
    <row r="21" spans="2:14">
      <c r="B21" s="19">
        <v>17</v>
      </c>
      <c r="C21" s="21" t="s">
        <v>59</v>
      </c>
      <c r="D21" s="35">
        <f>VLOOKUP($C21,[1]Sheet2!$A$2:$I$39,2,FALSE)</f>
        <v>13.233830786</v>
      </c>
      <c r="E21" s="35">
        <f>VLOOKUP($C21,[1]Sheet2!$A$2:$I$39,3,FALSE)</f>
        <v>52.788343472000001</v>
      </c>
      <c r="F21" s="35">
        <f>VLOOKUP($C21,[1]Sheet2!$A$2:$I$39,4,FALSE)</f>
        <v>63.886806927000009</v>
      </c>
      <c r="G21" s="35">
        <f>VLOOKUP($C21,[1]Sheet2!$A$2:$I$39,5,FALSE)</f>
        <v>3.4313661149999999</v>
      </c>
      <c r="H21" s="34">
        <v>0</v>
      </c>
      <c r="I21" s="35">
        <f>VLOOKUP($C21,[1]Sheet2!$A$2:$I$39,6,FALSE)</f>
        <v>0</v>
      </c>
      <c r="J21" s="35">
        <f>VLOOKUP($C21,[1]Sheet2!$A$2:$I$39,7,FALSE)</f>
        <v>7.0479440000000004E-3</v>
      </c>
      <c r="K21" s="34">
        <f t="shared" si="0"/>
        <v>133.34739524400001</v>
      </c>
      <c r="L21" s="35">
        <f>VLOOKUP($C21,[1]Sheet2!$A$2:$I$39,8,FALSE)</f>
        <v>8.7983475730000009</v>
      </c>
    </row>
    <row r="22" spans="2:14">
      <c r="B22" s="19">
        <v>18</v>
      </c>
      <c r="C22" s="20" t="s">
        <v>60</v>
      </c>
      <c r="D22" s="35">
        <f>VLOOKUP($C22,[1]Sheet2!$A$2:$I$39,2,FALSE)</f>
        <v>0</v>
      </c>
      <c r="E22" s="35">
        <f>VLOOKUP($C22,[1]Sheet2!$A$2:$I$39,3,FALSE)</f>
        <v>0</v>
      </c>
      <c r="F22" s="35">
        <f>VLOOKUP($C22,[1]Sheet2!$A$2:$I$39,4,FALSE)</f>
        <v>1.0747442999999999E-2</v>
      </c>
      <c r="G22" s="35">
        <f>VLOOKUP($C22,[1]Sheet2!$A$2:$I$39,5,FALSE)</f>
        <v>0</v>
      </c>
      <c r="H22" s="34">
        <v>0</v>
      </c>
      <c r="I22" s="35">
        <f>VLOOKUP($C22,[1]Sheet2!$A$2:$I$39,6,FALSE)</f>
        <v>0</v>
      </c>
      <c r="J22" s="35">
        <f>VLOOKUP($C22,[1]Sheet2!$A$2:$I$39,7,FALSE)</f>
        <v>0</v>
      </c>
      <c r="K22" s="34">
        <f t="shared" si="0"/>
        <v>1.0747442999999999E-2</v>
      </c>
      <c r="L22" s="35">
        <f>VLOOKUP($C22,[1]Sheet2!$A$2:$I$39,8,FALSE)</f>
        <v>0</v>
      </c>
    </row>
    <row r="23" spans="2:14">
      <c r="B23" s="19">
        <v>19</v>
      </c>
      <c r="C23" s="21" t="s">
        <v>61</v>
      </c>
      <c r="D23" s="35">
        <f>VLOOKUP($C23,[1]Sheet2!$A$2:$I$39,2,FALSE)</f>
        <v>4.7929855560000005</v>
      </c>
      <c r="E23" s="35">
        <f>VLOOKUP($C23,[1]Sheet2!$A$2:$I$39,3,FALSE)</f>
        <v>34.097230459999999</v>
      </c>
      <c r="F23" s="35">
        <f>VLOOKUP($C23,[1]Sheet2!$A$2:$I$39,4,FALSE)</f>
        <v>66.323808044000003</v>
      </c>
      <c r="G23" s="35">
        <f>VLOOKUP($C23,[1]Sheet2!$A$2:$I$39,5,FALSE)</f>
        <v>4.387164866</v>
      </c>
      <c r="H23" s="34">
        <v>0</v>
      </c>
      <c r="I23" s="35">
        <f>VLOOKUP($C23,[1]Sheet2!$A$2:$I$39,6,FALSE)</f>
        <v>0</v>
      </c>
      <c r="J23" s="35">
        <f>VLOOKUP($C23,[1]Sheet2!$A$2:$I$39,7,FALSE)</f>
        <v>3.8654877000000004E-2</v>
      </c>
      <c r="K23" s="34">
        <f t="shared" si="0"/>
        <v>109.63984380300001</v>
      </c>
      <c r="L23" s="35">
        <f>VLOOKUP($C23,[1]Sheet2!$A$2:$I$39,8,FALSE)</f>
        <v>5.3138484869999996</v>
      </c>
    </row>
    <row r="24" spans="2:14">
      <c r="B24" s="19">
        <v>20</v>
      </c>
      <c r="C24" s="21" t="s">
        <v>62</v>
      </c>
      <c r="D24" s="35">
        <f>VLOOKUP($C24,[1]Sheet2!$A$2:$I$39,2,FALSE)</f>
        <v>7656.5022293499997</v>
      </c>
      <c r="E24" s="35">
        <f>VLOOKUP($C24,[1]Sheet2!$A$2:$I$39,3,FALSE)</f>
        <v>8037.706850175</v>
      </c>
      <c r="F24" s="35">
        <f>VLOOKUP($C24,[1]Sheet2!$A$2:$I$39,4,FALSE)</f>
        <v>2663.5751899710003</v>
      </c>
      <c r="G24" s="35">
        <f>VLOOKUP($C24,[1]Sheet2!$A$2:$I$39,5,FALSE)</f>
        <v>102.194651362</v>
      </c>
      <c r="H24" s="34">
        <v>0</v>
      </c>
      <c r="I24" s="35">
        <f>VLOOKUP($C24,[1]Sheet2!$A$2:$I$39,6,FALSE)</f>
        <v>568.48740134599996</v>
      </c>
      <c r="J24" s="35">
        <f>VLOOKUP($C24,[1]Sheet2!$A$2:$I$39,7,FALSE)</f>
        <v>73.690830495</v>
      </c>
      <c r="K24" s="34">
        <f t="shared" si="0"/>
        <v>19102.157152699001</v>
      </c>
      <c r="L24" s="35">
        <f>VLOOKUP($C24,[1]Sheet2!$A$2:$I$39,8,FALSE)</f>
        <v>92.175275081999999</v>
      </c>
      <c r="N24" s="58"/>
    </row>
    <row r="25" spans="2:14">
      <c r="B25" s="19">
        <v>21</v>
      </c>
      <c r="C25" s="20" t="s">
        <v>63</v>
      </c>
      <c r="D25" s="35">
        <f>VLOOKUP($C25,[1]Sheet2!$A$2:$I$39,2,FALSE)</f>
        <v>0</v>
      </c>
      <c r="E25" s="35">
        <f>VLOOKUP($C25,[1]Sheet2!$A$2:$I$39,3,FALSE)</f>
        <v>0</v>
      </c>
      <c r="F25" s="35">
        <f>VLOOKUP($C25,[1]Sheet2!$A$2:$I$39,4,FALSE)</f>
        <v>0.63611970100000004</v>
      </c>
      <c r="G25" s="35">
        <f>VLOOKUP($C25,[1]Sheet2!$A$2:$I$39,5,FALSE)</f>
        <v>1.5134999E-2</v>
      </c>
      <c r="H25" s="34">
        <v>0</v>
      </c>
      <c r="I25" s="35">
        <f>VLOOKUP($C25,[1]Sheet2!$A$2:$I$39,6,FALSE)</f>
        <v>0</v>
      </c>
      <c r="J25" s="35">
        <f>VLOOKUP($C25,[1]Sheet2!$A$2:$I$39,7,FALSE)</f>
        <v>0</v>
      </c>
      <c r="K25" s="34">
        <f t="shared" si="0"/>
        <v>0.65125470000000008</v>
      </c>
      <c r="L25" s="35">
        <f>VLOOKUP($C25,[1]Sheet2!$A$2:$I$39,8,FALSE)</f>
        <v>5.2220875999999999E-2</v>
      </c>
    </row>
    <row r="26" spans="2:14">
      <c r="B26" s="19">
        <v>22</v>
      </c>
      <c r="C26" s="21" t="s">
        <v>64</v>
      </c>
      <c r="D26" s="35">
        <f>VLOOKUP($C26,[1]Sheet2!$A$2:$I$39,2,FALSE)</f>
        <v>4.9738911999999996E-2</v>
      </c>
      <c r="E26" s="35">
        <f>VLOOKUP($C26,[1]Sheet2!$A$2:$I$39,3,FALSE)</f>
        <v>5.8074677100000001</v>
      </c>
      <c r="F26" s="35">
        <f>VLOOKUP($C26,[1]Sheet2!$A$2:$I$39,4,FALSE)</f>
        <v>14.532335445999998</v>
      </c>
      <c r="G26" s="35">
        <f>VLOOKUP($C26,[1]Sheet2!$A$2:$I$39,5,FALSE)</f>
        <v>1.6574355759999999</v>
      </c>
      <c r="H26" s="34">
        <v>0</v>
      </c>
      <c r="I26" s="35">
        <f>VLOOKUP($C26,[1]Sheet2!$A$2:$I$39,6,FALSE)</f>
        <v>0</v>
      </c>
      <c r="J26" s="35">
        <f>VLOOKUP($C26,[1]Sheet2!$A$2:$I$39,7,FALSE)</f>
        <v>0</v>
      </c>
      <c r="K26" s="34">
        <f t="shared" si="0"/>
        <v>22.046977643999998</v>
      </c>
      <c r="L26" s="35">
        <f>VLOOKUP($C26,[1]Sheet2!$A$2:$I$39,8,FALSE)</f>
        <v>3.1598375999999997E-2</v>
      </c>
    </row>
    <row r="27" spans="2:14">
      <c r="B27" s="19">
        <v>23</v>
      </c>
      <c r="C27" s="20" t="s">
        <v>65</v>
      </c>
      <c r="D27" s="35">
        <f>VLOOKUP($C27,[1]Sheet2!$A$2:$I$39,2,FALSE)</f>
        <v>0</v>
      </c>
      <c r="E27" s="35">
        <f>VLOOKUP($C27,[1]Sheet2!$A$2:$I$39,3,FALSE)</f>
        <v>0</v>
      </c>
      <c r="F27" s="35">
        <f>VLOOKUP($C27,[1]Sheet2!$A$2:$I$39,4,FALSE)</f>
        <v>9.2024665000000005E-2</v>
      </c>
      <c r="G27" s="35">
        <f>VLOOKUP($C27,[1]Sheet2!$A$2:$I$39,5,FALSE)</f>
        <v>0</v>
      </c>
      <c r="H27" s="34">
        <v>0</v>
      </c>
      <c r="I27" s="35">
        <f>VLOOKUP($C27,[1]Sheet2!$A$2:$I$39,6,FALSE)</f>
        <v>0</v>
      </c>
      <c r="J27" s="35">
        <f>VLOOKUP($C27,[1]Sheet2!$A$2:$I$39,7,FALSE)</f>
        <v>0</v>
      </c>
      <c r="K27" s="34">
        <f t="shared" si="0"/>
        <v>9.2024665000000005E-2</v>
      </c>
      <c r="L27" s="35">
        <f>VLOOKUP($C27,[1]Sheet2!$A$2:$I$39,8,FALSE)</f>
        <v>0</v>
      </c>
    </row>
    <row r="28" spans="2:14">
      <c r="B28" s="19">
        <v>24</v>
      </c>
      <c r="C28" s="20" t="s">
        <v>66</v>
      </c>
      <c r="D28" s="35">
        <f>VLOOKUP($C28,[1]Sheet2!$A$2:$I$39,2,FALSE)</f>
        <v>0</v>
      </c>
      <c r="E28" s="35">
        <f>VLOOKUP($C28,[1]Sheet2!$A$2:$I$39,3,FALSE)</f>
        <v>0.108381476</v>
      </c>
      <c r="F28" s="35">
        <f>VLOOKUP($C28,[1]Sheet2!$A$2:$I$39,4,FALSE)</f>
        <v>1.675966812</v>
      </c>
      <c r="G28" s="35">
        <f>VLOOKUP($C28,[1]Sheet2!$A$2:$I$39,5,FALSE)</f>
        <v>2.0481035999999998E-2</v>
      </c>
      <c r="H28" s="34">
        <v>0</v>
      </c>
      <c r="I28" s="35">
        <f>VLOOKUP($C28,[1]Sheet2!$A$2:$I$39,6,FALSE)</f>
        <v>0</v>
      </c>
      <c r="J28" s="35">
        <f>VLOOKUP($C28,[1]Sheet2!$A$2:$I$39,7,FALSE)</f>
        <v>0</v>
      </c>
      <c r="K28" s="34">
        <f t="shared" si="0"/>
        <v>1.804829324</v>
      </c>
      <c r="L28" s="35">
        <f>VLOOKUP($C28,[1]Sheet2!$A$2:$I$39,8,FALSE)</f>
        <v>2.2874314E-2</v>
      </c>
    </row>
    <row r="29" spans="2:14">
      <c r="B29" s="19">
        <v>25</v>
      </c>
      <c r="C29" s="21" t="s">
        <v>67</v>
      </c>
      <c r="D29" s="35">
        <f>VLOOKUP($C29,[1]Sheet2!$A$2:$I$39,2,FALSE)</f>
        <v>701.89650314999994</v>
      </c>
      <c r="E29" s="35">
        <f>VLOOKUP($C29,[1]Sheet2!$A$2:$I$39,3,FALSE)</f>
        <v>2552.6298720740001</v>
      </c>
      <c r="F29" s="35">
        <f>VLOOKUP($C29,[1]Sheet2!$A$2:$I$39,4,FALSE)</f>
        <v>658.25227162800002</v>
      </c>
      <c r="G29" s="35">
        <f>VLOOKUP($C29,[1]Sheet2!$A$2:$I$39,5,FALSE)</f>
        <v>42.089326370000002</v>
      </c>
      <c r="H29" s="34">
        <v>0</v>
      </c>
      <c r="I29" s="35">
        <f>VLOOKUP($C29,[1]Sheet2!$A$2:$I$39,6,FALSE)</f>
        <v>0.24898598599999999</v>
      </c>
      <c r="J29" s="35">
        <f>VLOOKUP($C29,[1]Sheet2!$A$2:$I$39,7,FALSE)</f>
        <v>0.20733678899999999</v>
      </c>
      <c r="K29" s="34">
        <f t="shared" si="0"/>
        <v>3955.3242959969998</v>
      </c>
      <c r="L29" s="35">
        <f>VLOOKUP($C29,[1]Sheet2!$A$2:$I$39,8,FALSE)</f>
        <v>28.771806847000004</v>
      </c>
    </row>
    <row r="30" spans="2:14">
      <c r="B30" s="19">
        <v>26</v>
      </c>
      <c r="C30" s="21" t="s">
        <v>68</v>
      </c>
      <c r="D30" s="35">
        <f>VLOOKUP($C30,[1]Sheet2!$A$2:$I$39,2,FALSE)</f>
        <v>31.050685462000001</v>
      </c>
      <c r="E30" s="35">
        <f>VLOOKUP($C30,[1]Sheet2!$A$2:$I$39,3,FALSE)</f>
        <v>14.287948447999998</v>
      </c>
      <c r="F30" s="35">
        <f>VLOOKUP($C30,[1]Sheet2!$A$2:$I$39,4,FALSE)</f>
        <v>39.561667618999998</v>
      </c>
      <c r="G30" s="35">
        <f>VLOOKUP($C30,[1]Sheet2!$A$2:$I$39,5,FALSE)</f>
        <v>1.7328672559999998</v>
      </c>
      <c r="H30" s="34">
        <v>0</v>
      </c>
      <c r="I30" s="35">
        <f>VLOOKUP($C30,[1]Sheet2!$A$2:$I$39,6,FALSE)</f>
        <v>0</v>
      </c>
      <c r="J30" s="35">
        <f>VLOOKUP($C30,[1]Sheet2!$A$2:$I$39,7,FALSE)</f>
        <v>1.5970876000000002E-2</v>
      </c>
      <c r="K30" s="34">
        <f t="shared" si="0"/>
        <v>86.649139660999992</v>
      </c>
      <c r="L30" s="35">
        <f>VLOOKUP($C30,[1]Sheet2!$A$2:$I$39,8,FALSE)</f>
        <v>1.1493979650000001</v>
      </c>
    </row>
    <row r="31" spans="2:14">
      <c r="B31" s="19">
        <v>27</v>
      </c>
      <c r="C31" s="21" t="s">
        <v>17</v>
      </c>
      <c r="D31" s="35">
        <f>VLOOKUP($C31,[1]Sheet2!$A$2:$I$39,2,FALSE)</f>
        <v>210.19912132100001</v>
      </c>
      <c r="E31" s="35">
        <f>VLOOKUP($C31,[1]Sheet2!$A$2:$I$39,3,FALSE)</f>
        <v>1328.99301152</v>
      </c>
      <c r="F31" s="35">
        <f>VLOOKUP($C31,[1]Sheet2!$A$2:$I$39,4,FALSE)</f>
        <v>493.62209601200004</v>
      </c>
      <c r="G31" s="35">
        <f>VLOOKUP($C31,[1]Sheet2!$A$2:$I$39,5,FALSE)</f>
        <v>14.946778862999999</v>
      </c>
      <c r="H31" s="34">
        <v>0</v>
      </c>
      <c r="I31" s="35">
        <f>VLOOKUP($C31,[1]Sheet2!$A$2:$I$39,6,FALSE)</f>
        <v>0</v>
      </c>
      <c r="J31" s="35">
        <f>VLOOKUP($C31,[1]Sheet2!$A$2:$I$39,7,FALSE)</f>
        <v>1.255737769</v>
      </c>
      <c r="K31" s="34">
        <f t="shared" si="0"/>
        <v>2049.0167454849998</v>
      </c>
      <c r="L31" s="35">
        <f>VLOOKUP($C31,[1]Sheet2!$A$2:$I$39,8,FALSE)</f>
        <v>12.867321748</v>
      </c>
    </row>
    <row r="32" spans="2:14">
      <c r="B32" s="19">
        <v>28</v>
      </c>
      <c r="C32" s="21" t="s">
        <v>69</v>
      </c>
      <c r="D32" s="35">
        <f>VLOOKUP($C32,[1]Sheet2!$A$2:$I$39,2,FALSE)</f>
        <v>0.31521766899999998</v>
      </c>
      <c r="E32" s="35">
        <f>VLOOKUP($C32,[1]Sheet2!$A$2:$I$39,3,FALSE)</f>
        <v>0.79308221299999992</v>
      </c>
      <c r="F32" s="35">
        <f>VLOOKUP($C32,[1]Sheet2!$A$2:$I$39,4,FALSE)</f>
        <v>2.8745033860000002</v>
      </c>
      <c r="G32" s="35">
        <f>VLOOKUP($C32,[1]Sheet2!$A$2:$I$39,5,FALSE)</f>
        <v>7.0586338999999998E-2</v>
      </c>
      <c r="H32" s="34">
        <v>0</v>
      </c>
      <c r="I32" s="35">
        <f>VLOOKUP($C32,[1]Sheet2!$A$2:$I$39,6,FALSE)</f>
        <v>0</v>
      </c>
      <c r="J32" s="35">
        <f>VLOOKUP($C32,[1]Sheet2!$A$2:$I$39,7,FALSE)</f>
        <v>5.340366E-3</v>
      </c>
      <c r="K32" s="34">
        <f t="shared" si="0"/>
        <v>4.0587299730000002</v>
      </c>
      <c r="L32" s="35">
        <f>VLOOKUP($C32,[1]Sheet2!$A$2:$I$39,8,FALSE)</f>
        <v>0.29617509599999997</v>
      </c>
    </row>
    <row r="33" spans="2:12">
      <c r="B33" s="19">
        <v>29</v>
      </c>
      <c r="C33" s="21" t="s">
        <v>70</v>
      </c>
      <c r="D33" s="35">
        <f>VLOOKUP($C33,[1]Sheet2!$A$2:$I$39,2,FALSE)</f>
        <v>46.834462307999999</v>
      </c>
      <c r="E33" s="35">
        <f>VLOOKUP($C33,[1]Sheet2!$A$2:$I$39,3,FALSE)</f>
        <v>225.67046471599997</v>
      </c>
      <c r="F33" s="35">
        <f>VLOOKUP($C33,[1]Sheet2!$A$2:$I$39,4,FALSE)</f>
        <v>135.06612428</v>
      </c>
      <c r="G33" s="35">
        <f>VLOOKUP($C33,[1]Sheet2!$A$2:$I$39,5,FALSE)</f>
        <v>9.6987445519999991</v>
      </c>
      <c r="H33" s="34">
        <v>0</v>
      </c>
      <c r="I33" s="35">
        <f>VLOOKUP($C33,[1]Sheet2!$A$2:$I$39,6,FALSE)</f>
        <v>0</v>
      </c>
      <c r="J33" s="35">
        <f>VLOOKUP($C33,[1]Sheet2!$A$2:$I$39,7,FALSE)</f>
        <v>3.5156019999999996E-3</v>
      </c>
      <c r="K33" s="34">
        <f t="shared" si="0"/>
        <v>417.27331145799997</v>
      </c>
      <c r="L33" s="35">
        <f>VLOOKUP($C33,[1]Sheet2!$A$2:$I$39,8,FALSE)</f>
        <v>4.5479807570000004</v>
      </c>
    </row>
    <row r="34" spans="2:12">
      <c r="B34" s="19">
        <v>30</v>
      </c>
      <c r="C34" s="21" t="s">
        <v>71</v>
      </c>
      <c r="D34" s="35">
        <f>VLOOKUP($C34,[1]Sheet2!$A$2:$I$39,2,FALSE)</f>
        <v>4.5889517529999999</v>
      </c>
      <c r="E34" s="35">
        <f>VLOOKUP($C34,[1]Sheet2!$A$2:$I$39,3,FALSE)</f>
        <v>1124.2289258389999</v>
      </c>
      <c r="F34" s="35">
        <f>VLOOKUP($C34,[1]Sheet2!$A$2:$I$39,4,FALSE)</f>
        <v>108.35434432599999</v>
      </c>
      <c r="G34" s="35">
        <f>VLOOKUP($C34,[1]Sheet2!$A$2:$I$39,5,FALSE)</f>
        <v>7.2223717760000001</v>
      </c>
      <c r="H34" s="34">
        <v>0</v>
      </c>
      <c r="I34" s="35">
        <f>VLOOKUP($C34,[1]Sheet2!$A$2:$I$39,6,FALSE)</f>
        <v>0</v>
      </c>
      <c r="J34" s="35">
        <f>VLOOKUP($C34,[1]Sheet2!$A$2:$I$39,7,FALSE)</f>
        <v>6.4218321999999994E-2</v>
      </c>
      <c r="K34" s="34">
        <f t="shared" si="0"/>
        <v>1244.4588120159999</v>
      </c>
      <c r="L34" s="35">
        <f>VLOOKUP($C34,[1]Sheet2!$A$2:$I$39,8,FALSE)</f>
        <v>5.9251061439999999</v>
      </c>
    </row>
    <row r="35" spans="2:12">
      <c r="B35" s="19">
        <v>31</v>
      </c>
      <c r="C35" s="20" t="s">
        <v>72</v>
      </c>
      <c r="D35" s="35">
        <f>VLOOKUP($C35,[1]Sheet2!$A$2:$I$39,2,FALSE)</f>
        <v>0.12784199799999998</v>
      </c>
      <c r="E35" s="35">
        <f>VLOOKUP($C35,[1]Sheet2!$A$2:$I$39,3,FALSE)</f>
        <v>0.32670652500000003</v>
      </c>
      <c r="F35" s="35">
        <f>VLOOKUP($C35,[1]Sheet2!$A$2:$I$39,4,FALSE)</f>
        <v>3.8594179769999997</v>
      </c>
      <c r="G35" s="35">
        <f>VLOOKUP($C35,[1]Sheet2!$A$2:$I$39,5,FALSE)</f>
        <v>0.33254604900000001</v>
      </c>
      <c r="H35" s="34">
        <v>0</v>
      </c>
      <c r="I35" s="35">
        <f>VLOOKUP($C35,[1]Sheet2!$A$2:$I$39,6,FALSE)</f>
        <v>0</v>
      </c>
      <c r="J35" s="35">
        <f>VLOOKUP($C35,[1]Sheet2!$A$2:$I$39,7,FALSE)</f>
        <v>0</v>
      </c>
      <c r="K35" s="34">
        <f t="shared" si="0"/>
        <v>4.6465125489999997</v>
      </c>
      <c r="L35" s="35">
        <f>VLOOKUP($C35,[1]Sheet2!$A$2:$I$39,8,FALSE)</f>
        <v>0.371695689</v>
      </c>
    </row>
    <row r="36" spans="2:12">
      <c r="B36" s="19">
        <v>32</v>
      </c>
      <c r="C36" s="21" t="s">
        <v>73</v>
      </c>
      <c r="D36" s="35">
        <f>VLOOKUP($C36,[1]Sheet2!$A$2:$I$39,2,FALSE)</f>
        <v>365.06119979699997</v>
      </c>
      <c r="E36" s="35">
        <f>VLOOKUP($C36,[1]Sheet2!$A$2:$I$39,3,FALSE)</f>
        <v>574.43842192300008</v>
      </c>
      <c r="F36" s="35">
        <f>VLOOKUP($C36,[1]Sheet2!$A$2:$I$39,4,FALSE)</f>
        <v>272.13327577700005</v>
      </c>
      <c r="G36" s="35">
        <f>VLOOKUP($C36,[1]Sheet2!$A$2:$I$39,5,FALSE)</f>
        <v>7.2302782939999997</v>
      </c>
      <c r="H36" s="34">
        <v>0</v>
      </c>
      <c r="I36" s="35">
        <f>VLOOKUP($C36,[1]Sheet2!$A$2:$I$39,6,FALSE)</f>
        <v>0</v>
      </c>
      <c r="J36" s="35">
        <f>VLOOKUP($C36,[1]Sheet2!$A$2:$I$39,7,FALSE)</f>
        <v>0.21195729399999999</v>
      </c>
      <c r="K36" s="34">
        <f t="shared" si="0"/>
        <v>1219.0751330850003</v>
      </c>
      <c r="L36" s="35">
        <f>VLOOKUP($C36,[1]Sheet2!$A$2:$I$39,8,FALSE)</f>
        <v>16.908280518999998</v>
      </c>
    </row>
    <row r="37" spans="2:12">
      <c r="B37" s="19">
        <v>33</v>
      </c>
      <c r="C37" s="21" t="s">
        <v>74</v>
      </c>
      <c r="D37" s="35">
        <f>VLOOKUP($C37,[1]Sheet2!$A$2:$I$39,2,FALSE)</f>
        <v>5.8021899999999998E-4</v>
      </c>
      <c r="E37" s="35">
        <f>VLOOKUP($C37,[1]Sheet2!$A$2:$I$39,3,FALSE)</f>
        <v>6.6202058999999994E-2</v>
      </c>
      <c r="F37" s="35">
        <f>VLOOKUP($C37,[1]Sheet2!$A$2:$I$39,4,FALSE)</f>
        <v>0.24560878699999997</v>
      </c>
      <c r="G37" s="35">
        <f>VLOOKUP($C37,[1]Sheet2!$A$2:$I$39,5,FALSE)</f>
        <v>0</v>
      </c>
      <c r="H37" s="34">
        <v>0</v>
      </c>
      <c r="I37" s="35">
        <f>VLOOKUP($C37,[1]Sheet2!$A$2:$I$39,6,FALSE)</f>
        <v>0</v>
      </c>
      <c r="J37" s="35">
        <f>VLOOKUP($C37,[1]Sheet2!$A$2:$I$39,7,FALSE)</f>
        <v>0</v>
      </c>
      <c r="K37" s="34">
        <f t="shared" si="0"/>
        <v>0.31239106499999997</v>
      </c>
      <c r="L37" s="35">
        <f>VLOOKUP($C37,[1]Sheet2!$A$2:$I$39,8,FALSE)</f>
        <v>1.5149997E-2</v>
      </c>
    </row>
    <row r="38" spans="2:12">
      <c r="B38" s="19">
        <v>34</v>
      </c>
      <c r="C38" s="21" t="s">
        <v>75</v>
      </c>
      <c r="D38" s="35">
        <f>VLOOKUP($C38,[1]Sheet2!$A$2:$I$39,2,FALSE)</f>
        <v>63.072327555999998</v>
      </c>
      <c r="E38" s="35">
        <f>VLOOKUP($C38,[1]Sheet2!$A$2:$I$39,3,FALSE)</f>
        <v>617.38471507099996</v>
      </c>
      <c r="F38" s="35">
        <f>VLOOKUP($C38,[1]Sheet2!$A$2:$I$39,4,FALSE)</f>
        <v>373.90116432900004</v>
      </c>
      <c r="G38" s="35">
        <f>VLOOKUP($C38,[1]Sheet2!$A$2:$I$39,5,FALSE)</f>
        <v>35.575000807000002</v>
      </c>
      <c r="H38" s="34">
        <v>0</v>
      </c>
      <c r="I38" s="35">
        <f>VLOOKUP($C38,[1]Sheet2!$A$2:$I$39,6,FALSE)</f>
        <v>0</v>
      </c>
      <c r="J38" s="35">
        <f>VLOOKUP($C38,[1]Sheet2!$A$2:$I$39,7,FALSE)</f>
        <v>4.8314411000000002E-2</v>
      </c>
      <c r="K38" s="34">
        <f t="shared" si="0"/>
        <v>1089.981522174</v>
      </c>
      <c r="L38" s="35">
        <f>VLOOKUP($C38,[1]Sheet2!$A$2:$I$39,8,FALSE)</f>
        <v>20.710945666999997</v>
      </c>
    </row>
    <row r="39" spans="2:12">
      <c r="B39" s="19">
        <v>35</v>
      </c>
      <c r="C39" s="21" t="s">
        <v>76</v>
      </c>
      <c r="D39" s="35">
        <f>VLOOKUP($C39,[1]Sheet2!$A$2:$I$39,2,FALSE)</f>
        <v>9.2434268189999997</v>
      </c>
      <c r="E39" s="35">
        <f>VLOOKUP($C39,[1]Sheet2!$A$2:$I$39,3,FALSE)</f>
        <v>29.430738351000002</v>
      </c>
      <c r="F39" s="35">
        <f>VLOOKUP($C39,[1]Sheet2!$A$2:$I$39,4,FALSE)</f>
        <v>30.282519312999998</v>
      </c>
      <c r="G39" s="35">
        <f>VLOOKUP($C39,[1]Sheet2!$A$2:$I$39,5,FALSE)</f>
        <v>4.9282264310000006</v>
      </c>
      <c r="H39" s="34">
        <v>0</v>
      </c>
      <c r="I39" s="35">
        <f>VLOOKUP($C39,[1]Sheet2!$A$2:$I$39,6,FALSE)</f>
        <v>0</v>
      </c>
      <c r="J39" s="35">
        <f>VLOOKUP($C39,[1]Sheet2!$A$2:$I$39,7,FALSE)</f>
        <v>0</v>
      </c>
      <c r="K39" s="34">
        <f t="shared" si="0"/>
        <v>73.884910914000002</v>
      </c>
      <c r="L39" s="35">
        <f>VLOOKUP($C39,[1]Sheet2!$A$2:$I$39,8,FALSE)</f>
        <v>2.5514102760000004</v>
      </c>
    </row>
    <row r="40" spans="2:12">
      <c r="B40" s="19">
        <v>36</v>
      </c>
      <c r="C40" s="21" t="s">
        <v>77</v>
      </c>
      <c r="D40" s="35">
        <f>VLOOKUP($C40,[1]Sheet2!$A$2:$I$39,2,FALSE)</f>
        <v>837.25530777500001</v>
      </c>
      <c r="E40" s="35">
        <f>VLOOKUP($C40,[1]Sheet2!$A$2:$I$39,3,FALSE)</f>
        <v>970.65601798</v>
      </c>
      <c r="F40" s="35">
        <f>VLOOKUP($C40,[1]Sheet2!$A$2:$I$39,4,FALSE)</f>
        <v>378.34211075899998</v>
      </c>
      <c r="G40" s="35">
        <f>VLOOKUP($C40,[1]Sheet2!$A$2:$I$39,5,FALSE)</f>
        <v>28.840381289</v>
      </c>
      <c r="H40" s="34">
        <v>0</v>
      </c>
      <c r="I40" s="35">
        <f>VLOOKUP($C40,[1]Sheet2!$A$2:$I$39,6,FALSE)</f>
        <v>0</v>
      </c>
      <c r="J40" s="35">
        <f>VLOOKUP($C40,[1]Sheet2!$A$2:$I$39,7,FALSE)</f>
        <v>2.5563446E-2</v>
      </c>
      <c r="K40" s="34">
        <f t="shared" si="0"/>
        <v>2215.1193812490001</v>
      </c>
      <c r="L40" s="35">
        <f>VLOOKUP($C40,[1]Sheet2!$A$2:$I$39,8,FALSE)</f>
        <v>12.944453156</v>
      </c>
    </row>
    <row r="41" spans="2:12">
      <c r="B41" s="19">
        <v>37</v>
      </c>
      <c r="C41" s="21" t="s">
        <v>196</v>
      </c>
      <c r="D41" s="35">
        <f>VLOOKUP($C41,[1]Sheet2!$A$2:$I$39,2,FALSE)</f>
        <v>7.9570651120000004</v>
      </c>
      <c r="E41" s="35">
        <f>VLOOKUP($C41,[1]Sheet2!$A$2:$I$39,3,FALSE)</f>
        <v>7.9106501589999993</v>
      </c>
      <c r="F41" s="35">
        <f>VLOOKUP($C41,[1]Sheet2!$A$2:$I$39,4,FALSE)</f>
        <v>0.33968639499999997</v>
      </c>
      <c r="G41" s="35">
        <f>VLOOKUP($C41,[1]Sheet2!$A$2:$I$39,5,FALSE)</f>
        <v>5.3270062E-2</v>
      </c>
      <c r="H41" s="34">
        <v>0</v>
      </c>
      <c r="I41" s="35">
        <f>VLOOKUP($C41,[1]Sheet2!$A$2:$I$39,6,FALSE)</f>
        <v>0</v>
      </c>
      <c r="J41" s="35">
        <f>VLOOKUP($C41,[1]Sheet2!$A$2:$I$39,7,FALSE)</f>
        <v>3.0803369999999998E-3</v>
      </c>
      <c r="K41" s="34">
        <f t="shared" si="0"/>
        <v>16.263752064999998</v>
      </c>
      <c r="L41" s="35">
        <f>VLOOKUP($C41,[1]Sheet2!$A$2:$I$39,8,FALSE)</f>
        <v>0</v>
      </c>
    </row>
    <row r="42" spans="2:12" s="38" customFormat="1" ht="15">
      <c r="B42" s="22" t="s">
        <v>11</v>
      </c>
      <c r="C42" s="36"/>
      <c r="D42" s="37">
        <f t="shared" ref="D42:L42" si="1">SUM(D5:D41)</f>
        <v>11326.890521432997</v>
      </c>
      <c r="E42" s="37">
        <f t="shared" si="1"/>
        <v>19834.929126762996</v>
      </c>
      <c r="F42" s="37">
        <f t="shared" si="1"/>
        <v>6740.8581607789993</v>
      </c>
      <c r="G42" s="37">
        <f t="shared" si="1"/>
        <v>339.00296938699995</v>
      </c>
      <c r="H42" s="37">
        <f t="shared" si="1"/>
        <v>0</v>
      </c>
      <c r="I42" s="37">
        <f t="shared" si="1"/>
        <v>571.97320515599995</v>
      </c>
      <c r="J42" s="37">
        <f t="shared" si="1"/>
        <v>79.308057892000008</v>
      </c>
      <c r="K42" s="37">
        <f t="shared" si="1"/>
        <v>38892.962041409999</v>
      </c>
      <c r="L42" s="37">
        <f t="shared" si="1"/>
        <v>280.15453777600004</v>
      </c>
    </row>
    <row r="43" spans="2:12">
      <c r="B43" t="s">
        <v>93</v>
      </c>
      <c r="F43" s="58"/>
      <c r="K43" s="58"/>
    </row>
    <row r="44" spans="2:12">
      <c r="D44" s="58"/>
      <c r="K44" s="58"/>
    </row>
    <row r="45" spans="2:12">
      <c r="D45" s="58"/>
      <c r="K45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2015-01-07T13:27:08Z</dcterms:modified>
</cp:coreProperties>
</file>