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BJ148" i="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K147"/>
  <c r="BK146"/>
  <c r="BK148" s="1"/>
  <c r="BK123"/>
  <c r="BJ106"/>
  <c r="BI106"/>
  <c r="BH106"/>
  <c r="BG106"/>
  <c r="BF106"/>
  <c r="BE106"/>
  <c r="BD106"/>
  <c r="BC106"/>
  <c r="BC107" s="1"/>
  <c r="BB106"/>
  <c r="BA106"/>
  <c r="AZ106"/>
  <c r="AY106"/>
  <c r="AX106"/>
  <c r="AW106"/>
  <c r="AV106"/>
  <c r="AU106"/>
  <c r="AU107" s="1"/>
  <c r="AT106"/>
  <c r="AS106"/>
  <c r="AR106"/>
  <c r="AQ106"/>
  <c r="AQ107" s="1"/>
  <c r="AP106"/>
  <c r="AO106"/>
  <c r="AO107" s="1"/>
  <c r="AN106"/>
  <c r="AM106"/>
  <c r="AL106"/>
  <c r="AK106"/>
  <c r="AK107" s="1"/>
  <c r="AJ106"/>
  <c r="AI106"/>
  <c r="AI107" s="1"/>
  <c r="AH106"/>
  <c r="AG106"/>
  <c r="AG107" s="1"/>
  <c r="AF106"/>
  <c r="AE106"/>
  <c r="AD106"/>
  <c r="AC106"/>
  <c r="AC107" s="1"/>
  <c r="AB106"/>
  <c r="AA106"/>
  <c r="AA107" s="1"/>
  <c r="Z106"/>
  <c r="Y106"/>
  <c r="X106"/>
  <c r="W106"/>
  <c r="V106"/>
  <c r="U106"/>
  <c r="U107" s="1"/>
  <c r="T106"/>
  <c r="S106"/>
  <c r="R106"/>
  <c r="Q106"/>
  <c r="Q107" s="1"/>
  <c r="P106"/>
  <c r="O106"/>
  <c r="O107" s="1"/>
  <c r="N106"/>
  <c r="M106"/>
  <c r="M107" s="1"/>
  <c r="L106"/>
  <c r="K106"/>
  <c r="K107" s="1"/>
  <c r="J106"/>
  <c r="I106"/>
  <c r="H106"/>
  <c r="G106"/>
  <c r="G107" s="1"/>
  <c r="F106"/>
  <c r="E106"/>
  <c r="D106"/>
  <c r="C106"/>
  <c r="C107" s="1"/>
  <c r="BK105"/>
  <c r="BK104"/>
  <c r="BK103"/>
  <c r="BK102"/>
  <c r="BK101"/>
  <c r="BK100"/>
  <c r="BK73"/>
  <c r="BK72"/>
  <c r="BK12"/>
  <c r="BK11"/>
  <c r="BK10"/>
  <c r="BK9"/>
  <c r="BJ13"/>
  <c r="BJ107" s="1"/>
  <c r="BI13"/>
  <c r="BH13"/>
  <c r="BH107" s="1"/>
  <c r="BG13"/>
  <c r="BF13"/>
  <c r="BF107" s="1"/>
  <c r="BE13"/>
  <c r="BD13"/>
  <c r="BD107" s="1"/>
  <c r="BC13"/>
  <c r="BB13"/>
  <c r="BA13"/>
  <c r="AZ13"/>
  <c r="AY13"/>
  <c r="AX13"/>
  <c r="AX107" s="1"/>
  <c r="AW13"/>
  <c r="AV13"/>
  <c r="AV107" s="1"/>
  <c r="AU13"/>
  <c r="AT13"/>
  <c r="AT107" s="1"/>
  <c r="AT150" s="1"/>
  <c r="AS13"/>
  <c r="AR13"/>
  <c r="AQ13"/>
  <c r="AP13"/>
  <c r="AO13"/>
  <c r="AN13"/>
  <c r="AN107" s="1"/>
  <c r="AM13"/>
  <c r="AL13"/>
  <c r="AL107" s="1"/>
  <c r="AK13"/>
  <c r="AJ13"/>
  <c r="AI13"/>
  <c r="AH13"/>
  <c r="AG13"/>
  <c r="AF13"/>
  <c r="AE13"/>
  <c r="AD13"/>
  <c r="AC13"/>
  <c r="AB13"/>
  <c r="AA13"/>
  <c r="Z13"/>
  <c r="Y13"/>
  <c r="X13"/>
  <c r="X107" s="1"/>
  <c r="W13"/>
  <c r="V13"/>
  <c r="V107" s="1"/>
  <c r="U13"/>
  <c r="T13"/>
  <c r="S13"/>
  <c r="R13"/>
  <c r="R107" s="1"/>
  <c r="Q13"/>
  <c r="P13"/>
  <c r="O13"/>
  <c r="N13"/>
  <c r="M13"/>
  <c r="L13"/>
  <c r="K13"/>
  <c r="J13"/>
  <c r="I13"/>
  <c r="H13"/>
  <c r="H107" s="1"/>
  <c r="G13"/>
  <c r="F13"/>
  <c r="E13"/>
  <c r="D13"/>
  <c r="L41" i="9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41"/>
  <c r="K41"/>
  <c r="E40"/>
  <c r="K40"/>
  <c r="E39"/>
  <c r="K39"/>
  <c r="E38"/>
  <c r="K38"/>
  <c r="E37"/>
  <c r="K37"/>
  <c r="E36"/>
  <c r="K36"/>
  <c r="E35"/>
  <c r="K35"/>
  <c r="E34"/>
  <c r="K34"/>
  <c r="E33"/>
  <c r="K33"/>
  <c r="E32"/>
  <c r="K32"/>
  <c r="E31"/>
  <c r="K31"/>
  <c r="E30"/>
  <c r="K30"/>
  <c r="E29"/>
  <c r="K29"/>
  <c r="E28"/>
  <c r="K28"/>
  <c r="E27"/>
  <c r="K27"/>
  <c r="E26"/>
  <c r="K26"/>
  <c r="E25"/>
  <c r="K25"/>
  <c r="E24"/>
  <c r="K24"/>
  <c r="E23"/>
  <c r="K23"/>
  <c r="E22"/>
  <c r="K22"/>
  <c r="E21"/>
  <c r="K21"/>
  <c r="E20"/>
  <c r="K20"/>
  <c r="E19"/>
  <c r="K19"/>
  <c r="E18"/>
  <c r="K18"/>
  <c r="E17"/>
  <c r="K17"/>
  <c r="E16"/>
  <c r="K16"/>
  <c r="E15"/>
  <c r="K15"/>
  <c r="E14"/>
  <c r="K14"/>
  <c r="E13"/>
  <c r="K13"/>
  <c r="E12"/>
  <c r="K12"/>
  <c r="E11"/>
  <c r="K11"/>
  <c r="E10"/>
  <c r="K10"/>
  <c r="E9"/>
  <c r="K9"/>
  <c r="E8"/>
  <c r="K8"/>
  <c r="E7"/>
  <c r="K7"/>
  <c r="E6"/>
  <c r="K6"/>
  <c r="E5"/>
  <c r="D42"/>
  <c r="H42"/>
  <c r="J42"/>
  <c r="I42"/>
  <c r="BK122" i="8"/>
  <c r="BK140"/>
  <c r="BJ124"/>
  <c r="BI124"/>
  <c r="BI125" s="1"/>
  <c r="BH124"/>
  <c r="BG124"/>
  <c r="BF124"/>
  <c r="BE124"/>
  <c r="BE125" s="1"/>
  <c r="BD124"/>
  <c r="BC124"/>
  <c r="BB124"/>
  <c r="BA124"/>
  <c r="BA125" s="1"/>
  <c r="AZ124"/>
  <c r="AY124"/>
  <c r="AX124"/>
  <c r="AW124"/>
  <c r="AW125" s="1"/>
  <c r="AV124"/>
  <c r="AU124"/>
  <c r="AT124"/>
  <c r="AS124"/>
  <c r="AS125" s="1"/>
  <c r="AR124"/>
  <c r="AQ124"/>
  <c r="AP124"/>
  <c r="AO124"/>
  <c r="AO125" s="1"/>
  <c r="AN124"/>
  <c r="AM124"/>
  <c r="AL124"/>
  <c r="AK124"/>
  <c r="AK125" s="1"/>
  <c r="AJ124"/>
  <c r="AI124"/>
  <c r="AH124"/>
  <c r="AG124"/>
  <c r="AG125" s="1"/>
  <c r="AF124"/>
  <c r="AE124"/>
  <c r="AD124"/>
  <c r="AC124"/>
  <c r="AC125" s="1"/>
  <c r="AB124"/>
  <c r="AA124"/>
  <c r="Z124"/>
  <c r="Y124"/>
  <c r="Y125" s="1"/>
  <c r="X124"/>
  <c r="W124"/>
  <c r="V124"/>
  <c r="U124"/>
  <c r="U125" s="1"/>
  <c r="T124"/>
  <c r="S124"/>
  <c r="R124"/>
  <c r="Q124"/>
  <c r="Q125" s="1"/>
  <c r="P124"/>
  <c r="O124"/>
  <c r="N124"/>
  <c r="M124"/>
  <c r="M125" s="1"/>
  <c r="L124"/>
  <c r="K124"/>
  <c r="J124"/>
  <c r="I124"/>
  <c r="I125" s="1"/>
  <c r="H124"/>
  <c r="G124"/>
  <c r="F124"/>
  <c r="E124"/>
  <c r="E125" s="1"/>
  <c r="D124"/>
  <c r="C124"/>
  <c r="BJ141"/>
  <c r="BI141"/>
  <c r="BI142" s="1"/>
  <c r="BI150" s="1"/>
  <c r="BH141"/>
  <c r="BH142" s="1"/>
  <c r="BH150" s="1"/>
  <c r="BG141"/>
  <c r="BF141"/>
  <c r="BF142" s="1"/>
  <c r="BF150" s="1"/>
  <c r="BE141"/>
  <c r="BD141"/>
  <c r="BC141"/>
  <c r="BC142" s="1"/>
  <c r="BC150" s="1"/>
  <c r="BB141"/>
  <c r="BA141"/>
  <c r="BA142" s="1"/>
  <c r="BA150" s="1"/>
  <c r="AZ141"/>
  <c r="AY141"/>
  <c r="AX141"/>
  <c r="AX142" s="1"/>
  <c r="AX150" s="1"/>
  <c r="AW141"/>
  <c r="AW142"/>
  <c r="AW150" s="1"/>
  <c r="AV141"/>
  <c r="AU141"/>
  <c r="AU142" s="1"/>
  <c r="AU150" s="1"/>
  <c r="AT141"/>
  <c r="AS141"/>
  <c r="AS142" s="1"/>
  <c r="AS150" s="1"/>
  <c r="AR141"/>
  <c r="AQ141"/>
  <c r="AP141"/>
  <c r="AO141"/>
  <c r="AO142"/>
  <c r="AO150" s="1"/>
  <c r="AN141"/>
  <c r="AM141"/>
  <c r="AM142" s="1"/>
  <c r="AM150" s="1"/>
  <c r="AL141"/>
  <c r="AK141"/>
  <c r="AK142" s="1"/>
  <c r="AK150" s="1"/>
  <c r="AJ141"/>
  <c r="AJ142" s="1"/>
  <c r="AJ150" s="1"/>
  <c r="AI141"/>
  <c r="AH141"/>
  <c r="AG141"/>
  <c r="AF141"/>
  <c r="AE141"/>
  <c r="AE142" s="1"/>
  <c r="AE150" s="1"/>
  <c r="AD141"/>
  <c r="AC141"/>
  <c r="AC142" s="1"/>
  <c r="AC150" s="1"/>
  <c r="AB141"/>
  <c r="AB142" s="1"/>
  <c r="AB150" s="1"/>
  <c r="AA141"/>
  <c r="Z141"/>
  <c r="Z142" s="1"/>
  <c r="Z150" s="1"/>
  <c r="Y141"/>
  <c r="X141"/>
  <c r="W141"/>
  <c r="W142" s="1"/>
  <c r="W150" s="1"/>
  <c r="V141"/>
  <c r="U141"/>
  <c r="U142" s="1"/>
  <c r="U150" s="1"/>
  <c r="T141"/>
  <c r="S141"/>
  <c r="R141"/>
  <c r="R142" s="1"/>
  <c r="R150" s="1"/>
  <c r="Q141"/>
  <c r="Q142"/>
  <c r="Q150" s="1"/>
  <c r="P141"/>
  <c r="O141"/>
  <c r="O142" s="1"/>
  <c r="O150" s="1"/>
  <c r="N141"/>
  <c r="M141"/>
  <c r="M142" s="1"/>
  <c r="M150" s="1"/>
  <c r="L141"/>
  <c r="K141"/>
  <c r="J141"/>
  <c r="I141"/>
  <c r="I142"/>
  <c r="I150" s="1"/>
  <c r="H141"/>
  <c r="G141"/>
  <c r="G142" s="1"/>
  <c r="G150" s="1"/>
  <c r="F141"/>
  <c r="E141"/>
  <c r="E142" s="1"/>
  <c r="E150" s="1"/>
  <c r="D141"/>
  <c r="D142" s="1"/>
  <c r="D150" s="1"/>
  <c r="C141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J135"/>
  <c r="BJ142" s="1"/>
  <c r="BJ150" s="1"/>
  <c r="BI135"/>
  <c r="BH135"/>
  <c r="BG135"/>
  <c r="BF135"/>
  <c r="BE135"/>
  <c r="BE142" s="1"/>
  <c r="BE150" s="1"/>
  <c r="BD135"/>
  <c r="BC135"/>
  <c r="BB135"/>
  <c r="BA135"/>
  <c r="AZ135"/>
  <c r="AZ142"/>
  <c r="AZ150" s="1"/>
  <c r="AY135"/>
  <c r="AX135"/>
  <c r="AW135"/>
  <c r="AV135"/>
  <c r="AV142" s="1"/>
  <c r="AV150" s="1"/>
  <c r="AU135"/>
  <c r="AT135"/>
  <c r="AS135"/>
  <c r="AR135"/>
  <c r="AQ135"/>
  <c r="AP135"/>
  <c r="AP142"/>
  <c r="AP150" s="1"/>
  <c r="AO135"/>
  <c r="AN135"/>
  <c r="AN142" s="1"/>
  <c r="AN150" s="1"/>
  <c r="AM135"/>
  <c r="AL135"/>
  <c r="AK135"/>
  <c r="AJ135"/>
  <c r="AI135"/>
  <c r="AH135"/>
  <c r="AG135"/>
  <c r="AG142" s="1"/>
  <c r="AG150" s="1"/>
  <c r="AF135"/>
  <c r="AF142"/>
  <c r="AF150" s="1"/>
  <c r="AE135"/>
  <c r="AD135"/>
  <c r="AD142" s="1"/>
  <c r="AD150" s="1"/>
  <c r="AC135"/>
  <c r="AB135"/>
  <c r="AA135"/>
  <c r="Z135"/>
  <c r="Y135"/>
  <c r="Y142" s="1"/>
  <c r="Y150" s="1"/>
  <c r="X135"/>
  <c r="W135"/>
  <c r="V135"/>
  <c r="U135"/>
  <c r="T135"/>
  <c r="T142"/>
  <c r="T150" s="1"/>
  <c r="S135"/>
  <c r="R135"/>
  <c r="Q135"/>
  <c r="P135"/>
  <c r="P142" s="1"/>
  <c r="P150" s="1"/>
  <c r="O135"/>
  <c r="N135"/>
  <c r="M135"/>
  <c r="L135"/>
  <c r="K135"/>
  <c r="J135"/>
  <c r="J142"/>
  <c r="J150" s="1"/>
  <c r="I135"/>
  <c r="H135"/>
  <c r="H142" s="1"/>
  <c r="H150" s="1"/>
  <c r="G135"/>
  <c r="F135"/>
  <c r="E135"/>
  <c r="D135"/>
  <c r="C135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J112"/>
  <c r="BI112"/>
  <c r="BH112"/>
  <c r="BG112"/>
  <c r="BG125"/>
  <c r="BF112"/>
  <c r="BE112"/>
  <c r="BD112"/>
  <c r="BC112"/>
  <c r="BC125"/>
  <c r="BB112"/>
  <c r="BA112"/>
  <c r="AZ112"/>
  <c r="AY112"/>
  <c r="AY125"/>
  <c r="AX112"/>
  <c r="AW112"/>
  <c r="AV112"/>
  <c r="AU112"/>
  <c r="AU125"/>
  <c r="AT112"/>
  <c r="AS112"/>
  <c r="AR112"/>
  <c r="AQ112"/>
  <c r="AQ125"/>
  <c r="AP112"/>
  <c r="AO112"/>
  <c r="AN112"/>
  <c r="AM112"/>
  <c r="AM125"/>
  <c r="AL112"/>
  <c r="AK112"/>
  <c r="AJ112"/>
  <c r="AI112"/>
  <c r="AI125"/>
  <c r="AH112"/>
  <c r="AG112"/>
  <c r="AF112"/>
  <c r="AE112"/>
  <c r="AE125"/>
  <c r="AD112"/>
  <c r="AC112"/>
  <c r="AB112"/>
  <c r="AA112"/>
  <c r="AA125"/>
  <c r="Z112"/>
  <c r="Y112"/>
  <c r="X112"/>
  <c r="W112"/>
  <c r="W125"/>
  <c r="V112"/>
  <c r="U112"/>
  <c r="T112"/>
  <c r="S112"/>
  <c r="S125"/>
  <c r="R112"/>
  <c r="Q112"/>
  <c r="P112"/>
  <c r="O112"/>
  <c r="O125"/>
  <c r="N112"/>
  <c r="M112"/>
  <c r="L112"/>
  <c r="K112"/>
  <c r="K125"/>
  <c r="J112"/>
  <c r="I112"/>
  <c r="H112"/>
  <c r="G112"/>
  <c r="G125"/>
  <c r="F112"/>
  <c r="E112"/>
  <c r="D112"/>
  <c r="C112"/>
  <c r="C125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13"/>
  <c r="BI107"/>
  <c r="BG107"/>
  <c r="AY107"/>
  <c r="AW107"/>
  <c r="AS107"/>
  <c r="AP107"/>
  <c r="AJ107"/>
  <c r="AH107"/>
  <c r="AE107"/>
  <c r="AB107"/>
  <c r="Y107"/>
  <c r="T107"/>
  <c r="P107"/>
  <c r="N107"/>
  <c r="N150" s="1"/>
  <c r="L107"/>
  <c r="I107"/>
  <c r="D107"/>
  <c r="BK154"/>
  <c r="BK153"/>
  <c r="BK155" s="1"/>
  <c r="BK139"/>
  <c r="BK138"/>
  <c r="BK137"/>
  <c r="BK134"/>
  <c r="BK135"/>
  <c r="BK129"/>
  <c r="BK130"/>
  <c r="BK121"/>
  <c r="BK120"/>
  <c r="BK119"/>
  <c r="BK118"/>
  <c r="BK117"/>
  <c r="BK116"/>
  <c r="BK115"/>
  <c r="BK114"/>
  <c r="BK124" s="1"/>
  <c r="BK125" s="1"/>
  <c r="BK111"/>
  <c r="BK112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106" s="1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74" s="1"/>
  <c r="BK15"/>
  <c r="BK16" s="1"/>
  <c r="BK8"/>
  <c r="BK13" s="1"/>
  <c r="F142"/>
  <c r="F150" s="1"/>
  <c r="N142"/>
  <c r="V142"/>
  <c r="V150" s="1"/>
  <c r="AL142"/>
  <c r="AL150" s="1"/>
  <c r="AT142"/>
  <c r="BB142"/>
  <c r="BB150" s="1"/>
  <c r="C142"/>
  <c r="C150" s="1"/>
  <c r="K142"/>
  <c r="K150" s="1"/>
  <c r="S142"/>
  <c r="S150" s="1"/>
  <c r="AA142"/>
  <c r="AA150" s="1"/>
  <c r="AI142"/>
  <c r="AI150" s="1"/>
  <c r="AQ142"/>
  <c r="AQ150" s="1"/>
  <c r="AY142"/>
  <c r="AY150" s="1"/>
  <c r="BG142"/>
  <c r="BG150" s="1"/>
  <c r="AD107"/>
  <c r="BB107"/>
  <c r="AZ107"/>
  <c r="F42" i="9"/>
  <c r="E42"/>
  <c r="G42"/>
  <c r="K5"/>
  <c r="K42"/>
  <c r="BK141" i="8"/>
  <c r="E107"/>
  <c r="S107"/>
  <c r="W107"/>
  <c r="AM107"/>
  <c r="BA107"/>
  <c r="BE107"/>
  <c r="F107"/>
  <c r="AF107"/>
  <c r="L142"/>
  <c r="L150" s="1"/>
  <c r="X142"/>
  <c r="X150" s="1"/>
  <c r="AH142"/>
  <c r="AH150" s="1"/>
  <c r="AR142"/>
  <c r="AR150" s="1"/>
  <c r="BD142"/>
  <c r="BD150" s="1"/>
  <c r="D125"/>
  <c r="F125"/>
  <c r="H125"/>
  <c r="J125"/>
  <c r="L125"/>
  <c r="N125"/>
  <c r="P125"/>
  <c r="R125"/>
  <c r="T125"/>
  <c r="V125"/>
  <c r="X125"/>
  <c r="Z125"/>
  <c r="AB125"/>
  <c r="AD125"/>
  <c r="AF125"/>
  <c r="AH125"/>
  <c r="AJ125"/>
  <c r="AL125"/>
  <c r="AN125"/>
  <c r="AP125"/>
  <c r="AR125"/>
  <c r="AT125"/>
  <c r="AV125"/>
  <c r="AX125"/>
  <c r="AZ125"/>
  <c r="BB125"/>
  <c r="BD125"/>
  <c r="BF125"/>
  <c r="BH125"/>
  <c r="BJ125"/>
  <c r="BK142"/>
  <c r="J107"/>
  <c r="Z107"/>
  <c r="AR107"/>
  <c r="BK150" l="1"/>
  <c r="BK107"/>
</calcChain>
</file>

<file path=xl/sharedStrings.xml><?xml version="1.0" encoding="utf-8"?>
<sst xmlns="http://schemas.openxmlformats.org/spreadsheetml/2006/main" count="249" uniqueCount="214">
  <si>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</si>
  <si>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</si>
  <si>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</si>
  <si>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</si>
  <si>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</si>
  <si>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</si>
  <si>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</si>
  <si>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</si>
  <si>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</si>
  <si>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</si>
  <si>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</si>
  <si>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</si>
  <si>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</si>
  <si>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</si>
  <si>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</si>
  <si>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</si>
  <si>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</si>
  <si>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</si>
  <si>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</si>
  <si>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</si>
  <si>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</si>
  <si>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</si>
  <si>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</si>
  <si>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</si>
  <si>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</si>
  <si>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</si>
  <si>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</si>
  <si>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</si>
  <si>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</si>
  <si>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</si>
  <si>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</si>
  <si>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</si>
  <si>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</si>
  <si>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</si>
  <si>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</si>
  <si>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</si>
  <si>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</si>
  <si>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</si>
  <si>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</si>
  <si>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</si>
  <si>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</si>
  <si>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</si>
  <si>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</si>
  <si>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</si>
  <si>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</si>
  <si>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</si>
  <si>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</si>
  <si>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</si>
  <si>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</si>
  <si>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</si>
  <si>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</si>
  <si>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</si>
  <si>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</si>
  <si>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</si>
  <si>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</si>
  <si>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</si>
  <si>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</si>
  <si>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</si>
  <si>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</si>
  <si>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</si>
  <si>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</si>
  <si>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</si>
  <si>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</si>
  <si>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</si>
  <si>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</si>
  <si>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</si>
  <si>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</si>
  <si>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</si>
  <si>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</si>
  <si>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</si>
  <si>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</si>
  <si>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</si>
  <si>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</si>
  <si>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</si>
  <si>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</si>
  <si>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</si>
  <si>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</si>
  <si>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</si>
  <si>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</si>
  <si>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</si>
  <si>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</si>
  <si>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</si>
  <si>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</si>
  <si>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</si>
  <si>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</si>
  <si>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</si>
  <si>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</si>
  <si>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</si>
  <si>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</si>
  <si>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</si>
  <si>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</si>
  <si>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</si>
  <si>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</si>
  <si>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</si>
  <si>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</si>
  <si>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</si>
  <si>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</si>
  <si>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</si>
  <si>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</si>
  <si>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</si>
  <si>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</si>
  <si>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</si>
  <si>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</si>
  <si>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</si>
  <si>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</si>
  <si>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</si>
  <si>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</si>
  <si>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</si>
  <si>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</si>
  <si>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</si>
  <si>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</si>
  <si>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</si>
  <si>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</si>
  <si>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</si>
  <si>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</si>
  <si>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</si>
  <si>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</si>
  <si>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</si>
  <si>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</si>
  <si>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</si>
  <si>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</si>
  <si>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</si>
  <si>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</si>
  <si>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</si>
  <si>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</si>
  <si>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</si>
  <si>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</si>
  <si>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</si>
  <si>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</si>
  <si>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</si>
  <si>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</si>
  <si>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</si>
  <si>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</si>
  <si>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</si>
  <si>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</si>
  <si>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</si>
  <si>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</si>
  <si>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</si>
  <si>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</si>
  <si>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</si>
  <si>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</si>
  <si>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</si>
  <si>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</si>
  <si>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</si>
  <si>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</si>
  <si>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</si>
  <si>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</si>
  <si>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</si>
  <si>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</si>
  <si>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</si>
  <si>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Tax Saver Scheme</t>
  </si>
  <si>
    <t>Kotak Emerging Equity Scheme</t>
  </si>
  <si>
    <t>Kotak Balance</t>
  </si>
  <si>
    <t>Kotak Gold ETF</t>
  </si>
  <si>
    <t>Kotak Nifty ETF</t>
  </si>
  <si>
    <t>Kotak PSU Bank ETF</t>
  </si>
  <si>
    <t>Kotak Sensex ETF</t>
  </si>
  <si>
    <t>Kotak Medium Term Fund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</si>
  <si>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</si>
  <si>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</si>
  <si>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</si>
  <si>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</si>
  <si>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</si>
  <si>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</si>
  <si>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Opportunities</t>
  </si>
  <si>
    <t>Kotak FMP Series 160</t>
  </si>
  <si>
    <t>Kotak FMP Series 161</t>
  </si>
  <si>
    <t>Kotak FMP Series 162</t>
  </si>
  <si>
    <t>Telangana</t>
  </si>
  <si>
    <t>Kotak FMP Series 163</t>
  </si>
  <si>
    <t>Kotak Equity Savings Fund</t>
  </si>
  <si>
    <t>Kotak Banking ETF</t>
  </si>
  <si>
    <t>K Liquid</t>
  </si>
  <si>
    <t>K Liquid (Ins)</t>
  </si>
  <si>
    <t>K Liquid (Ins-Pre)</t>
  </si>
  <si>
    <t>Kotak India Liquid Fund Standard Plan</t>
  </si>
  <si>
    <t>K-Floater</t>
  </si>
  <si>
    <t>Kotak Hybrid Fixed Term Plan S-II</t>
  </si>
  <si>
    <t>K Bond (Dep)</t>
  </si>
  <si>
    <t>K Bond (Who)</t>
  </si>
  <si>
    <t>K Bond - ST</t>
  </si>
  <si>
    <t>Kotak Income Opportunities Fund</t>
  </si>
  <si>
    <t>Kotak Flexi Debt Scheme</t>
  </si>
  <si>
    <t>Kotak Treasury Advantage Fund</t>
  </si>
  <si>
    <t>Kotak Multi Asset Allocation Fund</t>
  </si>
  <si>
    <t>Kotak MIP Fund</t>
  </si>
  <si>
    <t>Kotak Banking and PSU Debt fund</t>
  </si>
  <si>
    <t>Kotak India Short Term Fund Standard Plan</t>
  </si>
  <si>
    <t>Kotak India Short Term Fund Retail Plan</t>
  </si>
  <si>
    <t>Kotak India Total Return Bond Fund Retail Plan</t>
  </si>
  <si>
    <t>Kotak India Total Return Bond Fund Standard Plan</t>
  </si>
  <si>
    <t>Kotak Quarterly Interval Plan Series 1</t>
  </si>
  <si>
    <t>Kotak Quarterly Interval Plan Series 2</t>
  </si>
  <si>
    <t>Kotak Quarterly Interval Plan Series 3</t>
  </si>
  <si>
    <t>Kotak Quarterly Interval Plan Series 4</t>
  </si>
  <si>
    <t>Kotak Quarterly Interval Plan Series 5</t>
  </si>
  <si>
    <t>Kotak Quarterly Interval Plan Series 6</t>
  </si>
  <si>
    <t>Kotak Quarterly Interval Plan Series 7</t>
  </si>
  <si>
    <t>Kotak Quarterly Interval Plan Series 8</t>
  </si>
  <si>
    <t>Kotak Quarterly Interval Plan Series 9</t>
  </si>
  <si>
    <t>Kotak Quarterly Interval Plan Series 10</t>
  </si>
  <si>
    <t>Kotak Infrastruture &amp; Economic Reform Fund Standard Plan</t>
  </si>
  <si>
    <t xml:space="preserve">K 50 </t>
  </si>
  <si>
    <t xml:space="preserve">Kotak Classic Equity Fund </t>
  </si>
  <si>
    <t>Kotak Equity Arbitrage Fund</t>
  </si>
  <si>
    <t>Kotak Select Focus Scheme</t>
  </si>
  <si>
    <t xml:space="preserve">Kotak Global Emerging Market Fund </t>
  </si>
  <si>
    <t>Kotak Midcap Scheme</t>
  </si>
  <si>
    <t>Kotak US Equity Standard Plan</t>
  </si>
  <si>
    <t>Kotak World Gold Fund Standard Plan</t>
  </si>
  <si>
    <t>Kotak Equity FOF</t>
  </si>
  <si>
    <t>Kotak Gold Fund Open ended Fund of Funds</t>
  </si>
  <si>
    <t>Table showing State wise /Union Territory wise contribution to Monthly Average AUM of category of schemes as on 31-Jan-2015</t>
  </si>
  <si>
    <r>
      <t xml:space="preserve">Kotak Mahindra Mutual Fund: Monthly Average </t>
    </r>
    <r>
      <rPr>
        <b/>
        <sz val="14"/>
        <color theme="1" tint="4.9989318521683403E-2"/>
        <rFont val="Trebuchet MS"/>
        <family val="2"/>
      </rPr>
      <t>Assets Under Management (AUM) as on 31-Jan-2015 (All figures in Rs. Crore)</t>
    </r>
  </si>
</sst>
</file>

<file path=xl/styles.xml><?xml version="1.0" encoding="utf-8"?>
<styleSheet xmlns="http://schemas.openxmlformats.org/spreadsheetml/2006/main">
  <fonts count="17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 tint="4.9989318521683403E-2"/>
      <name val="Arial"/>
      <family val="2"/>
    </font>
    <font>
      <b/>
      <sz val="14"/>
      <color theme="1" tint="4.9989318521683403E-2"/>
      <name val="Trebuchet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4" fillId="0" borderId="0"/>
    <xf numFmtId="0" fontId="2" fillId="0" borderId="0"/>
  </cellStyleXfs>
  <cellXfs count="112">
    <xf numFmtId="0" fontId="0" fillId="0" borderId="0" xfId="0"/>
    <xf numFmtId="0" fontId="5" fillId="0" borderId="0" xfId="2" applyFont="1"/>
    <xf numFmtId="2" fontId="5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6" fillId="0" borderId="0" xfId="2" applyNumberFormat="1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/>
    <xf numFmtId="2" fontId="9" fillId="0" borderId="0" xfId="2" applyNumberFormat="1" applyFont="1"/>
    <xf numFmtId="0" fontId="9" fillId="0" borderId="0" xfId="2" applyFont="1"/>
    <xf numFmtId="2" fontId="8" fillId="0" borderId="0" xfId="2" applyNumberFormat="1" applyFont="1"/>
    <xf numFmtId="0" fontId="8" fillId="0" borderId="0" xfId="2" applyFont="1"/>
    <xf numFmtId="0" fontId="6" fillId="0" borderId="1" xfId="2" applyNumberFormat="1" applyFont="1" applyFill="1" applyBorder="1" applyAlignment="1">
      <alignment horizontal="center" wrapText="1"/>
    </xf>
    <xf numFmtId="0" fontId="6" fillId="0" borderId="2" xfId="2" applyNumberFormat="1" applyFont="1" applyFill="1" applyBorder="1" applyAlignment="1">
      <alignment horizontal="center" wrapText="1"/>
    </xf>
    <xf numFmtId="0" fontId="6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/>
    <xf numFmtId="2" fontId="6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6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1" fillId="0" borderId="1" xfId="1" applyNumberFormat="1" applyFont="1" applyBorder="1" applyAlignment="1">
      <alignment horizontal="right"/>
    </xf>
    <xf numFmtId="0" fontId="12" fillId="0" borderId="1" xfId="0" applyFont="1" applyBorder="1"/>
    <xf numFmtId="4" fontId="12" fillId="0" borderId="1" xfId="0" applyNumberFormat="1" applyFont="1" applyBorder="1"/>
    <xf numFmtId="0" fontId="12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3" fillId="0" borderId="4" xfId="0" applyFont="1" applyBorder="1"/>
    <xf numFmtId="0" fontId="13" fillId="0" borderId="0" xfId="0" applyFont="1" applyBorder="1"/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0" fontId="3" fillId="0" borderId="10" xfId="0" applyFont="1" applyBorder="1"/>
    <xf numFmtId="0" fontId="6" fillId="0" borderId="6" xfId="2" applyNumberFormat="1" applyFont="1" applyFill="1" applyBorder="1" applyAlignment="1">
      <alignment horizontal="center" wrapText="1"/>
    </xf>
    <xf numFmtId="4" fontId="3" fillId="0" borderId="6" xfId="0" applyNumberFormat="1" applyFont="1" applyBorder="1"/>
    <xf numFmtId="4" fontId="1" fillId="0" borderId="6" xfId="0" applyNumberFormat="1" applyFont="1" applyBorder="1"/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1" fontId="1" fillId="0" borderId="4" xfId="0" applyNumberFormat="1" applyFont="1" applyBorder="1"/>
    <xf numFmtId="1" fontId="1" fillId="0" borderId="11" xfId="0" applyNumberFormat="1" applyFont="1" applyBorder="1"/>
    <xf numFmtId="1" fontId="1" fillId="0" borderId="9" xfId="0" applyNumberFormat="1" applyFont="1" applyBorder="1"/>
    <xf numFmtId="1" fontId="1" fillId="0" borderId="3" xfId="0" applyNumberFormat="1" applyFont="1" applyBorder="1"/>
    <xf numFmtId="1" fontId="1" fillId="0" borderId="12" xfId="0" applyNumberFormat="1" applyFont="1" applyBorder="1"/>
    <xf numFmtId="4" fontId="1" fillId="0" borderId="8" xfId="0" applyNumberFormat="1" applyFont="1" applyBorder="1"/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4" fillId="0" borderId="13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2" fontId="16" fillId="0" borderId="15" xfId="2" applyNumberFormat="1" applyFont="1" applyFill="1" applyBorder="1" applyAlignment="1">
      <alignment horizontal="center" vertical="top" wrapText="1"/>
    </xf>
    <xf numFmtId="2" fontId="16" fillId="0" borderId="16" xfId="2" applyNumberFormat="1" applyFont="1" applyFill="1" applyBorder="1" applyAlignment="1">
      <alignment horizontal="center" vertical="top" wrapText="1"/>
    </xf>
    <xf numFmtId="2" fontId="16" fillId="0" borderId="17" xfId="2" applyNumberFormat="1" applyFont="1" applyFill="1" applyBorder="1" applyAlignment="1">
      <alignment horizontal="center" vertical="top" wrapText="1"/>
    </xf>
    <xf numFmtId="2" fontId="8" fillId="0" borderId="18" xfId="2" applyNumberFormat="1" applyFont="1" applyFill="1" applyBorder="1" applyAlignment="1">
      <alignment horizontal="center"/>
    </xf>
    <xf numFmtId="2" fontId="8" fillId="0" borderId="16" xfId="2" applyNumberFormat="1" applyFont="1" applyFill="1" applyBorder="1" applyAlignment="1">
      <alignment horizontal="center"/>
    </xf>
    <xf numFmtId="2" fontId="8" fillId="0" borderId="17" xfId="2" applyNumberFormat="1" applyFont="1" applyFill="1" applyBorder="1" applyAlignment="1">
      <alignment horizontal="center"/>
    </xf>
    <xf numFmtId="3" fontId="8" fillId="0" borderId="19" xfId="2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3" fontId="8" fillId="0" borderId="11" xfId="2" applyNumberFormat="1" applyFont="1" applyFill="1" applyBorder="1" applyAlignment="1">
      <alignment horizontal="center" vertical="center" wrapText="1"/>
    </xf>
    <xf numFmtId="2" fontId="8" fillId="0" borderId="21" xfId="2" applyNumberFormat="1" applyFont="1" applyFill="1" applyBorder="1" applyAlignment="1">
      <alignment horizontal="center" vertical="top" wrapText="1"/>
    </xf>
    <xf numFmtId="2" fontId="8" fillId="0" borderId="22" xfId="2" applyNumberFormat="1" applyFont="1" applyFill="1" applyBorder="1" applyAlignment="1">
      <alignment horizontal="center" vertical="top" wrapText="1"/>
    </xf>
    <xf numFmtId="2" fontId="8" fillId="0" borderId="23" xfId="2" applyNumberFormat="1" applyFont="1" applyFill="1" applyBorder="1" applyAlignment="1">
      <alignment horizontal="center" vertical="top" wrapText="1"/>
    </xf>
    <xf numFmtId="49" fontId="14" fillId="0" borderId="24" xfId="1" applyNumberFormat="1" applyFont="1" applyFill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5" xfId="2" applyNumberFormat="1" applyFont="1" applyFill="1" applyBorder="1" applyAlignment="1">
      <alignment horizontal="center"/>
    </xf>
    <xf numFmtId="2" fontId="8" fillId="0" borderId="15" xfId="2" applyNumberFormat="1" applyFont="1" applyFill="1" applyBorder="1" applyAlignment="1">
      <alignment horizontal="center" vertical="top" wrapText="1"/>
    </xf>
    <xf numFmtId="2" fontId="8" fillId="0" borderId="16" xfId="2" applyNumberFormat="1" applyFont="1" applyFill="1" applyBorder="1" applyAlignment="1">
      <alignment horizontal="center" vertical="top" wrapText="1"/>
    </xf>
    <xf numFmtId="2" fontId="8" fillId="0" borderId="17" xfId="2" applyNumberFormat="1" applyFont="1" applyFill="1" applyBorder="1" applyAlignment="1">
      <alignment horizontal="center" vertical="top" wrapText="1"/>
    </xf>
    <xf numFmtId="2" fontId="8" fillId="0" borderId="18" xfId="2" applyNumberFormat="1" applyFont="1" applyFill="1" applyBorder="1" applyAlignment="1">
      <alignment horizontal="center" vertical="top" wrapText="1"/>
    </xf>
    <xf numFmtId="2" fontId="8" fillId="0" borderId="13" xfId="2" applyNumberFormat="1" applyFont="1" applyFill="1" applyBorder="1" applyAlignment="1">
      <alignment horizontal="center" vertical="top" wrapText="1"/>
    </xf>
    <xf numFmtId="2" fontId="8" fillId="0" borderId="25" xfId="2" applyNumberFormat="1" applyFont="1" applyFill="1" applyBorder="1" applyAlignment="1">
      <alignment horizontal="center" vertical="top" wrapText="1"/>
    </xf>
    <xf numFmtId="2" fontId="8" fillId="0" borderId="26" xfId="2" applyNumberFormat="1" applyFont="1" applyFill="1" applyBorder="1" applyAlignment="1">
      <alignment horizontal="center" vertical="top" wrapText="1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N-15\CITI_AAU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I_AAUM.XLS"/>
      <sheetName val="Sheet1"/>
      <sheetName val="Sheet3"/>
      <sheetName val="Sheet2"/>
    </sheetNames>
    <sheetDataSet>
      <sheetData sheetId="0"/>
      <sheetData sheetId="1"/>
      <sheetData sheetId="2">
        <row r="2">
          <cell r="A2" t="str">
            <v>Andaman and Nicobar Islands</v>
          </cell>
          <cell r="B2">
            <v>0</v>
          </cell>
          <cell r="C2">
            <v>1.026826E-3</v>
          </cell>
          <cell r="D2">
            <v>0.14474440499999999</v>
          </cell>
          <cell r="E2">
            <v>0</v>
          </cell>
          <cell r="F2">
            <v>1.256437E-3</v>
          </cell>
          <cell r="G2">
            <v>0</v>
          </cell>
          <cell r="H2">
            <v>0</v>
          </cell>
          <cell r="I2">
            <v>1.256437E-3</v>
          </cell>
          <cell r="J2">
            <v>4.2293557000000002E-2</v>
          </cell>
        </row>
        <row r="3">
          <cell r="A3" t="str">
            <v>Andhra Pradesh</v>
          </cell>
          <cell r="B3">
            <v>106.660019698</v>
          </cell>
          <cell r="C3">
            <v>231.09589308</v>
          </cell>
          <cell r="D3">
            <v>164.30501444800001</v>
          </cell>
          <cell r="E3">
            <v>22.831274440999998</v>
          </cell>
          <cell r="F3">
            <v>1.3597066820000001</v>
          </cell>
          <cell r="G3">
            <v>0</v>
          </cell>
          <cell r="H3">
            <v>1.9965504000000002E-2</v>
          </cell>
          <cell r="I3">
            <v>1.3597066820000001</v>
          </cell>
          <cell r="J3">
            <v>10.984265891</v>
          </cell>
        </row>
        <row r="4">
          <cell r="A4" t="str">
            <v>Arunachal Pradesh</v>
          </cell>
          <cell r="B4">
            <v>0</v>
          </cell>
          <cell r="C4">
            <v>1.3171295000000001E-2</v>
          </cell>
          <cell r="D4">
            <v>0.80970905800000004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2.3569639999999999E-2</v>
          </cell>
        </row>
        <row r="5">
          <cell r="A5" t="str">
            <v>Assam</v>
          </cell>
          <cell r="B5">
            <v>0.63594199500000004</v>
          </cell>
          <cell r="C5">
            <v>35.855189668999998</v>
          </cell>
          <cell r="D5">
            <v>25.136619585999998</v>
          </cell>
          <cell r="E5">
            <v>0.57525895800000004</v>
          </cell>
          <cell r="F5">
            <v>0.27620051099999998</v>
          </cell>
          <cell r="G5">
            <v>0</v>
          </cell>
          <cell r="H5">
            <v>0</v>
          </cell>
          <cell r="I5">
            <v>0.27620051099999998</v>
          </cell>
          <cell r="J5">
            <v>1.9571535019999999</v>
          </cell>
        </row>
        <row r="6">
          <cell r="A6" t="str">
            <v>Bihar</v>
          </cell>
          <cell r="B6">
            <v>0.14349700600000001</v>
          </cell>
          <cell r="C6">
            <v>13.286196143</v>
          </cell>
          <cell r="D6">
            <v>36.200065729000002</v>
          </cell>
          <cell r="E6">
            <v>1.149847056</v>
          </cell>
          <cell r="F6">
            <v>0.214961656</v>
          </cell>
          <cell r="G6">
            <v>0</v>
          </cell>
          <cell r="H6">
            <v>8.1128600000000013E-3</v>
          </cell>
          <cell r="I6">
            <v>0.214961656</v>
          </cell>
          <cell r="J6">
            <v>2.0280976640000001</v>
          </cell>
        </row>
        <row r="7">
          <cell r="A7" t="str">
            <v>Chandigarh</v>
          </cell>
          <cell r="B7">
            <v>6.9610848730000008</v>
          </cell>
          <cell r="C7">
            <v>33.819503965000003</v>
          </cell>
          <cell r="D7">
            <v>55.903870296999997</v>
          </cell>
          <cell r="E7">
            <v>5.3823844840000001</v>
          </cell>
          <cell r="F7">
            <v>0.199265206</v>
          </cell>
          <cell r="G7">
            <v>0</v>
          </cell>
          <cell r="H7">
            <v>0</v>
          </cell>
          <cell r="I7">
            <v>0.199265206</v>
          </cell>
          <cell r="J7">
            <v>1.4673639630000002</v>
          </cell>
        </row>
        <row r="8">
          <cell r="A8" t="str">
            <v>Chhattisgarh</v>
          </cell>
          <cell r="B8">
            <v>5.0043734439999996</v>
          </cell>
          <cell r="C8">
            <v>8.1995945219999982</v>
          </cell>
          <cell r="D8">
            <v>17.842392096999998</v>
          </cell>
          <cell r="E8">
            <v>0.20078229</v>
          </cell>
          <cell r="F8">
            <v>6.0399294999999999E-2</v>
          </cell>
          <cell r="G8">
            <v>0</v>
          </cell>
          <cell r="H8">
            <v>0</v>
          </cell>
          <cell r="I8">
            <v>6.0399294999999999E-2</v>
          </cell>
          <cell r="J8">
            <v>1.241495067</v>
          </cell>
        </row>
        <row r="9">
          <cell r="A9" t="str">
            <v>Dadra and Nagar Haveli</v>
          </cell>
          <cell r="B9">
            <v>2.5686340000000002E-3</v>
          </cell>
          <cell r="C9">
            <v>6.1199410000000003E-3</v>
          </cell>
          <cell r="D9">
            <v>1.089468353</v>
          </cell>
          <cell r="E9">
            <v>1.1023089999999999E-2</v>
          </cell>
          <cell r="F9">
            <v>1.7383700000000001E-3</v>
          </cell>
          <cell r="G9">
            <v>0</v>
          </cell>
          <cell r="H9">
            <v>0</v>
          </cell>
          <cell r="I9">
            <v>1.7383700000000001E-3</v>
          </cell>
          <cell r="J9">
            <v>0.127741457</v>
          </cell>
        </row>
        <row r="10">
          <cell r="A10" t="str">
            <v>Daman and Diu</v>
          </cell>
          <cell r="B10">
            <v>0</v>
          </cell>
          <cell r="C10">
            <v>9.097764999999999E-3</v>
          </cell>
          <cell r="D10">
            <v>0.87304850599999995</v>
          </cell>
          <cell r="E10">
            <v>3.8106828999999995E-2</v>
          </cell>
          <cell r="F10">
            <v>6.4347919999999999E-3</v>
          </cell>
          <cell r="G10">
            <v>0</v>
          </cell>
          <cell r="H10">
            <v>0</v>
          </cell>
          <cell r="I10">
            <v>6.4347919999999999E-3</v>
          </cell>
          <cell r="J10">
            <v>8.8481198999999996E-2</v>
          </cell>
        </row>
        <row r="11">
          <cell r="A11" t="str">
            <v>New Delhi</v>
          </cell>
          <cell r="B11">
            <v>304.52531679200001</v>
          </cell>
          <cell r="C11">
            <v>2586.2548914290001</v>
          </cell>
          <cell r="D11">
            <v>763.41275368499998</v>
          </cell>
          <cell r="E11">
            <v>65.630662811999997</v>
          </cell>
          <cell r="F11">
            <v>3.674310094</v>
          </cell>
          <cell r="G11">
            <v>0.25578596000000003</v>
          </cell>
          <cell r="H11">
            <v>8.2561858000000002E-2</v>
          </cell>
          <cell r="I11">
            <v>3.674310094</v>
          </cell>
          <cell r="J11">
            <v>28.309849281999998</v>
          </cell>
        </row>
        <row r="12">
          <cell r="A12" t="str">
            <v>Goa</v>
          </cell>
          <cell r="B12">
            <v>47.044471025</v>
          </cell>
          <cell r="C12">
            <v>291.04754771</v>
          </cell>
          <cell r="D12">
            <v>202.772263936</v>
          </cell>
          <cell r="E12">
            <v>5.5281372759999998</v>
          </cell>
          <cell r="F12">
            <v>0.37547556800000004</v>
          </cell>
          <cell r="G12">
            <v>2.8136455640000002</v>
          </cell>
          <cell r="H12">
            <v>0</v>
          </cell>
          <cell r="I12">
            <v>0.37547556800000004</v>
          </cell>
          <cell r="J12">
            <v>4.261358553</v>
          </cell>
        </row>
        <row r="13">
          <cell r="A13" t="str">
            <v>Gujarat</v>
          </cell>
          <cell r="B13">
            <v>253.71096197800003</v>
          </cell>
          <cell r="C13">
            <v>635.48915917200009</v>
          </cell>
          <cell r="D13">
            <v>403.18891079199994</v>
          </cell>
          <cell r="E13">
            <v>14.627033766999999</v>
          </cell>
          <cell r="F13">
            <v>3.7536335670000001</v>
          </cell>
          <cell r="G13">
            <v>0</v>
          </cell>
          <cell r="H13">
            <v>3.0774683000000001E-2</v>
          </cell>
          <cell r="I13">
            <v>3.7536335670000001</v>
          </cell>
          <cell r="J13">
            <v>13.490633734000001</v>
          </cell>
        </row>
        <row r="14">
          <cell r="A14" t="str">
            <v>Haryana</v>
          </cell>
          <cell r="B14">
            <v>302.23708659699997</v>
          </cell>
          <cell r="C14">
            <v>1877.873295077</v>
          </cell>
          <cell r="D14">
            <v>220.584902003</v>
          </cell>
          <cell r="E14">
            <v>17.311247104</v>
          </cell>
          <cell r="F14">
            <v>0.74832961200000003</v>
          </cell>
          <cell r="G14">
            <v>0.51157192100000004</v>
          </cell>
          <cell r="H14">
            <v>21.2010538</v>
          </cell>
          <cell r="I14">
            <v>0.74832961200000003</v>
          </cell>
          <cell r="J14">
            <v>10.981222278000001</v>
          </cell>
        </row>
        <row r="15">
          <cell r="A15" t="str">
            <v>Himachal Pradesh</v>
          </cell>
          <cell r="B15">
            <v>0.14314200299999999</v>
          </cell>
          <cell r="C15">
            <v>6.1612418050000004</v>
          </cell>
          <cell r="D15">
            <v>13.367932747999999</v>
          </cell>
          <cell r="E15">
            <v>1.5608060619999999</v>
          </cell>
          <cell r="F15">
            <v>4.2632133000000003E-2</v>
          </cell>
          <cell r="G15">
            <v>0</v>
          </cell>
          <cell r="H15">
            <v>8.7994899999999999E-4</v>
          </cell>
          <cell r="I15">
            <v>4.2632133000000003E-2</v>
          </cell>
          <cell r="J15">
            <v>0.68986947199999993</v>
          </cell>
        </row>
        <row r="16">
          <cell r="A16" t="str">
            <v>Jammu and Kashmir</v>
          </cell>
          <cell r="B16">
            <v>3.1031733000000002E-2</v>
          </cell>
          <cell r="C16">
            <v>0.82463603299999988</v>
          </cell>
          <cell r="D16">
            <v>10.061147612999999</v>
          </cell>
          <cell r="E16">
            <v>0.81862176100000006</v>
          </cell>
          <cell r="F16">
            <v>8.0185489999999998E-3</v>
          </cell>
          <cell r="G16">
            <v>0</v>
          </cell>
          <cell r="H16">
            <v>0</v>
          </cell>
          <cell r="I16">
            <v>8.0185489999999998E-3</v>
          </cell>
          <cell r="J16">
            <v>0.22661121299999998</v>
          </cell>
        </row>
        <row r="17">
          <cell r="A17" t="str">
            <v>Jharkhand</v>
          </cell>
          <cell r="B17">
            <v>6.5397753869999997</v>
          </cell>
          <cell r="C17">
            <v>27.751642473</v>
          </cell>
          <cell r="D17">
            <v>45.260012594999992</v>
          </cell>
          <cell r="E17">
            <v>1.8686856730000001</v>
          </cell>
          <cell r="F17">
            <v>0.14295301499999999</v>
          </cell>
          <cell r="G17">
            <v>0</v>
          </cell>
          <cell r="H17">
            <v>9.7127680000000001E-3</v>
          </cell>
          <cell r="I17">
            <v>0.14295301499999999</v>
          </cell>
          <cell r="J17">
            <v>1.701396232</v>
          </cell>
        </row>
        <row r="18">
          <cell r="A18" t="str">
            <v>Karnataka</v>
          </cell>
          <cell r="B18">
            <v>541.11239714600003</v>
          </cell>
          <cell r="C18">
            <v>1197.2364317480001</v>
          </cell>
          <cell r="D18">
            <v>389.387208896</v>
          </cell>
          <cell r="E18">
            <v>12.334947056000001</v>
          </cell>
          <cell r="F18">
            <v>5.3254120010000001</v>
          </cell>
          <cell r="G18">
            <v>0</v>
          </cell>
          <cell r="H18">
            <v>0.19818065800000001</v>
          </cell>
          <cell r="I18">
            <v>5.3254120010000001</v>
          </cell>
          <cell r="J18">
            <v>17.898183274000001</v>
          </cell>
        </row>
        <row r="19">
          <cell r="A19" t="str">
            <v>Kerala</v>
          </cell>
          <cell r="B19">
            <v>11.841510822</v>
          </cell>
          <cell r="C19">
            <v>52.411526729999999</v>
          </cell>
          <cell r="D19">
            <v>72.666958434000009</v>
          </cell>
          <cell r="E19">
            <v>3.3282098769999999</v>
          </cell>
          <cell r="F19">
            <v>0.55453524900000006</v>
          </cell>
          <cell r="G19">
            <v>0</v>
          </cell>
          <cell r="H19">
            <v>2.8065029999999997E-3</v>
          </cell>
          <cell r="I19">
            <v>0.55453524900000006</v>
          </cell>
          <cell r="J19">
            <v>8.9564327499999994</v>
          </cell>
        </row>
        <row r="20">
          <cell r="A20" t="str">
            <v>Lakshadweep</v>
          </cell>
          <cell r="B20">
            <v>0</v>
          </cell>
          <cell r="C20">
            <v>0</v>
          </cell>
          <cell r="D20">
            <v>1.315014E-3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Madhya Pradesh</v>
          </cell>
          <cell r="B21">
            <v>5.5110629740000006</v>
          </cell>
          <cell r="C21">
            <v>34.241590916</v>
          </cell>
          <cell r="D21">
            <v>72.102936462999992</v>
          </cell>
          <cell r="E21">
            <v>4.5600211979999994</v>
          </cell>
          <cell r="F21">
            <v>0.24535705399999999</v>
          </cell>
          <cell r="G21">
            <v>0</v>
          </cell>
          <cell r="H21">
            <v>1.5392437E-2</v>
          </cell>
          <cell r="I21">
            <v>0.24535705399999999</v>
          </cell>
          <cell r="J21">
            <v>5.4331776109999996</v>
          </cell>
        </row>
        <row r="22">
          <cell r="A22" t="str">
            <v>Maharashtra</v>
          </cell>
          <cell r="B22">
            <v>7036.8325077619993</v>
          </cell>
          <cell r="C22">
            <v>8494.3310101789993</v>
          </cell>
          <cell r="D22">
            <v>3185.7158457699998</v>
          </cell>
          <cell r="E22">
            <v>163.48535598800001</v>
          </cell>
          <cell r="F22">
            <v>34.173910569</v>
          </cell>
          <cell r="G22">
            <v>570.51029033599991</v>
          </cell>
          <cell r="H22">
            <v>198.584476204</v>
          </cell>
          <cell r="I22">
            <v>34.173910569</v>
          </cell>
          <cell r="J22">
            <v>93.213090559999998</v>
          </cell>
        </row>
        <row r="23">
          <cell r="A23" t="str">
            <v>Manipur</v>
          </cell>
          <cell r="B23">
            <v>0</v>
          </cell>
          <cell r="C23">
            <v>0</v>
          </cell>
          <cell r="D23">
            <v>0.69363467300000003</v>
          </cell>
          <cell r="E23">
            <v>1.5508197E-2</v>
          </cell>
          <cell r="F23">
            <v>1.9589919000000001E-2</v>
          </cell>
          <cell r="G23">
            <v>0</v>
          </cell>
          <cell r="H23">
            <v>0</v>
          </cell>
          <cell r="I23">
            <v>1.9589919000000001E-2</v>
          </cell>
          <cell r="J23">
            <v>5.5420181999999991E-2</v>
          </cell>
        </row>
        <row r="24">
          <cell r="A24" t="str">
            <v>Meghalaya</v>
          </cell>
          <cell r="B24">
            <v>7.7367383999999997E-2</v>
          </cell>
          <cell r="C24">
            <v>5.0401783990000002</v>
          </cell>
          <cell r="D24">
            <v>13.912081233</v>
          </cell>
          <cell r="E24">
            <v>1.942638404</v>
          </cell>
          <cell r="F24">
            <v>7.0578649999999991E-3</v>
          </cell>
          <cell r="G24">
            <v>0</v>
          </cell>
          <cell r="H24">
            <v>0</v>
          </cell>
          <cell r="I24">
            <v>7.0578649999999991E-3</v>
          </cell>
          <cell r="J24">
            <v>3.2602362000000003E-2</v>
          </cell>
        </row>
        <row r="25">
          <cell r="A25" t="str">
            <v>Mizoram</v>
          </cell>
          <cell r="B25">
            <v>0</v>
          </cell>
          <cell r="C25">
            <v>0</v>
          </cell>
          <cell r="D25">
            <v>9.635154700000001E-2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Nagaland</v>
          </cell>
          <cell r="B26">
            <v>0</v>
          </cell>
          <cell r="C26">
            <v>0.109783374</v>
          </cell>
          <cell r="D26">
            <v>2.1791447859999997</v>
          </cell>
          <cell r="E26">
            <v>2.2068946999999998E-2</v>
          </cell>
          <cell r="F26">
            <v>4.345926E-3</v>
          </cell>
          <cell r="G26">
            <v>0</v>
          </cell>
          <cell r="H26">
            <v>0</v>
          </cell>
          <cell r="I26">
            <v>4.345926E-3</v>
          </cell>
          <cell r="J26">
            <v>1.5353680999999999E-2</v>
          </cell>
        </row>
        <row r="27">
          <cell r="A27" t="str">
            <v>Orissa</v>
          </cell>
          <cell r="B27">
            <v>30.854099948000002</v>
          </cell>
          <cell r="C27">
            <v>14.284158114</v>
          </cell>
          <cell r="D27">
            <v>44.633812661999997</v>
          </cell>
          <cell r="E27">
            <v>3.4264676569999999</v>
          </cell>
          <cell r="F27">
            <v>0.18737793600000002</v>
          </cell>
          <cell r="G27">
            <v>0</v>
          </cell>
          <cell r="H27">
            <v>6.3596300000000007E-3</v>
          </cell>
          <cell r="I27">
            <v>0.18737793600000002</v>
          </cell>
          <cell r="J27">
            <v>1.1606008300000001</v>
          </cell>
        </row>
        <row r="28">
          <cell r="A28" t="str">
            <v>Others</v>
          </cell>
          <cell r="B28">
            <v>241.06909080700001</v>
          </cell>
          <cell r="C28">
            <v>1373.118520604</v>
          </cell>
          <cell r="D28">
            <v>572.13967820300002</v>
          </cell>
          <cell r="E28">
            <v>15.906712687999999</v>
          </cell>
          <cell r="F28">
            <v>2.4755848359999999</v>
          </cell>
          <cell r="G28">
            <v>0</v>
          </cell>
          <cell r="H28">
            <v>0.57481838699999999</v>
          </cell>
          <cell r="I28">
            <v>2.4755848359999999</v>
          </cell>
          <cell r="J28">
            <v>12.880472662999999</v>
          </cell>
        </row>
        <row r="29">
          <cell r="A29" t="str">
            <v>Pondicherry</v>
          </cell>
          <cell r="B29">
            <v>0.31855808299999999</v>
          </cell>
          <cell r="C29">
            <v>0.71643714799999991</v>
          </cell>
          <cell r="D29">
            <v>3.2640938869999996</v>
          </cell>
          <cell r="E29">
            <v>7.1428920999999992E-2</v>
          </cell>
          <cell r="F29">
            <v>3.2954035E-2</v>
          </cell>
          <cell r="G29">
            <v>0</v>
          </cell>
          <cell r="H29">
            <v>2.1265429999999998E-3</v>
          </cell>
          <cell r="I29">
            <v>3.2954035E-2</v>
          </cell>
          <cell r="J29">
            <v>0.29516332200000001</v>
          </cell>
        </row>
        <row r="30">
          <cell r="A30" t="str">
            <v>Punjab</v>
          </cell>
          <cell r="B30">
            <v>61.835813662999996</v>
          </cell>
          <cell r="C30">
            <v>232.69086993400001</v>
          </cell>
          <cell r="D30">
            <v>147.23582978900001</v>
          </cell>
          <cell r="E30">
            <v>12.339512381999999</v>
          </cell>
          <cell r="F30">
            <v>1.0974313449999999</v>
          </cell>
          <cell r="G30">
            <v>0</v>
          </cell>
          <cell r="H30">
            <v>1.399918E-3</v>
          </cell>
          <cell r="I30">
            <v>1.0974313449999999</v>
          </cell>
          <cell r="J30">
            <v>4.6491672170000005</v>
          </cell>
        </row>
        <row r="31">
          <cell r="A31" t="str">
            <v>Rajasthan</v>
          </cell>
          <cell r="B31">
            <v>5.3558342159999999</v>
          </cell>
          <cell r="C31">
            <v>1027.2334382849999</v>
          </cell>
          <cell r="D31">
            <v>116.97835659200001</v>
          </cell>
          <cell r="E31">
            <v>7.048678336</v>
          </cell>
          <cell r="F31">
            <v>0.21930623500000002</v>
          </cell>
          <cell r="G31">
            <v>0</v>
          </cell>
          <cell r="H31">
            <v>2.5571844E-2</v>
          </cell>
          <cell r="I31">
            <v>0.21930623500000002</v>
          </cell>
          <cell r="J31">
            <v>6.0403148380000005</v>
          </cell>
        </row>
        <row r="32">
          <cell r="A32" t="str">
            <v>Sikkim</v>
          </cell>
          <cell r="B32">
            <v>0.192336851</v>
          </cell>
          <cell r="C32">
            <v>0.33114997200000001</v>
          </cell>
          <cell r="D32">
            <v>4.8372468560000002</v>
          </cell>
          <cell r="E32">
            <v>0.21278399100000001</v>
          </cell>
          <cell r="F32">
            <v>1.4648728E-2</v>
          </cell>
          <cell r="G32">
            <v>0</v>
          </cell>
          <cell r="H32">
            <v>0</v>
          </cell>
          <cell r="I32">
            <v>1.4648728E-2</v>
          </cell>
          <cell r="J32">
            <v>0.38837268399999997</v>
          </cell>
        </row>
        <row r="33">
          <cell r="A33" t="str">
            <v>Tamil Nadu</v>
          </cell>
          <cell r="B33">
            <v>326.935785807</v>
          </cell>
          <cell r="C33">
            <v>625.55148728500001</v>
          </cell>
          <cell r="D33">
            <v>313.77964599300003</v>
          </cell>
          <cell r="E33">
            <v>13.695806758000002</v>
          </cell>
          <cell r="F33">
            <v>4.0648500090000006</v>
          </cell>
          <cell r="G33">
            <v>0</v>
          </cell>
          <cell r="H33">
            <v>8.7350464000000003E-2</v>
          </cell>
          <cell r="I33">
            <v>4.0648500090000006</v>
          </cell>
          <cell r="J33">
            <v>16.980736319999998</v>
          </cell>
        </row>
        <row r="34">
          <cell r="A34" t="str">
            <v>Telangana</v>
          </cell>
          <cell r="B34">
            <v>0</v>
          </cell>
          <cell r="C34">
            <v>1.0851351679999999</v>
          </cell>
          <cell r="D34">
            <v>0.60349657300000004</v>
          </cell>
          <cell r="E34">
            <v>5.4606868000000003E-2</v>
          </cell>
          <cell r="F34">
            <v>0</v>
          </cell>
          <cell r="G34">
            <v>0</v>
          </cell>
          <cell r="H34">
            <v>1.226595E-3</v>
          </cell>
          <cell r="I34">
            <v>0</v>
          </cell>
          <cell r="J34">
            <v>0</v>
          </cell>
        </row>
        <row r="35">
          <cell r="A35" t="str">
            <v>Tripura</v>
          </cell>
          <cell r="B35">
            <v>1.7319119999999999E-3</v>
          </cell>
          <cell r="C35">
            <v>6.7334615999999986E-2</v>
          </cell>
          <cell r="D35">
            <v>0.332707963</v>
          </cell>
          <cell r="E35">
            <v>0</v>
          </cell>
          <cell r="F35">
            <v>3.1067259999999998E-3</v>
          </cell>
          <cell r="G35">
            <v>0</v>
          </cell>
          <cell r="H35">
            <v>0</v>
          </cell>
          <cell r="I35">
            <v>3.1067259999999998E-3</v>
          </cell>
          <cell r="J35">
            <v>1.3161987E-2</v>
          </cell>
        </row>
        <row r="36">
          <cell r="A36" t="str">
            <v>Uttar Pradesh</v>
          </cell>
          <cell r="B36">
            <v>50.848384604000003</v>
          </cell>
          <cell r="C36">
            <v>636.77209914000002</v>
          </cell>
          <cell r="D36">
            <v>398.77925687699997</v>
          </cell>
          <cell r="E36">
            <v>41.627069848000005</v>
          </cell>
          <cell r="F36">
            <v>3.2008613779999999</v>
          </cell>
          <cell r="G36">
            <v>0</v>
          </cell>
          <cell r="H36">
            <v>1.923888E-2</v>
          </cell>
          <cell r="I36">
            <v>3.2008613779999999</v>
          </cell>
          <cell r="J36">
            <v>21.06759409</v>
          </cell>
        </row>
        <row r="37">
          <cell r="A37" t="str">
            <v>Uttarakhand</v>
          </cell>
          <cell r="B37">
            <v>0.200779862</v>
          </cell>
          <cell r="C37">
            <v>29.949365426</v>
          </cell>
          <cell r="D37">
            <v>32.837423762</v>
          </cell>
          <cell r="E37">
            <v>6.1255678630000006</v>
          </cell>
          <cell r="F37">
            <v>4.6910862999999997E-2</v>
          </cell>
          <cell r="G37">
            <v>0</v>
          </cell>
          <cell r="H37">
            <v>0</v>
          </cell>
          <cell r="I37">
            <v>4.6910862999999997E-2</v>
          </cell>
          <cell r="J37">
            <v>2.5519384710000002</v>
          </cell>
        </row>
        <row r="38">
          <cell r="A38" t="str">
            <v>West Bengal</v>
          </cell>
          <cell r="B38">
            <v>254.27036201599998</v>
          </cell>
          <cell r="C38">
            <v>958.07497651000006</v>
          </cell>
          <cell r="D38">
            <v>425.63477667500001</v>
          </cell>
          <cell r="E38">
            <v>70.978766061000002</v>
          </cell>
          <cell r="F38">
            <v>5.909781465</v>
          </cell>
          <cell r="G38">
            <v>0</v>
          </cell>
          <cell r="H38">
            <v>1.0179408000000001E-2</v>
          </cell>
          <cell r="I38">
            <v>5.909781465</v>
          </cell>
          <cell r="J38">
            <v>13.014726440999999</v>
          </cell>
        </row>
        <row r="39">
          <cell r="A39" t="str">
            <v>Grand Total</v>
          </cell>
          <cell r="B39">
            <v>9600.8968950219933</v>
          </cell>
          <cell r="C39">
            <v>20430.933700453003</v>
          </cell>
          <cell r="D39">
            <v>7758.7646584989989</v>
          </cell>
          <cell r="E39">
            <v>494.710022643</v>
          </cell>
          <cell r="F39">
            <v>68.448337625999997</v>
          </cell>
          <cell r="G39">
            <v>574.09129378099988</v>
          </cell>
          <cell r="H39">
            <v>220.88218889299998</v>
          </cell>
          <cell r="I39">
            <v>68.448337625999997</v>
          </cell>
          <cell r="J39">
            <v>282.26791198700005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62"/>
  <sheetViews>
    <sheetView tabSelected="1" topLeftCell="C1" zoomScale="85" zoomScaleNormal="85" workbookViewId="0">
      <selection activeCell="C1" sqref="C1:BK1"/>
    </sheetView>
  </sheetViews>
  <sheetFormatPr defaultRowHeight="12.75"/>
  <cols>
    <col min="1" max="1" width="9.85546875" style="3" customWidth="1"/>
    <col min="2" max="2" width="31.710937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5.7109375" style="3" bestFit="1" customWidth="1"/>
    <col min="12" max="12" width="9.5703125" style="3" customWidth="1"/>
    <col min="13" max="17" width="4.7109375" style="3" bestFit="1" customWidth="1"/>
    <col min="18" max="18" width="5.7109375" style="3" bestFit="1" customWidth="1"/>
    <col min="19" max="19" width="8.140625" style="3" bestFit="1" customWidth="1"/>
    <col min="20" max="20" width="6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5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5.7109375" style="3" customWidth="1"/>
    <col min="45" max="47" width="4.7109375" style="3" bestFit="1" customWidth="1"/>
    <col min="48" max="49" width="8.140625" style="3" bestFit="1" customWidth="1"/>
    <col min="50" max="50" width="6.7109375" style="3" bestFit="1" customWidth="1"/>
    <col min="51" max="52" width="8.140625" style="3" bestFit="1" customWidth="1"/>
    <col min="53" max="57" width="4.7109375" style="3" bestFit="1" customWidth="1"/>
    <col min="58" max="58" width="6.7109375" style="3" bestFit="1" customWidth="1"/>
    <col min="59" max="59" width="6.7109375" style="3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75" t="s">
        <v>79</v>
      </c>
      <c r="B1" s="94" t="s">
        <v>32</v>
      </c>
      <c r="C1" s="82" t="s">
        <v>213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76"/>
      <c r="B2" s="95"/>
      <c r="C2" s="99" t="s">
        <v>31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1"/>
      <c r="W2" s="102" t="s">
        <v>27</v>
      </c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1"/>
      <c r="AQ2" s="102" t="s">
        <v>28</v>
      </c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1"/>
      <c r="BK2" s="8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76"/>
      <c r="B3" s="95"/>
      <c r="C3" s="98" t="s">
        <v>12</v>
      </c>
      <c r="D3" s="86"/>
      <c r="E3" s="86"/>
      <c r="F3" s="86"/>
      <c r="G3" s="86"/>
      <c r="H3" s="86"/>
      <c r="I3" s="86"/>
      <c r="J3" s="86"/>
      <c r="K3" s="86"/>
      <c r="L3" s="87"/>
      <c r="M3" s="85" t="s">
        <v>13</v>
      </c>
      <c r="N3" s="86"/>
      <c r="O3" s="86"/>
      <c r="P3" s="86"/>
      <c r="Q3" s="86"/>
      <c r="R3" s="86"/>
      <c r="S3" s="86"/>
      <c r="T3" s="86"/>
      <c r="U3" s="86"/>
      <c r="V3" s="87"/>
      <c r="W3" s="85" t="s">
        <v>12</v>
      </c>
      <c r="X3" s="86"/>
      <c r="Y3" s="86"/>
      <c r="Z3" s="86"/>
      <c r="AA3" s="86"/>
      <c r="AB3" s="86"/>
      <c r="AC3" s="86"/>
      <c r="AD3" s="86"/>
      <c r="AE3" s="86"/>
      <c r="AF3" s="87"/>
      <c r="AG3" s="85" t="s">
        <v>13</v>
      </c>
      <c r="AH3" s="86"/>
      <c r="AI3" s="86"/>
      <c r="AJ3" s="86"/>
      <c r="AK3" s="86"/>
      <c r="AL3" s="86"/>
      <c r="AM3" s="86"/>
      <c r="AN3" s="86"/>
      <c r="AO3" s="86"/>
      <c r="AP3" s="87"/>
      <c r="AQ3" s="85" t="s">
        <v>12</v>
      </c>
      <c r="AR3" s="86"/>
      <c r="AS3" s="86"/>
      <c r="AT3" s="86"/>
      <c r="AU3" s="86"/>
      <c r="AV3" s="86"/>
      <c r="AW3" s="86"/>
      <c r="AX3" s="86"/>
      <c r="AY3" s="86"/>
      <c r="AZ3" s="87"/>
      <c r="BA3" s="85" t="s">
        <v>13</v>
      </c>
      <c r="BB3" s="86"/>
      <c r="BC3" s="86"/>
      <c r="BD3" s="86"/>
      <c r="BE3" s="86"/>
      <c r="BF3" s="86"/>
      <c r="BG3" s="86"/>
      <c r="BH3" s="86"/>
      <c r="BI3" s="86"/>
      <c r="BJ3" s="87"/>
      <c r="BK3" s="8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76"/>
      <c r="B4" s="95"/>
      <c r="C4" s="104" t="s">
        <v>38</v>
      </c>
      <c r="D4" s="104"/>
      <c r="E4" s="104"/>
      <c r="F4" s="104"/>
      <c r="G4" s="105"/>
      <c r="H4" s="91" t="s">
        <v>39</v>
      </c>
      <c r="I4" s="92"/>
      <c r="J4" s="92"/>
      <c r="K4" s="92"/>
      <c r="L4" s="93"/>
      <c r="M4" s="103" t="s">
        <v>38</v>
      </c>
      <c r="N4" s="104"/>
      <c r="O4" s="104"/>
      <c r="P4" s="104"/>
      <c r="Q4" s="105"/>
      <c r="R4" s="91" t="s">
        <v>39</v>
      </c>
      <c r="S4" s="92"/>
      <c r="T4" s="92"/>
      <c r="U4" s="92"/>
      <c r="V4" s="93"/>
      <c r="W4" s="103" t="s">
        <v>38</v>
      </c>
      <c r="X4" s="104"/>
      <c r="Y4" s="104"/>
      <c r="Z4" s="104"/>
      <c r="AA4" s="105"/>
      <c r="AB4" s="91" t="s">
        <v>39</v>
      </c>
      <c r="AC4" s="92"/>
      <c r="AD4" s="92"/>
      <c r="AE4" s="92"/>
      <c r="AF4" s="93"/>
      <c r="AG4" s="103" t="s">
        <v>38</v>
      </c>
      <c r="AH4" s="104"/>
      <c r="AI4" s="104"/>
      <c r="AJ4" s="104"/>
      <c r="AK4" s="105"/>
      <c r="AL4" s="91" t="s">
        <v>39</v>
      </c>
      <c r="AM4" s="92"/>
      <c r="AN4" s="92"/>
      <c r="AO4" s="92"/>
      <c r="AP4" s="93"/>
      <c r="AQ4" s="103" t="s">
        <v>38</v>
      </c>
      <c r="AR4" s="104"/>
      <c r="AS4" s="104"/>
      <c r="AT4" s="104"/>
      <c r="AU4" s="105"/>
      <c r="AV4" s="91" t="s">
        <v>39</v>
      </c>
      <c r="AW4" s="92"/>
      <c r="AX4" s="92"/>
      <c r="AY4" s="92"/>
      <c r="AZ4" s="93"/>
      <c r="BA4" s="103" t="s">
        <v>38</v>
      </c>
      <c r="BB4" s="104"/>
      <c r="BC4" s="104"/>
      <c r="BD4" s="104"/>
      <c r="BE4" s="105"/>
      <c r="BF4" s="91" t="s">
        <v>39</v>
      </c>
      <c r="BG4" s="92"/>
      <c r="BH4" s="92"/>
      <c r="BI4" s="92"/>
      <c r="BJ4" s="93"/>
      <c r="BK4" s="8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95"/>
      <c r="C5" s="59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9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58" t="s">
        <v>0</v>
      </c>
      <c r="B6" s="62" t="s">
        <v>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7"/>
    </row>
    <row r="7" spans="1:107">
      <c r="A7" s="58" t="s">
        <v>80</v>
      </c>
      <c r="B7" s="63" t="s">
        <v>14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7"/>
    </row>
    <row r="8" spans="1:107">
      <c r="A8" s="58"/>
      <c r="B8" s="64" t="s">
        <v>172</v>
      </c>
      <c r="C8" s="46">
        <v>0</v>
      </c>
      <c r="D8" s="34">
        <v>0</v>
      </c>
      <c r="E8" s="34">
        <v>0</v>
      </c>
      <c r="F8" s="34">
        <v>0</v>
      </c>
      <c r="G8" s="41">
        <v>0</v>
      </c>
      <c r="H8" s="39">
        <v>0</v>
      </c>
      <c r="I8" s="34">
        <v>0</v>
      </c>
      <c r="J8" s="34">
        <v>0</v>
      </c>
      <c r="K8" s="34">
        <v>0</v>
      </c>
      <c r="L8" s="41">
        <v>0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0</v>
      </c>
      <c r="S8" s="34">
        <v>0</v>
      </c>
      <c r="T8" s="34">
        <v>0</v>
      </c>
      <c r="U8" s="34">
        <v>0</v>
      </c>
      <c r="V8" s="41">
        <v>0</v>
      </c>
      <c r="W8" s="39">
        <v>0</v>
      </c>
      <c r="X8" s="34">
        <v>0</v>
      </c>
      <c r="Y8" s="34">
        <v>0</v>
      </c>
      <c r="Z8" s="34">
        <v>0</v>
      </c>
      <c r="AA8" s="41">
        <v>0</v>
      </c>
      <c r="AB8" s="39">
        <v>0.23037563999999999</v>
      </c>
      <c r="AC8" s="34">
        <v>0.149356036</v>
      </c>
      <c r="AD8" s="34">
        <v>0</v>
      </c>
      <c r="AE8" s="34">
        <v>0</v>
      </c>
      <c r="AF8" s="41">
        <v>0.29412563000000003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0.30101013399999998</v>
      </c>
      <c r="AM8" s="34">
        <v>6.1759363999999997E-2</v>
      </c>
      <c r="AN8" s="34">
        <v>0</v>
      </c>
      <c r="AO8" s="34">
        <v>0</v>
      </c>
      <c r="AP8" s="41">
        <v>0</v>
      </c>
      <c r="AQ8" s="39">
        <v>0</v>
      </c>
      <c r="AR8" s="34">
        <v>0</v>
      </c>
      <c r="AS8" s="34">
        <v>0</v>
      </c>
      <c r="AT8" s="34">
        <v>0</v>
      </c>
      <c r="AU8" s="41">
        <v>0</v>
      </c>
      <c r="AV8" s="39">
        <v>1.3091875589999999</v>
      </c>
      <c r="AW8" s="34">
        <v>1.85293828</v>
      </c>
      <c r="AX8" s="34">
        <v>0</v>
      </c>
      <c r="AY8" s="34">
        <v>0</v>
      </c>
      <c r="AZ8" s="41">
        <v>1.165734753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0.50578831300000004</v>
      </c>
      <c r="BG8" s="34">
        <v>1.4572374000000001E-2</v>
      </c>
      <c r="BH8" s="34">
        <v>0</v>
      </c>
      <c r="BI8" s="34">
        <v>0</v>
      </c>
      <c r="BJ8" s="41">
        <v>2.5862071E-2</v>
      </c>
      <c r="BK8" s="42">
        <f>SUM(C8:BJ8)</f>
        <v>5.9107101539999993</v>
      </c>
    </row>
    <row r="9" spans="1:107">
      <c r="A9" s="58"/>
      <c r="B9" s="64" t="s">
        <v>173</v>
      </c>
      <c r="C9" s="46">
        <v>0</v>
      </c>
      <c r="D9" s="46">
        <v>0</v>
      </c>
      <c r="E9" s="46">
        <v>0</v>
      </c>
      <c r="F9" s="46">
        <v>0</v>
      </c>
      <c r="G9" s="47">
        <v>0</v>
      </c>
      <c r="H9" s="39">
        <v>0</v>
      </c>
      <c r="I9" s="46">
        <v>0</v>
      </c>
      <c r="J9" s="46">
        <v>0</v>
      </c>
      <c r="K9" s="46">
        <v>0</v>
      </c>
      <c r="L9" s="47">
        <v>0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</v>
      </c>
      <c r="S9" s="46">
        <v>0</v>
      </c>
      <c r="T9" s="46">
        <v>0</v>
      </c>
      <c r="U9" s="46">
        <v>0</v>
      </c>
      <c r="V9" s="47">
        <v>0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</v>
      </c>
      <c r="AC9" s="46">
        <v>0</v>
      </c>
      <c r="AD9" s="46">
        <v>0</v>
      </c>
      <c r="AE9" s="46">
        <v>0</v>
      </c>
      <c r="AF9" s="47">
        <v>0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</v>
      </c>
      <c r="AM9" s="46">
        <v>0</v>
      </c>
      <c r="AN9" s="46">
        <v>0</v>
      </c>
      <c r="AO9" s="46">
        <v>0</v>
      </c>
      <c r="AP9" s="47">
        <v>0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0</v>
      </c>
      <c r="AW9" s="46">
        <v>5.0208591839999999</v>
      </c>
      <c r="AX9" s="46">
        <v>0</v>
      </c>
      <c r="AY9" s="46">
        <v>3.5889716809999999</v>
      </c>
      <c r="AZ9" s="47">
        <v>0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0</v>
      </c>
      <c r="BG9" s="46">
        <v>0</v>
      </c>
      <c r="BH9" s="46">
        <v>0</v>
      </c>
      <c r="BI9" s="46">
        <v>0</v>
      </c>
      <c r="BJ9" s="47">
        <v>0</v>
      </c>
      <c r="BK9" s="42">
        <f>SUM(C9:BJ9)</f>
        <v>8.6098308649999993</v>
      </c>
    </row>
    <row r="10" spans="1:107">
      <c r="A10" s="58"/>
      <c r="B10" s="64" t="s">
        <v>174</v>
      </c>
      <c r="C10" s="46">
        <v>0</v>
      </c>
      <c r="D10" s="46">
        <v>218.21235586200001</v>
      </c>
      <c r="E10" s="46">
        <v>237.11086775000001</v>
      </c>
      <c r="F10" s="46">
        <v>0</v>
      </c>
      <c r="G10" s="47">
        <v>0</v>
      </c>
      <c r="H10" s="39">
        <v>1.6535476689999999</v>
      </c>
      <c r="I10" s="46">
        <v>2483.4767601009999</v>
      </c>
      <c r="J10" s="46">
        <v>766.70570533600005</v>
      </c>
      <c r="K10" s="46">
        <v>38.108466903</v>
      </c>
      <c r="L10" s="47">
        <v>30.785204320999998</v>
      </c>
      <c r="M10" s="39">
        <v>0</v>
      </c>
      <c r="N10" s="34">
        <v>0</v>
      </c>
      <c r="O10" s="34">
        <v>0</v>
      </c>
      <c r="P10" s="34">
        <v>0</v>
      </c>
      <c r="Q10" s="41">
        <v>0</v>
      </c>
      <c r="R10" s="39">
        <v>0.89522859600000004</v>
      </c>
      <c r="S10" s="46">
        <v>25.098551002000001</v>
      </c>
      <c r="T10" s="46">
        <v>77.062789627000001</v>
      </c>
      <c r="U10" s="46">
        <v>0</v>
      </c>
      <c r="V10" s="47">
        <v>4.4738526409999997</v>
      </c>
      <c r="W10" s="39">
        <v>0</v>
      </c>
      <c r="X10" s="46">
        <v>0</v>
      </c>
      <c r="Y10" s="46">
        <v>0</v>
      </c>
      <c r="Z10" s="46">
        <v>0</v>
      </c>
      <c r="AA10" s="47">
        <v>0</v>
      </c>
      <c r="AB10" s="39">
        <v>0.47761674799999998</v>
      </c>
      <c r="AC10" s="46">
        <v>52.365346713999998</v>
      </c>
      <c r="AD10" s="46">
        <v>0</v>
      </c>
      <c r="AE10" s="46">
        <v>0</v>
      </c>
      <c r="AF10" s="47">
        <v>15.055457927000001</v>
      </c>
      <c r="AG10" s="39">
        <v>0</v>
      </c>
      <c r="AH10" s="46">
        <v>0</v>
      </c>
      <c r="AI10" s="46">
        <v>0</v>
      </c>
      <c r="AJ10" s="46">
        <v>0</v>
      </c>
      <c r="AK10" s="47">
        <v>0</v>
      </c>
      <c r="AL10" s="39">
        <v>5.9821755999999997E-2</v>
      </c>
      <c r="AM10" s="46">
        <v>0.89191404600000002</v>
      </c>
      <c r="AN10" s="46">
        <v>0</v>
      </c>
      <c r="AO10" s="46">
        <v>0</v>
      </c>
      <c r="AP10" s="47">
        <v>0.45481016299999999</v>
      </c>
      <c r="AQ10" s="39">
        <v>0</v>
      </c>
      <c r="AR10" s="46">
        <v>5.1366579999999997E-3</v>
      </c>
      <c r="AS10" s="46">
        <v>0</v>
      </c>
      <c r="AT10" s="46">
        <v>0</v>
      </c>
      <c r="AU10" s="47">
        <v>0</v>
      </c>
      <c r="AV10" s="39">
        <v>8.7934246559999991</v>
      </c>
      <c r="AW10" s="46">
        <v>2401.8297197480001</v>
      </c>
      <c r="AX10" s="46">
        <v>113.72912473</v>
      </c>
      <c r="AY10" s="46">
        <v>116.38878044099999</v>
      </c>
      <c r="AZ10" s="47">
        <v>92.884469863000007</v>
      </c>
      <c r="BA10" s="39">
        <v>0</v>
      </c>
      <c r="BB10" s="46">
        <v>0</v>
      </c>
      <c r="BC10" s="46">
        <v>0</v>
      </c>
      <c r="BD10" s="46">
        <v>0</v>
      </c>
      <c r="BE10" s="47">
        <v>0</v>
      </c>
      <c r="BF10" s="39">
        <v>4.5872741980000002</v>
      </c>
      <c r="BG10" s="46">
        <v>57.316128663999997</v>
      </c>
      <c r="BH10" s="46">
        <v>11.649741295</v>
      </c>
      <c r="BI10" s="46">
        <v>0</v>
      </c>
      <c r="BJ10" s="47">
        <v>10.530822156999999</v>
      </c>
      <c r="BK10" s="42">
        <f>SUM(C10:BJ10)</f>
        <v>6770.6029195719993</v>
      </c>
    </row>
    <row r="11" spans="1:107" ht="25.5">
      <c r="A11" s="58"/>
      <c r="B11" s="64" t="s">
        <v>175</v>
      </c>
      <c r="C11" s="46">
        <v>0</v>
      </c>
      <c r="D11" s="46">
        <v>0</v>
      </c>
      <c r="E11" s="46">
        <v>0</v>
      </c>
      <c r="F11" s="46">
        <v>0</v>
      </c>
      <c r="G11" s="47">
        <v>0</v>
      </c>
      <c r="H11" s="39">
        <v>4.4003100000000002E-4</v>
      </c>
      <c r="I11" s="46">
        <v>0</v>
      </c>
      <c r="J11" s="46">
        <v>0</v>
      </c>
      <c r="K11" s="46">
        <v>0</v>
      </c>
      <c r="L11" s="47">
        <v>0.82008869500000003</v>
      </c>
      <c r="M11" s="39">
        <v>0</v>
      </c>
      <c r="N11" s="34">
        <v>0</v>
      </c>
      <c r="O11" s="34">
        <v>0</v>
      </c>
      <c r="P11" s="34">
        <v>0</v>
      </c>
      <c r="Q11" s="41">
        <v>0</v>
      </c>
      <c r="R11" s="39">
        <v>0</v>
      </c>
      <c r="S11" s="46">
        <v>0</v>
      </c>
      <c r="T11" s="46">
        <v>0</v>
      </c>
      <c r="U11" s="46">
        <v>0</v>
      </c>
      <c r="V11" s="47">
        <v>0</v>
      </c>
      <c r="W11" s="39">
        <v>0</v>
      </c>
      <c r="X11" s="46">
        <v>0</v>
      </c>
      <c r="Y11" s="46">
        <v>0</v>
      </c>
      <c r="Z11" s="46">
        <v>0</v>
      </c>
      <c r="AA11" s="47">
        <v>0</v>
      </c>
      <c r="AB11" s="39">
        <v>0</v>
      </c>
      <c r="AC11" s="46">
        <v>0</v>
      </c>
      <c r="AD11" s="46">
        <v>0</v>
      </c>
      <c r="AE11" s="46">
        <v>0</v>
      </c>
      <c r="AF11" s="47">
        <v>0</v>
      </c>
      <c r="AG11" s="39">
        <v>0</v>
      </c>
      <c r="AH11" s="46">
        <v>0</v>
      </c>
      <c r="AI11" s="46">
        <v>0</v>
      </c>
      <c r="AJ11" s="46">
        <v>0</v>
      </c>
      <c r="AK11" s="47">
        <v>0</v>
      </c>
      <c r="AL11" s="39">
        <v>0</v>
      </c>
      <c r="AM11" s="46">
        <v>0</v>
      </c>
      <c r="AN11" s="46">
        <v>0</v>
      </c>
      <c r="AO11" s="46">
        <v>0</v>
      </c>
      <c r="AP11" s="47">
        <v>0</v>
      </c>
      <c r="AQ11" s="39">
        <v>0</v>
      </c>
      <c r="AR11" s="46">
        <v>0</v>
      </c>
      <c r="AS11" s="46">
        <v>0</v>
      </c>
      <c r="AT11" s="46">
        <v>0</v>
      </c>
      <c r="AU11" s="47">
        <v>0</v>
      </c>
      <c r="AV11" s="39">
        <v>0</v>
      </c>
      <c r="AW11" s="46">
        <v>0</v>
      </c>
      <c r="AX11" s="46">
        <v>0</v>
      </c>
      <c r="AY11" s="46">
        <v>0</v>
      </c>
      <c r="AZ11" s="47">
        <v>0</v>
      </c>
      <c r="BA11" s="39">
        <v>0</v>
      </c>
      <c r="BB11" s="46">
        <v>0</v>
      </c>
      <c r="BC11" s="46">
        <v>0</v>
      </c>
      <c r="BD11" s="46">
        <v>0</v>
      </c>
      <c r="BE11" s="47">
        <v>0</v>
      </c>
      <c r="BF11" s="39">
        <v>0</v>
      </c>
      <c r="BG11" s="46">
        <v>0</v>
      </c>
      <c r="BH11" s="46">
        <v>0</v>
      </c>
      <c r="BI11" s="46">
        <v>0</v>
      </c>
      <c r="BJ11" s="47">
        <v>0</v>
      </c>
      <c r="BK11" s="42">
        <f>SUM(C11:BJ11)</f>
        <v>0.82052872600000004</v>
      </c>
    </row>
    <row r="12" spans="1:107">
      <c r="A12" s="58"/>
      <c r="B12" s="64" t="s">
        <v>176</v>
      </c>
      <c r="C12" s="46">
        <v>0</v>
      </c>
      <c r="D12" s="46">
        <v>165.33075084699999</v>
      </c>
      <c r="E12" s="46">
        <v>38.712667068999998</v>
      </c>
      <c r="F12" s="46">
        <v>0</v>
      </c>
      <c r="G12" s="47">
        <v>0</v>
      </c>
      <c r="H12" s="39">
        <v>1.3776018080000001</v>
      </c>
      <c r="I12" s="46">
        <v>591.17170066999995</v>
      </c>
      <c r="J12" s="46">
        <v>231.57837807600001</v>
      </c>
      <c r="K12" s="46">
        <v>0</v>
      </c>
      <c r="L12" s="47">
        <v>40.503908631999998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1.0404957800000001</v>
      </c>
      <c r="S12" s="46">
        <v>46.443916801999997</v>
      </c>
      <c r="T12" s="46">
        <v>58.113742666999997</v>
      </c>
      <c r="U12" s="46">
        <v>0</v>
      </c>
      <c r="V12" s="47">
        <v>4.7987490920000004</v>
      </c>
      <c r="W12" s="39">
        <v>0</v>
      </c>
      <c r="X12" s="46">
        <v>40.887105705000003</v>
      </c>
      <c r="Y12" s="46">
        <v>0</v>
      </c>
      <c r="Z12" s="46">
        <v>0</v>
      </c>
      <c r="AA12" s="47">
        <v>0</v>
      </c>
      <c r="AB12" s="39">
        <v>2.0668281209999999</v>
      </c>
      <c r="AC12" s="46">
        <v>450.69134079399998</v>
      </c>
      <c r="AD12" s="46">
        <v>0</v>
      </c>
      <c r="AE12" s="46">
        <v>0</v>
      </c>
      <c r="AF12" s="47">
        <v>244.80295160399999</v>
      </c>
      <c r="AG12" s="39">
        <v>0</v>
      </c>
      <c r="AH12" s="46">
        <v>0</v>
      </c>
      <c r="AI12" s="46">
        <v>0</v>
      </c>
      <c r="AJ12" s="46">
        <v>0</v>
      </c>
      <c r="AK12" s="47">
        <v>0</v>
      </c>
      <c r="AL12" s="39">
        <v>0.41308188099999998</v>
      </c>
      <c r="AM12" s="46">
        <v>4.5193411189999999</v>
      </c>
      <c r="AN12" s="46">
        <v>0</v>
      </c>
      <c r="AO12" s="46">
        <v>0</v>
      </c>
      <c r="AP12" s="47">
        <v>3.6678960730000001</v>
      </c>
      <c r="AQ12" s="39">
        <v>0</v>
      </c>
      <c r="AR12" s="46">
        <v>67.480407142999994</v>
      </c>
      <c r="AS12" s="46">
        <v>0</v>
      </c>
      <c r="AT12" s="46">
        <v>0</v>
      </c>
      <c r="AU12" s="47">
        <v>0</v>
      </c>
      <c r="AV12" s="39">
        <v>8.3903549010000003</v>
      </c>
      <c r="AW12" s="46">
        <v>676.74440821400003</v>
      </c>
      <c r="AX12" s="46">
        <v>8.6824029649999996</v>
      </c>
      <c r="AY12" s="46">
        <v>0</v>
      </c>
      <c r="AZ12" s="47">
        <v>83.303387284999999</v>
      </c>
      <c r="BA12" s="39">
        <v>0</v>
      </c>
      <c r="BB12" s="46">
        <v>0</v>
      </c>
      <c r="BC12" s="46">
        <v>0</v>
      </c>
      <c r="BD12" s="46">
        <v>0</v>
      </c>
      <c r="BE12" s="47">
        <v>0</v>
      </c>
      <c r="BF12" s="39">
        <v>2.9186568130000001</v>
      </c>
      <c r="BG12" s="46">
        <v>19.822456157000001</v>
      </c>
      <c r="BH12" s="46">
        <v>7.0391505050000003</v>
      </c>
      <c r="BI12" s="46">
        <v>0</v>
      </c>
      <c r="BJ12" s="47">
        <v>14.451234073</v>
      </c>
      <c r="BK12" s="42">
        <f>SUM(C12:BJ12)</f>
        <v>2814.9529147960002</v>
      </c>
    </row>
    <row r="13" spans="1:107" s="5" customFormat="1">
      <c r="A13" s="58"/>
      <c r="B13" s="65" t="s">
        <v>89</v>
      </c>
      <c r="C13" s="60">
        <f>SUM(C8:C12)</f>
        <v>0</v>
      </c>
      <c r="D13" s="60">
        <f t="shared" ref="D13:BJ13" si="0">SUM(D8:D12)</f>
        <v>383.54310670899997</v>
      </c>
      <c r="E13" s="60">
        <f t="shared" si="0"/>
        <v>275.82353481900003</v>
      </c>
      <c r="F13" s="60">
        <f t="shared" si="0"/>
        <v>0</v>
      </c>
      <c r="G13" s="60">
        <f t="shared" si="0"/>
        <v>0</v>
      </c>
      <c r="H13" s="60">
        <f t="shared" si="0"/>
        <v>3.0315895079999997</v>
      </c>
      <c r="I13" s="60">
        <f t="shared" si="0"/>
        <v>3074.6484607709999</v>
      </c>
      <c r="J13" s="60">
        <f t="shared" si="0"/>
        <v>998.28408341200009</v>
      </c>
      <c r="K13" s="60">
        <f t="shared" si="0"/>
        <v>38.108466903</v>
      </c>
      <c r="L13" s="60">
        <f t="shared" si="0"/>
        <v>72.109201647999996</v>
      </c>
      <c r="M13" s="60">
        <f t="shared" si="0"/>
        <v>0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 t="shared" si="0"/>
        <v>1.935724376</v>
      </c>
      <c r="S13" s="60">
        <f t="shared" si="0"/>
        <v>71.542467803999997</v>
      </c>
      <c r="T13" s="60">
        <f t="shared" si="0"/>
        <v>135.176532294</v>
      </c>
      <c r="U13" s="60">
        <f t="shared" si="0"/>
        <v>0</v>
      </c>
      <c r="V13" s="60">
        <f t="shared" si="0"/>
        <v>9.2726017330000001</v>
      </c>
      <c r="W13" s="60">
        <f t="shared" si="0"/>
        <v>0</v>
      </c>
      <c r="X13" s="60">
        <f t="shared" si="0"/>
        <v>40.887105705000003</v>
      </c>
      <c r="Y13" s="60">
        <f t="shared" si="0"/>
        <v>0</v>
      </c>
      <c r="Z13" s="60">
        <f t="shared" si="0"/>
        <v>0</v>
      </c>
      <c r="AA13" s="60">
        <f t="shared" si="0"/>
        <v>0</v>
      </c>
      <c r="AB13" s="60">
        <f t="shared" si="0"/>
        <v>2.774820509</v>
      </c>
      <c r="AC13" s="60">
        <f t="shared" si="0"/>
        <v>503.20604354399995</v>
      </c>
      <c r="AD13" s="60">
        <f t="shared" si="0"/>
        <v>0</v>
      </c>
      <c r="AE13" s="60">
        <f t="shared" si="0"/>
        <v>0</v>
      </c>
      <c r="AF13" s="60">
        <f t="shared" si="0"/>
        <v>260.152535161</v>
      </c>
      <c r="AG13" s="60">
        <f t="shared" si="0"/>
        <v>0</v>
      </c>
      <c r="AH13" s="60">
        <f t="shared" si="0"/>
        <v>0</v>
      </c>
      <c r="AI13" s="60">
        <f t="shared" si="0"/>
        <v>0</v>
      </c>
      <c r="AJ13" s="60">
        <f t="shared" si="0"/>
        <v>0</v>
      </c>
      <c r="AK13" s="60">
        <f t="shared" si="0"/>
        <v>0</v>
      </c>
      <c r="AL13" s="60">
        <f t="shared" si="0"/>
        <v>0.77391377099999992</v>
      </c>
      <c r="AM13" s="60">
        <f t="shared" si="0"/>
        <v>5.4730145290000003</v>
      </c>
      <c r="AN13" s="60">
        <f t="shared" si="0"/>
        <v>0</v>
      </c>
      <c r="AO13" s="60">
        <f t="shared" si="0"/>
        <v>0</v>
      </c>
      <c r="AP13" s="60">
        <f t="shared" si="0"/>
        <v>4.122706236</v>
      </c>
      <c r="AQ13" s="60">
        <f t="shared" si="0"/>
        <v>0</v>
      </c>
      <c r="AR13" s="60">
        <f t="shared" si="0"/>
        <v>67.485543800999992</v>
      </c>
      <c r="AS13" s="60">
        <f t="shared" si="0"/>
        <v>0</v>
      </c>
      <c r="AT13" s="60">
        <f t="shared" si="0"/>
        <v>0</v>
      </c>
      <c r="AU13" s="60">
        <f t="shared" si="0"/>
        <v>0</v>
      </c>
      <c r="AV13" s="60">
        <f t="shared" si="0"/>
        <v>18.492967115999999</v>
      </c>
      <c r="AW13" s="60">
        <f t="shared" si="0"/>
        <v>3085.447925426</v>
      </c>
      <c r="AX13" s="60">
        <f t="shared" si="0"/>
        <v>122.41152769499999</v>
      </c>
      <c r="AY13" s="60">
        <f t="shared" si="0"/>
        <v>119.977752122</v>
      </c>
      <c r="AZ13" s="60">
        <f t="shared" si="0"/>
        <v>177.35359190100002</v>
      </c>
      <c r="BA13" s="60">
        <f t="shared" si="0"/>
        <v>0</v>
      </c>
      <c r="BB13" s="60">
        <f t="shared" si="0"/>
        <v>0</v>
      </c>
      <c r="BC13" s="60">
        <f t="shared" si="0"/>
        <v>0</v>
      </c>
      <c r="BD13" s="60">
        <f t="shared" si="0"/>
        <v>0</v>
      </c>
      <c r="BE13" s="60">
        <f t="shared" si="0"/>
        <v>0</v>
      </c>
      <c r="BF13" s="60">
        <f t="shared" si="0"/>
        <v>8.0117193240000013</v>
      </c>
      <c r="BG13" s="60">
        <f t="shared" si="0"/>
        <v>77.153157194999991</v>
      </c>
      <c r="BH13" s="60">
        <f t="shared" si="0"/>
        <v>18.6888918</v>
      </c>
      <c r="BI13" s="60">
        <f t="shared" si="0"/>
        <v>0</v>
      </c>
      <c r="BJ13" s="60">
        <f t="shared" si="0"/>
        <v>25.007918301</v>
      </c>
      <c r="BK13" s="40">
        <f>SUM(BK8:BK12)</f>
        <v>9600.8969041130003</v>
      </c>
    </row>
    <row r="14" spans="1:107">
      <c r="A14" s="58" t="s">
        <v>81</v>
      </c>
      <c r="B14" s="63" t="s">
        <v>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4"/>
    </row>
    <row r="15" spans="1:107">
      <c r="A15" s="58"/>
      <c r="B15" s="64" t="s">
        <v>158</v>
      </c>
      <c r="C15" s="46">
        <v>0</v>
      </c>
      <c r="D15" s="34">
        <v>0</v>
      </c>
      <c r="E15" s="34">
        <v>0</v>
      </c>
      <c r="F15" s="34">
        <v>0</v>
      </c>
      <c r="G15" s="41">
        <v>0</v>
      </c>
      <c r="H15" s="39">
        <v>2.2704827540000001</v>
      </c>
      <c r="I15" s="34">
        <v>83.283959534999994</v>
      </c>
      <c r="J15" s="34">
        <v>0</v>
      </c>
      <c r="K15" s="34">
        <v>0</v>
      </c>
      <c r="L15" s="41">
        <v>6.7093636830000003</v>
      </c>
      <c r="M15" s="39">
        <v>0</v>
      </c>
      <c r="N15" s="34">
        <v>0</v>
      </c>
      <c r="O15" s="34">
        <v>0</v>
      </c>
      <c r="P15" s="34">
        <v>0</v>
      </c>
      <c r="Q15" s="41">
        <v>0</v>
      </c>
      <c r="R15" s="39">
        <v>0.79783269800000001</v>
      </c>
      <c r="S15" s="34">
        <v>9.1864029850000009</v>
      </c>
      <c r="T15" s="34">
        <v>0</v>
      </c>
      <c r="U15" s="34">
        <v>0</v>
      </c>
      <c r="V15" s="41">
        <v>0.77151629300000002</v>
      </c>
      <c r="W15" s="39">
        <v>0</v>
      </c>
      <c r="X15" s="34">
        <v>0</v>
      </c>
      <c r="Y15" s="34">
        <v>0</v>
      </c>
      <c r="Z15" s="34">
        <v>0</v>
      </c>
      <c r="AA15" s="41">
        <v>0</v>
      </c>
      <c r="AB15" s="39">
        <v>2.002931625</v>
      </c>
      <c r="AC15" s="34">
        <v>63.988209195000003</v>
      </c>
      <c r="AD15" s="34">
        <v>0</v>
      </c>
      <c r="AE15" s="34">
        <v>0</v>
      </c>
      <c r="AF15" s="41">
        <v>6.673138282</v>
      </c>
      <c r="AG15" s="39">
        <v>0</v>
      </c>
      <c r="AH15" s="34">
        <v>0</v>
      </c>
      <c r="AI15" s="34">
        <v>0</v>
      </c>
      <c r="AJ15" s="34">
        <v>0</v>
      </c>
      <c r="AK15" s="41">
        <v>0</v>
      </c>
      <c r="AL15" s="39">
        <v>0.204266384</v>
      </c>
      <c r="AM15" s="34">
        <v>0</v>
      </c>
      <c r="AN15" s="34">
        <v>0</v>
      </c>
      <c r="AO15" s="34">
        <v>0</v>
      </c>
      <c r="AP15" s="41">
        <v>0.72936320499999996</v>
      </c>
      <c r="AQ15" s="39">
        <v>0</v>
      </c>
      <c r="AR15" s="34">
        <v>0</v>
      </c>
      <c r="AS15" s="34">
        <v>0</v>
      </c>
      <c r="AT15" s="34">
        <v>0</v>
      </c>
      <c r="AU15" s="41">
        <v>0</v>
      </c>
      <c r="AV15" s="39">
        <v>19.0037214</v>
      </c>
      <c r="AW15" s="34">
        <v>146.232328131</v>
      </c>
      <c r="AX15" s="34">
        <v>12.176534471</v>
      </c>
      <c r="AY15" s="34">
        <v>2.7710155849999998</v>
      </c>
      <c r="AZ15" s="41">
        <v>101.475933146</v>
      </c>
      <c r="BA15" s="39">
        <v>0</v>
      </c>
      <c r="BB15" s="34">
        <v>0</v>
      </c>
      <c r="BC15" s="34">
        <v>0</v>
      </c>
      <c r="BD15" s="34">
        <v>0</v>
      </c>
      <c r="BE15" s="41">
        <v>0</v>
      </c>
      <c r="BF15" s="39">
        <v>3.482117621</v>
      </c>
      <c r="BG15" s="34">
        <v>29.214585085</v>
      </c>
      <c r="BH15" s="34">
        <v>1.4353007959999999</v>
      </c>
      <c r="BI15" s="34">
        <v>0</v>
      </c>
      <c r="BJ15" s="41">
        <v>8.1276837830000002</v>
      </c>
      <c r="BK15" s="42">
        <f>SUM(C15:BJ15)</f>
        <v>500.53668665699996</v>
      </c>
    </row>
    <row r="16" spans="1:107" s="5" customFormat="1">
      <c r="A16" s="58"/>
      <c r="B16" s="65" t="s">
        <v>90</v>
      </c>
      <c r="C16" s="60">
        <f>SUM(C15)</f>
        <v>0</v>
      </c>
      <c r="D16" s="40">
        <f t="shared" ref="D16:BK16" si="1">SUM(D15)</f>
        <v>0</v>
      </c>
      <c r="E16" s="40">
        <f t="shared" si="1"/>
        <v>0</v>
      </c>
      <c r="F16" s="40">
        <f t="shared" si="1"/>
        <v>0</v>
      </c>
      <c r="G16" s="40">
        <f t="shared" si="1"/>
        <v>0</v>
      </c>
      <c r="H16" s="40">
        <f t="shared" si="1"/>
        <v>2.2704827540000001</v>
      </c>
      <c r="I16" s="40">
        <f t="shared" si="1"/>
        <v>83.283959534999994</v>
      </c>
      <c r="J16" s="40">
        <f t="shared" si="1"/>
        <v>0</v>
      </c>
      <c r="K16" s="40">
        <f t="shared" si="1"/>
        <v>0</v>
      </c>
      <c r="L16" s="40">
        <f t="shared" si="1"/>
        <v>6.7093636830000003</v>
      </c>
      <c r="M16" s="40">
        <f t="shared" si="1"/>
        <v>0</v>
      </c>
      <c r="N16" s="40">
        <f t="shared" si="1"/>
        <v>0</v>
      </c>
      <c r="O16" s="40">
        <f t="shared" si="1"/>
        <v>0</v>
      </c>
      <c r="P16" s="40">
        <f t="shared" si="1"/>
        <v>0</v>
      </c>
      <c r="Q16" s="40">
        <f t="shared" si="1"/>
        <v>0</v>
      </c>
      <c r="R16" s="40">
        <f t="shared" si="1"/>
        <v>0.79783269800000001</v>
      </c>
      <c r="S16" s="40">
        <f t="shared" si="1"/>
        <v>9.1864029850000009</v>
      </c>
      <c r="T16" s="40">
        <f t="shared" si="1"/>
        <v>0</v>
      </c>
      <c r="U16" s="40">
        <f t="shared" si="1"/>
        <v>0</v>
      </c>
      <c r="V16" s="40">
        <f t="shared" si="1"/>
        <v>0.77151629300000002</v>
      </c>
      <c r="W16" s="40">
        <f t="shared" si="1"/>
        <v>0</v>
      </c>
      <c r="X16" s="40">
        <f t="shared" si="1"/>
        <v>0</v>
      </c>
      <c r="Y16" s="40">
        <f t="shared" si="1"/>
        <v>0</v>
      </c>
      <c r="Z16" s="40">
        <f t="shared" si="1"/>
        <v>0</v>
      </c>
      <c r="AA16" s="40">
        <f t="shared" si="1"/>
        <v>0</v>
      </c>
      <c r="AB16" s="40">
        <f t="shared" si="1"/>
        <v>2.002931625</v>
      </c>
      <c r="AC16" s="40">
        <f t="shared" si="1"/>
        <v>63.988209195000003</v>
      </c>
      <c r="AD16" s="40">
        <f t="shared" si="1"/>
        <v>0</v>
      </c>
      <c r="AE16" s="40">
        <f t="shared" si="1"/>
        <v>0</v>
      </c>
      <c r="AF16" s="40">
        <f t="shared" si="1"/>
        <v>6.673138282</v>
      </c>
      <c r="AG16" s="40">
        <f t="shared" si="1"/>
        <v>0</v>
      </c>
      <c r="AH16" s="40">
        <f t="shared" si="1"/>
        <v>0</v>
      </c>
      <c r="AI16" s="40">
        <f t="shared" si="1"/>
        <v>0</v>
      </c>
      <c r="AJ16" s="40">
        <f t="shared" si="1"/>
        <v>0</v>
      </c>
      <c r="AK16" s="40">
        <f t="shared" si="1"/>
        <v>0</v>
      </c>
      <c r="AL16" s="40">
        <f t="shared" si="1"/>
        <v>0.204266384</v>
      </c>
      <c r="AM16" s="40">
        <f t="shared" si="1"/>
        <v>0</v>
      </c>
      <c r="AN16" s="40">
        <f t="shared" si="1"/>
        <v>0</v>
      </c>
      <c r="AO16" s="40">
        <f t="shared" si="1"/>
        <v>0</v>
      </c>
      <c r="AP16" s="40">
        <f t="shared" si="1"/>
        <v>0.72936320499999996</v>
      </c>
      <c r="AQ16" s="40">
        <f t="shared" si="1"/>
        <v>0</v>
      </c>
      <c r="AR16" s="40">
        <f t="shared" si="1"/>
        <v>0</v>
      </c>
      <c r="AS16" s="40">
        <f t="shared" si="1"/>
        <v>0</v>
      </c>
      <c r="AT16" s="40">
        <f t="shared" si="1"/>
        <v>0</v>
      </c>
      <c r="AU16" s="40">
        <f t="shared" si="1"/>
        <v>0</v>
      </c>
      <c r="AV16" s="40">
        <f t="shared" si="1"/>
        <v>19.0037214</v>
      </c>
      <c r="AW16" s="40">
        <f t="shared" si="1"/>
        <v>146.232328131</v>
      </c>
      <c r="AX16" s="40">
        <f t="shared" si="1"/>
        <v>12.176534471</v>
      </c>
      <c r="AY16" s="40">
        <f t="shared" si="1"/>
        <v>2.7710155849999998</v>
      </c>
      <c r="AZ16" s="40">
        <f t="shared" si="1"/>
        <v>101.475933146</v>
      </c>
      <c r="BA16" s="40">
        <f t="shared" si="1"/>
        <v>0</v>
      </c>
      <c r="BB16" s="40">
        <f t="shared" si="1"/>
        <v>0</v>
      </c>
      <c r="BC16" s="40">
        <f t="shared" si="1"/>
        <v>0</v>
      </c>
      <c r="BD16" s="40">
        <f t="shared" si="1"/>
        <v>0</v>
      </c>
      <c r="BE16" s="40">
        <f t="shared" si="1"/>
        <v>0</v>
      </c>
      <c r="BF16" s="40">
        <f t="shared" si="1"/>
        <v>3.482117621</v>
      </c>
      <c r="BG16" s="40">
        <f t="shared" si="1"/>
        <v>29.214585085</v>
      </c>
      <c r="BH16" s="40">
        <f t="shared" si="1"/>
        <v>1.4353007959999999</v>
      </c>
      <c r="BI16" s="40">
        <f t="shared" si="1"/>
        <v>0</v>
      </c>
      <c r="BJ16" s="40">
        <f t="shared" si="1"/>
        <v>8.1276837830000002</v>
      </c>
      <c r="BK16" s="40">
        <f t="shared" si="1"/>
        <v>500.53668665699996</v>
      </c>
    </row>
    <row r="17" spans="1:63">
      <c r="A17" s="58" t="s">
        <v>82</v>
      </c>
      <c r="B17" s="63" t="s">
        <v>10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4"/>
    </row>
    <row r="18" spans="1:63">
      <c r="A18" s="58"/>
      <c r="B18" s="66" t="s">
        <v>177</v>
      </c>
      <c r="C18" s="6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7.5374574999999999E-2</v>
      </c>
      <c r="I18" s="51">
        <v>0</v>
      </c>
      <c r="J18" s="51">
        <v>0</v>
      </c>
      <c r="K18" s="51">
        <v>0</v>
      </c>
      <c r="L18" s="51">
        <v>0.100499435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0.196606587</v>
      </c>
      <c r="S18" s="51">
        <v>0</v>
      </c>
      <c r="T18" s="51">
        <v>0</v>
      </c>
      <c r="U18" s="51">
        <v>0</v>
      </c>
      <c r="V18" s="51">
        <v>5.3160775E-2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3.627822455</v>
      </c>
      <c r="AC18" s="51">
        <v>3.4921616279999999</v>
      </c>
      <c r="AD18" s="51">
        <v>0</v>
      </c>
      <c r="AE18" s="51">
        <v>0</v>
      </c>
      <c r="AF18" s="51">
        <v>29.525468954000001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1.4697268130000001</v>
      </c>
      <c r="AM18" s="51">
        <v>0.93604588300000002</v>
      </c>
      <c r="AN18" s="51">
        <v>0</v>
      </c>
      <c r="AO18" s="51">
        <v>0</v>
      </c>
      <c r="AP18" s="51">
        <v>3.7041661229999998</v>
      </c>
      <c r="AQ18" s="51">
        <v>0</v>
      </c>
      <c r="AR18" s="51">
        <v>0</v>
      </c>
      <c r="AS18" s="51">
        <v>0</v>
      </c>
      <c r="AT18" s="51">
        <v>0</v>
      </c>
      <c r="AU18" s="51">
        <v>0</v>
      </c>
      <c r="AV18" s="51">
        <v>7.9915842039999996</v>
      </c>
      <c r="AW18" s="51">
        <v>9.0031873230000006</v>
      </c>
      <c r="AX18" s="51">
        <v>0</v>
      </c>
      <c r="AY18" s="51">
        <v>0</v>
      </c>
      <c r="AZ18" s="51">
        <v>23.465993696000002</v>
      </c>
      <c r="BA18" s="51">
        <v>0</v>
      </c>
      <c r="BB18" s="51">
        <v>0</v>
      </c>
      <c r="BC18" s="51">
        <v>0</v>
      </c>
      <c r="BD18" s="51">
        <v>0</v>
      </c>
      <c r="BE18" s="51">
        <v>0</v>
      </c>
      <c r="BF18" s="51">
        <v>5.7985423210000002</v>
      </c>
      <c r="BG18" s="51">
        <v>1.1308835479999999</v>
      </c>
      <c r="BH18" s="51">
        <v>0.45235341899999998</v>
      </c>
      <c r="BI18" s="51">
        <v>0</v>
      </c>
      <c r="BJ18" s="51">
        <v>4.0669603209999998</v>
      </c>
      <c r="BK18" s="51">
        <f t="shared" ref="BK18:BK73" si="2">SUM(C18:BJ18)</f>
        <v>95.09053806</v>
      </c>
    </row>
    <row r="19" spans="1:63">
      <c r="A19" s="58"/>
      <c r="B19" s="66" t="s">
        <v>177</v>
      </c>
      <c r="C19" s="6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7.7086259999999997E-3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1.328168E-3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1">
        <v>0</v>
      </c>
      <c r="AL19" s="51">
        <v>0</v>
      </c>
      <c r="AM19" s="51">
        <v>0</v>
      </c>
      <c r="AN19" s="51">
        <v>0</v>
      </c>
      <c r="AO19" s="51">
        <v>0</v>
      </c>
      <c r="AP19" s="51">
        <v>0</v>
      </c>
      <c r="AQ19" s="51">
        <v>0</v>
      </c>
      <c r="AR19" s="51">
        <v>0</v>
      </c>
      <c r="AS19" s="51">
        <v>0</v>
      </c>
      <c r="AT19" s="51">
        <v>0</v>
      </c>
      <c r="AU19" s="51">
        <v>0</v>
      </c>
      <c r="AV19" s="51">
        <v>0</v>
      </c>
      <c r="AW19" s="51">
        <v>0</v>
      </c>
      <c r="AX19" s="51">
        <v>0</v>
      </c>
      <c r="AY19" s="51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51">
        <v>0</v>
      </c>
      <c r="BF19" s="51">
        <v>0</v>
      </c>
      <c r="BG19" s="51">
        <v>0</v>
      </c>
      <c r="BH19" s="51">
        <v>0</v>
      </c>
      <c r="BI19" s="51">
        <v>0</v>
      </c>
      <c r="BJ19" s="51">
        <v>0</v>
      </c>
      <c r="BK19" s="51">
        <f t="shared" si="2"/>
        <v>9.036793999999999E-3</v>
      </c>
    </row>
    <row r="20" spans="1:63">
      <c r="A20" s="58"/>
      <c r="B20" s="68" t="s">
        <v>106</v>
      </c>
      <c r="C20" s="6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0.12994861799999999</v>
      </c>
      <c r="I20" s="51">
        <v>139.52576600800001</v>
      </c>
      <c r="J20" s="51">
        <v>0</v>
      </c>
      <c r="K20" s="51">
        <v>0</v>
      </c>
      <c r="L20" s="51">
        <v>11.941426593999999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5.1497072999999997E-2</v>
      </c>
      <c r="S20" s="51">
        <v>1.1546429030000001</v>
      </c>
      <c r="T20" s="51">
        <v>0</v>
      </c>
      <c r="U20" s="51">
        <v>0</v>
      </c>
      <c r="V20" s="51">
        <v>0.140393031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2.3061689999999999E-2</v>
      </c>
      <c r="AC20" s="51">
        <v>2.3061690320000001</v>
      </c>
      <c r="AD20" s="51">
        <v>0</v>
      </c>
      <c r="AE20" s="51">
        <v>0</v>
      </c>
      <c r="AF20" s="51">
        <v>4.9582634189999997</v>
      </c>
      <c r="AG20" s="51">
        <v>0</v>
      </c>
      <c r="AH20" s="51">
        <v>0</v>
      </c>
      <c r="AI20" s="51">
        <v>0</v>
      </c>
      <c r="AJ20" s="51">
        <v>0</v>
      </c>
      <c r="AK20" s="51">
        <v>0</v>
      </c>
      <c r="AL20" s="51">
        <v>1.3837014E-2</v>
      </c>
      <c r="AM20" s="51">
        <v>0</v>
      </c>
      <c r="AN20" s="51">
        <v>0</v>
      </c>
      <c r="AO20" s="51">
        <v>0</v>
      </c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v>0</v>
      </c>
      <c r="AV20" s="51">
        <v>0.52228271299999995</v>
      </c>
      <c r="AW20" s="51">
        <v>13.684740157</v>
      </c>
      <c r="AX20" s="51">
        <v>0</v>
      </c>
      <c r="AY20" s="51">
        <v>0</v>
      </c>
      <c r="AZ20" s="51">
        <v>43.374448110000003</v>
      </c>
      <c r="BA20" s="51">
        <v>0</v>
      </c>
      <c r="BB20" s="51">
        <v>0</v>
      </c>
      <c r="BC20" s="51">
        <v>0</v>
      </c>
      <c r="BD20" s="51">
        <v>0</v>
      </c>
      <c r="BE20" s="51">
        <v>0</v>
      </c>
      <c r="BF20" s="51">
        <v>6.9103202000000002E-2</v>
      </c>
      <c r="BG20" s="51">
        <v>52.533219105000001</v>
      </c>
      <c r="BH20" s="51">
        <v>0</v>
      </c>
      <c r="BI20" s="51">
        <v>0</v>
      </c>
      <c r="BJ20" s="51">
        <v>7.5665359810000004</v>
      </c>
      <c r="BK20" s="51">
        <f t="shared" si="2"/>
        <v>277.99533465000002</v>
      </c>
    </row>
    <row r="21" spans="1:63">
      <c r="A21" s="58"/>
      <c r="B21" s="69" t="s">
        <v>107</v>
      </c>
      <c r="C21" s="6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0.133793465</v>
      </c>
      <c r="I21" s="51">
        <v>62.918541423000001</v>
      </c>
      <c r="J21" s="51">
        <v>0</v>
      </c>
      <c r="K21" s="51">
        <v>0</v>
      </c>
      <c r="L21" s="51">
        <v>8.5772041469999998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8.1384290999999997E-2</v>
      </c>
      <c r="S21" s="51">
        <v>0</v>
      </c>
      <c r="T21" s="51">
        <v>0</v>
      </c>
      <c r="U21" s="51">
        <v>0</v>
      </c>
      <c r="V21" s="51">
        <v>1.183246775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2.8823596999999999E-2</v>
      </c>
      <c r="AC21" s="51">
        <v>0</v>
      </c>
      <c r="AD21" s="51">
        <v>0</v>
      </c>
      <c r="AE21" s="51">
        <v>0</v>
      </c>
      <c r="AF21" s="51">
        <v>0.98000229000000005</v>
      </c>
      <c r="AG21" s="51">
        <v>0</v>
      </c>
      <c r="AH21" s="51">
        <v>0</v>
      </c>
      <c r="AI21" s="51">
        <v>0</v>
      </c>
      <c r="AJ21" s="51">
        <v>0</v>
      </c>
      <c r="AK21" s="51">
        <v>0</v>
      </c>
      <c r="AL21" s="51">
        <v>0</v>
      </c>
      <c r="AM21" s="51">
        <v>0</v>
      </c>
      <c r="AN21" s="51">
        <v>0</v>
      </c>
      <c r="AO21" s="51">
        <v>0</v>
      </c>
      <c r="AP21" s="51">
        <v>3.9776563550000001</v>
      </c>
      <c r="AQ21" s="51">
        <v>0</v>
      </c>
      <c r="AR21" s="51">
        <v>0</v>
      </c>
      <c r="AS21" s="51">
        <v>0</v>
      </c>
      <c r="AT21" s="51">
        <v>0</v>
      </c>
      <c r="AU21" s="51">
        <v>0</v>
      </c>
      <c r="AV21" s="51">
        <v>0.242513859</v>
      </c>
      <c r="AW21" s="51">
        <v>33.909365932</v>
      </c>
      <c r="AX21" s="51">
        <v>0</v>
      </c>
      <c r="AY21" s="51">
        <v>0</v>
      </c>
      <c r="AZ21" s="51">
        <v>30.797448961000001</v>
      </c>
      <c r="BA21" s="51">
        <v>0</v>
      </c>
      <c r="BB21" s="51">
        <v>0</v>
      </c>
      <c r="BC21" s="51">
        <v>0</v>
      </c>
      <c r="BD21" s="51">
        <v>0</v>
      </c>
      <c r="BE21" s="51">
        <v>0</v>
      </c>
      <c r="BF21" s="51">
        <v>0.331874893</v>
      </c>
      <c r="BG21" s="51">
        <v>36.702859001</v>
      </c>
      <c r="BH21" s="51">
        <v>0</v>
      </c>
      <c r="BI21" s="51">
        <v>0</v>
      </c>
      <c r="BJ21" s="51">
        <v>1.7405774570000001</v>
      </c>
      <c r="BK21" s="51">
        <f t="shared" si="2"/>
        <v>181.60529244599999</v>
      </c>
    </row>
    <row r="22" spans="1:63">
      <c r="A22" s="58"/>
      <c r="B22" s="67" t="s">
        <v>108</v>
      </c>
      <c r="C22" s="6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7.6989865000000005E-2</v>
      </c>
      <c r="I22" s="51">
        <v>5.7675661299999996</v>
      </c>
      <c r="J22" s="51">
        <v>0</v>
      </c>
      <c r="K22" s="51">
        <v>0</v>
      </c>
      <c r="L22" s="51">
        <v>2.642516546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5.7675661299999996</v>
      </c>
      <c r="T22" s="51">
        <v>0</v>
      </c>
      <c r="U22" s="51">
        <v>0</v>
      </c>
      <c r="V22" s="51">
        <v>0.35758910100000002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2.5908249000000001E-2</v>
      </c>
      <c r="AC22" s="51">
        <v>0</v>
      </c>
      <c r="AD22" s="51">
        <v>0</v>
      </c>
      <c r="AE22" s="51">
        <v>0</v>
      </c>
      <c r="AF22" s="51">
        <v>0.86936569500000005</v>
      </c>
      <c r="AG22" s="51">
        <v>0</v>
      </c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v>0</v>
      </c>
      <c r="AN22" s="51">
        <v>0</v>
      </c>
      <c r="AO22" s="51">
        <v>0</v>
      </c>
      <c r="AP22" s="51">
        <v>0</v>
      </c>
      <c r="AQ22" s="51">
        <v>0</v>
      </c>
      <c r="AR22" s="51">
        <v>0</v>
      </c>
      <c r="AS22" s="51">
        <v>0</v>
      </c>
      <c r="AT22" s="51">
        <v>0</v>
      </c>
      <c r="AU22" s="51">
        <v>0</v>
      </c>
      <c r="AV22" s="51">
        <v>0.24137973400000001</v>
      </c>
      <c r="AW22" s="51">
        <v>19.535996702999999</v>
      </c>
      <c r="AX22" s="51">
        <v>0</v>
      </c>
      <c r="AY22" s="51">
        <v>0</v>
      </c>
      <c r="AZ22" s="51">
        <v>13.105474832000001</v>
      </c>
      <c r="BA22" s="51">
        <v>0</v>
      </c>
      <c r="BB22" s="51">
        <v>0</v>
      </c>
      <c r="BC22" s="51">
        <v>0</v>
      </c>
      <c r="BD22" s="51">
        <v>0</v>
      </c>
      <c r="BE22" s="51">
        <v>0</v>
      </c>
      <c r="BF22" s="51">
        <v>0.21070775999999999</v>
      </c>
      <c r="BG22" s="51">
        <v>18.019887012000002</v>
      </c>
      <c r="BH22" s="51">
        <v>0</v>
      </c>
      <c r="BI22" s="51">
        <v>0</v>
      </c>
      <c r="BJ22" s="51">
        <v>2.2453585669999998</v>
      </c>
      <c r="BK22" s="51">
        <f t="shared" si="2"/>
        <v>68.866306323999993</v>
      </c>
    </row>
    <row r="23" spans="1:63">
      <c r="A23" s="58"/>
      <c r="B23" s="66" t="s">
        <v>109</v>
      </c>
      <c r="C23" s="6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0.229378366</v>
      </c>
      <c r="I23" s="51">
        <v>0</v>
      </c>
      <c r="J23" s="51">
        <v>0</v>
      </c>
      <c r="K23" s="51">
        <v>0</v>
      </c>
      <c r="L23" s="51">
        <v>1.433061009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7.7570122000000005E-2</v>
      </c>
      <c r="S23" s="51">
        <v>0</v>
      </c>
      <c r="T23" s="51">
        <v>0</v>
      </c>
      <c r="U23" s="51">
        <v>0</v>
      </c>
      <c r="V23" s="51">
        <v>0.18498255499999999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0.91054708399999995</v>
      </c>
      <c r="AC23" s="51">
        <v>15.648598708</v>
      </c>
      <c r="AD23" s="51">
        <v>0</v>
      </c>
      <c r="AE23" s="51">
        <v>0</v>
      </c>
      <c r="AF23" s="51">
        <v>41.016757245000001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6.3284775000000001E-2</v>
      </c>
      <c r="AM23" s="51">
        <v>0</v>
      </c>
      <c r="AN23" s="51">
        <v>0</v>
      </c>
      <c r="AO23" s="51">
        <v>0</v>
      </c>
      <c r="AP23" s="51">
        <v>0.33368335500000001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1.8798834449999999</v>
      </c>
      <c r="AW23" s="51">
        <v>17.763021257999998</v>
      </c>
      <c r="AX23" s="51">
        <v>0</v>
      </c>
      <c r="AY23" s="51">
        <v>0</v>
      </c>
      <c r="AZ23" s="51">
        <v>19.558601348</v>
      </c>
      <c r="BA23" s="51">
        <v>0</v>
      </c>
      <c r="BB23" s="51">
        <v>0</v>
      </c>
      <c r="BC23" s="51">
        <v>0</v>
      </c>
      <c r="BD23" s="51">
        <v>0</v>
      </c>
      <c r="BE23" s="51">
        <v>0</v>
      </c>
      <c r="BF23" s="51">
        <v>1.1664097280000001</v>
      </c>
      <c r="BG23" s="51">
        <v>0.57531613000000004</v>
      </c>
      <c r="BH23" s="51">
        <v>0</v>
      </c>
      <c r="BI23" s="51">
        <v>0</v>
      </c>
      <c r="BJ23" s="51">
        <v>4.0007161440000001</v>
      </c>
      <c r="BK23" s="51">
        <f t="shared" si="2"/>
        <v>104.84181127199999</v>
      </c>
    </row>
    <row r="24" spans="1:63">
      <c r="A24" s="58"/>
      <c r="B24" s="66" t="s">
        <v>110</v>
      </c>
      <c r="C24" s="6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0.120052093</v>
      </c>
      <c r="I24" s="51">
        <v>0</v>
      </c>
      <c r="J24" s="51">
        <v>0</v>
      </c>
      <c r="K24" s="51">
        <v>0</v>
      </c>
      <c r="L24" s="51">
        <v>2.0192474210000002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2.3596049000000001E-2</v>
      </c>
      <c r="S24" s="51">
        <v>0.62798179099999996</v>
      </c>
      <c r="T24" s="51">
        <v>0</v>
      </c>
      <c r="U24" s="51">
        <v>0</v>
      </c>
      <c r="V24" s="51">
        <v>5.7006785000000004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0.28724830699999998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6.3194627000000003E-2</v>
      </c>
      <c r="AM24" s="51">
        <v>0</v>
      </c>
      <c r="AN24" s="51">
        <v>0</v>
      </c>
      <c r="AO24" s="51">
        <v>0</v>
      </c>
      <c r="AP24" s="51">
        <v>0.3561879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0.240441769</v>
      </c>
      <c r="AW24" s="51">
        <v>3.321932447</v>
      </c>
      <c r="AX24" s="51">
        <v>0</v>
      </c>
      <c r="AY24" s="51">
        <v>0</v>
      </c>
      <c r="AZ24" s="51">
        <v>13.989894486000001</v>
      </c>
      <c r="BA24" s="51">
        <v>0</v>
      </c>
      <c r="BB24" s="51">
        <v>0</v>
      </c>
      <c r="BC24" s="51">
        <v>0</v>
      </c>
      <c r="BD24" s="51">
        <v>0</v>
      </c>
      <c r="BE24" s="51">
        <v>0</v>
      </c>
      <c r="BF24" s="51">
        <v>0.103908054</v>
      </c>
      <c r="BG24" s="51">
        <v>1.723489839</v>
      </c>
      <c r="BH24" s="51">
        <v>0</v>
      </c>
      <c r="BI24" s="51">
        <v>0</v>
      </c>
      <c r="BJ24" s="51">
        <v>0.80509151099999998</v>
      </c>
      <c r="BK24" s="51">
        <f t="shared" si="2"/>
        <v>29.382944794000004</v>
      </c>
    </row>
    <row r="25" spans="1:63">
      <c r="A25" s="58"/>
      <c r="B25" s="66" t="s">
        <v>111</v>
      </c>
      <c r="C25" s="6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0.14256476600000001</v>
      </c>
      <c r="I25" s="51">
        <v>5.7606580650000003</v>
      </c>
      <c r="J25" s="51">
        <v>0</v>
      </c>
      <c r="K25" s="51">
        <v>0</v>
      </c>
      <c r="L25" s="51">
        <v>9.5396497559999993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0.17460785100000001</v>
      </c>
      <c r="S25" s="51">
        <v>0</v>
      </c>
      <c r="T25" s="51">
        <v>0</v>
      </c>
      <c r="U25" s="51">
        <v>0</v>
      </c>
      <c r="V25" s="51">
        <v>0.24218036900000001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1.0115765830000001</v>
      </c>
      <c r="AC25" s="51">
        <v>4.7616270189999996</v>
      </c>
      <c r="AD25" s="51">
        <v>0</v>
      </c>
      <c r="AE25" s="51">
        <v>0</v>
      </c>
      <c r="AF25" s="51">
        <v>23.830100133999998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0.10620289300000001</v>
      </c>
      <c r="AM25" s="51">
        <v>0.57283112899999999</v>
      </c>
      <c r="AN25" s="51">
        <v>0</v>
      </c>
      <c r="AO25" s="51">
        <v>0</v>
      </c>
      <c r="AP25" s="51">
        <v>2.6579364390000002</v>
      </c>
      <c r="AQ25" s="51">
        <v>0</v>
      </c>
      <c r="AR25" s="51">
        <v>0</v>
      </c>
      <c r="AS25" s="51">
        <v>0</v>
      </c>
      <c r="AT25" s="51">
        <v>0</v>
      </c>
      <c r="AU25" s="51">
        <v>0</v>
      </c>
      <c r="AV25" s="51">
        <v>1.037108683</v>
      </c>
      <c r="AW25" s="51">
        <v>6.477095651</v>
      </c>
      <c r="AX25" s="51">
        <v>0</v>
      </c>
      <c r="AY25" s="51">
        <v>0</v>
      </c>
      <c r="AZ25" s="51">
        <v>16.223123189999999</v>
      </c>
      <c r="BA25" s="51">
        <v>0</v>
      </c>
      <c r="BB25" s="51">
        <v>0</v>
      </c>
      <c r="BC25" s="51">
        <v>0</v>
      </c>
      <c r="BD25" s="51">
        <v>0</v>
      </c>
      <c r="BE25" s="51">
        <v>0</v>
      </c>
      <c r="BF25" s="51">
        <v>0.44814573699999999</v>
      </c>
      <c r="BG25" s="51">
        <v>0.204336883</v>
      </c>
      <c r="BH25" s="51">
        <v>0</v>
      </c>
      <c r="BI25" s="51">
        <v>0</v>
      </c>
      <c r="BJ25" s="51">
        <v>4.4166322600000001</v>
      </c>
      <c r="BK25" s="51">
        <f t="shared" si="2"/>
        <v>77.606377408</v>
      </c>
    </row>
    <row r="26" spans="1:63">
      <c r="A26" s="58"/>
      <c r="B26" s="66" t="s">
        <v>112</v>
      </c>
      <c r="C26" s="6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8.5417173999999998E-2</v>
      </c>
      <c r="I26" s="51">
        <v>11.831432823</v>
      </c>
      <c r="J26" s="51">
        <v>0</v>
      </c>
      <c r="K26" s="51">
        <v>0</v>
      </c>
      <c r="L26" s="51">
        <v>2.7472009879999999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1.2120004E-2</v>
      </c>
      <c r="S26" s="51">
        <v>0</v>
      </c>
      <c r="T26" s="51">
        <v>0</v>
      </c>
      <c r="U26" s="51">
        <v>0</v>
      </c>
      <c r="V26" s="51">
        <v>0.19622864100000001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2.305050322</v>
      </c>
      <c r="AD26" s="51">
        <v>0</v>
      </c>
      <c r="AE26" s="51">
        <v>0</v>
      </c>
      <c r="AF26" s="51">
        <v>0.32987572799999998</v>
      </c>
      <c r="AG26" s="51">
        <v>0</v>
      </c>
      <c r="AH26" s="51">
        <v>0</v>
      </c>
      <c r="AI26" s="51">
        <v>0</v>
      </c>
      <c r="AJ26" s="51">
        <v>0</v>
      </c>
      <c r="AK26" s="51">
        <v>0</v>
      </c>
      <c r="AL26" s="51">
        <v>0</v>
      </c>
      <c r="AM26" s="51">
        <v>0</v>
      </c>
      <c r="AN26" s="51">
        <v>0</v>
      </c>
      <c r="AO26" s="51">
        <v>0</v>
      </c>
      <c r="AP26" s="51">
        <v>0</v>
      </c>
      <c r="AQ26" s="51">
        <v>0</v>
      </c>
      <c r="AR26" s="51">
        <v>0</v>
      </c>
      <c r="AS26" s="51">
        <v>0</v>
      </c>
      <c r="AT26" s="51">
        <v>0</v>
      </c>
      <c r="AU26" s="51">
        <v>0</v>
      </c>
      <c r="AV26" s="51">
        <v>0.74874603799999995</v>
      </c>
      <c r="AW26" s="51">
        <v>7.2194279809999999</v>
      </c>
      <c r="AX26" s="51">
        <v>0</v>
      </c>
      <c r="AY26" s="51">
        <v>0</v>
      </c>
      <c r="AZ26" s="51">
        <v>20.477262598999999</v>
      </c>
      <c r="BA26" s="51">
        <v>0</v>
      </c>
      <c r="BB26" s="51">
        <v>0</v>
      </c>
      <c r="BC26" s="51">
        <v>0</v>
      </c>
      <c r="BD26" s="51">
        <v>0</v>
      </c>
      <c r="BE26" s="51">
        <v>0</v>
      </c>
      <c r="BF26" s="51">
        <v>0.129705182</v>
      </c>
      <c r="BG26" s="51">
        <v>0.26503468600000002</v>
      </c>
      <c r="BH26" s="51">
        <v>0</v>
      </c>
      <c r="BI26" s="51">
        <v>0</v>
      </c>
      <c r="BJ26" s="51">
        <v>1.3044395019999999</v>
      </c>
      <c r="BK26" s="51">
        <f t="shared" si="2"/>
        <v>47.651941667999999</v>
      </c>
    </row>
    <row r="27" spans="1:63">
      <c r="A27" s="58"/>
      <c r="B27" s="66" t="s">
        <v>113</v>
      </c>
      <c r="C27" s="6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0.22535578100000001</v>
      </c>
      <c r="I27" s="51">
        <v>27.830098391</v>
      </c>
      <c r="J27" s="51">
        <v>0</v>
      </c>
      <c r="K27" s="51">
        <v>0</v>
      </c>
      <c r="L27" s="51">
        <v>3.032618405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0.24582427400000001</v>
      </c>
      <c r="S27" s="51">
        <v>21.954937598000001</v>
      </c>
      <c r="T27" s="51">
        <v>0</v>
      </c>
      <c r="U27" s="51">
        <v>0</v>
      </c>
      <c r="V27" s="51">
        <v>0.102330965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4.2949143000000002E-2</v>
      </c>
      <c r="AC27" s="51">
        <v>0.68804322600000001</v>
      </c>
      <c r="AD27" s="51">
        <v>0</v>
      </c>
      <c r="AE27" s="51">
        <v>0</v>
      </c>
      <c r="AF27" s="51">
        <v>4.0618276360000003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1">
        <v>5.7336935999999998E-2</v>
      </c>
      <c r="AM27" s="51">
        <v>0</v>
      </c>
      <c r="AN27" s="51">
        <v>0</v>
      </c>
      <c r="AO27" s="51">
        <v>0</v>
      </c>
      <c r="AP27" s="51">
        <v>0.57336935499999997</v>
      </c>
      <c r="AQ27" s="51">
        <v>0</v>
      </c>
      <c r="AR27" s="51">
        <v>0</v>
      </c>
      <c r="AS27" s="51">
        <v>0</v>
      </c>
      <c r="AT27" s="51">
        <v>0</v>
      </c>
      <c r="AU27" s="51">
        <v>0</v>
      </c>
      <c r="AV27" s="51">
        <v>1.704759723</v>
      </c>
      <c r="AW27" s="51">
        <v>3.8549582660000001</v>
      </c>
      <c r="AX27" s="51">
        <v>0.28668467800000003</v>
      </c>
      <c r="AY27" s="51">
        <v>0</v>
      </c>
      <c r="AZ27" s="51">
        <v>30.396293035999999</v>
      </c>
      <c r="BA27" s="51">
        <v>0</v>
      </c>
      <c r="BB27" s="51">
        <v>0</v>
      </c>
      <c r="BC27" s="51">
        <v>0</v>
      </c>
      <c r="BD27" s="51">
        <v>0</v>
      </c>
      <c r="BE27" s="51">
        <v>0</v>
      </c>
      <c r="BF27" s="51">
        <v>0.60977716299999996</v>
      </c>
      <c r="BG27" s="51">
        <v>0</v>
      </c>
      <c r="BH27" s="51">
        <v>0</v>
      </c>
      <c r="BI27" s="51">
        <v>0</v>
      </c>
      <c r="BJ27" s="51">
        <v>6.036947455</v>
      </c>
      <c r="BK27" s="51">
        <f t="shared" si="2"/>
        <v>101.70411203100002</v>
      </c>
    </row>
    <row r="28" spans="1:63">
      <c r="A28" s="58"/>
      <c r="B28" s="66" t="s">
        <v>114</v>
      </c>
      <c r="C28" s="6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0.16491244699999999</v>
      </c>
      <c r="I28" s="51">
        <v>0</v>
      </c>
      <c r="J28" s="51">
        <v>0</v>
      </c>
      <c r="K28" s="51">
        <v>0</v>
      </c>
      <c r="L28" s="51">
        <v>4.8879843850000002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4.7067798000000001E-2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0.16688799100000001</v>
      </c>
      <c r="AC28" s="51">
        <v>0.57827548399999995</v>
      </c>
      <c r="AD28" s="51">
        <v>0</v>
      </c>
      <c r="AE28" s="51">
        <v>0</v>
      </c>
      <c r="AF28" s="51">
        <v>9.5893931549999998</v>
      </c>
      <c r="AG28" s="51">
        <v>0</v>
      </c>
      <c r="AH28" s="51">
        <v>0</v>
      </c>
      <c r="AI28" s="51">
        <v>0</v>
      </c>
      <c r="AJ28" s="51">
        <v>0</v>
      </c>
      <c r="AK28" s="51">
        <v>0</v>
      </c>
      <c r="AL28" s="51">
        <v>0.18504815499999999</v>
      </c>
      <c r="AM28" s="51">
        <v>3.4696528999999997E-2</v>
      </c>
      <c r="AN28" s="51">
        <v>0</v>
      </c>
      <c r="AO28" s="51">
        <v>0</v>
      </c>
      <c r="AP28" s="51">
        <v>5.226453824</v>
      </c>
      <c r="AQ28" s="51">
        <v>0</v>
      </c>
      <c r="AR28" s="51">
        <v>0</v>
      </c>
      <c r="AS28" s="51">
        <v>0</v>
      </c>
      <c r="AT28" s="51">
        <v>0</v>
      </c>
      <c r="AU28" s="51">
        <v>0</v>
      </c>
      <c r="AV28" s="51">
        <v>2.7948262330000002</v>
      </c>
      <c r="AW28" s="51">
        <v>2.8192942250000002</v>
      </c>
      <c r="AX28" s="51">
        <v>0</v>
      </c>
      <c r="AY28" s="51">
        <v>0</v>
      </c>
      <c r="AZ28" s="51">
        <v>66.086714798000003</v>
      </c>
      <c r="BA28" s="51">
        <v>0</v>
      </c>
      <c r="BB28" s="51">
        <v>0</v>
      </c>
      <c r="BC28" s="51">
        <v>0</v>
      </c>
      <c r="BD28" s="51">
        <v>0</v>
      </c>
      <c r="BE28" s="51">
        <v>0</v>
      </c>
      <c r="BF28" s="51">
        <v>0.99671215300000005</v>
      </c>
      <c r="BG28" s="51">
        <v>0.97889317399999998</v>
      </c>
      <c r="BH28" s="51">
        <v>0.34696528999999998</v>
      </c>
      <c r="BI28" s="51">
        <v>0</v>
      </c>
      <c r="BJ28" s="51">
        <v>2.483422569</v>
      </c>
      <c r="BK28" s="51">
        <f t="shared" si="2"/>
        <v>97.38754821000002</v>
      </c>
    </row>
    <row r="29" spans="1:63">
      <c r="A29" s="58"/>
      <c r="B29" s="66" t="s">
        <v>115</v>
      </c>
      <c r="C29" s="6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0.248347923</v>
      </c>
      <c r="I29" s="51">
        <v>16.125516134000002</v>
      </c>
      <c r="J29" s="51">
        <v>0</v>
      </c>
      <c r="K29" s="51">
        <v>0</v>
      </c>
      <c r="L29" s="51">
        <v>0.63753379799999998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4.6072902999999998E-2</v>
      </c>
      <c r="S29" s="51">
        <v>0</v>
      </c>
      <c r="T29" s="51">
        <v>0</v>
      </c>
      <c r="U29" s="51">
        <v>0</v>
      </c>
      <c r="V29" s="51">
        <v>9.2145806999999996E-2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5.7515904E-2</v>
      </c>
      <c r="AC29" s="51">
        <v>3.543254567</v>
      </c>
      <c r="AD29" s="51">
        <v>0</v>
      </c>
      <c r="AE29" s="51">
        <v>0</v>
      </c>
      <c r="AF29" s="51">
        <v>5.9573040050000001</v>
      </c>
      <c r="AG29" s="51">
        <v>0</v>
      </c>
      <c r="AH29" s="51">
        <v>0</v>
      </c>
      <c r="AI29" s="51">
        <v>0</v>
      </c>
      <c r="AJ29" s="51">
        <v>0</v>
      </c>
      <c r="AK29" s="51">
        <v>0</v>
      </c>
      <c r="AL29" s="51">
        <v>4.6012722999999998E-2</v>
      </c>
      <c r="AM29" s="51">
        <v>0</v>
      </c>
      <c r="AN29" s="51">
        <v>0</v>
      </c>
      <c r="AO29" s="51">
        <v>0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0.38621238800000002</v>
      </c>
      <c r="AW29" s="51">
        <v>13.344160034</v>
      </c>
      <c r="AX29" s="51">
        <v>0</v>
      </c>
      <c r="AY29" s="51">
        <v>0</v>
      </c>
      <c r="AZ29" s="51">
        <v>8.1351413810000004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51">
        <v>0.12882987200000001</v>
      </c>
      <c r="BG29" s="51">
        <v>0</v>
      </c>
      <c r="BH29" s="51">
        <v>0</v>
      </c>
      <c r="BI29" s="51">
        <v>0</v>
      </c>
      <c r="BJ29" s="51">
        <v>0.460388348</v>
      </c>
      <c r="BK29" s="51">
        <f t="shared" si="2"/>
        <v>49.208435787000006</v>
      </c>
    </row>
    <row r="30" spans="1:63">
      <c r="A30" s="58"/>
      <c r="B30" s="66" t="s">
        <v>116</v>
      </c>
      <c r="C30" s="6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0.16883879600000001</v>
      </c>
      <c r="I30" s="51">
        <v>0</v>
      </c>
      <c r="J30" s="51">
        <v>0</v>
      </c>
      <c r="K30" s="51">
        <v>0</v>
      </c>
      <c r="L30" s="51">
        <v>1.9889264659999999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6.8011831999999994E-2</v>
      </c>
      <c r="S30" s="51">
        <v>0</v>
      </c>
      <c r="T30" s="51">
        <v>0</v>
      </c>
      <c r="U30" s="51">
        <v>0</v>
      </c>
      <c r="V30" s="51">
        <v>1.210380048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0.50601041800000002</v>
      </c>
      <c r="AC30" s="51">
        <v>3.1548627960000002</v>
      </c>
      <c r="AD30" s="51">
        <v>0</v>
      </c>
      <c r="AE30" s="51">
        <v>0</v>
      </c>
      <c r="AF30" s="51">
        <v>4.3372796449999997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1">
        <v>2.5808195999999999E-2</v>
      </c>
      <c r="AM30" s="51">
        <v>0</v>
      </c>
      <c r="AN30" s="51">
        <v>0</v>
      </c>
      <c r="AO30" s="51">
        <v>0</v>
      </c>
      <c r="AP30" s="51">
        <v>0.92909508299999999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1.552041869</v>
      </c>
      <c r="AW30" s="51">
        <v>5.471841263</v>
      </c>
      <c r="AX30" s="51">
        <v>0</v>
      </c>
      <c r="AY30" s="51">
        <v>0</v>
      </c>
      <c r="AZ30" s="51">
        <v>30.620841352999999</v>
      </c>
      <c r="BA30" s="51">
        <v>0</v>
      </c>
      <c r="BB30" s="51">
        <v>0</v>
      </c>
      <c r="BC30" s="51">
        <v>0</v>
      </c>
      <c r="BD30" s="51">
        <v>0</v>
      </c>
      <c r="BE30" s="51">
        <v>0</v>
      </c>
      <c r="BF30" s="51">
        <v>0.25966486999999999</v>
      </c>
      <c r="BG30" s="51">
        <v>5.7351548000000002E-2</v>
      </c>
      <c r="BH30" s="51">
        <v>0</v>
      </c>
      <c r="BI30" s="51">
        <v>0</v>
      </c>
      <c r="BJ30" s="51">
        <v>2.2639225500000002</v>
      </c>
      <c r="BK30" s="51">
        <f t="shared" si="2"/>
        <v>52.614876733000003</v>
      </c>
    </row>
    <row r="31" spans="1:63">
      <c r="A31" s="58"/>
      <c r="B31" s="66" t="s">
        <v>117</v>
      </c>
      <c r="C31" s="6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5.3612550000000002E-2</v>
      </c>
      <c r="I31" s="51">
        <v>41.060168742999998</v>
      </c>
      <c r="J31" s="51">
        <v>0</v>
      </c>
      <c r="K31" s="51">
        <v>0</v>
      </c>
      <c r="L31" s="51">
        <v>1.2106336390000001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3.2282826000000001E-2</v>
      </c>
      <c r="S31" s="51">
        <v>1.152958065</v>
      </c>
      <c r="T31" s="51">
        <v>0</v>
      </c>
      <c r="U31" s="51">
        <v>0</v>
      </c>
      <c r="V31" s="51">
        <v>2.4096823559999998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4.6080540000000003E-3</v>
      </c>
      <c r="AC31" s="51">
        <v>3.4560406440000002</v>
      </c>
      <c r="AD31" s="51">
        <v>0</v>
      </c>
      <c r="AE31" s="51">
        <v>0</v>
      </c>
      <c r="AF31" s="51">
        <v>0.69120812899999995</v>
      </c>
      <c r="AG31" s="51">
        <v>0</v>
      </c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5.7600677400000002</v>
      </c>
      <c r="AN31" s="51">
        <v>0</v>
      </c>
      <c r="AO31" s="51">
        <v>0</v>
      </c>
      <c r="AP31" s="51">
        <v>0</v>
      </c>
      <c r="AQ31" s="51">
        <v>0</v>
      </c>
      <c r="AR31" s="51">
        <v>0</v>
      </c>
      <c r="AS31" s="51">
        <v>0</v>
      </c>
      <c r="AT31" s="51">
        <v>0</v>
      </c>
      <c r="AU31" s="51">
        <v>0</v>
      </c>
      <c r="AV31" s="51">
        <v>0.40433371499999998</v>
      </c>
      <c r="AW31" s="51">
        <v>1.4400169350000001</v>
      </c>
      <c r="AX31" s="51">
        <v>0</v>
      </c>
      <c r="AY31" s="51">
        <v>0</v>
      </c>
      <c r="AZ31" s="51">
        <v>7.597004031</v>
      </c>
      <c r="BA31" s="51">
        <v>0</v>
      </c>
      <c r="BB31" s="51">
        <v>0</v>
      </c>
      <c r="BC31" s="51">
        <v>0</v>
      </c>
      <c r="BD31" s="51">
        <v>0</v>
      </c>
      <c r="BE31" s="51">
        <v>0</v>
      </c>
      <c r="BF31" s="51">
        <v>9.9050124000000003E-2</v>
      </c>
      <c r="BG31" s="51">
        <v>5.7600677400000002</v>
      </c>
      <c r="BH31" s="51">
        <v>0</v>
      </c>
      <c r="BI31" s="51">
        <v>0</v>
      </c>
      <c r="BJ31" s="51">
        <v>0.247682913</v>
      </c>
      <c r="BK31" s="51">
        <f t="shared" si="2"/>
        <v>71.379418204000004</v>
      </c>
    </row>
    <row r="32" spans="1:63">
      <c r="A32" s="58"/>
      <c r="B32" s="66" t="s">
        <v>118</v>
      </c>
      <c r="C32" s="6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0.112372051</v>
      </c>
      <c r="I32" s="51">
        <v>0</v>
      </c>
      <c r="J32" s="51">
        <v>0</v>
      </c>
      <c r="K32" s="51">
        <v>0</v>
      </c>
      <c r="L32" s="51">
        <v>2.8456939270000001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7.3036082000000002E-2</v>
      </c>
      <c r="S32" s="51">
        <v>16.608380463</v>
      </c>
      <c r="T32" s="51">
        <v>0</v>
      </c>
      <c r="U32" s="51">
        <v>0</v>
      </c>
      <c r="V32" s="51">
        <v>1.793222136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0.110438305</v>
      </c>
      <c r="AC32" s="51">
        <v>2.6894302090000002</v>
      </c>
      <c r="AD32" s="51">
        <v>0</v>
      </c>
      <c r="AE32" s="51">
        <v>0</v>
      </c>
      <c r="AF32" s="51">
        <v>8.8822678540000002</v>
      </c>
      <c r="AG32" s="51">
        <v>0</v>
      </c>
      <c r="AH32" s="51">
        <v>0</v>
      </c>
      <c r="AI32" s="51">
        <v>0</v>
      </c>
      <c r="AJ32" s="51">
        <v>0</v>
      </c>
      <c r="AK32" s="51">
        <v>0</v>
      </c>
      <c r="AL32" s="51">
        <v>0.160221374</v>
      </c>
      <c r="AM32" s="51">
        <v>0.28610959699999999</v>
      </c>
      <c r="AN32" s="51">
        <v>0</v>
      </c>
      <c r="AO32" s="51">
        <v>0</v>
      </c>
      <c r="AP32" s="51">
        <v>0.171665758</v>
      </c>
      <c r="AQ32" s="51">
        <v>0</v>
      </c>
      <c r="AR32" s="51">
        <v>0</v>
      </c>
      <c r="AS32" s="51">
        <v>0</v>
      </c>
      <c r="AT32" s="51">
        <v>0</v>
      </c>
      <c r="AU32" s="51">
        <v>0</v>
      </c>
      <c r="AV32" s="51">
        <v>1.4114795419999999</v>
      </c>
      <c r="AW32" s="51">
        <v>7.3816275960000004</v>
      </c>
      <c r="AX32" s="51">
        <v>0</v>
      </c>
      <c r="AY32" s="51">
        <v>0</v>
      </c>
      <c r="AZ32" s="51">
        <v>35.958394925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51">
        <v>0.498814916</v>
      </c>
      <c r="BG32" s="51">
        <v>1.9711807000000001E-2</v>
      </c>
      <c r="BH32" s="51">
        <v>0</v>
      </c>
      <c r="BI32" s="51">
        <v>0</v>
      </c>
      <c r="BJ32" s="51">
        <v>2.3560118189999999</v>
      </c>
      <c r="BK32" s="51">
        <f t="shared" si="2"/>
        <v>81.358878361000009</v>
      </c>
    </row>
    <row r="33" spans="1:63">
      <c r="A33" s="58"/>
      <c r="B33" s="66" t="s">
        <v>119</v>
      </c>
      <c r="C33" s="6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7.9174833E-2</v>
      </c>
      <c r="I33" s="51">
        <v>5.7207274200000002</v>
      </c>
      <c r="J33" s="51">
        <v>0</v>
      </c>
      <c r="K33" s="51">
        <v>0</v>
      </c>
      <c r="L33" s="51">
        <v>6.1783856139999997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1.2585600000000001E-2</v>
      </c>
      <c r="S33" s="51">
        <v>0</v>
      </c>
      <c r="T33" s="51">
        <v>0</v>
      </c>
      <c r="U33" s="51">
        <v>0</v>
      </c>
      <c r="V33" s="51">
        <v>0.13729745800000001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1.1421442E-2</v>
      </c>
      <c r="AC33" s="51">
        <v>2.8553604999999999E-2</v>
      </c>
      <c r="AD33" s="51">
        <v>0</v>
      </c>
      <c r="AE33" s="51">
        <v>0</v>
      </c>
      <c r="AF33" s="51">
        <v>3.552068443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5.7107210000000002E-3</v>
      </c>
      <c r="AM33" s="51">
        <v>0</v>
      </c>
      <c r="AN33" s="51">
        <v>0</v>
      </c>
      <c r="AO33" s="51">
        <v>0</v>
      </c>
      <c r="AP33" s="51">
        <v>0</v>
      </c>
      <c r="AQ33" s="51">
        <v>0</v>
      </c>
      <c r="AR33" s="51">
        <v>0</v>
      </c>
      <c r="AS33" s="51">
        <v>0</v>
      </c>
      <c r="AT33" s="51">
        <v>0</v>
      </c>
      <c r="AU33" s="51">
        <v>0</v>
      </c>
      <c r="AV33" s="51">
        <v>0.15019196200000001</v>
      </c>
      <c r="AW33" s="51">
        <v>1.9416451299999999</v>
      </c>
      <c r="AX33" s="51">
        <v>0</v>
      </c>
      <c r="AY33" s="51">
        <v>0</v>
      </c>
      <c r="AZ33" s="51">
        <v>3.5891881290000001</v>
      </c>
      <c r="BA33" s="51">
        <v>0</v>
      </c>
      <c r="BB33" s="51">
        <v>0</v>
      </c>
      <c r="BC33" s="51">
        <v>0</v>
      </c>
      <c r="BD33" s="51">
        <v>0</v>
      </c>
      <c r="BE33" s="51">
        <v>0</v>
      </c>
      <c r="BF33" s="51">
        <v>0.17873414500000001</v>
      </c>
      <c r="BG33" s="51">
        <v>0</v>
      </c>
      <c r="BH33" s="51">
        <v>0</v>
      </c>
      <c r="BI33" s="51">
        <v>0</v>
      </c>
      <c r="BJ33" s="51">
        <v>4.8918264249999996</v>
      </c>
      <c r="BK33" s="51">
        <f t="shared" si="2"/>
        <v>26.477510926999997</v>
      </c>
    </row>
    <row r="34" spans="1:63">
      <c r="A34" s="58"/>
      <c r="B34" s="66" t="s">
        <v>120</v>
      </c>
      <c r="C34" s="6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7.5214990000000001E-3</v>
      </c>
      <c r="I34" s="51">
        <v>9.8060279559999994</v>
      </c>
      <c r="J34" s="51">
        <v>0</v>
      </c>
      <c r="K34" s="51">
        <v>0</v>
      </c>
      <c r="L34" s="51">
        <v>0.92024393199999999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0.103821749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2.9593510999999999E-2</v>
      </c>
      <c r="AC34" s="51">
        <v>0.85365895199999997</v>
      </c>
      <c r="AD34" s="51">
        <v>0</v>
      </c>
      <c r="AE34" s="51">
        <v>0</v>
      </c>
      <c r="AF34" s="51">
        <v>2.5427813979999998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51">
        <v>5.1219539999999997E-3</v>
      </c>
      <c r="AM34" s="51">
        <v>0</v>
      </c>
      <c r="AN34" s="51">
        <v>0</v>
      </c>
      <c r="AO34" s="51">
        <v>0</v>
      </c>
      <c r="AP34" s="51">
        <v>0.18211390999999999</v>
      </c>
      <c r="AQ34" s="51">
        <v>0</v>
      </c>
      <c r="AR34" s="51">
        <v>0</v>
      </c>
      <c r="AS34" s="51">
        <v>0</v>
      </c>
      <c r="AT34" s="51">
        <v>0</v>
      </c>
      <c r="AU34" s="51">
        <v>0</v>
      </c>
      <c r="AV34" s="51">
        <v>0.54991571400000006</v>
      </c>
      <c r="AW34" s="51">
        <v>1.7073179030000001</v>
      </c>
      <c r="AX34" s="51">
        <v>0</v>
      </c>
      <c r="AY34" s="51">
        <v>0</v>
      </c>
      <c r="AZ34" s="51">
        <v>2.776879723</v>
      </c>
      <c r="BA34" s="51">
        <v>0</v>
      </c>
      <c r="BB34" s="51">
        <v>0</v>
      </c>
      <c r="BC34" s="51">
        <v>0</v>
      </c>
      <c r="BD34" s="51">
        <v>0</v>
      </c>
      <c r="BE34" s="51">
        <v>0</v>
      </c>
      <c r="BF34" s="51">
        <v>0.15247487000000001</v>
      </c>
      <c r="BG34" s="51">
        <v>0.113821194</v>
      </c>
      <c r="BH34" s="51">
        <v>0</v>
      </c>
      <c r="BI34" s="51">
        <v>0</v>
      </c>
      <c r="BJ34" s="51">
        <v>0.28455298499999998</v>
      </c>
      <c r="BK34" s="51">
        <f t="shared" si="2"/>
        <v>20.03584725</v>
      </c>
    </row>
    <row r="35" spans="1:63">
      <c r="A35" s="58"/>
      <c r="B35" s="66" t="s">
        <v>121</v>
      </c>
      <c r="C35" s="6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0.257659902</v>
      </c>
      <c r="I35" s="51">
        <v>4.1900907969999999</v>
      </c>
      <c r="J35" s="51">
        <v>0</v>
      </c>
      <c r="K35" s="51">
        <v>0</v>
      </c>
      <c r="L35" s="51">
        <v>5.7503505700000002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7.3549870000000003E-2</v>
      </c>
      <c r="S35" s="51">
        <v>16.576200527000001</v>
      </c>
      <c r="T35" s="51">
        <v>0</v>
      </c>
      <c r="U35" s="51">
        <v>0</v>
      </c>
      <c r="V35" s="51">
        <v>0.50919140399999996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0.208506936</v>
      </c>
      <c r="AC35" s="51">
        <v>5.0713079380000003</v>
      </c>
      <c r="AD35" s="51">
        <v>0</v>
      </c>
      <c r="AE35" s="51">
        <v>0</v>
      </c>
      <c r="AF35" s="51">
        <v>8.5768629119999993</v>
      </c>
      <c r="AG35" s="51">
        <v>0</v>
      </c>
      <c r="AH35" s="51">
        <v>0</v>
      </c>
      <c r="AI35" s="51">
        <v>0</v>
      </c>
      <c r="AJ35" s="51">
        <v>0</v>
      </c>
      <c r="AK35" s="51">
        <v>0</v>
      </c>
      <c r="AL35" s="51">
        <v>0</v>
      </c>
      <c r="AM35" s="51">
        <v>0</v>
      </c>
      <c r="AN35" s="51">
        <v>0</v>
      </c>
      <c r="AO35" s="51">
        <v>0</v>
      </c>
      <c r="AP35" s="51">
        <v>1.0143580640000001</v>
      </c>
      <c r="AQ35" s="51">
        <v>0</v>
      </c>
      <c r="AR35" s="51">
        <v>0</v>
      </c>
      <c r="AS35" s="51">
        <v>0</v>
      </c>
      <c r="AT35" s="51">
        <v>0</v>
      </c>
      <c r="AU35" s="51">
        <v>0</v>
      </c>
      <c r="AV35" s="51">
        <v>1.249682374</v>
      </c>
      <c r="AW35" s="51">
        <v>21.009079923000002</v>
      </c>
      <c r="AX35" s="51">
        <v>0</v>
      </c>
      <c r="AY35" s="51">
        <v>0</v>
      </c>
      <c r="AZ35" s="51">
        <v>31.309343947999999</v>
      </c>
      <c r="BA35" s="51">
        <v>0</v>
      </c>
      <c r="BB35" s="51">
        <v>0</v>
      </c>
      <c r="BC35" s="51">
        <v>0</v>
      </c>
      <c r="BD35" s="51">
        <v>0</v>
      </c>
      <c r="BE35" s="51">
        <v>0</v>
      </c>
      <c r="BF35" s="51">
        <v>0.18762243000000001</v>
      </c>
      <c r="BG35" s="51">
        <v>0.56353225799999995</v>
      </c>
      <c r="BH35" s="51">
        <v>0</v>
      </c>
      <c r="BI35" s="51">
        <v>0</v>
      </c>
      <c r="BJ35" s="51">
        <v>2.0192803459999999</v>
      </c>
      <c r="BK35" s="51">
        <f t="shared" si="2"/>
        <v>98.566620198999999</v>
      </c>
    </row>
    <row r="36" spans="1:63">
      <c r="A36" s="58"/>
      <c r="B36" s="66" t="s">
        <v>122</v>
      </c>
      <c r="C36" s="6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5.5016346000000001E-2</v>
      </c>
      <c r="I36" s="51">
        <v>5.6520721820000004</v>
      </c>
      <c r="J36" s="51">
        <v>0</v>
      </c>
      <c r="K36" s="51">
        <v>0</v>
      </c>
      <c r="L36" s="51">
        <v>0.15831234399999999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5.0525220000000003E-3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5.6501940499999996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>
        <v>0</v>
      </c>
      <c r="AR36" s="51">
        <v>0</v>
      </c>
      <c r="AS36" s="51">
        <v>0</v>
      </c>
      <c r="AT36" s="51">
        <v>0</v>
      </c>
      <c r="AU36" s="51">
        <v>0</v>
      </c>
      <c r="AV36" s="51">
        <v>0.172577068</v>
      </c>
      <c r="AW36" s="51">
        <v>6.8836882749999999</v>
      </c>
      <c r="AX36" s="51">
        <v>0</v>
      </c>
      <c r="AY36" s="51">
        <v>0</v>
      </c>
      <c r="AZ36" s="51">
        <v>4.4073533630000004</v>
      </c>
      <c r="BA36" s="51">
        <v>0</v>
      </c>
      <c r="BB36" s="51">
        <v>0</v>
      </c>
      <c r="BC36" s="51">
        <v>0</v>
      </c>
      <c r="BD36" s="51">
        <v>0</v>
      </c>
      <c r="BE36" s="51">
        <v>0</v>
      </c>
      <c r="BF36" s="51">
        <v>4.2050939000000002E-2</v>
      </c>
      <c r="BG36" s="51">
        <v>0</v>
      </c>
      <c r="BH36" s="51">
        <v>0</v>
      </c>
      <c r="BI36" s="51">
        <v>0</v>
      </c>
      <c r="BJ36" s="51">
        <v>4.1092321000000001E-2</v>
      </c>
      <c r="BK36" s="51">
        <f t="shared" si="2"/>
        <v>23.067409410000003</v>
      </c>
    </row>
    <row r="37" spans="1:63">
      <c r="A37" s="58"/>
      <c r="B37" s="66" t="s">
        <v>123</v>
      </c>
      <c r="C37" s="6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0.26101041600000002</v>
      </c>
      <c r="I37" s="51">
        <v>14.644311912999999</v>
      </c>
      <c r="J37" s="51">
        <v>0</v>
      </c>
      <c r="K37" s="51">
        <v>0</v>
      </c>
      <c r="L37" s="51">
        <v>0.68724980300000005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0.16082893500000001</v>
      </c>
      <c r="S37" s="51">
        <v>0.224778387</v>
      </c>
      <c r="T37" s="51">
        <v>0</v>
      </c>
      <c r="U37" s="51">
        <v>0</v>
      </c>
      <c r="V37" s="51">
        <v>1.6858379E-2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2.3066795990000002</v>
      </c>
      <c r="AC37" s="51">
        <v>79.902887355999994</v>
      </c>
      <c r="AD37" s="51">
        <v>0</v>
      </c>
      <c r="AE37" s="51">
        <v>0</v>
      </c>
      <c r="AF37" s="51">
        <v>242.31881256899999</v>
      </c>
      <c r="AG37" s="51">
        <v>0</v>
      </c>
      <c r="AH37" s="51">
        <v>0</v>
      </c>
      <c r="AI37" s="51">
        <v>0</v>
      </c>
      <c r="AJ37" s="51">
        <v>0</v>
      </c>
      <c r="AK37" s="51">
        <v>0</v>
      </c>
      <c r="AL37" s="51">
        <v>0.41232741499999997</v>
      </c>
      <c r="AM37" s="51">
        <v>18.232164519000001</v>
      </c>
      <c r="AN37" s="51">
        <v>0</v>
      </c>
      <c r="AO37" s="51">
        <v>0</v>
      </c>
      <c r="AP37" s="51">
        <v>19.778358659999999</v>
      </c>
      <c r="AQ37" s="51">
        <v>0</v>
      </c>
      <c r="AR37" s="51">
        <v>0</v>
      </c>
      <c r="AS37" s="51">
        <v>0</v>
      </c>
      <c r="AT37" s="51">
        <v>0</v>
      </c>
      <c r="AU37" s="51">
        <v>0</v>
      </c>
      <c r="AV37" s="51">
        <v>2.0939186539999999</v>
      </c>
      <c r="AW37" s="51">
        <v>5.4103561119999997</v>
      </c>
      <c r="AX37" s="51">
        <v>0</v>
      </c>
      <c r="AY37" s="51">
        <v>0</v>
      </c>
      <c r="AZ37" s="51">
        <v>30.137841827999999</v>
      </c>
      <c r="BA37" s="51">
        <v>0</v>
      </c>
      <c r="BB37" s="51">
        <v>0</v>
      </c>
      <c r="BC37" s="51">
        <v>0</v>
      </c>
      <c r="BD37" s="51">
        <v>0</v>
      </c>
      <c r="BE37" s="51">
        <v>0</v>
      </c>
      <c r="BF37" s="51">
        <v>1.3077499669999999</v>
      </c>
      <c r="BG37" s="51">
        <v>0.93771107600000003</v>
      </c>
      <c r="BH37" s="51">
        <v>0</v>
      </c>
      <c r="BI37" s="51">
        <v>0</v>
      </c>
      <c r="BJ37" s="51">
        <v>3.2745506029999998</v>
      </c>
      <c r="BK37" s="51">
        <f t="shared" si="2"/>
        <v>422.10839619099994</v>
      </c>
    </row>
    <row r="38" spans="1:63">
      <c r="A38" s="58"/>
      <c r="B38" s="66" t="s">
        <v>124</v>
      </c>
      <c r="C38" s="6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5.7300831000000003E-2</v>
      </c>
      <c r="I38" s="51">
        <v>3.2046323409999999</v>
      </c>
      <c r="J38" s="51">
        <v>0</v>
      </c>
      <c r="K38" s="51">
        <v>0</v>
      </c>
      <c r="L38" s="51">
        <v>0.69720537900000001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2.4019724550000001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0.75430287100000004</v>
      </c>
      <c r="AD38" s="51">
        <v>0</v>
      </c>
      <c r="AE38" s="51">
        <v>0</v>
      </c>
      <c r="AF38" s="51">
        <v>0.73006623900000001</v>
      </c>
      <c r="AG38" s="51">
        <v>0</v>
      </c>
      <c r="AH38" s="51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v>0</v>
      </c>
      <c r="AV38" s="51">
        <v>0.17483644200000001</v>
      </c>
      <c r="AW38" s="51">
        <v>0</v>
      </c>
      <c r="AX38" s="51">
        <v>0</v>
      </c>
      <c r="AY38" s="51">
        <v>0</v>
      </c>
      <c r="AZ38" s="51">
        <v>6.00976321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2.0406777000000001E-2</v>
      </c>
      <c r="BG38" s="51">
        <v>0</v>
      </c>
      <c r="BH38" s="51">
        <v>0</v>
      </c>
      <c r="BI38" s="51">
        <v>0</v>
      </c>
      <c r="BJ38" s="51">
        <v>0.220613807</v>
      </c>
      <c r="BK38" s="51">
        <f t="shared" si="2"/>
        <v>14.271100351999999</v>
      </c>
    </row>
    <row r="39" spans="1:63">
      <c r="A39" s="58"/>
      <c r="B39" s="66" t="s">
        <v>125</v>
      </c>
      <c r="C39" s="6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4.0914491999999997E-2</v>
      </c>
      <c r="I39" s="51">
        <v>0.54992596800000004</v>
      </c>
      <c r="J39" s="51">
        <v>0</v>
      </c>
      <c r="K39" s="51">
        <v>0</v>
      </c>
      <c r="L39" s="51">
        <v>5.4992596999999997E-2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0.109968</v>
      </c>
      <c r="AD39" s="51">
        <v>0</v>
      </c>
      <c r="AE39" s="51">
        <v>0</v>
      </c>
      <c r="AF39" s="51">
        <v>0.16495199999999999</v>
      </c>
      <c r="AG39" s="51">
        <v>0</v>
      </c>
      <c r="AH39" s="51">
        <v>0</v>
      </c>
      <c r="AI39" s="51">
        <v>0</v>
      </c>
      <c r="AJ39" s="51">
        <v>0</v>
      </c>
      <c r="AK39" s="51">
        <v>0</v>
      </c>
      <c r="AL39" s="51">
        <v>2.1993599999999999E-2</v>
      </c>
      <c r="AM39" s="51">
        <v>0</v>
      </c>
      <c r="AN39" s="51">
        <v>0</v>
      </c>
      <c r="AO39" s="51">
        <v>0</v>
      </c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v>0</v>
      </c>
      <c r="AV39" s="51">
        <v>0.21550207499999999</v>
      </c>
      <c r="AW39" s="51">
        <v>1.124387611</v>
      </c>
      <c r="AX39" s="51">
        <v>0</v>
      </c>
      <c r="AY39" s="51">
        <v>0</v>
      </c>
      <c r="AZ39" s="51">
        <v>3.1309473140000001</v>
      </c>
      <c r="BA39" s="51">
        <v>0</v>
      </c>
      <c r="BB39" s="51">
        <v>0</v>
      </c>
      <c r="BC39" s="51">
        <v>0</v>
      </c>
      <c r="BD39" s="51">
        <v>0</v>
      </c>
      <c r="BE39" s="51">
        <v>0</v>
      </c>
      <c r="BF39" s="51">
        <v>1.2002463999999999E-2</v>
      </c>
      <c r="BG39" s="51">
        <v>0</v>
      </c>
      <c r="BH39" s="51">
        <v>0</v>
      </c>
      <c r="BI39" s="51">
        <v>0</v>
      </c>
      <c r="BJ39" s="51">
        <v>0</v>
      </c>
      <c r="BK39" s="51">
        <f t="shared" si="2"/>
        <v>5.4255861210000003</v>
      </c>
    </row>
    <row r="40" spans="1:63">
      <c r="A40" s="58"/>
      <c r="B40" s="66" t="s">
        <v>126</v>
      </c>
      <c r="C40" s="6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0.113904871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1.7745084950000001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v>0</v>
      </c>
      <c r="AN40" s="51">
        <v>0</v>
      </c>
      <c r="AO40" s="51">
        <v>0</v>
      </c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v>0</v>
      </c>
      <c r="AV40" s="51">
        <v>0.83398575799999997</v>
      </c>
      <c r="AW40" s="51">
        <v>128.230642671</v>
      </c>
      <c r="AX40" s="51">
        <v>0</v>
      </c>
      <c r="AY40" s="51">
        <v>0</v>
      </c>
      <c r="AZ40" s="51">
        <v>279.413009848</v>
      </c>
      <c r="BA40" s="51">
        <v>0</v>
      </c>
      <c r="BB40" s="51">
        <v>0</v>
      </c>
      <c r="BC40" s="51">
        <v>0</v>
      </c>
      <c r="BD40" s="51">
        <v>0</v>
      </c>
      <c r="BE40" s="51">
        <v>0</v>
      </c>
      <c r="BF40" s="51">
        <v>0.28401742899999999</v>
      </c>
      <c r="BG40" s="51">
        <v>8.6086967699999999</v>
      </c>
      <c r="BH40" s="51">
        <v>0</v>
      </c>
      <c r="BI40" s="51">
        <v>0</v>
      </c>
      <c r="BJ40" s="51">
        <v>6.6494684470000003</v>
      </c>
      <c r="BK40" s="51">
        <f t="shared" si="2"/>
        <v>425.90823428900001</v>
      </c>
    </row>
    <row r="41" spans="1:63">
      <c r="A41" s="58"/>
      <c r="B41" s="66" t="s">
        <v>127</v>
      </c>
      <c r="C41" s="6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0.182978469</v>
      </c>
      <c r="I41" s="51">
        <v>63.200316641999997</v>
      </c>
      <c r="J41" s="51">
        <v>0</v>
      </c>
      <c r="K41" s="51">
        <v>0</v>
      </c>
      <c r="L41" s="51">
        <v>2.9232443209999999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0.118401144</v>
      </c>
      <c r="S41" s="51">
        <v>32.971635480000003</v>
      </c>
      <c r="T41" s="51">
        <v>0</v>
      </c>
      <c r="U41" s="51">
        <v>0</v>
      </c>
      <c r="V41" s="51">
        <v>0.43412653400000001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0.12532752599999999</v>
      </c>
      <c r="AC41" s="51">
        <v>0.32836906399999999</v>
      </c>
      <c r="AD41" s="51">
        <v>0</v>
      </c>
      <c r="AE41" s="51">
        <v>0</v>
      </c>
      <c r="AF41" s="51">
        <v>5.8918999339999996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51">
        <v>6.8957502000000004E-2</v>
      </c>
      <c r="AM41" s="51">
        <v>0</v>
      </c>
      <c r="AN41" s="51">
        <v>0</v>
      </c>
      <c r="AO41" s="51">
        <v>0</v>
      </c>
      <c r="AP41" s="51">
        <v>1.9280704070000001</v>
      </c>
      <c r="AQ41" s="51">
        <v>0</v>
      </c>
      <c r="AR41" s="51">
        <v>0</v>
      </c>
      <c r="AS41" s="51">
        <v>0</v>
      </c>
      <c r="AT41" s="51">
        <v>0</v>
      </c>
      <c r="AU41" s="51">
        <v>0</v>
      </c>
      <c r="AV41" s="51">
        <v>2.6696066690000002</v>
      </c>
      <c r="AW41" s="51">
        <v>1.6501629099999999</v>
      </c>
      <c r="AX41" s="51">
        <v>2.189127096</v>
      </c>
      <c r="AY41" s="51">
        <v>0</v>
      </c>
      <c r="AZ41" s="51">
        <v>24.673104243000001</v>
      </c>
      <c r="BA41" s="51">
        <v>0</v>
      </c>
      <c r="BB41" s="51">
        <v>0</v>
      </c>
      <c r="BC41" s="51">
        <v>0</v>
      </c>
      <c r="BD41" s="51">
        <v>0</v>
      </c>
      <c r="BE41" s="51">
        <v>0</v>
      </c>
      <c r="BF41" s="51">
        <v>1.0387200169999999</v>
      </c>
      <c r="BG41" s="51">
        <v>1.351785982</v>
      </c>
      <c r="BH41" s="51">
        <v>0</v>
      </c>
      <c r="BI41" s="51">
        <v>0</v>
      </c>
      <c r="BJ41" s="51">
        <v>5.5355427989999999</v>
      </c>
      <c r="BK41" s="51">
        <f t="shared" si="2"/>
        <v>147.28137673900005</v>
      </c>
    </row>
    <row r="42" spans="1:63">
      <c r="A42" s="58"/>
      <c r="B42" s="66" t="s">
        <v>128</v>
      </c>
      <c r="C42" s="6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5.8214855000000003E-2</v>
      </c>
      <c r="I42" s="51">
        <v>50.336152923999997</v>
      </c>
      <c r="J42" s="51">
        <v>0</v>
      </c>
      <c r="K42" s="51">
        <v>0</v>
      </c>
      <c r="L42" s="51">
        <v>13.893446803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1.0942642000000001E-2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5.8371348000000003E-2</v>
      </c>
      <c r="AC42" s="51">
        <v>1.6365798389999999</v>
      </c>
      <c r="AD42" s="51">
        <v>0</v>
      </c>
      <c r="AE42" s="51">
        <v>0</v>
      </c>
      <c r="AF42" s="51">
        <v>0.16672493399999999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51">
        <v>1.3638165000000001E-2</v>
      </c>
      <c r="AM42" s="51">
        <v>0.109105323</v>
      </c>
      <c r="AN42" s="51">
        <v>0</v>
      </c>
      <c r="AO42" s="51">
        <v>0</v>
      </c>
      <c r="AP42" s="51">
        <v>0</v>
      </c>
      <c r="AQ42" s="51">
        <v>0</v>
      </c>
      <c r="AR42" s="51">
        <v>0</v>
      </c>
      <c r="AS42" s="51">
        <v>0</v>
      </c>
      <c r="AT42" s="51">
        <v>0</v>
      </c>
      <c r="AU42" s="51">
        <v>0</v>
      </c>
      <c r="AV42" s="51">
        <v>0.79531561100000003</v>
      </c>
      <c r="AW42" s="51">
        <v>1.408056558</v>
      </c>
      <c r="AX42" s="51">
        <v>0</v>
      </c>
      <c r="AY42" s="51">
        <v>0</v>
      </c>
      <c r="AZ42" s="51">
        <v>10.457020713</v>
      </c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9.5941764999999998E-2</v>
      </c>
      <c r="BG42" s="51">
        <v>0</v>
      </c>
      <c r="BH42" s="51">
        <v>0</v>
      </c>
      <c r="BI42" s="51">
        <v>0</v>
      </c>
      <c r="BJ42" s="51">
        <v>0.26356245499999997</v>
      </c>
      <c r="BK42" s="51">
        <f t="shared" si="2"/>
        <v>79.303073935000015</v>
      </c>
    </row>
    <row r="43" spans="1:63">
      <c r="A43" s="58"/>
      <c r="B43" s="66" t="s">
        <v>129</v>
      </c>
      <c r="C43" s="6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0.12526295800000001</v>
      </c>
      <c r="I43" s="51">
        <v>2.8093138190000002</v>
      </c>
      <c r="J43" s="51">
        <v>0</v>
      </c>
      <c r="K43" s="51">
        <v>0</v>
      </c>
      <c r="L43" s="51">
        <v>0.21995251599999999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9.1522243000000003E-2</v>
      </c>
      <c r="S43" s="51">
        <v>0.27494064499999998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9.0933765999999999E-2</v>
      </c>
      <c r="AC43" s="51">
        <v>0.84739690499999998</v>
      </c>
      <c r="AD43" s="51">
        <v>0</v>
      </c>
      <c r="AE43" s="51">
        <v>0</v>
      </c>
      <c r="AF43" s="51">
        <v>0.32883077399999999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51">
        <v>1.0961026E-2</v>
      </c>
      <c r="AM43" s="51">
        <v>0</v>
      </c>
      <c r="AN43" s="51">
        <v>0</v>
      </c>
      <c r="AO43" s="51">
        <v>0</v>
      </c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v>0</v>
      </c>
      <c r="AV43" s="51">
        <v>1.0239253230000001</v>
      </c>
      <c r="AW43" s="51">
        <v>14.370268743</v>
      </c>
      <c r="AX43" s="51">
        <v>0</v>
      </c>
      <c r="AY43" s="51">
        <v>0</v>
      </c>
      <c r="AZ43" s="51">
        <v>56.944496587000003</v>
      </c>
      <c r="BA43" s="51">
        <v>0</v>
      </c>
      <c r="BB43" s="51">
        <v>0</v>
      </c>
      <c r="BC43" s="51">
        <v>0</v>
      </c>
      <c r="BD43" s="51">
        <v>0</v>
      </c>
      <c r="BE43" s="51">
        <v>0</v>
      </c>
      <c r="BF43" s="51">
        <v>0.31751461199999997</v>
      </c>
      <c r="BG43" s="51">
        <v>2.6306461950000002</v>
      </c>
      <c r="BH43" s="51">
        <v>0</v>
      </c>
      <c r="BI43" s="51">
        <v>0</v>
      </c>
      <c r="BJ43" s="51">
        <v>0.219220516</v>
      </c>
      <c r="BK43" s="51">
        <f t="shared" si="2"/>
        <v>80.305186627999987</v>
      </c>
    </row>
    <row r="44" spans="1:63">
      <c r="A44" s="58"/>
      <c r="B44" s="66" t="s">
        <v>130</v>
      </c>
      <c r="C44" s="6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8.4471387999999994E-2</v>
      </c>
      <c r="I44" s="51">
        <v>324.28599286799999</v>
      </c>
      <c r="J44" s="51">
        <v>0</v>
      </c>
      <c r="K44" s="51">
        <v>0</v>
      </c>
      <c r="L44" s="51">
        <v>1.984534628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8.0077176E-2</v>
      </c>
      <c r="S44" s="51">
        <v>5.4518774199999998</v>
      </c>
      <c r="T44" s="51">
        <v>0</v>
      </c>
      <c r="U44" s="51">
        <v>0</v>
      </c>
      <c r="V44" s="51">
        <v>4.601919917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9.3054448999999997E-2</v>
      </c>
      <c r="AC44" s="51">
        <v>3.2650683869999999</v>
      </c>
      <c r="AD44" s="51">
        <v>0</v>
      </c>
      <c r="AE44" s="51">
        <v>0</v>
      </c>
      <c r="AF44" s="51">
        <v>1.2753955720000001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51">
        <v>8.1626709000000006E-2</v>
      </c>
      <c r="AM44" s="51">
        <v>0</v>
      </c>
      <c r="AN44" s="51">
        <v>0</v>
      </c>
      <c r="AO44" s="51">
        <v>0</v>
      </c>
      <c r="AP44" s="51">
        <v>1.9046232E-2</v>
      </c>
      <c r="AQ44" s="51">
        <v>0</v>
      </c>
      <c r="AR44" s="51">
        <v>0</v>
      </c>
      <c r="AS44" s="51">
        <v>0</v>
      </c>
      <c r="AT44" s="51">
        <v>0</v>
      </c>
      <c r="AU44" s="51">
        <v>0</v>
      </c>
      <c r="AV44" s="51">
        <v>0.57854071600000001</v>
      </c>
      <c r="AW44" s="51">
        <v>42.582134893999999</v>
      </c>
      <c r="AX44" s="51">
        <v>0</v>
      </c>
      <c r="AY44" s="51">
        <v>0</v>
      </c>
      <c r="AZ44" s="51">
        <v>5.6709786500000003</v>
      </c>
      <c r="BA44" s="51">
        <v>0</v>
      </c>
      <c r="BB44" s="51">
        <v>0</v>
      </c>
      <c r="BC44" s="51">
        <v>0</v>
      </c>
      <c r="BD44" s="51">
        <v>0</v>
      </c>
      <c r="BE44" s="51">
        <v>0</v>
      </c>
      <c r="BF44" s="51">
        <v>0.33172115299999999</v>
      </c>
      <c r="BG44" s="51">
        <v>0</v>
      </c>
      <c r="BH44" s="51">
        <v>0</v>
      </c>
      <c r="BI44" s="51">
        <v>0</v>
      </c>
      <c r="BJ44" s="51">
        <v>1.589304687</v>
      </c>
      <c r="BK44" s="51">
        <f t="shared" si="2"/>
        <v>391.97574484599988</v>
      </c>
    </row>
    <row r="45" spans="1:63">
      <c r="A45" s="58"/>
      <c r="B45" s="66" t="s">
        <v>131</v>
      </c>
      <c r="C45" s="6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0.11466040199999999</v>
      </c>
      <c r="I45" s="51">
        <v>122.17068382399999</v>
      </c>
      <c r="J45" s="51">
        <v>0</v>
      </c>
      <c r="K45" s="51">
        <v>0</v>
      </c>
      <c r="L45" s="51">
        <v>6.4903176000000007E-2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0.105505293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4.8887945000000002E-2</v>
      </c>
      <c r="AC45" s="51">
        <v>0.54440919399999999</v>
      </c>
      <c r="AD45" s="51">
        <v>0</v>
      </c>
      <c r="AE45" s="51">
        <v>0</v>
      </c>
      <c r="AF45" s="51">
        <v>7.1862014000000002E-2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51">
        <v>0</v>
      </c>
      <c r="AM45" s="51">
        <v>0</v>
      </c>
      <c r="AN45" s="51">
        <v>0</v>
      </c>
      <c r="AO45" s="51">
        <v>0</v>
      </c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0.22556395600000001</v>
      </c>
      <c r="AW45" s="51">
        <v>39.959634803</v>
      </c>
      <c r="AX45" s="51">
        <v>0</v>
      </c>
      <c r="AY45" s="51">
        <v>0</v>
      </c>
      <c r="AZ45" s="51">
        <v>7.3465037300000002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0.107940011</v>
      </c>
      <c r="BG45" s="51">
        <v>5.4440918999999997E-2</v>
      </c>
      <c r="BH45" s="51">
        <v>0</v>
      </c>
      <c r="BI45" s="51">
        <v>0</v>
      </c>
      <c r="BJ45" s="51">
        <v>1.905432177</v>
      </c>
      <c r="BK45" s="51">
        <f t="shared" si="2"/>
        <v>172.72042744399999</v>
      </c>
    </row>
    <row r="46" spans="1:63">
      <c r="A46" s="58"/>
      <c r="B46" s="66" t="s">
        <v>132</v>
      </c>
      <c r="C46" s="61">
        <v>0</v>
      </c>
      <c r="D46" s="51">
        <v>10.895554840000001</v>
      </c>
      <c r="E46" s="51">
        <v>0</v>
      </c>
      <c r="F46" s="51">
        <v>0</v>
      </c>
      <c r="G46" s="51">
        <v>0</v>
      </c>
      <c r="H46" s="51">
        <v>6.2097036000000001E-2</v>
      </c>
      <c r="I46" s="51">
        <v>81.880094623000005</v>
      </c>
      <c r="J46" s="51">
        <v>0</v>
      </c>
      <c r="K46" s="51">
        <v>0</v>
      </c>
      <c r="L46" s="51">
        <v>1.832891638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3.3390494E-2</v>
      </c>
      <c r="S46" s="51">
        <v>1.0895554839999999</v>
      </c>
      <c r="T46" s="51">
        <v>0</v>
      </c>
      <c r="U46" s="51">
        <v>0</v>
      </c>
      <c r="V46" s="51">
        <v>1.0895554839999999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6.8695120999999998E-2</v>
      </c>
      <c r="AC46" s="51">
        <v>0.32627545200000002</v>
      </c>
      <c r="AD46" s="51">
        <v>0</v>
      </c>
      <c r="AE46" s="51">
        <v>0</v>
      </c>
      <c r="AF46" s="51">
        <v>0.38867454400000001</v>
      </c>
      <c r="AG46" s="51">
        <v>0</v>
      </c>
      <c r="AH46" s="51">
        <v>0</v>
      </c>
      <c r="AI46" s="51">
        <v>0</v>
      </c>
      <c r="AJ46" s="51">
        <v>0</v>
      </c>
      <c r="AK46" s="51">
        <v>0</v>
      </c>
      <c r="AL46" s="51">
        <v>2.1751696000000001E-2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>
        <v>0</v>
      </c>
      <c r="AT46" s="51">
        <v>0</v>
      </c>
      <c r="AU46" s="51">
        <v>0</v>
      </c>
      <c r="AV46" s="51">
        <v>0.25904095599999999</v>
      </c>
      <c r="AW46" s="51">
        <v>13.051018067999999</v>
      </c>
      <c r="AX46" s="51">
        <v>0</v>
      </c>
      <c r="AY46" s="51">
        <v>0</v>
      </c>
      <c r="AZ46" s="51">
        <v>2.0990278629999999</v>
      </c>
      <c r="BA46" s="51">
        <v>0</v>
      </c>
      <c r="BB46" s="51">
        <v>0</v>
      </c>
      <c r="BC46" s="51">
        <v>0</v>
      </c>
      <c r="BD46" s="51">
        <v>0</v>
      </c>
      <c r="BE46" s="51">
        <v>0</v>
      </c>
      <c r="BF46" s="51">
        <v>5.9251621999999997E-2</v>
      </c>
      <c r="BG46" s="51">
        <v>2.153418E-2</v>
      </c>
      <c r="BH46" s="51">
        <v>0</v>
      </c>
      <c r="BI46" s="51">
        <v>0</v>
      </c>
      <c r="BJ46" s="51">
        <v>0.55465739199999997</v>
      </c>
      <c r="BK46" s="51">
        <f t="shared" si="2"/>
        <v>113.73306649300004</v>
      </c>
    </row>
    <row r="47" spans="1:63">
      <c r="A47" s="58"/>
      <c r="B47" s="66" t="s">
        <v>133</v>
      </c>
      <c r="C47" s="6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9.2500570000000004E-2</v>
      </c>
      <c r="I47" s="51">
        <v>95.644988944999994</v>
      </c>
      <c r="J47" s="51">
        <v>0</v>
      </c>
      <c r="K47" s="51">
        <v>0</v>
      </c>
      <c r="L47" s="51">
        <v>0.751219258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3.5052470000000002E-2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3.2662250000000002E-3</v>
      </c>
      <c r="AC47" s="51">
        <v>7.6963558340000002</v>
      </c>
      <c r="AD47" s="51">
        <v>0</v>
      </c>
      <c r="AE47" s="51">
        <v>0</v>
      </c>
      <c r="AF47" s="51">
        <v>7.8607144460000002</v>
      </c>
      <c r="AG47" s="51">
        <v>0</v>
      </c>
      <c r="AH47" s="51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v>0</v>
      </c>
      <c r="AN47" s="51">
        <v>0</v>
      </c>
      <c r="AO47" s="51">
        <v>0</v>
      </c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v>0</v>
      </c>
      <c r="AV47" s="51">
        <v>0.69077715799999995</v>
      </c>
      <c r="AW47" s="51">
        <v>11.921720662</v>
      </c>
      <c r="AX47" s="51">
        <v>0</v>
      </c>
      <c r="AY47" s="51">
        <v>0</v>
      </c>
      <c r="AZ47" s="51">
        <v>7.5212546099999997</v>
      </c>
      <c r="BA47" s="51">
        <v>0</v>
      </c>
      <c r="BB47" s="51">
        <v>0</v>
      </c>
      <c r="BC47" s="51">
        <v>0</v>
      </c>
      <c r="BD47" s="51">
        <v>0</v>
      </c>
      <c r="BE47" s="51">
        <v>0</v>
      </c>
      <c r="BF47" s="51">
        <v>0.111934613</v>
      </c>
      <c r="BG47" s="51">
        <v>1.436261403</v>
      </c>
      <c r="BH47" s="51">
        <v>0</v>
      </c>
      <c r="BI47" s="51">
        <v>0</v>
      </c>
      <c r="BJ47" s="51">
        <v>0.64234666399999996</v>
      </c>
      <c r="BK47" s="51">
        <f t="shared" si="2"/>
        <v>134.40839285799998</v>
      </c>
    </row>
    <row r="48" spans="1:63">
      <c r="A48" s="58"/>
      <c r="B48" s="66" t="s">
        <v>134</v>
      </c>
      <c r="C48" s="6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3.0487742000000002E-2</v>
      </c>
      <c r="I48" s="51">
        <v>0.13303741899999999</v>
      </c>
      <c r="J48" s="51">
        <v>0</v>
      </c>
      <c r="K48" s="51">
        <v>0</v>
      </c>
      <c r="L48" s="51">
        <v>1.6744034169999999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9.1793589999999994E-2</v>
      </c>
      <c r="S48" s="51">
        <v>0</v>
      </c>
      <c r="T48" s="51">
        <v>0</v>
      </c>
      <c r="U48" s="51">
        <v>0</v>
      </c>
      <c r="V48" s="51">
        <v>4.4345806000000002E-2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0.33853197000000002</v>
      </c>
      <c r="AC48" s="51">
        <v>0</v>
      </c>
      <c r="AD48" s="51">
        <v>0</v>
      </c>
      <c r="AE48" s="51">
        <v>0</v>
      </c>
      <c r="AF48" s="51">
        <v>2.2765789789999999</v>
      </c>
      <c r="AG48" s="51">
        <v>0</v>
      </c>
      <c r="AH48" s="51">
        <v>0</v>
      </c>
      <c r="AI48" s="51">
        <v>0</v>
      </c>
      <c r="AJ48" s="51">
        <v>0</v>
      </c>
      <c r="AK48" s="51">
        <v>0</v>
      </c>
      <c r="AL48" s="51">
        <v>7.71897E-2</v>
      </c>
      <c r="AM48" s="51">
        <v>22.054200000000002</v>
      </c>
      <c r="AN48" s="51">
        <v>0</v>
      </c>
      <c r="AO48" s="51">
        <v>0</v>
      </c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v>0</v>
      </c>
      <c r="AV48" s="51">
        <v>2.4846813079999999</v>
      </c>
      <c r="AW48" s="51">
        <v>15.631344307000001</v>
      </c>
      <c r="AX48" s="51">
        <v>0</v>
      </c>
      <c r="AY48" s="51">
        <v>0</v>
      </c>
      <c r="AZ48" s="51">
        <v>40.060747462000002</v>
      </c>
      <c r="BA48" s="51">
        <v>0</v>
      </c>
      <c r="BB48" s="51">
        <v>0</v>
      </c>
      <c r="BC48" s="51">
        <v>0</v>
      </c>
      <c r="BD48" s="51">
        <v>0</v>
      </c>
      <c r="BE48" s="51">
        <v>0</v>
      </c>
      <c r="BF48" s="51">
        <v>0.99812898400000005</v>
      </c>
      <c r="BG48" s="51">
        <v>0.421786575</v>
      </c>
      <c r="BH48" s="51">
        <v>0</v>
      </c>
      <c r="BI48" s="51">
        <v>0</v>
      </c>
      <c r="BJ48" s="51">
        <v>2.0270875340000001</v>
      </c>
      <c r="BK48" s="51">
        <f t="shared" si="2"/>
        <v>88.344344793000005</v>
      </c>
    </row>
    <row r="49" spans="1:63">
      <c r="A49" s="58"/>
      <c r="B49" s="66" t="s">
        <v>135</v>
      </c>
      <c r="C49" s="6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0.18723098399999999</v>
      </c>
      <c r="I49" s="51">
        <v>181.07708671500001</v>
      </c>
      <c r="J49" s="51">
        <v>0</v>
      </c>
      <c r="K49" s="51">
        <v>0</v>
      </c>
      <c r="L49" s="51">
        <v>1.547525628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5.8816016999999998E-2</v>
      </c>
      <c r="S49" s="51">
        <v>59.90520162</v>
      </c>
      <c r="T49" s="51">
        <v>0</v>
      </c>
      <c r="U49" s="51">
        <v>0</v>
      </c>
      <c r="V49" s="51">
        <v>7.6242984E-2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7.8102440999999995E-2</v>
      </c>
      <c r="AC49" s="51">
        <v>3.3085061929999999</v>
      </c>
      <c r="AD49" s="51">
        <v>0</v>
      </c>
      <c r="AE49" s="51">
        <v>0</v>
      </c>
      <c r="AF49" s="51">
        <v>3.862936983</v>
      </c>
      <c r="AG49" s="51">
        <v>0</v>
      </c>
      <c r="AH49" s="51">
        <v>0</v>
      </c>
      <c r="AI49" s="51">
        <v>0</v>
      </c>
      <c r="AJ49" s="51">
        <v>0</v>
      </c>
      <c r="AK49" s="51">
        <v>0</v>
      </c>
      <c r="AL49" s="51">
        <v>0</v>
      </c>
      <c r="AM49" s="51">
        <v>5.7897773999999999E-2</v>
      </c>
      <c r="AN49" s="51">
        <v>0</v>
      </c>
      <c r="AO49" s="51">
        <v>0</v>
      </c>
      <c r="AP49" s="51">
        <v>0</v>
      </c>
      <c r="AQ49" s="51">
        <v>0</v>
      </c>
      <c r="AR49" s="51">
        <v>0</v>
      </c>
      <c r="AS49" s="51">
        <v>0</v>
      </c>
      <c r="AT49" s="51">
        <v>0</v>
      </c>
      <c r="AU49" s="51">
        <v>0</v>
      </c>
      <c r="AV49" s="51">
        <v>1.158978397</v>
      </c>
      <c r="AW49" s="51">
        <v>10.166901769000001</v>
      </c>
      <c r="AX49" s="51">
        <v>0</v>
      </c>
      <c r="AY49" s="51">
        <v>0</v>
      </c>
      <c r="AZ49" s="51">
        <v>17.881328304</v>
      </c>
      <c r="BA49" s="51">
        <v>0</v>
      </c>
      <c r="BB49" s="51">
        <v>0</v>
      </c>
      <c r="BC49" s="51">
        <v>0</v>
      </c>
      <c r="BD49" s="51">
        <v>0</v>
      </c>
      <c r="BE49" s="51">
        <v>0</v>
      </c>
      <c r="BF49" s="51">
        <v>0.527177377</v>
      </c>
      <c r="BG49" s="51">
        <v>1.1064512520000001</v>
      </c>
      <c r="BH49" s="51">
        <v>0</v>
      </c>
      <c r="BI49" s="51">
        <v>0</v>
      </c>
      <c r="BJ49" s="51">
        <v>0.60223056799999997</v>
      </c>
      <c r="BK49" s="51">
        <f t="shared" si="2"/>
        <v>281.60261500600001</v>
      </c>
    </row>
    <row r="50" spans="1:63">
      <c r="A50" s="58"/>
      <c r="B50" s="66" t="s">
        <v>136</v>
      </c>
      <c r="C50" s="61">
        <v>0</v>
      </c>
      <c r="D50" s="51">
        <v>21.727058060000001</v>
      </c>
      <c r="E50" s="51">
        <v>0</v>
      </c>
      <c r="F50" s="51">
        <v>0</v>
      </c>
      <c r="G50" s="51">
        <v>0</v>
      </c>
      <c r="H50" s="51">
        <v>8.3649174000000007E-2</v>
      </c>
      <c r="I50" s="51">
        <v>183.847104121</v>
      </c>
      <c r="J50" s="51">
        <v>0</v>
      </c>
      <c r="K50" s="51">
        <v>0</v>
      </c>
      <c r="L50" s="51">
        <v>0.43454116100000001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0.14437630100000001</v>
      </c>
      <c r="S50" s="51">
        <v>59.749409665000002</v>
      </c>
      <c r="T50" s="51">
        <v>0</v>
      </c>
      <c r="U50" s="51">
        <v>0</v>
      </c>
      <c r="V50" s="51">
        <v>2.1727058E-2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0.152029147</v>
      </c>
      <c r="AC50" s="51">
        <v>1.0539451820000001</v>
      </c>
      <c r="AD50" s="51">
        <v>0</v>
      </c>
      <c r="AE50" s="51">
        <v>0</v>
      </c>
      <c r="AF50" s="51">
        <v>3.183135552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3.0297193E-2</v>
      </c>
      <c r="AM50" s="51">
        <v>0</v>
      </c>
      <c r="AN50" s="51">
        <v>0</v>
      </c>
      <c r="AO50" s="51">
        <v>0</v>
      </c>
      <c r="AP50" s="51">
        <v>5.4102128999999999E-2</v>
      </c>
      <c r="AQ50" s="51">
        <v>0</v>
      </c>
      <c r="AR50" s="51">
        <v>0</v>
      </c>
      <c r="AS50" s="51">
        <v>0</v>
      </c>
      <c r="AT50" s="51">
        <v>0</v>
      </c>
      <c r="AU50" s="51">
        <v>0</v>
      </c>
      <c r="AV50" s="51">
        <v>1.1612503110000001</v>
      </c>
      <c r="AW50" s="51">
        <v>4.2826368910000001</v>
      </c>
      <c r="AX50" s="51">
        <v>0</v>
      </c>
      <c r="AY50" s="51">
        <v>0</v>
      </c>
      <c r="AZ50" s="51">
        <v>9.7863577530000008</v>
      </c>
      <c r="BA50" s="51">
        <v>0</v>
      </c>
      <c r="BB50" s="51">
        <v>0</v>
      </c>
      <c r="BC50" s="51">
        <v>0</v>
      </c>
      <c r="BD50" s="51">
        <v>0</v>
      </c>
      <c r="BE50" s="51">
        <v>0</v>
      </c>
      <c r="BF50" s="51">
        <v>0.182443202</v>
      </c>
      <c r="BG50" s="51">
        <v>0.658905501</v>
      </c>
      <c r="BH50" s="51">
        <v>0</v>
      </c>
      <c r="BI50" s="51">
        <v>0</v>
      </c>
      <c r="BJ50" s="51">
        <v>0.97309063200000001</v>
      </c>
      <c r="BK50" s="51">
        <f t="shared" si="2"/>
        <v>287.52605903300002</v>
      </c>
    </row>
    <row r="51" spans="1:63">
      <c r="A51" s="58"/>
      <c r="B51" s="66" t="s">
        <v>137</v>
      </c>
      <c r="C51" s="6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3.9490887000000002E-2</v>
      </c>
      <c r="I51" s="51">
        <v>202.58389922999999</v>
      </c>
      <c r="J51" s="51">
        <v>0</v>
      </c>
      <c r="K51" s="51">
        <v>0</v>
      </c>
      <c r="L51" s="51">
        <v>2.1866854839999998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4.4998940000000001E-2</v>
      </c>
      <c r="S51" s="51">
        <v>4.8955645170000004</v>
      </c>
      <c r="T51" s="51">
        <v>5.4395160999999997E-2</v>
      </c>
      <c r="U51" s="51">
        <v>0</v>
      </c>
      <c r="V51" s="51">
        <v>0.10879032199999999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5.9730673999999997E-2</v>
      </c>
      <c r="AC51" s="51">
        <v>0</v>
      </c>
      <c r="AD51" s="51">
        <v>0</v>
      </c>
      <c r="AE51" s="51">
        <v>0</v>
      </c>
      <c r="AF51" s="51">
        <v>0.52671594499999996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5.4300612999999998E-2</v>
      </c>
      <c r="AQ51" s="51">
        <v>0</v>
      </c>
      <c r="AR51" s="51">
        <v>0</v>
      </c>
      <c r="AS51" s="51">
        <v>0</v>
      </c>
      <c r="AT51" s="51">
        <v>0</v>
      </c>
      <c r="AU51" s="51">
        <v>0</v>
      </c>
      <c r="AV51" s="51">
        <v>0.32048548300000002</v>
      </c>
      <c r="AW51" s="51">
        <v>6.7446780420000003</v>
      </c>
      <c r="AX51" s="51">
        <v>0</v>
      </c>
      <c r="AY51" s="51">
        <v>0</v>
      </c>
      <c r="AZ51" s="51">
        <v>8.1780806429999995</v>
      </c>
      <c r="BA51" s="51">
        <v>0</v>
      </c>
      <c r="BB51" s="51">
        <v>0</v>
      </c>
      <c r="BC51" s="51">
        <v>0</v>
      </c>
      <c r="BD51" s="51">
        <v>0</v>
      </c>
      <c r="BE51" s="51">
        <v>0</v>
      </c>
      <c r="BF51" s="51">
        <v>3.7467423999999999E-2</v>
      </c>
      <c r="BG51" s="51">
        <v>0</v>
      </c>
      <c r="BH51" s="51">
        <v>0</v>
      </c>
      <c r="BI51" s="51">
        <v>0</v>
      </c>
      <c r="BJ51" s="51">
        <v>0</v>
      </c>
      <c r="BK51" s="51">
        <f t="shared" si="2"/>
        <v>225.83528336500001</v>
      </c>
    </row>
    <row r="52" spans="1:63">
      <c r="A52" s="58"/>
      <c r="B52" s="66" t="s">
        <v>138</v>
      </c>
      <c r="C52" s="6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6.4828022999999999E-2</v>
      </c>
      <c r="I52" s="51">
        <v>139.033342721</v>
      </c>
      <c r="J52" s="51">
        <v>0</v>
      </c>
      <c r="K52" s="51">
        <v>0</v>
      </c>
      <c r="L52" s="51">
        <v>22.191130803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4.1398870999999997E-2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5.4180840000000001E-3</v>
      </c>
      <c r="AC52" s="51">
        <v>4.8762754829999997</v>
      </c>
      <c r="AD52" s="51">
        <v>0</v>
      </c>
      <c r="AE52" s="51">
        <v>0</v>
      </c>
      <c r="AF52" s="51">
        <v>7.7912046049999999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0.21672335500000001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v>0</v>
      </c>
      <c r="AV52" s="51">
        <v>0.43150486999999998</v>
      </c>
      <c r="AW52" s="51">
        <v>14.654114814</v>
      </c>
      <c r="AX52" s="51">
        <v>0</v>
      </c>
      <c r="AY52" s="51">
        <v>0</v>
      </c>
      <c r="AZ52" s="51">
        <v>13.91600708</v>
      </c>
      <c r="BA52" s="51">
        <v>0</v>
      </c>
      <c r="BB52" s="51">
        <v>0</v>
      </c>
      <c r="BC52" s="51">
        <v>0</v>
      </c>
      <c r="BD52" s="51">
        <v>0</v>
      </c>
      <c r="BE52" s="51">
        <v>0</v>
      </c>
      <c r="BF52" s="51">
        <v>0.14468992899999999</v>
      </c>
      <c r="BG52" s="51">
        <v>0.118475073</v>
      </c>
      <c r="BH52" s="51">
        <v>0</v>
      </c>
      <c r="BI52" s="51">
        <v>0</v>
      </c>
      <c r="BJ52" s="51">
        <v>0.558062638</v>
      </c>
      <c r="BK52" s="51">
        <f t="shared" si="2"/>
        <v>204.04317634900002</v>
      </c>
    </row>
    <row r="53" spans="1:63">
      <c r="A53" s="58"/>
      <c r="B53" s="66" t="s">
        <v>139</v>
      </c>
      <c r="C53" s="61">
        <v>0</v>
      </c>
      <c r="D53" s="51">
        <v>27.032951624999999</v>
      </c>
      <c r="E53" s="51">
        <v>0</v>
      </c>
      <c r="F53" s="51">
        <v>0</v>
      </c>
      <c r="G53" s="51">
        <v>0</v>
      </c>
      <c r="H53" s="51">
        <v>0.27620188899999998</v>
      </c>
      <c r="I53" s="51">
        <v>355.40913545000001</v>
      </c>
      <c r="J53" s="51">
        <v>0</v>
      </c>
      <c r="K53" s="51">
        <v>0</v>
      </c>
      <c r="L53" s="51">
        <v>6.0198631100000002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4.4987157E-2</v>
      </c>
      <c r="S53" s="51">
        <v>113.53839682500001</v>
      </c>
      <c r="T53" s="51">
        <v>0</v>
      </c>
      <c r="U53" s="51">
        <v>0</v>
      </c>
      <c r="V53" s="51">
        <v>1.0813180650000001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3.9384278000000002E-2</v>
      </c>
      <c r="AC53" s="51">
        <v>15.394896331</v>
      </c>
      <c r="AD53" s="51">
        <v>0</v>
      </c>
      <c r="AE53" s="51">
        <v>0</v>
      </c>
      <c r="AF53" s="51">
        <v>13.601063361</v>
      </c>
      <c r="AG53" s="51">
        <v>0</v>
      </c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5.3951064999999999E-2</v>
      </c>
      <c r="AQ53" s="51">
        <v>0</v>
      </c>
      <c r="AR53" s="51">
        <v>0</v>
      </c>
      <c r="AS53" s="51">
        <v>0</v>
      </c>
      <c r="AT53" s="51">
        <v>0</v>
      </c>
      <c r="AU53" s="51">
        <v>0</v>
      </c>
      <c r="AV53" s="51">
        <v>1.2398882339999999</v>
      </c>
      <c r="AW53" s="51">
        <v>11.374284965999999</v>
      </c>
      <c r="AX53" s="51">
        <v>0</v>
      </c>
      <c r="AY53" s="51">
        <v>0</v>
      </c>
      <c r="AZ53" s="51">
        <v>19.422868780000002</v>
      </c>
      <c r="BA53" s="51">
        <v>0</v>
      </c>
      <c r="BB53" s="51">
        <v>0</v>
      </c>
      <c r="BC53" s="51">
        <v>0</v>
      </c>
      <c r="BD53" s="51">
        <v>0</v>
      </c>
      <c r="BE53" s="51">
        <v>0</v>
      </c>
      <c r="BF53" s="51">
        <v>0.210086524</v>
      </c>
      <c r="BG53" s="51">
        <v>3.2340857710000002</v>
      </c>
      <c r="BH53" s="51">
        <v>0</v>
      </c>
      <c r="BI53" s="51">
        <v>0</v>
      </c>
      <c r="BJ53" s="51">
        <v>0.98190937499999997</v>
      </c>
      <c r="BK53" s="51">
        <f t="shared" si="2"/>
        <v>568.95527280599993</v>
      </c>
    </row>
    <row r="54" spans="1:63">
      <c r="A54" s="58"/>
      <c r="B54" s="66" t="s">
        <v>140</v>
      </c>
      <c r="C54" s="61">
        <v>0</v>
      </c>
      <c r="D54" s="51">
        <v>16.198916130000001</v>
      </c>
      <c r="E54" s="51">
        <v>0</v>
      </c>
      <c r="F54" s="51">
        <v>0</v>
      </c>
      <c r="G54" s="51">
        <v>0</v>
      </c>
      <c r="H54" s="51">
        <v>0.14946199900000001</v>
      </c>
      <c r="I54" s="51">
        <v>90.719236013</v>
      </c>
      <c r="J54" s="51">
        <v>0</v>
      </c>
      <c r="K54" s="51">
        <v>0</v>
      </c>
      <c r="L54" s="51">
        <v>2.205752414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2.9117012000000001E-2</v>
      </c>
      <c r="S54" s="51">
        <v>8.6394219359999997</v>
      </c>
      <c r="T54" s="51">
        <v>0</v>
      </c>
      <c r="U54" s="51">
        <v>0</v>
      </c>
      <c r="V54" s="51">
        <v>5.3996387099999996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2.5863514000000001E-2</v>
      </c>
      <c r="AC54" s="51">
        <v>2.6941161299999998</v>
      </c>
      <c r="AD54" s="51">
        <v>0</v>
      </c>
      <c r="AE54" s="51">
        <v>0</v>
      </c>
      <c r="AF54" s="51">
        <v>8.0195744070000003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1.3470579999999999E-2</v>
      </c>
      <c r="AM54" s="51">
        <v>0</v>
      </c>
      <c r="AN54" s="51">
        <v>0</v>
      </c>
      <c r="AO54" s="51">
        <v>0</v>
      </c>
      <c r="AP54" s="51">
        <v>2.1552928999999998E-2</v>
      </c>
      <c r="AQ54" s="51">
        <v>0</v>
      </c>
      <c r="AR54" s="51">
        <v>0</v>
      </c>
      <c r="AS54" s="51">
        <v>0</v>
      </c>
      <c r="AT54" s="51">
        <v>0</v>
      </c>
      <c r="AU54" s="51">
        <v>0</v>
      </c>
      <c r="AV54" s="51">
        <v>0.76268717699999999</v>
      </c>
      <c r="AW54" s="51">
        <v>2.4156878499999999</v>
      </c>
      <c r="AX54" s="51">
        <v>2.155292904</v>
      </c>
      <c r="AY54" s="51">
        <v>0</v>
      </c>
      <c r="AZ54" s="51">
        <v>51.385202397</v>
      </c>
      <c r="BA54" s="51">
        <v>0</v>
      </c>
      <c r="BB54" s="51">
        <v>0</v>
      </c>
      <c r="BC54" s="51">
        <v>0</v>
      </c>
      <c r="BD54" s="51">
        <v>0</v>
      </c>
      <c r="BE54" s="51">
        <v>0</v>
      </c>
      <c r="BF54" s="51">
        <v>0.16707615100000001</v>
      </c>
      <c r="BG54" s="51">
        <v>0</v>
      </c>
      <c r="BH54" s="51">
        <v>0</v>
      </c>
      <c r="BI54" s="51">
        <v>0</v>
      </c>
      <c r="BJ54" s="51">
        <v>0.295998229</v>
      </c>
      <c r="BK54" s="51">
        <f t="shared" si="2"/>
        <v>191.298066482</v>
      </c>
    </row>
    <row r="55" spans="1:63">
      <c r="A55" s="58"/>
      <c r="B55" s="66" t="s">
        <v>141</v>
      </c>
      <c r="C55" s="61">
        <v>0</v>
      </c>
      <c r="D55" s="51">
        <v>26.953774200000002</v>
      </c>
      <c r="E55" s="51">
        <v>0</v>
      </c>
      <c r="F55" s="51">
        <v>0</v>
      </c>
      <c r="G55" s="51">
        <v>0</v>
      </c>
      <c r="H55" s="51">
        <v>0.20444437800000001</v>
      </c>
      <c r="I55" s="51">
        <v>190.83272133599999</v>
      </c>
      <c r="J55" s="51">
        <v>0</v>
      </c>
      <c r="K55" s="51">
        <v>0</v>
      </c>
      <c r="L55" s="51">
        <v>2.177864955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6.1885865999999998E-2</v>
      </c>
      <c r="S55" s="51">
        <v>1.0967490719999999</v>
      </c>
      <c r="T55" s="51">
        <v>0</v>
      </c>
      <c r="U55" s="51">
        <v>0</v>
      </c>
      <c r="V55" s="51">
        <v>8.0861322999999999E-2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4.7878482999999999E-2</v>
      </c>
      <c r="AC55" s="51">
        <v>11.781334599999999</v>
      </c>
      <c r="AD55" s="51">
        <v>0</v>
      </c>
      <c r="AE55" s="51">
        <v>0</v>
      </c>
      <c r="AF55" s="51">
        <v>0.49987288200000002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1.0759210000000001E-3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>
        <v>0</v>
      </c>
      <c r="AT55" s="51">
        <v>0</v>
      </c>
      <c r="AU55" s="51">
        <v>0</v>
      </c>
      <c r="AV55" s="51">
        <v>0.73455815599999996</v>
      </c>
      <c r="AW55" s="51">
        <v>3.0717543630000002</v>
      </c>
      <c r="AX55" s="51">
        <v>0</v>
      </c>
      <c r="AY55" s="51">
        <v>0</v>
      </c>
      <c r="AZ55" s="51">
        <v>13.174798579000001</v>
      </c>
      <c r="BA55" s="51">
        <v>0</v>
      </c>
      <c r="BB55" s="51">
        <v>0</v>
      </c>
      <c r="BC55" s="51">
        <v>0</v>
      </c>
      <c r="BD55" s="51">
        <v>0</v>
      </c>
      <c r="BE55" s="51">
        <v>0</v>
      </c>
      <c r="BF55" s="51">
        <v>6.5273972999999999E-2</v>
      </c>
      <c r="BG55" s="51">
        <v>2.1518419359999998</v>
      </c>
      <c r="BH55" s="51">
        <v>0</v>
      </c>
      <c r="BI55" s="51">
        <v>0</v>
      </c>
      <c r="BJ55" s="51">
        <v>0.37657233800000001</v>
      </c>
      <c r="BK55" s="51">
        <f t="shared" si="2"/>
        <v>253.31326236099997</v>
      </c>
    </row>
    <row r="56" spans="1:63">
      <c r="A56" s="58"/>
      <c r="B56" s="66" t="s">
        <v>142</v>
      </c>
      <c r="C56" s="61">
        <v>0</v>
      </c>
      <c r="D56" s="51">
        <v>8.0679096749999992</v>
      </c>
      <c r="E56" s="51">
        <v>0</v>
      </c>
      <c r="F56" s="51">
        <v>0</v>
      </c>
      <c r="G56" s="51">
        <v>0</v>
      </c>
      <c r="H56" s="51">
        <v>0.11822177</v>
      </c>
      <c r="I56" s="51">
        <v>8.3997341950000006</v>
      </c>
      <c r="J56" s="51">
        <v>0</v>
      </c>
      <c r="K56" s="51">
        <v>0</v>
      </c>
      <c r="L56" s="51">
        <v>0.52099010899999998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1.0757213E-2</v>
      </c>
      <c r="S56" s="51">
        <v>0</v>
      </c>
      <c r="T56" s="51">
        <v>0</v>
      </c>
      <c r="U56" s="51">
        <v>0</v>
      </c>
      <c r="V56" s="51">
        <v>1.1343481000000001E-2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4.8308632999999997E-2</v>
      </c>
      <c r="AC56" s="51">
        <v>0</v>
      </c>
      <c r="AD56" s="51">
        <v>0</v>
      </c>
      <c r="AE56" s="51">
        <v>0</v>
      </c>
      <c r="AF56" s="51">
        <v>0.697791355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0.17176402599999999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0.847994633</v>
      </c>
      <c r="AW56" s="51">
        <v>4.7771869660000004</v>
      </c>
      <c r="AX56" s="51">
        <v>0</v>
      </c>
      <c r="AY56" s="51">
        <v>0</v>
      </c>
      <c r="AZ56" s="51">
        <v>21.646416420000001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0.10492312400000001</v>
      </c>
      <c r="BG56" s="51">
        <v>0.41666088000000001</v>
      </c>
      <c r="BH56" s="51">
        <v>0</v>
      </c>
      <c r="BI56" s="51">
        <v>0</v>
      </c>
      <c r="BJ56" s="51">
        <v>0.58000202700000003</v>
      </c>
      <c r="BK56" s="51">
        <f t="shared" si="2"/>
        <v>46.420004507000009</v>
      </c>
    </row>
    <row r="57" spans="1:63">
      <c r="A57" s="58"/>
      <c r="B57" s="66" t="s">
        <v>143</v>
      </c>
      <c r="C57" s="6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8.3337274000000003E-2</v>
      </c>
      <c r="I57" s="51">
        <v>75.274319329999997</v>
      </c>
      <c r="J57" s="51">
        <v>0</v>
      </c>
      <c r="K57" s="51">
        <v>0</v>
      </c>
      <c r="L57" s="51">
        <v>14.398364267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3.1103347999999999E-2</v>
      </c>
      <c r="S57" s="51">
        <v>26.883685475</v>
      </c>
      <c r="T57" s="51">
        <v>0</v>
      </c>
      <c r="U57" s="51">
        <v>0</v>
      </c>
      <c r="V57" s="51">
        <v>0.107534742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0.115902082</v>
      </c>
      <c r="AC57" s="51">
        <v>0.80487556400000004</v>
      </c>
      <c r="AD57" s="51">
        <v>0</v>
      </c>
      <c r="AE57" s="51">
        <v>0</v>
      </c>
      <c r="AF57" s="51">
        <v>5.7883431080000003</v>
      </c>
      <c r="AG57" s="51">
        <v>0</v>
      </c>
      <c r="AH57" s="51">
        <v>0</v>
      </c>
      <c r="AI57" s="51">
        <v>0</v>
      </c>
      <c r="AJ57" s="51">
        <v>0</v>
      </c>
      <c r="AK57" s="51">
        <v>0</v>
      </c>
      <c r="AL57" s="51">
        <v>0</v>
      </c>
      <c r="AM57" s="51">
        <v>0</v>
      </c>
      <c r="AN57" s="51">
        <v>0</v>
      </c>
      <c r="AO57" s="51">
        <v>0</v>
      </c>
      <c r="AP57" s="51">
        <v>0</v>
      </c>
      <c r="AQ57" s="51">
        <v>0</v>
      </c>
      <c r="AR57" s="51">
        <v>0</v>
      </c>
      <c r="AS57" s="51">
        <v>0</v>
      </c>
      <c r="AT57" s="51">
        <v>0</v>
      </c>
      <c r="AU57" s="51">
        <v>0</v>
      </c>
      <c r="AV57" s="51">
        <v>1.6414073739999999</v>
      </c>
      <c r="AW57" s="51">
        <v>7.0077285140000001</v>
      </c>
      <c r="AX57" s="51">
        <v>0</v>
      </c>
      <c r="AY57" s="51">
        <v>0</v>
      </c>
      <c r="AZ57" s="51">
        <v>24.045259339000001</v>
      </c>
      <c r="BA57" s="51">
        <v>0</v>
      </c>
      <c r="BB57" s="51">
        <v>0</v>
      </c>
      <c r="BC57" s="51">
        <v>0</v>
      </c>
      <c r="BD57" s="51">
        <v>0</v>
      </c>
      <c r="BE57" s="51">
        <v>0</v>
      </c>
      <c r="BF57" s="51">
        <v>0.22762953999999999</v>
      </c>
      <c r="BG57" s="51">
        <v>0</v>
      </c>
      <c r="BH57" s="51">
        <v>0</v>
      </c>
      <c r="BI57" s="51">
        <v>0</v>
      </c>
      <c r="BJ57" s="51">
        <v>0.26829185500000002</v>
      </c>
      <c r="BK57" s="51">
        <f t="shared" si="2"/>
        <v>156.67778181200003</v>
      </c>
    </row>
    <row r="58" spans="1:63">
      <c r="A58" s="58"/>
      <c r="B58" s="66" t="s">
        <v>144</v>
      </c>
      <c r="C58" s="6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0.16115892000000001</v>
      </c>
      <c r="I58" s="51">
        <v>68.455221750000007</v>
      </c>
      <c r="J58" s="51">
        <v>0</v>
      </c>
      <c r="K58" s="51">
        <v>0</v>
      </c>
      <c r="L58" s="51">
        <v>28.291765498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1.8367899E-2</v>
      </c>
      <c r="S58" s="51">
        <v>27.382088700000001</v>
      </c>
      <c r="T58" s="51">
        <v>0</v>
      </c>
      <c r="U58" s="51">
        <v>0</v>
      </c>
      <c r="V58" s="51">
        <v>0.184007636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5.4629983999999999E-2</v>
      </c>
      <c r="AC58" s="51">
        <v>0</v>
      </c>
      <c r="AD58" s="51">
        <v>0</v>
      </c>
      <c r="AE58" s="51">
        <v>0</v>
      </c>
      <c r="AF58" s="51">
        <v>6.2715221469999998</v>
      </c>
      <c r="AG58" s="51">
        <v>0</v>
      </c>
      <c r="AH58" s="51">
        <v>0</v>
      </c>
      <c r="AI58" s="51">
        <v>0</v>
      </c>
      <c r="AJ58" s="51">
        <v>0</v>
      </c>
      <c r="AK58" s="51">
        <v>0</v>
      </c>
      <c r="AL58" s="51">
        <v>0</v>
      </c>
      <c r="AM58" s="51">
        <v>0</v>
      </c>
      <c r="AN58" s="51">
        <v>0</v>
      </c>
      <c r="AO58" s="51">
        <v>0</v>
      </c>
      <c r="AP58" s="51">
        <v>8.7407973999999999E-2</v>
      </c>
      <c r="AQ58" s="51">
        <v>0</v>
      </c>
      <c r="AR58" s="51">
        <v>0</v>
      </c>
      <c r="AS58" s="51">
        <v>0</v>
      </c>
      <c r="AT58" s="51">
        <v>0</v>
      </c>
      <c r="AU58" s="51">
        <v>0</v>
      </c>
      <c r="AV58" s="51">
        <v>0.52917879999999995</v>
      </c>
      <c r="AW58" s="51">
        <v>1.1367723890000001</v>
      </c>
      <c r="AX58" s="51">
        <v>0</v>
      </c>
      <c r="AY58" s="51">
        <v>0</v>
      </c>
      <c r="AZ58" s="51">
        <v>19.754677441999998</v>
      </c>
      <c r="BA58" s="51">
        <v>0</v>
      </c>
      <c r="BB58" s="51">
        <v>0</v>
      </c>
      <c r="BC58" s="51">
        <v>0</v>
      </c>
      <c r="BD58" s="51">
        <v>0</v>
      </c>
      <c r="BE58" s="51">
        <v>0</v>
      </c>
      <c r="BF58" s="51">
        <v>0.125653335</v>
      </c>
      <c r="BG58" s="51">
        <v>0</v>
      </c>
      <c r="BH58" s="51">
        <v>0</v>
      </c>
      <c r="BI58" s="51">
        <v>0</v>
      </c>
      <c r="BJ58" s="51">
        <v>0.29686916600000002</v>
      </c>
      <c r="BK58" s="51">
        <f t="shared" si="2"/>
        <v>152.74932164000003</v>
      </c>
    </row>
    <row r="59" spans="1:63">
      <c r="A59" s="58"/>
      <c r="B59" s="66" t="s">
        <v>145</v>
      </c>
      <c r="C59" s="6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0.24250291800000001</v>
      </c>
      <c r="I59" s="51">
        <v>172.634117393</v>
      </c>
      <c r="J59" s="51">
        <v>0</v>
      </c>
      <c r="K59" s="51">
        <v>0</v>
      </c>
      <c r="L59" s="51">
        <v>3.8096079289999998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4.2471886E-2</v>
      </c>
      <c r="S59" s="51">
        <v>32.262029040000002</v>
      </c>
      <c r="T59" s="51">
        <v>0</v>
      </c>
      <c r="U59" s="51">
        <v>0</v>
      </c>
      <c r="V59" s="51">
        <v>0.107540097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6.9223480000000004E-2</v>
      </c>
      <c r="AC59" s="51">
        <v>2.200126129</v>
      </c>
      <c r="AD59" s="51">
        <v>0</v>
      </c>
      <c r="AE59" s="51">
        <v>0</v>
      </c>
      <c r="AF59" s="51">
        <v>0.76199490299999995</v>
      </c>
      <c r="AG59" s="51">
        <v>0</v>
      </c>
      <c r="AH59" s="51">
        <v>0</v>
      </c>
      <c r="AI59" s="51">
        <v>0</v>
      </c>
      <c r="AJ59" s="51">
        <v>0</v>
      </c>
      <c r="AK59" s="51">
        <v>0</v>
      </c>
      <c r="AL59" s="51">
        <v>0</v>
      </c>
      <c r="AM59" s="51">
        <v>0</v>
      </c>
      <c r="AN59" s="51">
        <v>0</v>
      </c>
      <c r="AO59" s="51">
        <v>0</v>
      </c>
      <c r="AP59" s="51">
        <v>0</v>
      </c>
      <c r="AQ59" s="51">
        <v>0</v>
      </c>
      <c r="AR59" s="51">
        <v>0</v>
      </c>
      <c r="AS59" s="51">
        <v>0</v>
      </c>
      <c r="AT59" s="51">
        <v>0</v>
      </c>
      <c r="AU59" s="51">
        <v>0</v>
      </c>
      <c r="AV59" s="51">
        <v>1.6702734260000001</v>
      </c>
      <c r="AW59" s="51">
        <v>13.268210494</v>
      </c>
      <c r="AX59" s="51">
        <v>0</v>
      </c>
      <c r="AY59" s="51">
        <v>0</v>
      </c>
      <c r="AZ59" s="51">
        <v>32.417451096999997</v>
      </c>
      <c r="BA59" s="51">
        <v>0</v>
      </c>
      <c r="BB59" s="51">
        <v>0</v>
      </c>
      <c r="BC59" s="51">
        <v>0</v>
      </c>
      <c r="BD59" s="51">
        <v>0</v>
      </c>
      <c r="BE59" s="51">
        <v>0</v>
      </c>
      <c r="BF59" s="51">
        <v>0.21101463400000001</v>
      </c>
      <c r="BG59" s="51">
        <v>3.32702E-2</v>
      </c>
      <c r="BH59" s="51">
        <v>0</v>
      </c>
      <c r="BI59" s="51">
        <v>0</v>
      </c>
      <c r="BJ59" s="51">
        <v>0.96590903299999997</v>
      </c>
      <c r="BK59" s="51">
        <f t="shared" si="2"/>
        <v>260.69574265899996</v>
      </c>
    </row>
    <row r="60" spans="1:63">
      <c r="A60" s="58"/>
      <c r="B60" s="66" t="s">
        <v>146</v>
      </c>
      <c r="C60" s="6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2.9548287999999999E-2</v>
      </c>
      <c r="I60" s="51">
        <v>113.05312581299999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51">
        <v>1.336657E-3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1">
        <v>0.64416812899999998</v>
      </c>
      <c r="AD60" s="51">
        <v>0</v>
      </c>
      <c r="AE60" s="51">
        <v>0</v>
      </c>
      <c r="AF60" s="51">
        <v>11.165580899</v>
      </c>
      <c r="AG60" s="51">
        <v>0</v>
      </c>
      <c r="AH60" s="51">
        <v>0</v>
      </c>
      <c r="AI60" s="51">
        <v>0</v>
      </c>
      <c r="AJ60" s="51">
        <v>0</v>
      </c>
      <c r="AK60" s="51">
        <v>0</v>
      </c>
      <c r="AL60" s="51">
        <v>0</v>
      </c>
      <c r="AM60" s="51">
        <v>0</v>
      </c>
      <c r="AN60" s="51">
        <v>0</v>
      </c>
      <c r="AO60" s="51">
        <v>0</v>
      </c>
      <c r="AP60" s="51">
        <v>0</v>
      </c>
      <c r="AQ60" s="51">
        <v>0</v>
      </c>
      <c r="AR60" s="51">
        <v>0</v>
      </c>
      <c r="AS60" s="51">
        <v>0</v>
      </c>
      <c r="AT60" s="51">
        <v>0</v>
      </c>
      <c r="AU60" s="51">
        <v>0</v>
      </c>
      <c r="AV60" s="51">
        <v>8.8382013999999995E-2</v>
      </c>
      <c r="AW60" s="51">
        <v>3.647692213</v>
      </c>
      <c r="AX60" s="51">
        <v>0</v>
      </c>
      <c r="AY60" s="51">
        <v>0</v>
      </c>
      <c r="AZ60" s="51">
        <v>2.6813498359999999</v>
      </c>
      <c r="BA60" s="51">
        <v>0</v>
      </c>
      <c r="BB60" s="51">
        <v>0</v>
      </c>
      <c r="BC60" s="51">
        <v>0</v>
      </c>
      <c r="BD60" s="51">
        <v>0</v>
      </c>
      <c r="BE60" s="51">
        <v>0</v>
      </c>
      <c r="BF60" s="51">
        <v>0.11432695900000001</v>
      </c>
      <c r="BG60" s="51">
        <v>0</v>
      </c>
      <c r="BH60" s="51">
        <v>0</v>
      </c>
      <c r="BI60" s="51">
        <v>0</v>
      </c>
      <c r="BJ60" s="51">
        <v>0</v>
      </c>
      <c r="BK60" s="51">
        <f t="shared" si="2"/>
        <v>131.42551080800001</v>
      </c>
    </row>
    <row r="61" spans="1:63">
      <c r="A61" s="58"/>
      <c r="B61" s="66" t="s">
        <v>147</v>
      </c>
      <c r="C61" s="6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7.0985641000000002E-2</v>
      </c>
      <c r="I61" s="51">
        <v>3.898749783</v>
      </c>
      <c r="J61" s="51">
        <v>0</v>
      </c>
      <c r="K61" s="51">
        <v>0</v>
      </c>
      <c r="L61" s="51">
        <v>4.3246636250000003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7.2077726999999994E-2</v>
      </c>
      <c r="S61" s="51">
        <v>0</v>
      </c>
      <c r="T61" s="51">
        <v>0</v>
      </c>
      <c r="U61" s="51">
        <v>0</v>
      </c>
      <c r="V61" s="51">
        <v>0.141971281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0.107724615</v>
      </c>
      <c r="AC61" s="51">
        <v>0.27203185499999999</v>
      </c>
      <c r="AD61" s="51">
        <v>0</v>
      </c>
      <c r="AE61" s="51">
        <v>0</v>
      </c>
      <c r="AF61" s="51">
        <v>6.2186481999999996</v>
      </c>
      <c r="AG61" s="51">
        <v>0</v>
      </c>
      <c r="AH61" s="51">
        <v>0</v>
      </c>
      <c r="AI61" s="51">
        <v>0</v>
      </c>
      <c r="AJ61" s="51">
        <v>0</v>
      </c>
      <c r="AK61" s="51">
        <v>0</v>
      </c>
      <c r="AL61" s="51">
        <v>1.0881274E-2</v>
      </c>
      <c r="AM61" s="51">
        <v>0</v>
      </c>
      <c r="AN61" s="51">
        <v>0</v>
      </c>
      <c r="AO61" s="51">
        <v>0</v>
      </c>
      <c r="AP61" s="51">
        <v>2.1762548E-2</v>
      </c>
      <c r="AQ61" s="51">
        <v>0</v>
      </c>
      <c r="AR61" s="51">
        <v>0</v>
      </c>
      <c r="AS61" s="51">
        <v>0</v>
      </c>
      <c r="AT61" s="51">
        <v>0</v>
      </c>
      <c r="AU61" s="51">
        <v>0</v>
      </c>
      <c r="AV61" s="51">
        <v>0.80620775099999997</v>
      </c>
      <c r="AW61" s="51">
        <v>27.447727966999999</v>
      </c>
      <c r="AX61" s="51">
        <v>0</v>
      </c>
      <c r="AY61" s="51">
        <v>0</v>
      </c>
      <c r="AZ61" s="51">
        <v>49.616975939</v>
      </c>
      <c r="BA61" s="51">
        <v>0</v>
      </c>
      <c r="BB61" s="51">
        <v>0</v>
      </c>
      <c r="BC61" s="51">
        <v>0</v>
      </c>
      <c r="BD61" s="51">
        <v>0</v>
      </c>
      <c r="BE61" s="51">
        <v>0</v>
      </c>
      <c r="BF61" s="51">
        <v>0.36156809699999998</v>
      </c>
      <c r="BG61" s="51">
        <v>5.4623996430000004</v>
      </c>
      <c r="BH61" s="51">
        <v>0</v>
      </c>
      <c r="BI61" s="51">
        <v>0</v>
      </c>
      <c r="BJ61" s="51">
        <v>2.6717118950000001</v>
      </c>
      <c r="BK61" s="51">
        <f t="shared" si="2"/>
        <v>101.506087841</v>
      </c>
    </row>
    <row r="62" spans="1:63">
      <c r="A62" s="58"/>
      <c r="B62" s="66" t="s">
        <v>148</v>
      </c>
      <c r="C62" s="6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0.46964274900000003</v>
      </c>
      <c r="I62" s="51">
        <v>19.383936187</v>
      </c>
      <c r="J62" s="51">
        <v>0</v>
      </c>
      <c r="K62" s="51">
        <v>0</v>
      </c>
      <c r="L62" s="51">
        <v>17.724402537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0.26907263199999998</v>
      </c>
      <c r="S62" s="51">
        <v>0.812630081</v>
      </c>
      <c r="T62" s="51">
        <v>0</v>
      </c>
      <c r="U62" s="51">
        <v>0</v>
      </c>
      <c r="V62" s="51">
        <v>2.675884672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1.8258507749999999</v>
      </c>
      <c r="AC62" s="51">
        <v>18.785052737000001</v>
      </c>
      <c r="AD62" s="51">
        <v>0</v>
      </c>
      <c r="AE62" s="51">
        <v>0</v>
      </c>
      <c r="AF62" s="51">
        <v>44.231176163999997</v>
      </c>
      <c r="AG62" s="51">
        <v>0</v>
      </c>
      <c r="AH62" s="51">
        <v>0</v>
      </c>
      <c r="AI62" s="51">
        <v>0</v>
      </c>
      <c r="AJ62" s="51">
        <v>0</v>
      </c>
      <c r="AK62" s="51">
        <v>0</v>
      </c>
      <c r="AL62" s="51">
        <v>8.9030726000000004E-2</v>
      </c>
      <c r="AM62" s="51">
        <v>1.7806145330000001</v>
      </c>
      <c r="AN62" s="51">
        <v>0</v>
      </c>
      <c r="AO62" s="51">
        <v>0</v>
      </c>
      <c r="AP62" s="51">
        <v>0.94966108400000004</v>
      </c>
      <c r="AQ62" s="51">
        <v>0</v>
      </c>
      <c r="AR62" s="51">
        <v>0</v>
      </c>
      <c r="AS62" s="51">
        <v>0</v>
      </c>
      <c r="AT62" s="51">
        <v>0</v>
      </c>
      <c r="AU62" s="51">
        <v>0</v>
      </c>
      <c r="AV62" s="51">
        <v>5.1532700419999999</v>
      </c>
      <c r="AW62" s="51">
        <v>80.187791271999998</v>
      </c>
      <c r="AX62" s="51">
        <v>0</v>
      </c>
      <c r="AY62" s="51">
        <v>0</v>
      </c>
      <c r="AZ62" s="51">
        <v>179.32041035899999</v>
      </c>
      <c r="BA62" s="51">
        <v>0</v>
      </c>
      <c r="BB62" s="51">
        <v>0</v>
      </c>
      <c r="BC62" s="51">
        <v>0</v>
      </c>
      <c r="BD62" s="51">
        <v>0</v>
      </c>
      <c r="BE62" s="51">
        <v>0</v>
      </c>
      <c r="BF62" s="51">
        <v>1.108685068</v>
      </c>
      <c r="BG62" s="51">
        <v>3.8973864279999999</v>
      </c>
      <c r="BH62" s="51">
        <v>1.6191818609999999</v>
      </c>
      <c r="BI62" s="51">
        <v>0</v>
      </c>
      <c r="BJ62" s="51">
        <v>9.944526046</v>
      </c>
      <c r="BK62" s="51">
        <f t="shared" si="2"/>
        <v>390.22820595300004</v>
      </c>
    </row>
    <row r="63" spans="1:63">
      <c r="A63" s="58"/>
      <c r="B63" s="66" t="s">
        <v>159</v>
      </c>
      <c r="C63" s="6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8.3708517999999996E-2</v>
      </c>
      <c r="I63" s="51">
        <v>181.65537318599999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8.5854900000000001E-4</v>
      </c>
      <c r="S63" s="51">
        <v>50.439748063000003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1.0714965E-2</v>
      </c>
      <c r="AC63" s="51">
        <v>0</v>
      </c>
      <c r="AD63" s="51">
        <v>0</v>
      </c>
      <c r="AE63" s="51">
        <v>0</v>
      </c>
      <c r="AF63" s="51">
        <v>2.7858907749999999</v>
      </c>
      <c r="AG63" s="51">
        <v>0</v>
      </c>
      <c r="AH63" s="51">
        <v>0</v>
      </c>
      <c r="AI63" s="51">
        <v>0</v>
      </c>
      <c r="AJ63" s="51">
        <v>0</v>
      </c>
      <c r="AK63" s="51">
        <v>0</v>
      </c>
      <c r="AL63" s="51">
        <v>0</v>
      </c>
      <c r="AM63" s="51">
        <v>0</v>
      </c>
      <c r="AN63" s="51">
        <v>0</v>
      </c>
      <c r="AO63" s="51">
        <v>0</v>
      </c>
      <c r="AP63" s="51">
        <v>0</v>
      </c>
      <c r="AQ63" s="51">
        <v>0</v>
      </c>
      <c r="AR63" s="51">
        <v>0</v>
      </c>
      <c r="AS63" s="51">
        <v>0</v>
      </c>
      <c r="AT63" s="51">
        <v>0</v>
      </c>
      <c r="AU63" s="51">
        <v>0</v>
      </c>
      <c r="AV63" s="51">
        <v>0.16104590199999999</v>
      </c>
      <c r="AW63" s="51">
        <v>0.97181942300000002</v>
      </c>
      <c r="AX63" s="51">
        <v>0</v>
      </c>
      <c r="AY63" s="51">
        <v>0</v>
      </c>
      <c r="AZ63" s="51">
        <v>9.6158127439999994</v>
      </c>
      <c r="BA63" s="51">
        <v>0</v>
      </c>
      <c r="BB63" s="51">
        <v>0</v>
      </c>
      <c r="BC63" s="51">
        <v>0</v>
      </c>
      <c r="BD63" s="51">
        <v>0</v>
      </c>
      <c r="BE63" s="51">
        <v>0</v>
      </c>
      <c r="BF63" s="51">
        <v>0.11005554300000001</v>
      </c>
      <c r="BG63" s="51">
        <v>0</v>
      </c>
      <c r="BH63" s="51">
        <v>0</v>
      </c>
      <c r="BI63" s="51">
        <v>0</v>
      </c>
      <c r="BJ63" s="51">
        <v>0.53574822600000005</v>
      </c>
      <c r="BK63" s="51">
        <f t="shared" si="2"/>
        <v>246.37077589400002</v>
      </c>
    </row>
    <row r="64" spans="1:63">
      <c r="A64" s="58"/>
      <c r="B64" s="66" t="s">
        <v>160</v>
      </c>
      <c r="C64" s="6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0.14081797500000001</v>
      </c>
      <c r="I64" s="51">
        <v>208.15130404199999</v>
      </c>
      <c r="J64" s="51">
        <v>0</v>
      </c>
      <c r="K64" s="51">
        <v>0</v>
      </c>
      <c r="L64" s="51">
        <v>7.7032358910000003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4.8836085000000001E-2</v>
      </c>
      <c r="S64" s="51">
        <v>64.435570588999994</v>
      </c>
      <c r="T64" s="51">
        <v>0</v>
      </c>
      <c r="U64" s="51">
        <v>0</v>
      </c>
      <c r="V64" s="51">
        <v>0.160645016</v>
      </c>
      <c r="W64" s="51">
        <v>0</v>
      </c>
      <c r="X64" s="51">
        <v>0</v>
      </c>
      <c r="Y64" s="51">
        <v>0</v>
      </c>
      <c r="Z64" s="51">
        <v>0</v>
      </c>
      <c r="AA64" s="51">
        <v>0</v>
      </c>
      <c r="AB64" s="51">
        <v>8.0735751999999994E-2</v>
      </c>
      <c r="AC64" s="51">
        <v>0.21386954799999999</v>
      </c>
      <c r="AD64" s="51">
        <v>0</v>
      </c>
      <c r="AE64" s="51">
        <v>0</v>
      </c>
      <c r="AF64" s="51">
        <v>2.464846546</v>
      </c>
      <c r="AG64" s="51">
        <v>0</v>
      </c>
      <c r="AH64" s="51">
        <v>0</v>
      </c>
      <c r="AI64" s="51">
        <v>0</v>
      </c>
      <c r="AJ64" s="51">
        <v>0</v>
      </c>
      <c r="AK64" s="51">
        <v>0</v>
      </c>
      <c r="AL64" s="51">
        <v>6.4160863999999998E-2</v>
      </c>
      <c r="AM64" s="51">
        <v>0.16040216099999999</v>
      </c>
      <c r="AN64" s="51">
        <v>0</v>
      </c>
      <c r="AO64" s="51">
        <v>0</v>
      </c>
      <c r="AP64" s="51">
        <v>0.216542918</v>
      </c>
      <c r="AQ64" s="51">
        <v>0</v>
      </c>
      <c r="AR64" s="51">
        <v>0</v>
      </c>
      <c r="AS64" s="51">
        <v>0</v>
      </c>
      <c r="AT64" s="51">
        <v>0</v>
      </c>
      <c r="AU64" s="51">
        <v>0</v>
      </c>
      <c r="AV64" s="51">
        <v>1.570174604</v>
      </c>
      <c r="AW64" s="51">
        <v>5.3360452330000001</v>
      </c>
      <c r="AX64" s="51">
        <v>0</v>
      </c>
      <c r="AY64" s="51">
        <v>0</v>
      </c>
      <c r="AZ64" s="51">
        <v>24.877232043999999</v>
      </c>
      <c r="BA64" s="51">
        <v>0</v>
      </c>
      <c r="BB64" s="51">
        <v>0</v>
      </c>
      <c r="BC64" s="51">
        <v>0</v>
      </c>
      <c r="BD64" s="51">
        <v>0</v>
      </c>
      <c r="BE64" s="51">
        <v>0</v>
      </c>
      <c r="BF64" s="51">
        <v>0.39571319999999999</v>
      </c>
      <c r="BG64" s="51">
        <v>0.106934774</v>
      </c>
      <c r="BH64" s="51">
        <v>0</v>
      </c>
      <c r="BI64" s="51">
        <v>0</v>
      </c>
      <c r="BJ64" s="51">
        <v>4.6702896459999996</v>
      </c>
      <c r="BK64" s="51">
        <f t="shared" si="2"/>
        <v>320.79735688799991</v>
      </c>
    </row>
    <row r="65" spans="1:63">
      <c r="A65" s="58"/>
      <c r="B65" s="66" t="s">
        <v>161</v>
      </c>
      <c r="C65" s="6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7.6269656000000005E-2</v>
      </c>
      <c r="I65" s="51">
        <v>267.11042643899998</v>
      </c>
      <c r="J65" s="51">
        <v>0</v>
      </c>
      <c r="K65" s="51">
        <v>0</v>
      </c>
      <c r="L65" s="51">
        <v>4.8347709319999996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3.5300119999999999E-3</v>
      </c>
      <c r="S65" s="51">
        <v>74.879045149999996</v>
      </c>
      <c r="T65" s="51">
        <v>0</v>
      </c>
      <c r="U65" s="51">
        <v>0</v>
      </c>
      <c r="V65" s="51">
        <v>0.16045509699999999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1.1749022E-2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1">
        <v>0</v>
      </c>
      <c r="AL65" s="51">
        <v>3.2042787000000003E-2</v>
      </c>
      <c r="AM65" s="51">
        <v>0</v>
      </c>
      <c r="AN65" s="51">
        <v>0</v>
      </c>
      <c r="AO65" s="51">
        <v>0</v>
      </c>
      <c r="AP65" s="51">
        <v>0.12122854399999999</v>
      </c>
      <c r="AQ65" s="51">
        <v>0</v>
      </c>
      <c r="AR65" s="51">
        <v>0</v>
      </c>
      <c r="AS65" s="51">
        <v>0</v>
      </c>
      <c r="AT65" s="51">
        <v>0</v>
      </c>
      <c r="AU65" s="51">
        <v>0</v>
      </c>
      <c r="AV65" s="51">
        <v>0.21298840599999999</v>
      </c>
      <c r="AW65" s="51">
        <v>2.3498043869999998</v>
      </c>
      <c r="AX65" s="51">
        <v>0</v>
      </c>
      <c r="AY65" s="51">
        <v>0</v>
      </c>
      <c r="AZ65" s="51">
        <v>1.6421928379999999</v>
      </c>
      <c r="BA65" s="51">
        <v>0</v>
      </c>
      <c r="BB65" s="51">
        <v>0</v>
      </c>
      <c r="BC65" s="51">
        <v>0</v>
      </c>
      <c r="BD65" s="51">
        <v>0</v>
      </c>
      <c r="BE65" s="51">
        <v>0</v>
      </c>
      <c r="BF65" s="51">
        <v>7.5512030999999993E-2</v>
      </c>
      <c r="BG65" s="51">
        <v>0.106984458</v>
      </c>
      <c r="BH65" s="51">
        <v>0</v>
      </c>
      <c r="BI65" s="51">
        <v>0</v>
      </c>
      <c r="BJ65" s="51">
        <v>0</v>
      </c>
      <c r="BK65" s="51">
        <f t="shared" si="2"/>
        <v>351.61699975900018</v>
      </c>
    </row>
    <row r="66" spans="1:63">
      <c r="A66" s="58"/>
      <c r="B66" s="66" t="s">
        <v>162</v>
      </c>
      <c r="C66" s="6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9.4866986E-2</v>
      </c>
      <c r="I66" s="51">
        <v>165.74484985399999</v>
      </c>
      <c r="J66" s="51">
        <v>0</v>
      </c>
      <c r="K66" s="51">
        <v>0</v>
      </c>
      <c r="L66" s="51">
        <v>2.845478913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4.5403737999999999E-2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3.7363990000000001E-3</v>
      </c>
      <c r="AC66" s="51">
        <v>0</v>
      </c>
      <c r="AD66" s="51">
        <v>0</v>
      </c>
      <c r="AE66" s="51">
        <v>0</v>
      </c>
      <c r="AF66" s="51">
        <v>0.19531225199999999</v>
      </c>
      <c r="AG66" s="51">
        <v>0</v>
      </c>
      <c r="AH66" s="51">
        <v>0</v>
      </c>
      <c r="AI66" s="51">
        <v>0</v>
      </c>
      <c r="AJ66" s="51">
        <v>0</v>
      </c>
      <c r="AK66" s="51">
        <v>0</v>
      </c>
      <c r="AL66" s="51">
        <v>9.0420855999999994E-2</v>
      </c>
      <c r="AM66" s="51">
        <v>5.3377129050000001</v>
      </c>
      <c r="AN66" s="51">
        <v>0</v>
      </c>
      <c r="AO66" s="51">
        <v>0</v>
      </c>
      <c r="AP66" s="51">
        <v>0</v>
      </c>
      <c r="AQ66" s="51">
        <v>0</v>
      </c>
      <c r="AR66" s="51">
        <v>0</v>
      </c>
      <c r="AS66" s="51">
        <v>0</v>
      </c>
      <c r="AT66" s="51">
        <v>0</v>
      </c>
      <c r="AU66" s="51">
        <v>0</v>
      </c>
      <c r="AV66" s="51">
        <v>1.234460339</v>
      </c>
      <c r="AW66" s="51">
        <v>5.595303457</v>
      </c>
      <c r="AX66" s="51">
        <v>0</v>
      </c>
      <c r="AY66" s="51">
        <v>0</v>
      </c>
      <c r="AZ66" s="51">
        <v>14.775125596000001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0.20640401899999999</v>
      </c>
      <c r="BG66" s="51">
        <v>54.978442921999999</v>
      </c>
      <c r="BH66" s="51">
        <v>0</v>
      </c>
      <c r="BI66" s="51">
        <v>0</v>
      </c>
      <c r="BJ66" s="51">
        <v>0.96979411100000001</v>
      </c>
      <c r="BK66" s="51">
        <f t="shared" si="2"/>
        <v>252.117312347</v>
      </c>
    </row>
    <row r="67" spans="1:63">
      <c r="A67" s="58"/>
      <c r="B67" s="66" t="s">
        <v>163</v>
      </c>
      <c r="C67" s="6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5.7060855000000001E-2</v>
      </c>
      <c r="I67" s="51">
        <v>128.52024683299999</v>
      </c>
      <c r="J67" s="51">
        <v>0</v>
      </c>
      <c r="K67" s="51">
        <v>0</v>
      </c>
      <c r="L67" s="51">
        <v>2.0691226459999998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2.6663949999999998E-3</v>
      </c>
      <c r="S67" s="51">
        <v>0</v>
      </c>
      <c r="T67" s="51">
        <v>0</v>
      </c>
      <c r="U67" s="51">
        <v>0</v>
      </c>
      <c r="V67" s="51">
        <v>0.66659879099999997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3.7302773999999997E-2</v>
      </c>
      <c r="AC67" s="51">
        <v>0.26644838700000001</v>
      </c>
      <c r="AD67" s="51">
        <v>0</v>
      </c>
      <c r="AE67" s="51">
        <v>0</v>
      </c>
      <c r="AF67" s="51">
        <v>0.586186451</v>
      </c>
      <c r="AG67" s="51">
        <v>0</v>
      </c>
      <c r="AH67" s="51">
        <v>0</v>
      </c>
      <c r="AI67" s="51">
        <v>0</v>
      </c>
      <c r="AJ67" s="51">
        <v>0</v>
      </c>
      <c r="AK67" s="51">
        <v>0</v>
      </c>
      <c r="AL67" s="51">
        <v>0</v>
      </c>
      <c r="AM67" s="51">
        <v>0</v>
      </c>
      <c r="AN67" s="51">
        <v>0</v>
      </c>
      <c r="AO67" s="51">
        <v>0</v>
      </c>
      <c r="AP67" s="51">
        <v>0</v>
      </c>
      <c r="AQ67" s="51">
        <v>0</v>
      </c>
      <c r="AR67" s="51">
        <v>0</v>
      </c>
      <c r="AS67" s="51">
        <v>0</v>
      </c>
      <c r="AT67" s="51">
        <v>0</v>
      </c>
      <c r="AU67" s="51">
        <v>0</v>
      </c>
      <c r="AV67" s="51">
        <v>0.71579121099999998</v>
      </c>
      <c r="AW67" s="51">
        <v>0.47960709699999998</v>
      </c>
      <c r="AX67" s="51">
        <v>0</v>
      </c>
      <c r="AY67" s="51">
        <v>0</v>
      </c>
      <c r="AZ67" s="51">
        <v>13.153829994000001</v>
      </c>
      <c r="BA67" s="51">
        <v>0</v>
      </c>
      <c r="BB67" s="51">
        <v>0</v>
      </c>
      <c r="BC67" s="51">
        <v>0</v>
      </c>
      <c r="BD67" s="51">
        <v>0</v>
      </c>
      <c r="BE67" s="51">
        <v>0</v>
      </c>
      <c r="BF67" s="51">
        <v>0.24832030599999999</v>
      </c>
      <c r="BG67" s="51">
        <v>42.631741920000003</v>
      </c>
      <c r="BH67" s="51">
        <v>0</v>
      </c>
      <c r="BI67" s="51">
        <v>0</v>
      </c>
      <c r="BJ67" s="51">
        <v>0.53289677400000002</v>
      </c>
      <c r="BK67" s="51">
        <f t="shared" si="2"/>
        <v>189.96782043400006</v>
      </c>
    </row>
    <row r="68" spans="1:63">
      <c r="A68" s="58"/>
      <c r="B68" s="66" t="s">
        <v>165</v>
      </c>
      <c r="C68" s="6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0.17924010600000001</v>
      </c>
      <c r="I68" s="51">
        <v>32.237429040000002</v>
      </c>
      <c r="J68" s="51">
        <v>0</v>
      </c>
      <c r="K68" s="51">
        <v>0</v>
      </c>
      <c r="L68" s="51">
        <v>1.2631076020000001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3.2559986999999999E-2</v>
      </c>
      <c r="S68" s="51">
        <v>0</v>
      </c>
      <c r="T68" s="51">
        <v>0</v>
      </c>
      <c r="U68" s="51">
        <v>0</v>
      </c>
      <c r="V68" s="51">
        <v>9.1339381999999997E-2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0.44781701899999998</v>
      </c>
      <c r="AC68" s="51">
        <v>0</v>
      </c>
      <c r="AD68" s="51">
        <v>0</v>
      </c>
      <c r="AE68" s="51">
        <v>0</v>
      </c>
      <c r="AF68" s="51">
        <v>8.6444401089999996</v>
      </c>
      <c r="AG68" s="51">
        <v>0</v>
      </c>
      <c r="AH68" s="51">
        <v>0</v>
      </c>
      <c r="AI68" s="51">
        <v>0</v>
      </c>
      <c r="AJ68" s="51">
        <v>0</v>
      </c>
      <c r="AK68" s="51">
        <v>0</v>
      </c>
      <c r="AL68" s="51">
        <v>0.107133258</v>
      </c>
      <c r="AM68" s="51">
        <v>0</v>
      </c>
      <c r="AN68" s="51">
        <v>0</v>
      </c>
      <c r="AO68" s="51">
        <v>0</v>
      </c>
      <c r="AP68" s="51">
        <v>5.3566628999999998E-2</v>
      </c>
      <c r="AQ68" s="51">
        <v>0</v>
      </c>
      <c r="AR68" s="51">
        <v>0</v>
      </c>
      <c r="AS68" s="51">
        <v>0</v>
      </c>
      <c r="AT68" s="51">
        <v>0</v>
      </c>
      <c r="AU68" s="51">
        <v>0</v>
      </c>
      <c r="AV68" s="51">
        <v>2.9526665159999999</v>
      </c>
      <c r="AW68" s="51">
        <v>9.1295887839999992</v>
      </c>
      <c r="AX68" s="51">
        <v>0</v>
      </c>
      <c r="AY68" s="51">
        <v>0</v>
      </c>
      <c r="AZ68" s="51">
        <v>65.517427556000001</v>
      </c>
      <c r="BA68" s="51">
        <v>0</v>
      </c>
      <c r="BB68" s="51">
        <v>0</v>
      </c>
      <c r="BC68" s="51">
        <v>0</v>
      </c>
      <c r="BD68" s="51">
        <v>0</v>
      </c>
      <c r="BE68" s="51">
        <v>0</v>
      </c>
      <c r="BF68" s="51">
        <v>0.54549469500000003</v>
      </c>
      <c r="BG68" s="51">
        <v>1.0874025700000001</v>
      </c>
      <c r="BH68" s="51">
        <v>0</v>
      </c>
      <c r="BI68" s="51">
        <v>0</v>
      </c>
      <c r="BJ68" s="51">
        <v>3.4020733910000001</v>
      </c>
      <c r="BK68" s="51">
        <f t="shared" si="2"/>
        <v>125.691286644</v>
      </c>
    </row>
    <row r="69" spans="1:63">
      <c r="A69" s="58"/>
      <c r="B69" s="66" t="s">
        <v>166</v>
      </c>
      <c r="C69" s="6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8.9801442999999995E-2</v>
      </c>
      <c r="I69" s="51">
        <v>5.5164468380000002</v>
      </c>
      <c r="J69" s="51">
        <v>0</v>
      </c>
      <c r="K69" s="51">
        <v>0</v>
      </c>
      <c r="L69" s="51">
        <v>0.19095392899999999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2.1959702000000001E-2</v>
      </c>
      <c r="S69" s="51">
        <v>0</v>
      </c>
      <c r="T69" s="51">
        <v>0</v>
      </c>
      <c r="U69" s="51">
        <v>0</v>
      </c>
      <c r="V69" s="51">
        <v>7.7061580000000005E-2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5.3006939999999999E-3</v>
      </c>
      <c r="AC69" s="51">
        <v>0.79510403299999999</v>
      </c>
      <c r="AD69" s="51">
        <v>0</v>
      </c>
      <c r="AE69" s="51">
        <v>0</v>
      </c>
      <c r="AF69" s="51">
        <v>2.1202774199999999</v>
      </c>
      <c r="AG69" s="51">
        <v>0</v>
      </c>
      <c r="AH69" s="51">
        <v>0</v>
      </c>
      <c r="AI69" s="51">
        <v>0</v>
      </c>
      <c r="AJ69" s="51">
        <v>0</v>
      </c>
      <c r="AK69" s="51">
        <v>0</v>
      </c>
      <c r="AL69" s="51">
        <v>0</v>
      </c>
      <c r="AM69" s="51">
        <v>0</v>
      </c>
      <c r="AN69" s="51">
        <v>0</v>
      </c>
      <c r="AO69" s="51">
        <v>0</v>
      </c>
      <c r="AP69" s="51">
        <v>0</v>
      </c>
      <c r="AQ69" s="51">
        <v>0</v>
      </c>
      <c r="AR69" s="51">
        <v>0</v>
      </c>
      <c r="AS69" s="51">
        <v>0</v>
      </c>
      <c r="AT69" s="51">
        <v>0</v>
      </c>
      <c r="AU69" s="51">
        <v>0</v>
      </c>
      <c r="AV69" s="51">
        <v>1.353873393</v>
      </c>
      <c r="AW69" s="51">
        <v>3.0107833359999998</v>
      </c>
      <c r="AX69" s="51">
        <v>0</v>
      </c>
      <c r="AY69" s="51">
        <v>0</v>
      </c>
      <c r="AZ69" s="51">
        <v>11.192979486</v>
      </c>
      <c r="BA69" s="51">
        <v>0</v>
      </c>
      <c r="BB69" s="51">
        <v>0</v>
      </c>
      <c r="BC69" s="51">
        <v>0</v>
      </c>
      <c r="BD69" s="51">
        <v>0</v>
      </c>
      <c r="BE69" s="51">
        <v>0</v>
      </c>
      <c r="BF69" s="51">
        <v>0.21439185199999999</v>
      </c>
      <c r="BG69" s="51">
        <v>0</v>
      </c>
      <c r="BH69" s="51">
        <v>0</v>
      </c>
      <c r="BI69" s="51">
        <v>0</v>
      </c>
      <c r="BJ69" s="51">
        <v>0.702168032</v>
      </c>
      <c r="BK69" s="51">
        <f t="shared" si="2"/>
        <v>25.291101737999998</v>
      </c>
    </row>
    <row r="70" spans="1:63">
      <c r="A70" s="58"/>
      <c r="B70" s="66" t="s">
        <v>167</v>
      </c>
      <c r="C70" s="6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0.142738374</v>
      </c>
      <c r="I70" s="51">
        <v>3.600228193</v>
      </c>
      <c r="J70" s="51">
        <v>0</v>
      </c>
      <c r="K70" s="51">
        <v>0</v>
      </c>
      <c r="L70" s="51">
        <v>8.2064024989999993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5.1567975000000002E-2</v>
      </c>
      <c r="S70" s="51">
        <v>0</v>
      </c>
      <c r="T70" s="51">
        <v>0</v>
      </c>
      <c r="U70" s="51">
        <v>0</v>
      </c>
      <c r="V70" s="51">
        <v>2.1177813E-2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6.6006308999999999E-2</v>
      </c>
      <c r="AC70" s="51">
        <v>0</v>
      </c>
      <c r="AD70" s="51">
        <v>0</v>
      </c>
      <c r="AE70" s="51">
        <v>0</v>
      </c>
      <c r="AF70" s="51">
        <v>3.22146708</v>
      </c>
      <c r="AG70" s="51">
        <v>0</v>
      </c>
      <c r="AH70" s="51">
        <v>0</v>
      </c>
      <c r="AI70" s="51">
        <v>0</v>
      </c>
      <c r="AJ70" s="51">
        <v>0</v>
      </c>
      <c r="AK70" s="51">
        <v>0</v>
      </c>
      <c r="AL70" s="51">
        <v>1.0565240000000001E-3</v>
      </c>
      <c r="AM70" s="51">
        <v>0.52826177399999996</v>
      </c>
      <c r="AN70" s="51">
        <v>0</v>
      </c>
      <c r="AO70" s="51">
        <v>0</v>
      </c>
      <c r="AP70" s="51">
        <v>0.105652355</v>
      </c>
      <c r="AQ70" s="51">
        <v>0</v>
      </c>
      <c r="AR70" s="51">
        <v>0</v>
      </c>
      <c r="AS70" s="51">
        <v>0</v>
      </c>
      <c r="AT70" s="51">
        <v>0</v>
      </c>
      <c r="AU70" s="51">
        <v>0</v>
      </c>
      <c r="AV70" s="51">
        <v>1.364404019</v>
      </c>
      <c r="AW70" s="51">
        <v>1.2572630220000001</v>
      </c>
      <c r="AX70" s="51">
        <v>0</v>
      </c>
      <c r="AY70" s="51">
        <v>0</v>
      </c>
      <c r="AZ70" s="51">
        <v>14.073069042</v>
      </c>
      <c r="BA70" s="51">
        <v>0</v>
      </c>
      <c r="BB70" s="51">
        <v>0</v>
      </c>
      <c r="BC70" s="51">
        <v>0</v>
      </c>
      <c r="BD70" s="51">
        <v>0</v>
      </c>
      <c r="BE70" s="51">
        <v>0</v>
      </c>
      <c r="BF70" s="51">
        <v>0.323126105</v>
      </c>
      <c r="BG70" s="51">
        <v>0</v>
      </c>
      <c r="BH70" s="51">
        <v>0</v>
      </c>
      <c r="BI70" s="51">
        <v>0</v>
      </c>
      <c r="BJ70" s="51">
        <v>0.77504560099999997</v>
      </c>
      <c r="BK70" s="51">
        <f t="shared" si="2"/>
        <v>33.737466685000001</v>
      </c>
    </row>
    <row r="71" spans="1:63">
      <c r="A71" s="58"/>
      <c r="B71" s="66" t="s">
        <v>169</v>
      </c>
      <c r="C71" s="6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5.0996168000000001E-2</v>
      </c>
      <c r="I71" s="51">
        <v>35.676331613999999</v>
      </c>
      <c r="J71" s="51">
        <v>0</v>
      </c>
      <c r="K71" s="51">
        <v>0</v>
      </c>
      <c r="L71" s="51">
        <v>4.702217106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  <c r="R71" s="51">
        <v>4.5120066E-2</v>
      </c>
      <c r="S71" s="51">
        <v>15.739558065000001</v>
      </c>
      <c r="T71" s="51">
        <v>5.2465194E-2</v>
      </c>
      <c r="U71" s="51">
        <v>0</v>
      </c>
      <c r="V71" s="51">
        <v>0.26232596800000002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3.4076626999999998E-2</v>
      </c>
      <c r="AC71" s="51">
        <v>5.2425580649999999</v>
      </c>
      <c r="AD71" s="51">
        <v>0</v>
      </c>
      <c r="AE71" s="51">
        <v>0</v>
      </c>
      <c r="AF71" s="51">
        <v>3.0418370399999999</v>
      </c>
      <c r="AG71" s="51">
        <v>0</v>
      </c>
      <c r="AH71" s="51">
        <v>0</v>
      </c>
      <c r="AI71" s="51">
        <v>0</v>
      </c>
      <c r="AJ71" s="51">
        <v>0</v>
      </c>
      <c r="AK71" s="51">
        <v>0</v>
      </c>
      <c r="AL71" s="51">
        <v>0</v>
      </c>
      <c r="AM71" s="51">
        <v>0</v>
      </c>
      <c r="AN71" s="51">
        <v>0</v>
      </c>
      <c r="AO71" s="51">
        <v>0</v>
      </c>
      <c r="AP71" s="51">
        <v>0</v>
      </c>
      <c r="AQ71" s="51">
        <v>0</v>
      </c>
      <c r="AR71" s="51">
        <v>0</v>
      </c>
      <c r="AS71" s="51">
        <v>0</v>
      </c>
      <c r="AT71" s="51">
        <v>0</v>
      </c>
      <c r="AU71" s="51">
        <v>0</v>
      </c>
      <c r="AV71" s="51">
        <v>0.48185819000000002</v>
      </c>
      <c r="AW71" s="51">
        <v>11.481191677</v>
      </c>
      <c r="AX71" s="51">
        <v>0</v>
      </c>
      <c r="AY71" s="51">
        <v>0</v>
      </c>
      <c r="AZ71" s="51">
        <v>4.4637488029999997</v>
      </c>
      <c r="BA71" s="51">
        <v>0</v>
      </c>
      <c r="BB71" s="51">
        <v>0</v>
      </c>
      <c r="BC71" s="51">
        <v>0</v>
      </c>
      <c r="BD71" s="51">
        <v>0</v>
      </c>
      <c r="BE71" s="51">
        <v>0</v>
      </c>
      <c r="BF71" s="51">
        <v>6.9726050999999997E-2</v>
      </c>
      <c r="BG71" s="51">
        <v>6.2910696780000004</v>
      </c>
      <c r="BH71" s="51">
        <v>0</v>
      </c>
      <c r="BI71" s="51">
        <v>0</v>
      </c>
      <c r="BJ71" s="51">
        <v>1.0734619949999999</v>
      </c>
      <c r="BK71" s="51">
        <f t="shared" si="2"/>
        <v>88.708542307000002</v>
      </c>
    </row>
    <row r="72" spans="1:63">
      <c r="A72" s="58"/>
      <c r="B72" s="70" t="s">
        <v>149</v>
      </c>
      <c r="C72" s="61">
        <v>0</v>
      </c>
      <c r="D72" s="61">
        <v>0</v>
      </c>
      <c r="E72" s="61">
        <v>0</v>
      </c>
      <c r="F72" s="61">
        <v>0</v>
      </c>
      <c r="G72" s="71">
        <v>0</v>
      </c>
      <c r="H72" s="61">
        <v>0</v>
      </c>
      <c r="I72" s="61">
        <v>0</v>
      </c>
      <c r="J72" s="61">
        <v>0</v>
      </c>
      <c r="K72" s="61">
        <v>0</v>
      </c>
      <c r="L72" s="71">
        <v>0</v>
      </c>
      <c r="M72" s="61">
        <v>0</v>
      </c>
      <c r="N72" s="61">
        <v>0</v>
      </c>
      <c r="O72" s="61">
        <v>0</v>
      </c>
      <c r="P72" s="61">
        <v>0</v>
      </c>
      <c r="Q72" s="71">
        <v>0</v>
      </c>
      <c r="R72" s="61">
        <v>0</v>
      </c>
      <c r="S72" s="61">
        <v>0</v>
      </c>
      <c r="T72" s="61">
        <v>0</v>
      </c>
      <c r="U72" s="61">
        <v>0</v>
      </c>
      <c r="V72" s="71">
        <v>0</v>
      </c>
      <c r="W72" s="61">
        <v>0</v>
      </c>
      <c r="X72" s="61">
        <v>0</v>
      </c>
      <c r="Y72" s="61">
        <v>0</v>
      </c>
      <c r="Z72" s="61">
        <v>0</v>
      </c>
      <c r="AA72" s="71">
        <v>0</v>
      </c>
      <c r="AB72" s="61">
        <v>0.14397707200000001</v>
      </c>
      <c r="AC72" s="61">
        <v>8.5740606479999997</v>
      </c>
      <c r="AD72" s="61">
        <v>0</v>
      </c>
      <c r="AE72" s="61">
        <v>0</v>
      </c>
      <c r="AF72" s="71">
        <v>16.472997953</v>
      </c>
      <c r="AG72" s="61">
        <v>0</v>
      </c>
      <c r="AH72" s="61">
        <v>0</v>
      </c>
      <c r="AI72" s="61">
        <v>0</v>
      </c>
      <c r="AJ72" s="61">
        <v>0</v>
      </c>
      <c r="AK72" s="71">
        <v>0</v>
      </c>
      <c r="AL72" s="61">
        <v>0</v>
      </c>
      <c r="AM72" s="61">
        <v>0</v>
      </c>
      <c r="AN72" s="61">
        <v>0</v>
      </c>
      <c r="AO72" s="61">
        <v>0</v>
      </c>
      <c r="AP72" s="71">
        <v>1.226710484</v>
      </c>
      <c r="AQ72" s="61">
        <v>0</v>
      </c>
      <c r="AR72" s="61">
        <v>0</v>
      </c>
      <c r="AS72" s="61">
        <v>0</v>
      </c>
      <c r="AT72" s="61">
        <v>0</v>
      </c>
      <c r="AU72" s="71">
        <v>0</v>
      </c>
      <c r="AV72" s="61">
        <v>0.94548000300000001</v>
      </c>
      <c r="AW72" s="61">
        <v>17.032521265</v>
      </c>
      <c r="AX72" s="61">
        <v>0</v>
      </c>
      <c r="AY72" s="61">
        <v>0</v>
      </c>
      <c r="AZ72" s="71">
        <v>22.463905898</v>
      </c>
      <c r="BA72" s="61">
        <v>0</v>
      </c>
      <c r="BB72" s="61">
        <v>0</v>
      </c>
      <c r="BC72" s="61">
        <v>0</v>
      </c>
      <c r="BD72" s="61">
        <v>0</v>
      </c>
      <c r="BE72" s="71">
        <v>0</v>
      </c>
      <c r="BF72" s="61">
        <v>0.172333453</v>
      </c>
      <c r="BG72" s="61">
        <v>0</v>
      </c>
      <c r="BH72" s="61">
        <v>0</v>
      </c>
      <c r="BI72" s="61">
        <v>0</v>
      </c>
      <c r="BJ72" s="71">
        <v>1.8464962730000001</v>
      </c>
      <c r="BK72" s="51">
        <f t="shared" si="2"/>
        <v>68.878483048999996</v>
      </c>
    </row>
    <row r="73" spans="1:63">
      <c r="A73" s="58"/>
      <c r="B73" s="70" t="s">
        <v>123</v>
      </c>
      <c r="C73" s="61">
        <v>0</v>
      </c>
      <c r="D73" s="61">
        <v>0</v>
      </c>
      <c r="E73" s="61">
        <v>0</v>
      </c>
      <c r="F73" s="61">
        <v>0</v>
      </c>
      <c r="G73" s="71">
        <v>0</v>
      </c>
      <c r="H73" s="61">
        <v>4.2145970999999997E-2</v>
      </c>
      <c r="I73" s="61">
        <v>0</v>
      </c>
      <c r="J73" s="61">
        <v>0</v>
      </c>
      <c r="K73" s="61">
        <v>0</v>
      </c>
      <c r="L73" s="71">
        <v>0</v>
      </c>
      <c r="M73" s="61">
        <v>0</v>
      </c>
      <c r="N73" s="61">
        <v>0</v>
      </c>
      <c r="O73" s="61">
        <v>0</v>
      </c>
      <c r="P73" s="61">
        <v>0</v>
      </c>
      <c r="Q73" s="71">
        <v>0</v>
      </c>
      <c r="R73" s="61">
        <v>0</v>
      </c>
      <c r="S73" s="61">
        <v>0</v>
      </c>
      <c r="T73" s="61">
        <v>0</v>
      </c>
      <c r="U73" s="61">
        <v>0</v>
      </c>
      <c r="V73" s="71">
        <v>0</v>
      </c>
      <c r="W73" s="61">
        <v>0</v>
      </c>
      <c r="X73" s="61">
        <v>0</v>
      </c>
      <c r="Y73" s="61">
        <v>0</v>
      </c>
      <c r="Z73" s="61">
        <v>0</v>
      </c>
      <c r="AA73" s="71">
        <v>0</v>
      </c>
      <c r="AB73" s="61">
        <v>0</v>
      </c>
      <c r="AC73" s="61">
        <v>0</v>
      </c>
      <c r="AD73" s="61">
        <v>0</v>
      </c>
      <c r="AE73" s="61">
        <v>0</v>
      </c>
      <c r="AF73" s="71">
        <v>0</v>
      </c>
      <c r="AG73" s="61">
        <v>0</v>
      </c>
      <c r="AH73" s="61">
        <v>0</v>
      </c>
      <c r="AI73" s="61">
        <v>0</v>
      </c>
      <c r="AJ73" s="61">
        <v>0</v>
      </c>
      <c r="AK73" s="71">
        <v>0</v>
      </c>
      <c r="AL73" s="61">
        <v>0</v>
      </c>
      <c r="AM73" s="61">
        <v>0</v>
      </c>
      <c r="AN73" s="61">
        <v>0</v>
      </c>
      <c r="AO73" s="61">
        <v>0</v>
      </c>
      <c r="AP73" s="71">
        <v>0</v>
      </c>
      <c r="AQ73" s="61">
        <v>0</v>
      </c>
      <c r="AR73" s="61">
        <v>0</v>
      </c>
      <c r="AS73" s="61">
        <v>0</v>
      </c>
      <c r="AT73" s="61">
        <v>0</v>
      </c>
      <c r="AU73" s="71">
        <v>0</v>
      </c>
      <c r="AV73" s="61">
        <v>0</v>
      </c>
      <c r="AW73" s="61">
        <v>0</v>
      </c>
      <c r="AX73" s="61">
        <v>0</v>
      </c>
      <c r="AY73" s="61">
        <v>0</v>
      </c>
      <c r="AZ73" s="71">
        <v>0</v>
      </c>
      <c r="BA73" s="61">
        <v>0</v>
      </c>
      <c r="BB73" s="61">
        <v>0</v>
      </c>
      <c r="BC73" s="61">
        <v>0</v>
      </c>
      <c r="BD73" s="61">
        <v>0</v>
      </c>
      <c r="BE73" s="71">
        <v>0</v>
      </c>
      <c r="BF73" s="61">
        <v>0</v>
      </c>
      <c r="BG73" s="61">
        <v>0</v>
      </c>
      <c r="BH73" s="61">
        <v>0</v>
      </c>
      <c r="BI73" s="61">
        <v>0</v>
      </c>
      <c r="BJ73" s="71">
        <v>0</v>
      </c>
      <c r="BK73" s="51">
        <f t="shared" si="2"/>
        <v>4.2145970999999997E-2</v>
      </c>
    </row>
    <row r="74" spans="1:63" s="56" customFormat="1">
      <c r="A74" s="45"/>
      <c r="B74" s="55" t="s">
        <v>97</v>
      </c>
      <c r="C74" s="40">
        <f t="shared" ref="C74:AH74" si="3">SUM(C18:C73)</f>
        <v>0</v>
      </c>
      <c r="D74" s="40">
        <f t="shared" si="3"/>
        <v>110.87616453</v>
      </c>
      <c r="E74" s="40">
        <f t="shared" si="3"/>
        <v>0</v>
      </c>
      <c r="F74" s="40">
        <f t="shared" si="3"/>
        <v>0</v>
      </c>
      <c r="G74" s="40">
        <f t="shared" si="3"/>
        <v>0</v>
      </c>
      <c r="H74" s="40">
        <f t="shared" si="3"/>
        <v>6.6222897809999992</v>
      </c>
      <c r="I74" s="40">
        <f t="shared" si="3"/>
        <v>3927.8624834339994</v>
      </c>
      <c r="J74" s="40">
        <f t="shared" si="3"/>
        <v>0</v>
      </c>
      <c r="K74" s="40">
        <f t="shared" si="3"/>
        <v>0</v>
      </c>
      <c r="L74" s="40">
        <f t="shared" si="3"/>
        <v>229.15788442100001</v>
      </c>
      <c r="M74" s="40">
        <f t="shared" si="3"/>
        <v>0</v>
      </c>
      <c r="N74" s="40">
        <f t="shared" si="3"/>
        <v>0</v>
      </c>
      <c r="O74" s="40">
        <f t="shared" si="3"/>
        <v>0</v>
      </c>
      <c r="P74" s="40">
        <f t="shared" si="3"/>
        <v>0</v>
      </c>
      <c r="Q74" s="40">
        <f t="shared" si="3"/>
        <v>0</v>
      </c>
      <c r="R74" s="40">
        <f t="shared" si="3"/>
        <v>3.176799623</v>
      </c>
      <c r="S74" s="40">
        <f t="shared" si="3"/>
        <v>646.91652614600014</v>
      </c>
      <c r="T74" s="40">
        <f t="shared" si="3"/>
        <v>0.10686035499999999</v>
      </c>
      <c r="U74" s="40">
        <f t="shared" si="3"/>
        <v>0</v>
      </c>
      <c r="V74" s="40">
        <f t="shared" si="3"/>
        <v>31.935980059000006</v>
      </c>
      <c r="W74" s="40">
        <f t="shared" si="3"/>
        <v>0</v>
      </c>
      <c r="X74" s="40">
        <f t="shared" si="3"/>
        <v>0</v>
      </c>
      <c r="Y74" s="40">
        <f t="shared" si="3"/>
        <v>0</v>
      </c>
      <c r="Z74" s="40">
        <f t="shared" si="3"/>
        <v>0</v>
      </c>
      <c r="AA74" s="40">
        <f t="shared" si="3"/>
        <v>0</v>
      </c>
      <c r="AB74" s="40">
        <f t="shared" si="3"/>
        <v>13.370882134</v>
      </c>
      <c r="AC74" s="40">
        <f t="shared" si="3"/>
        <v>220.89601604600006</v>
      </c>
      <c r="AD74" s="40">
        <f t="shared" si="3"/>
        <v>0</v>
      </c>
      <c r="AE74" s="40">
        <f t="shared" si="3"/>
        <v>0</v>
      </c>
      <c r="AF74" s="40">
        <f t="shared" si="3"/>
        <v>571.04010563600002</v>
      </c>
      <c r="AG74" s="40">
        <f t="shared" si="3"/>
        <v>0</v>
      </c>
      <c r="AH74" s="40">
        <f t="shared" si="3"/>
        <v>0</v>
      </c>
      <c r="AI74" s="40">
        <f t="shared" ref="AI74:BK74" si="4">SUM(AI18:AI73)</f>
        <v>0</v>
      </c>
      <c r="AJ74" s="40">
        <f t="shared" si="4"/>
        <v>0</v>
      </c>
      <c r="AK74" s="40">
        <f t="shared" si="4"/>
        <v>0</v>
      </c>
      <c r="AL74" s="40">
        <f t="shared" si="4"/>
        <v>3.3495219769999993</v>
      </c>
      <c r="AM74" s="40">
        <f t="shared" si="4"/>
        <v>56.066833222</v>
      </c>
      <c r="AN74" s="40">
        <f t="shared" si="4"/>
        <v>0</v>
      </c>
      <c r="AO74" s="40">
        <f t="shared" si="4"/>
        <v>0</v>
      </c>
      <c r="AP74" s="40">
        <f t="shared" si="4"/>
        <v>43.990364762999995</v>
      </c>
      <c r="AQ74" s="40">
        <f t="shared" si="4"/>
        <v>0</v>
      </c>
      <c r="AR74" s="40">
        <f t="shared" si="4"/>
        <v>0</v>
      </c>
      <c r="AS74" s="40">
        <f t="shared" si="4"/>
        <v>0</v>
      </c>
      <c r="AT74" s="40">
        <f t="shared" si="4"/>
        <v>0</v>
      </c>
      <c r="AU74" s="40">
        <f t="shared" si="4"/>
        <v>0</v>
      </c>
      <c r="AV74" s="40">
        <f t="shared" si="4"/>
        <v>62.864464909999988</v>
      </c>
      <c r="AW74" s="40">
        <f t="shared" si="4"/>
        <v>698.9352205319999</v>
      </c>
      <c r="AX74" s="40">
        <f t="shared" si="4"/>
        <v>4.6311046779999998</v>
      </c>
      <c r="AY74" s="40">
        <f t="shared" si="4"/>
        <v>0</v>
      </c>
      <c r="AZ74" s="40">
        <f t="shared" si="4"/>
        <v>1520.3366059360001</v>
      </c>
      <c r="BA74" s="40">
        <f t="shared" si="4"/>
        <v>0</v>
      </c>
      <c r="BB74" s="40">
        <f t="shared" si="4"/>
        <v>0</v>
      </c>
      <c r="BC74" s="40">
        <f t="shared" si="4"/>
        <v>0</v>
      </c>
      <c r="BD74" s="40">
        <f t="shared" si="4"/>
        <v>0</v>
      </c>
      <c r="BE74" s="40">
        <f t="shared" si="4"/>
        <v>0</v>
      </c>
      <c r="BF74" s="40">
        <f t="shared" si="4"/>
        <v>22.046550364999998</v>
      </c>
      <c r="BG74" s="40">
        <f t="shared" si="4"/>
        <v>256.39332003099997</v>
      </c>
      <c r="BH74" s="40">
        <f t="shared" si="4"/>
        <v>2.41850057</v>
      </c>
      <c r="BI74" s="40">
        <f t="shared" si="4"/>
        <v>0</v>
      </c>
      <c r="BJ74" s="40">
        <f t="shared" si="4"/>
        <v>103.136374406</v>
      </c>
      <c r="BK74" s="40">
        <f t="shared" si="4"/>
        <v>8536.1308535549979</v>
      </c>
    </row>
    <row r="75" spans="1:63">
      <c r="A75" s="17" t="s">
        <v>83</v>
      </c>
      <c r="B75" s="25" t="s">
        <v>15</v>
      </c>
      <c r="C75" s="7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4"/>
    </row>
    <row r="76" spans="1:63">
      <c r="A76" s="17"/>
      <c r="B76" s="26" t="s">
        <v>40</v>
      </c>
      <c r="C76" s="39"/>
      <c r="D76" s="34"/>
      <c r="E76" s="34"/>
      <c r="F76" s="34"/>
      <c r="G76" s="41"/>
      <c r="H76" s="39"/>
      <c r="I76" s="34"/>
      <c r="J76" s="34"/>
      <c r="K76" s="34"/>
      <c r="L76" s="41"/>
      <c r="M76" s="39"/>
      <c r="N76" s="34"/>
      <c r="O76" s="34"/>
      <c r="P76" s="34"/>
      <c r="Q76" s="41"/>
      <c r="R76" s="39"/>
      <c r="S76" s="34"/>
      <c r="T76" s="34"/>
      <c r="U76" s="34"/>
      <c r="V76" s="41"/>
      <c r="W76" s="39"/>
      <c r="X76" s="34"/>
      <c r="Y76" s="34"/>
      <c r="Z76" s="34"/>
      <c r="AA76" s="41"/>
      <c r="AB76" s="39"/>
      <c r="AC76" s="34"/>
      <c r="AD76" s="34"/>
      <c r="AE76" s="34"/>
      <c r="AF76" s="41"/>
      <c r="AG76" s="39"/>
      <c r="AH76" s="34"/>
      <c r="AI76" s="34"/>
      <c r="AJ76" s="34"/>
      <c r="AK76" s="41"/>
      <c r="AL76" s="39"/>
      <c r="AM76" s="34"/>
      <c r="AN76" s="34"/>
      <c r="AO76" s="34"/>
      <c r="AP76" s="41"/>
      <c r="AQ76" s="39"/>
      <c r="AR76" s="34"/>
      <c r="AS76" s="34"/>
      <c r="AT76" s="34"/>
      <c r="AU76" s="41"/>
      <c r="AV76" s="39"/>
      <c r="AW76" s="34"/>
      <c r="AX76" s="34"/>
      <c r="AY76" s="34"/>
      <c r="AZ76" s="41"/>
      <c r="BA76" s="39"/>
      <c r="BB76" s="34"/>
      <c r="BC76" s="34"/>
      <c r="BD76" s="34"/>
      <c r="BE76" s="41"/>
      <c r="BF76" s="39"/>
      <c r="BG76" s="34"/>
      <c r="BH76" s="34"/>
      <c r="BI76" s="34"/>
      <c r="BJ76" s="41"/>
      <c r="BK76" s="42">
        <v>0</v>
      </c>
    </row>
    <row r="77" spans="1:63" s="5" customFormat="1">
      <c r="A77" s="17"/>
      <c r="B77" s="27" t="s">
        <v>96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0">
        <v>0</v>
      </c>
      <c r="AM77" s="40">
        <v>0</v>
      </c>
      <c r="AN77" s="40">
        <v>0</v>
      </c>
      <c r="AO77" s="40">
        <v>0</v>
      </c>
      <c r="AP77" s="40">
        <v>0</v>
      </c>
      <c r="AQ77" s="40">
        <v>0</v>
      </c>
      <c r="AR77" s="40">
        <v>0</v>
      </c>
      <c r="AS77" s="40">
        <v>0</v>
      </c>
      <c r="AT77" s="40">
        <v>0</v>
      </c>
      <c r="AU77" s="40">
        <v>0</v>
      </c>
      <c r="AV77" s="40">
        <v>0</v>
      </c>
      <c r="AW77" s="40">
        <v>0</v>
      </c>
      <c r="AX77" s="40">
        <v>0</v>
      </c>
      <c r="AY77" s="40">
        <v>0</v>
      </c>
      <c r="AZ77" s="40">
        <v>0</v>
      </c>
      <c r="BA77" s="40">
        <v>0</v>
      </c>
      <c r="BB77" s="40">
        <v>0</v>
      </c>
      <c r="BC77" s="40">
        <v>0</v>
      </c>
      <c r="BD77" s="40">
        <v>0</v>
      </c>
      <c r="BE77" s="40">
        <v>0</v>
      </c>
      <c r="BF77" s="40">
        <v>0</v>
      </c>
      <c r="BG77" s="40">
        <v>0</v>
      </c>
      <c r="BH77" s="40">
        <v>0</v>
      </c>
      <c r="BI77" s="40">
        <v>0</v>
      </c>
      <c r="BJ77" s="40">
        <v>0</v>
      </c>
      <c r="BK77" s="40">
        <v>0</v>
      </c>
    </row>
    <row r="78" spans="1:63">
      <c r="A78" s="17" t="s">
        <v>85</v>
      </c>
      <c r="B78" s="33" t="s">
        <v>101</v>
      </c>
      <c r="C78" s="7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4"/>
    </row>
    <row r="79" spans="1:63">
      <c r="A79" s="17"/>
      <c r="B79" s="26" t="s">
        <v>40</v>
      </c>
      <c r="C79" s="39"/>
      <c r="D79" s="34"/>
      <c r="E79" s="34"/>
      <c r="F79" s="34"/>
      <c r="G79" s="41"/>
      <c r="H79" s="39"/>
      <c r="I79" s="34"/>
      <c r="J79" s="34"/>
      <c r="K79" s="34"/>
      <c r="L79" s="41"/>
      <c r="M79" s="39"/>
      <c r="N79" s="34"/>
      <c r="O79" s="34"/>
      <c r="P79" s="34"/>
      <c r="Q79" s="41"/>
      <c r="R79" s="39"/>
      <c r="S79" s="34"/>
      <c r="T79" s="34"/>
      <c r="U79" s="34"/>
      <c r="V79" s="41"/>
      <c r="W79" s="39"/>
      <c r="X79" s="34"/>
      <c r="Y79" s="34"/>
      <c r="Z79" s="34"/>
      <c r="AA79" s="41"/>
      <c r="AB79" s="39"/>
      <c r="AC79" s="34"/>
      <c r="AD79" s="34"/>
      <c r="AE79" s="34"/>
      <c r="AF79" s="41"/>
      <c r="AG79" s="39"/>
      <c r="AH79" s="34"/>
      <c r="AI79" s="34"/>
      <c r="AJ79" s="34"/>
      <c r="AK79" s="41"/>
      <c r="AL79" s="39"/>
      <c r="AM79" s="34"/>
      <c r="AN79" s="34"/>
      <c r="AO79" s="34"/>
      <c r="AP79" s="41"/>
      <c r="AQ79" s="39"/>
      <c r="AR79" s="34"/>
      <c r="AS79" s="34"/>
      <c r="AT79" s="34"/>
      <c r="AU79" s="41"/>
      <c r="AV79" s="39"/>
      <c r="AW79" s="34"/>
      <c r="AX79" s="34"/>
      <c r="AY79" s="34"/>
      <c r="AZ79" s="41"/>
      <c r="BA79" s="39"/>
      <c r="BB79" s="34"/>
      <c r="BC79" s="34"/>
      <c r="BD79" s="34"/>
      <c r="BE79" s="41"/>
      <c r="BF79" s="39"/>
      <c r="BG79" s="34"/>
      <c r="BH79" s="34"/>
      <c r="BI79" s="34"/>
      <c r="BJ79" s="41"/>
      <c r="BK79" s="42">
        <v>0</v>
      </c>
    </row>
    <row r="80" spans="1:63" s="5" customFormat="1">
      <c r="A80" s="17"/>
      <c r="B80" s="27" t="s">
        <v>95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0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</row>
    <row r="81" spans="1:63">
      <c r="A81" s="17" t="s">
        <v>86</v>
      </c>
      <c r="B81" s="25" t="s">
        <v>16</v>
      </c>
      <c r="C81" s="7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4"/>
    </row>
    <row r="82" spans="1:63">
      <c r="A82" s="17"/>
      <c r="B82" s="26" t="s">
        <v>178</v>
      </c>
      <c r="C82" s="39">
        <v>0</v>
      </c>
      <c r="D82" s="34">
        <v>0</v>
      </c>
      <c r="E82" s="34">
        <v>0</v>
      </c>
      <c r="F82" s="34">
        <v>0</v>
      </c>
      <c r="G82" s="41">
        <v>0</v>
      </c>
      <c r="H82" s="39">
        <v>0</v>
      </c>
      <c r="I82" s="34">
        <v>0</v>
      </c>
      <c r="J82" s="34">
        <v>0</v>
      </c>
      <c r="K82" s="34">
        <v>0</v>
      </c>
      <c r="L82" s="41">
        <v>0</v>
      </c>
      <c r="M82" s="39">
        <v>0</v>
      </c>
      <c r="N82" s="34">
        <v>0</v>
      </c>
      <c r="O82" s="34">
        <v>0</v>
      </c>
      <c r="P82" s="34">
        <v>0</v>
      </c>
      <c r="Q82" s="41">
        <v>0</v>
      </c>
      <c r="R82" s="39">
        <v>0</v>
      </c>
      <c r="S82" s="34">
        <v>0</v>
      </c>
      <c r="T82" s="34">
        <v>0</v>
      </c>
      <c r="U82" s="34">
        <v>0</v>
      </c>
      <c r="V82" s="41">
        <v>0</v>
      </c>
      <c r="W82" s="39">
        <v>0</v>
      </c>
      <c r="X82" s="34">
        <v>0</v>
      </c>
      <c r="Y82" s="34">
        <v>0</v>
      </c>
      <c r="Z82" s="34">
        <v>0</v>
      </c>
      <c r="AA82" s="41">
        <v>0</v>
      </c>
      <c r="AB82" s="39">
        <v>2.8695064729999999</v>
      </c>
      <c r="AC82" s="34">
        <v>0.89559194900000005</v>
      </c>
      <c r="AD82" s="34">
        <v>0</v>
      </c>
      <c r="AE82" s="34">
        <v>0</v>
      </c>
      <c r="AF82" s="41">
        <v>13.502018059999999</v>
      </c>
      <c r="AG82" s="39">
        <v>0</v>
      </c>
      <c r="AH82" s="34">
        <v>0</v>
      </c>
      <c r="AI82" s="34">
        <v>0</v>
      </c>
      <c r="AJ82" s="34">
        <v>0</v>
      </c>
      <c r="AK82" s="41">
        <v>0</v>
      </c>
      <c r="AL82" s="39">
        <v>0.67538189900000001</v>
      </c>
      <c r="AM82" s="34">
        <v>0.21889210100000001</v>
      </c>
      <c r="AN82" s="34">
        <v>0</v>
      </c>
      <c r="AO82" s="34">
        <v>0</v>
      </c>
      <c r="AP82" s="41">
        <v>0.64179460200000005</v>
      </c>
      <c r="AQ82" s="39">
        <v>0</v>
      </c>
      <c r="AR82" s="34">
        <v>0</v>
      </c>
      <c r="AS82" s="34">
        <v>0</v>
      </c>
      <c r="AT82" s="34">
        <v>0</v>
      </c>
      <c r="AU82" s="41">
        <v>0</v>
      </c>
      <c r="AV82" s="39">
        <v>18.905648701000001</v>
      </c>
      <c r="AW82" s="34">
        <v>13.795682880999999</v>
      </c>
      <c r="AX82" s="34">
        <v>0</v>
      </c>
      <c r="AY82" s="34">
        <v>0</v>
      </c>
      <c r="AZ82" s="41">
        <v>13.170026218</v>
      </c>
      <c r="BA82" s="39">
        <v>0</v>
      </c>
      <c r="BB82" s="34">
        <v>0</v>
      </c>
      <c r="BC82" s="34">
        <v>0</v>
      </c>
      <c r="BD82" s="34">
        <v>0</v>
      </c>
      <c r="BE82" s="41">
        <v>0</v>
      </c>
      <c r="BF82" s="39">
        <v>5.3565310879999997</v>
      </c>
      <c r="BG82" s="34">
        <v>1.416570087</v>
      </c>
      <c r="BH82" s="34">
        <v>0</v>
      </c>
      <c r="BI82" s="34">
        <v>0</v>
      </c>
      <c r="BJ82" s="41">
        <v>2.168992893</v>
      </c>
      <c r="BK82" s="42">
        <f t="shared" ref="BK82:BK105" si="5">SUM(C82:BJ82)</f>
        <v>73.616636951999993</v>
      </c>
    </row>
    <row r="83" spans="1:63">
      <c r="A83" s="17"/>
      <c r="B83" s="26" t="s">
        <v>179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1.6840188949999999</v>
      </c>
      <c r="I83" s="46">
        <v>701.68226341499997</v>
      </c>
      <c r="J83" s="46">
        <v>18.423163529</v>
      </c>
      <c r="K83" s="46">
        <v>0</v>
      </c>
      <c r="L83" s="47">
        <v>103.17022485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1.0358466150000001</v>
      </c>
      <c r="S83" s="46">
        <v>0</v>
      </c>
      <c r="T83" s="46">
        <v>0.87040062600000001</v>
      </c>
      <c r="U83" s="46">
        <v>0</v>
      </c>
      <c r="V83" s="47">
        <v>0.56498418699999997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5.768351741</v>
      </c>
      <c r="AC83" s="46">
        <v>125.395178835</v>
      </c>
      <c r="AD83" s="46">
        <v>0</v>
      </c>
      <c r="AE83" s="46">
        <v>0</v>
      </c>
      <c r="AF83" s="47">
        <v>161.74680230600001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1.056672176</v>
      </c>
      <c r="AM83" s="46">
        <v>2.7188102330000001</v>
      </c>
      <c r="AN83" s="46">
        <v>0.70407550399999996</v>
      </c>
      <c r="AO83" s="46">
        <v>0</v>
      </c>
      <c r="AP83" s="47">
        <v>7.0428280250000004</v>
      </c>
      <c r="AQ83" s="39">
        <v>0</v>
      </c>
      <c r="AR83" s="46">
        <v>0.28233532</v>
      </c>
      <c r="AS83" s="46">
        <v>0</v>
      </c>
      <c r="AT83" s="46">
        <v>0</v>
      </c>
      <c r="AU83" s="47">
        <v>0</v>
      </c>
      <c r="AV83" s="39">
        <v>57.854892212999999</v>
      </c>
      <c r="AW83" s="46">
        <v>1605.691031289</v>
      </c>
      <c r="AX83" s="46">
        <v>0</v>
      </c>
      <c r="AY83" s="46">
        <v>731.67817130499998</v>
      </c>
      <c r="AZ83" s="47">
        <v>620.04501613000002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14.926389416999999</v>
      </c>
      <c r="BG83" s="46">
        <v>73.026550139999998</v>
      </c>
      <c r="BH83" s="46">
        <v>5.2189546000000003E-2</v>
      </c>
      <c r="BI83" s="46">
        <v>0</v>
      </c>
      <c r="BJ83" s="47">
        <v>63.617561803999997</v>
      </c>
      <c r="BK83" s="42">
        <f t="shared" si="5"/>
        <v>4299.0377581009989</v>
      </c>
    </row>
    <row r="84" spans="1:63">
      <c r="A84" s="17"/>
      <c r="B84" s="26" t="s">
        <v>180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0.79232636499999998</v>
      </c>
      <c r="I84" s="46">
        <v>565.919892559</v>
      </c>
      <c r="J84" s="46">
        <v>162.30947358500001</v>
      </c>
      <c r="K84" s="46">
        <v>0</v>
      </c>
      <c r="L84" s="47">
        <v>42.233577034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0.88579841999999998</v>
      </c>
      <c r="S84" s="46">
        <v>16.546586127000001</v>
      </c>
      <c r="T84" s="46">
        <v>5.4604300229999998</v>
      </c>
      <c r="U84" s="46">
        <v>0</v>
      </c>
      <c r="V84" s="47">
        <v>0.70775696099999996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2.4071727410000001</v>
      </c>
      <c r="AC84" s="46">
        <v>29.007043287999998</v>
      </c>
      <c r="AD84" s="46">
        <v>0</v>
      </c>
      <c r="AE84" s="46">
        <v>0</v>
      </c>
      <c r="AF84" s="47">
        <v>59.174952093000002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0.46805100500000002</v>
      </c>
      <c r="AM84" s="46">
        <v>7.4745759019999998</v>
      </c>
      <c r="AN84" s="46">
        <v>0</v>
      </c>
      <c r="AO84" s="46">
        <v>0</v>
      </c>
      <c r="AP84" s="47">
        <v>7.4125222529999997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11.940142238</v>
      </c>
      <c r="AW84" s="46">
        <v>411.03481296299998</v>
      </c>
      <c r="AX84" s="46">
        <v>5.2857302000000002E-2</v>
      </c>
      <c r="AY84" s="46">
        <v>0</v>
      </c>
      <c r="AZ84" s="47">
        <v>217.37482449399999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5.1587630410000003</v>
      </c>
      <c r="BG84" s="46">
        <v>34.281050954999998</v>
      </c>
      <c r="BH84" s="46">
        <v>14.386411721</v>
      </c>
      <c r="BI84" s="46">
        <v>0</v>
      </c>
      <c r="BJ84" s="47">
        <v>37.565773999999998</v>
      </c>
      <c r="BK84" s="42">
        <f t="shared" si="5"/>
        <v>1632.5947950699995</v>
      </c>
    </row>
    <row r="85" spans="1:63">
      <c r="A85" s="17"/>
      <c r="B85" s="26" t="s">
        <v>181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0.60614869400000004</v>
      </c>
      <c r="I85" s="46">
        <v>2.509285867</v>
      </c>
      <c r="J85" s="46">
        <v>0</v>
      </c>
      <c r="K85" s="46">
        <v>0</v>
      </c>
      <c r="L85" s="47">
        <v>1.038842818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0.34131135699999998</v>
      </c>
      <c r="S85" s="46">
        <v>4.2750460000000002E-3</v>
      </c>
      <c r="T85" s="46">
        <v>0</v>
      </c>
      <c r="U85" s="46">
        <v>0</v>
      </c>
      <c r="V85" s="47">
        <v>0.82582330500000001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0.34037041099999998</v>
      </c>
      <c r="AC85" s="46">
        <v>1.467540836</v>
      </c>
      <c r="AD85" s="46">
        <v>0</v>
      </c>
      <c r="AE85" s="46">
        <v>0</v>
      </c>
      <c r="AF85" s="47">
        <v>3.6139719129999999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9.5346287000000002E-2</v>
      </c>
      <c r="AM85" s="46">
        <v>0.249490036</v>
      </c>
      <c r="AN85" s="46">
        <v>0</v>
      </c>
      <c r="AO85" s="46">
        <v>0</v>
      </c>
      <c r="AP85" s="47">
        <v>0.48721393800000001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35.874024847999998</v>
      </c>
      <c r="AW85" s="46">
        <v>280.93495975000002</v>
      </c>
      <c r="AX85" s="46">
        <v>6.6404415329999997</v>
      </c>
      <c r="AY85" s="46">
        <v>0</v>
      </c>
      <c r="AZ85" s="47">
        <v>407.84120979699998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15.726418063000001</v>
      </c>
      <c r="BG85" s="46">
        <v>54.785289171999999</v>
      </c>
      <c r="BH85" s="46">
        <v>12.148427059999999</v>
      </c>
      <c r="BI85" s="46">
        <v>0</v>
      </c>
      <c r="BJ85" s="47">
        <v>93.861191316000003</v>
      </c>
      <c r="BK85" s="42">
        <f t="shared" si="5"/>
        <v>919.39158204700004</v>
      </c>
    </row>
    <row r="86" spans="1:63">
      <c r="A86" s="17"/>
      <c r="B86" s="26" t="s">
        <v>182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0.68473397499999999</v>
      </c>
      <c r="I86" s="46">
        <v>131.712561354</v>
      </c>
      <c r="J86" s="46">
        <v>0</v>
      </c>
      <c r="K86" s="46">
        <v>0</v>
      </c>
      <c r="L86" s="47">
        <v>2.3313979549999999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0.47162925300000003</v>
      </c>
      <c r="S86" s="46">
        <v>0</v>
      </c>
      <c r="T86" s="46">
        <v>0</v>
      </c>
      <c r="U86" s="46">
        <v>0</v>
      </c>
      <c r="V86" s="47">
        <v>0.28414966200000003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0.52090336500000001</v>
      </c>
      <c r="AC86" s="46">
        <v>0.32256726800000002</v>
      </c>
      <c r="AD86" s="46">
        <v>0</v>
      </c>
      <c r="AE86" s="46">
        <v>0</v>
      </c>
      <c r="AF86" s="47">
        <v>2.4106459949999999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0.13415597000000001</v>
      </c>
      <c r="AM86" s="46">
        <v>8.2780971999999994E-2</v>
      </c>
      <c r="AN86" s="46">
        <v>0</v>
      </c>
      <c r="AO86" s="46">
        <v>0</v>
      </c>
      <c r="AP86" s="47">
        <v>0.26217947000000003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10.115337692000001</v>
      </c>
      <c r="AW86" s="46">
        <v>122.749579123</v>
      </c>
      <c r="AX86" s="46">
        <v>9.8913685640000004</v>
      </c>
      <c r="AY86" s="46">
        <v>0</v>
      </c>
      <c r="AZ86" s="47">
        <v>87.010537200000002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7.6393616140000002</v>
      </c>
      <c r="BG86" s="46">
        <v>13.809002863</v>
      </c>
      <c r="BH86" s="46">
        <v>1.2188000889999999</v>
      </c>
      <c r="BI86" s="46">
        <v>0</v>
      </c>
      <c r="BJ86" s="47">
        <v>11.584914367</v>
      </c>
      <c r="BK86" s="42">
        <f t="shared" si="5"/>
        <v>403.23660675100001</v>
      </c>
    </row>
    <row r="87" spans="1:63">
      <c r="A87" s="17"/>
      <c r="B87" s="26" t="s">
        <v>183</v>
      </c>
      <c r="C87" s="39">
        <v>0</v>
      </c>
      <c r="D87" s="46">
        <v>4.4085127000000002</v>
      </c>
      <c r="E87" s="46">
        <v>0</v>
      </c>
      <c r="F87" s="46">
        <v>0</v>
      </c>
      <c r="G87" s="47">
        <v>0</v>
      </c>
      <c r="H87" s="39">
        <v>2.8060476009999999</v>
      </c>
      <c r="I87" s="46">
        <v>966.95364351900002</v>
      </c>
      <c r="J87" s="46">
        <v>0.51612903200000004</v>
      </c>
      <c r="K87" s="46">
        <v>0</v>
      </c>
      <c r="L87" s="47">
        <v>124.83406543300001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2.7196539909999999</v>
      </c>
      <c r="S87" s="46">
        <v>146.604022864</v>
      </c>
      <c r="T87" s="46">
        <v>6.2275328999999999</v>
      </c>
      <c r="U87" s="46">
        <v>0</v>
      </c>
      <c r="V87" s="47">
        <v>12.931976179999999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4.069826612</v>
      </c>
      <c r="AC87" s="46">
        <v>183.422672992</v>
      </c>
      <c r="AD87" s="46">
        <v>0</v>
      </c>
      <c r="AE87" s="46">
        <v>0</v>
      </c>
      <c r="AF87" s="47">
        <v>346.68750178499999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0.33004525000000001</v>
      </c>
      <c r="AM87" s="46">
        <v>2.7168092779999999</v>
      </c>
      <c r="AN87" s="46">
        <v>0</v>
      </c>
      <c r="AO87" s="46">
        <v>0</v>
      </c>
      <c r="AP87" s="47">
        <v>9.0843287799999999</v>
      </c>
      <c r="AQ87" s="39">
        <v>0</v>
      </c>
      <c r="AR87" s="46">
        <v>2.4291547069999999</v>
      </c>
      <c r="AS87" s="46">
        <v>0</v>
      </c>
      <c r="AT87" s="46">
        <v>0</v>
      </c>
      <c r="AU87" s="47">
        <v>0</v>
      </c>
      <c r="AV87" s="39">
        <v>15.056053371000001</v>
      </c>
      <c r="AW87" s="46">
        <v>411.62441256099999</v>
      </c>
      <c r="AX87" s="46">
        <v>0</v>
      </c>
      <c r="AY87" s="46">
        <v>116.617627945</v>
      </c>
      <c r="AZ87" s="47">
        <v>284.722684173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7.3595994960000004</v>
      </c>
      <c r="BG87" s="46">
        <v>14.085504216</v>
      </c>
      <c r="BH87" s="46">
        <v>6.8166711529999997</v>
      </c>
      <c r="BI87" s="46">
        <v>0</v>
      </c>
      <c r="BJ87" s="47">
        <v>56.371419899000003</v>
      </c>
      <c r="BK87" s="42">
        <f t="shared" si="5"/>
        <v>2729.3958964379999</v>
      </c>
    </row>
    <row r="88" spans="1:63">
      <c r="A88" s="17"/>
      <c r="B88" s="26" t="s">
        <v>184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2.5167251000000002E-2</v>
      </c>
      <c r="I88" s="46">
        <v>0</v>
      </c>
      <c r="J88" s="46">
        <v>0</v>
      </c>
      <c r="K88" s="46">
        <v>0</v>
      </c>
      <c r="L88" s="47">
        <v>2.3220530000000001E-3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1.5187173999999999E-2</v>
      </c>
      <c r="S88" s="46">
        <v>0</v>
      </c>
      <c r="T88" s="46">
        <v>0</v>
      </c>
      <c r="U88" s="46">
        <v>0</v>
      </c>
      <c r="V88" s="47">
        <v>6.9145606999999998E-2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0.727353205</v>
      </c>
      <c r="AC88" s="46">
        <v>0.30998820599999999</v>
      </c>
      <c r="AD88" s="46">
        <v>0</v>
      </c>
      <c r="AE88" s="46">
        <v>0</v>
      </c>
      <c r="AF88" s="47">
        <v>1.090479813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5.3934127999999998E-2</v>
      </c>
      <c r="AM88" s="46">
        <v>0</v>
      </c>
      <c r="AN88" s="46">
        <v>0</v>
      </c>
      <c r="AO88" s="46">
        <v>0</v>
      </c>
      <c r="AP88" s="47">
        <v>5.4803539999999998E-3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7.5384605499999999</v>
      </c>
      <c r="AW88" s="46">
        <v>9.8114208870000006</v>
      </c>
      <c r="AX88" s="46">
        <v>0</v>
      </c>
      <c r="AY88" s="46">
        <v>0</v>
      </c>
      <c r="AZ88" s="47">
        <v>15.925559397000001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4.2926022059999998</v>
      </c>
      <c r="BG88" s="46">
        <v>1.8929329829999999</v>
      </c>
      <c r="BH88" s="46">
        <v>0</v>
      </c>
      <c r="BI88" s="46">
        <v>0</v>
      </c>
      <c r="BJ88" s="47">
        <v>3.7883851019999999</v>
      </c>
      <c r="BK88" s="42">
        <f t="shared" si="5"/>
        <v>45.548418916000003</v>
      </c>
    </row>
    <row r="89" spans="1:63">
      <c r="A89" s="17"/>
      <c r="B89" s="26" t="s">
        <v>185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0.16504100999999999</v>
      </c>
      <c r="I89" s="46">
        <v>3.2666521529999999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0.114165431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1.10959154</v>
      </c>
      <c r="AC89" s="46">
        <v>0.42005196500000003</v>
      </c>
      <c r="AD89" s="46">
        <v>0</v>
      </c>
      <c r="AE89" s="46">
        <v>0</v>
      </c>
      <c r="AF89" s="47">
        <v>13.352143053000001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0.70468023499999999</v>
      </c>
      <c r="AM89" s="46">
        <v>0.262951612</v>
      </c>
      <c r="AN89" s="46">
        <v>0</v>
      </c>
      <c r="AO89" s="46">
        <v>0</v>
      </c>
      <c r="AP89" s="47">
        <v>0.81395114800000001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15.219078087</v>
      </c>
      <c r="AW89" s="46">
        <v>14.928415873000001</v>
      </c>
      <c r="AX89" s="46">
        <v>0</v>
      </c>
      <c r="AY89" s="46">
        <v>0</v>
      </c>
      <c r="AZ89" s="47">
        <v>32.676355485000002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8.854053961</v>
      </c>
      <c r="BG89" s="46">
        <v>2.9524669549999998</v>
      </c>
      <c r="BH89" s="46">
        <v>0</v>
      </c>
      <c r="BI89" s="46">
        <v>0</v>
      </c>
      <c r="BJ89" s="47">
        <v>20.476475696000001</v>
      </c>
      <c r="BK89" s="42">
        <f t="shared" si="5"/>
        <v>115.31607420400002</v>
      </c>
    </row>
    <row r="90" spans="1:63">
      <c r="A90" s="17"/>
      <c r="B90" s="26" t="s">
        <v>157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0.23327192999999999</v>
      </c>
      <c r="I90" s="46">
        <v>0.47827526100000001</v>
      </c>
      <c r="J90" s="46">
        <v>0</v>
      </c>
      <c r="K90" s="46">
        <v>0</v>
      </c>
      <c r="L90" s="47">
        <v>1.592954993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0.23529309800000001</v>
      </c>
      <c r="S90" s="46">
        <v>2.218683226</v>
      </c>
      <c r="T90" s="46">
        <v>0</v>
      </c>
      <c r="U90" s="46">
        <v>0</v>
      </c>
      <c r="V90" s="47">
        <v>7.2669886000000003E-2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1.2697347969999999</v>
      </c>
      <c r="AC90" s="46">
        <v>46.684832925999999</v>
      </c>
      <c r="AD90" s="46">
        <v>0</v>
      </c>
      <c r="AE90" s="46">
        <v>0</v>
      </c>
      <c r="AF90" s="47">
        <v>98.144742598999997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0.47718117500000001</v>
      </c>
      <c r="AM90" s="46">
        <v>2.1998008950000001</v>
      </c>
      <c r="AN90" s="46">
        <v>0</v>
      </c>
      <c r="AO90" s="46">
        <v>0</v>
      </c>
      <c r="AP90" s="47">
        <v>8.7626182410000002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17.571031536</v>
      </c>
      <c r="AW90" s="46">
        <v>110.96451411</v>
      </c>
      <c r="AX90" s="46">
        <v>0</v>
      </c>
      <c r="AY90" s="46">
        <v>0</v>
      </c>
      <c r="AZ90" s="47">
        <v>166.83577087399999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12.938656999999999</v>
      </c>
      <c r="BG90" s="46">
        <v>31.39920914</v>
      </c>
      <c r="BH90" s="46">
        <v>4.5987295809999997</v>
      </c>
      <c r="BI90" s="46">
        <v>0</v>
      </c>
      <c r="BJ90" s="47">
        <v>30.336367144</v>
      </c>
      <c r="BK90" s="42">
        <f t="shared" si="5"/>
        <v>537.01433841199992</v>
      </c>
    </row>
    <row r="91" spans="1:63">
      <c r="A91" s="17"/>
      <c r="B91" s="26" t="s">
        <v>186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1.073425292</v>
      </c>
      <c r="I91" s="46">
        <v>103.06614365999999</v>
      </c>
      <c r="J91" s="46">
        <v>0</v>
      </c>
      <c r="K91" s="46">
        <v>0</v>
      </c>
      <c r="L91" s="47">
        <v>184.069563069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1.107276111</v>
      </c>
      <c r="S91" s="46">
        <v>1.5862989670000001</v>
      </c>
      <c r="T91" s="46">
        <v>0</v>
      </c>
      <c r="U91" s="46">
        <v>0</v>
      </c>
      <c r="V91" s="47">
        <v>0.77150728700000004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0.179402642</v>
      </c>
      <c r="AC91" s="46">
        <v>2.8815539929999998</v>
      </c>
      <c r="AD91" s="46">
        <v>0</v>
      </c>
      <c r="AE91" s="46">
        <v>0</v>
      </c>
      <c r="AF91" s="47">
        <v>11.576122086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4.5514176000000003E-2</v>
      </c>
      <c r="AM91" s="46">
        <v>0</v>
      </c>
      <c r="AN91" s="46">
        <v>0</v>
      </c>
      <c r="AO91" s="46">
        <v>0</v>
      </c>
      <c r="AP91" s="47">
        <v>0.102871279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3.4628746270000001</v>
      </c>
      <c r="AW91" s="46">
        <v>105.76623041400001</v>
      </c>
      <c r="AX91" s="46">
        <v>0</v>
      </c>
      <c r="AY91" s="46">
        <v>0</v>
      </c>
      <c r="AZ91" s="47">
        <v>51.955209873999998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1.440352793</v>
      </c>
      <c r="BG91" s="46">
        <v>0.60910276799999996</v>
      </c>
      <c r="BH91" s="46">
        <v>0.32192327599999998</v>
      </c>
      <c r="BI91" s="46">
        <v>0</v>
      </c>
      <c r="BJ91" s="47">
        <v>5.7965769979999999</v>
      </c>
      <c r="BK91" s="42">
        <f t="shared" si="5"/>
        <v>475.81194931199997</v>
      </c>
    </row>
    <row r="92" spans="1:63" ht="25.5">
      <c r="A92" s="17"/>
      <c r="B92" s="26" t="s">
        <v>187</v>
      </c>
      <c r="C92" s="39">
        <v>0</v>
      </c>
      <c r="D92" s="46">
        <v>5.4161809999999999E-3</v>
      </c>
      <c r="E92" s="46">
        <v>0</v>
      </c>
      <c r="F92" s="46">
        <v>0</v>
      </c>
      <c r="G92" s="47">
        <v>0</v>
      </c>
      <c r="H92" s="39">
        <v>0.85532867499999998</v>
      </c>
      <c r="I92" s="46">
        <v>28.867659232000001</v>
      </c>
      <c r="J92" s="46">
        <v>0</v>
      </c>
      <c r="K92" s="46">
        <v>0</v>
      </c>
      <c r="L92" s="47">
        <v>4.6487678499999996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4.5767284999999998E-2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1.4001199999999999E-4</v>
      </c>
      <c r="AC92" s="46">
        <v>0</v>
      </c>
      <c r="AD92" s="46">
        <v>0</v>
      </c>
      <c r="AE92" s="46">
        <v>0</v>
      </c>
      <c r="AF92" s="47">
        <v>0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0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5.3697090000000003E-3</v>
      </c>
      <c r="AS92" s="46">
        <v>0</v>
      </c>
      <c r="AT92" s="46">
        <v>0</v>
      </c>
      <c r="AU92" s="47">
        <v>0</v>
      </c>
      <c r="AV92" s="39">
        <v>4.3119087179999998</v>
      </c>
      <c r="AW92" s="46">
        <v>40.681088391000003</v>
      </c>
      <c r="AX92" s="46">
        <v>0</v>
      </c>
      <c r="AY92" s="46">
        <v>0</v>
      </c>
      <c r="AZ92" s="47">
        <v>35.166597985999999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1.0689389840000001</v>
      </c>
      <c r="BG92" s="46">
        <v>0.39160049000000002</v>
      </c>
      <c r="BH92" s="46">
        <v>0</v>
      </c>
      <c r="BI92" s="46">
        <v>0</v>
      </c>
      <c r="BJ92" s="47">
        <v>3.5679723349999999</v>
      </c>
      <c r="BK92" s="42">
        <f t="shared" si="5"/>
        <v>119.616555848</v>
      </c>
    </row>
    <row r="93" spans="1:63" ht="25.5">
      <c r="A93" s="17"/>
      <c r="B93" s="26" t="s">
        <v>188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0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0</v>
      </c>
      <c r="AC93" s="46">
        <v>0</v>
      </c>
      <c r="AD93" s="46">
        <v>0</v>
      </c>
      <c r="AE93" s="46">
        <v>0</v>
      </c>
      <c r="AF93" s="47">
        <v>0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1.5278418469999999</v>
      </c>
      <c r="AW93" s="46">
        <v>3.7790141589999999</v>
      </c>
      <c r="AX93" s="46">
        <v>0</v>
      </c>
      <c r="AY93" s="46">
        <v>0</v>
      </c>
      <c r="AZ93" s="47">
        <v>3.9174294010000001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0.159414742</v>
      </c>
      <c r="BG93" s="46">
        <v>0.95581533799999996</v>
      </c>
      <c r="BH93" s="46">
        <v>0</v>
      </c>
      <c r="BI93" s="46">
        <v>0</v>
      </c>
      <c r="BJ93" s="47">
        <v>0</v>
      </c>
      <c r="BK93" s="42">
        <f t="shared" si="5"/>
        <v>10.339515487</v>
      </c>
    </row>
    <row r="94" spans="1:63" ht="25.5">
      <c r="A94" s="17"/>
      <c r="B94" s="26" t="s">
        <v>189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0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0.313180915</v>
      </c>
      <c r="AW94" s="46">
        <v>2.333796E-3</v>
      </c>
      <c r="AX94" s="46">
        <v>0</v>
      </c>
      <c r="AY94" s="46">
        <v>0</v>
      </c>
      <c r="AZ94" s="47">
        <v>0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6.1852674000000003E-2</v>
      </c>
      <c r="BG94" s="46">
        <v>0</v>
      </c>
      <c r="BH94" s="46">
        <v>0</v>
      </c>
      <c r="BI94" s="46">
        <v>0</v>
      </c>
      <c r="BJ94" s="47">
        <v>0</v>
      </c>
      <c r="BK94" s="42">
        <f t="shared" si="5"/>
        <v>0.377367385</v>
      </c>
    </row>
    <row r="95" spans="1:63" ht="25.5">
      <c r="A95" s="17"/>
      <c r="B95" s="26" t="s">
        <v>190</v>
      </c>
      <c r="C95" s="39">
        <v>0</v>
      </c>
      <c r="D95" s="46">
        <v>1.0676886999999999E-2</v>
      </c>
      <c r="E95" s="46">
        <v>0</v>
      </c>
      <c r="F95" s="46">
        <v>0</v>
      </c>
      <c r="G95" s="47">
        <v>0</v>
      </c>
      <c r="H95" s="39">
        <v>4.6330468999999999E-2</v>
      </c>
      <c r="I95" s="46">
        <v>0</v>
      </c>
      <c r="J95" s="46">
        <v>0</v>
      </c>
      <c r="K95" s="46">
        <v>0</v>
      </c>
      <c r="L95" s="47">
        <v>9.7682289000000005E-2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2.6136900000000001E-4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0</v>
      </c>
      <c r="AC95" s="46">
        <v>0</v>
      </c>
      <c r="AD95" s="46">
        <v>0</v>
      </c>
      <c r="AE95" s="46">
        <v>0</v>
      </c>
      <c r="AF95" s="47">
        <v>0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1.0622591000000001E-2</v>
      </c>
      <c r="AS95" s="46">
        <v>0</v>
      </c>
      <c r="AT95" s="46">
        <v>0</v>
      </c>
      <c r="AU95" s="47">
        <v>0</v>
      </c>
      <c r="AV95" s="39">
        <v>0.99694690500000005</v>
      </c>
      <c r="AW95" s="46">
        <v>9.0290174820000004</v>
      </c>
      <c r="AX95" s="46">
        <v>0</v>
      </c>
      <c r="AY95" s="46">
        <v>0</v>
      </c>
      <c r="AZ95" s="47">
        <v>3.1637527460000001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9.0003193999999995E-2</v>
      </c>
      <c r="BG95" s="46">
        <v>0</v>
      </c>
      <c r="BH95" s="46">
        <v>0</v>
      </c>
      <c r="BI95" s="46">
        <v>0</v>
      </c>
      <c r="BJ95" s="47">
        <v>0</v>
      </c>
      <c r="BK95" s="42">
        <f t="shared" si="5"/>
        <v>13.445293932</v>
      </c>
    </row>
    <row r="96" spans="1:63" ht="25.5">
      <c r="A96" s="17"/>
      <c r="B96" s="26" t="s">
        <v>191</v>
      </c>
      <c r="C96" s="39">
        <v>0</v>
      </c>
      <c r="D96" s="46">
        <v>0</v>
      </c>
      <c r="E96" s="46">
        <v>0</v>
      </c>
      <c r="F96" s="46">
        <v>0</v>
      </c>
      <c r="G96" s="47">
        <v>0</v>
      </c>
      <c r="H96" s="39">
        <v>1.0771513E-2</v>
      </c>
      <c r="I96" s="46">
        <v>0</v>
      </c>
      <c r="J96" s="46">
        <v>0</v>
      </c>
      <c r="K96" s="46">
        <v>0</v>
      </c>
      <c r="L96" s="47">
        <v>1.047425E-3</v>
      </c>
      <c r="M96" s="39">
        <v>0</v>
      </c>
      <c r="N96" s="46">
        <v>0</v>
      </c>
      <c r="O96" s="46">
        <v>0</v>
      </c>
      <c r="P96" s="46">
        <v>0</v>
      </c>
      <c r="Q96" s="47">
        <v>0</v>
      </c>
      <c r="R96" s="39">
        <v>0</v>
      </c>
      <c r="S96" s="46">
        <v>0</v>
      </c>
      <c r="T96" s="46">
        <v>0</v>
      </c>
      <c r="U96" s="46">
        <v>0</v>
      </c>
      <c r="V96" s="47">
        <v>0</v>
      </c>
      <c r="W96" s="39">
        <v>0</v>
      </c>
      <c r="X96" s="46">
        <v>0</v>
      </c>
      <c r="Y96" s="46">
        <v>0</v>
      </c>
      <c r="Z96" s="46">
        <v>0</v>
      </c>
      <c r="AA96" s="47">
        <v>0</v>
      </c>
      <c r="AB96" s="39">
        <v>0</v>
      </c>
      <c r="AC96" s="46">
        <v>0</v>
      </c>
      <c r="AD96" s="46">
        <v>0</v>
      </c>
      <c r="AE96" s="46">
        <v>0</v>
      </c>
      <c r="AF96" s="47">
        <v>0.69751547300000005</v>
      </c>
      <c r="AG96" s="39">
        <v>0</v>
      </c>
      <c r="AH96" s="46">
        <v>0</v>
      </c>
      <c r="AI96" s="46">
        <v>0</v>
      </c>
      <c r="AJ96" s="46">
        <v>0</v>
      </c>
      <c r="AK96" s="47">
        <v>0</v>
      </c>
      <c r="AL96" s="39">
        <v>0</v>
      </c>
      <c r="AM96" s="46">
        <v>0</v>
      </c>
      <c r="AN96" s="46">
        <v>0</v>
      </c>
      <c r="AO96" s="46">
        <v>0</v>
      </c>
      <c r="AP96" s="47">
        <v>0</v>
      </c>
      <c r="AQ96" s="39">
        <v>0</v>
      </c>
      <c r="AR96" s="46">
        <v>5.5748760000000003E-3</v>
      </c>
      <c r="AS96" s="46">
        <v>0</v>
      </c>
      <c r="AT96" s="46">
        <v>0</v>
      </c>
      <c r="AU96" s="47">
        <v>0</v>
      </c>
      <c r="AV96" s="39">
        <v>0.112886125</v>
      </c>
      <c r="AW96" s="46">
        <v>0.41248225700000002</v>
      </c>
      <c r="AX96" s="46">
        <v>0</v>
      </c>
      <c r="AY96" s="46">
        <v>0</v>
      </c>
      <c r="AZ96" s="47">
        <v>9.1727705000000007E-2</v>
      </c>
      <c r="BA96" s="39">
        <v>0</v>
      </c>
      <c r="BB96" s="46">
        <v>0</v>
      </c>
      <c r="BC96" s="46">
        <v>0</v>
      </c>
      <c r="BD96" s="46">
        <v>0</v>
      </c>
      <c r="BE96" s="47">
        <v>0</v>
      </c>
      <c r="BF96" s="39">
        <v>2.9046803999999999E-2</v>
      </c>
      <c r="BG96" s="46">
        <v>0</v>
      </c>
      <c r="BH96" s="46">
        <v>0</v>
      </c>
      <c r="BI96" s="46">
        <v>0</v>
      </c>
      <c r="BJ96" s="47">
        <v>0</v>
      </c>
      <c r="BK96" s="42">
        <f t="shared" si="5"/>
        <v>1.361052178</v>
      </c>
    </row>
    <row r="97" spans="1:64" ht="25.5">
      <c r="A97" s="17"/>
      <c r="B97" s="26" t="s">
        <v>192</v>
      </c>
      <c r="C97" s="39">
        <v>0</v>
      </c>
      <c r="D97" s="46">
        <v>4.1100490000000002E-3</v>
      </c>
      <c r="E97" s="46">
        <v>0</v>
      </c>
      <c r="F97" s="46">
        <v>0</v>
      </c>
      <c r="G97" s="47">
        <v>0</v>
      </c>
      <c r="H97" s="39">
        <v>6.9898319999999996E-3</v>
      </c>
      <c r="I97" s="46">
        <v>0</v>
      </c>
      <c r="J97" s="46">
        <v>0</v>
      </c>
      <c r="K97" s="46">
        <v>0</v>
      </c>
      <c r="L97" s="47">
        <v>8.2047130000000006E-3</v>
      </c>
      <c r="M97" s="39">
        <v>0</v>
      </c>
      <c r="N97" s="46">
        <v>0</v>
      </c>
      <c r="O97" s="46">
        <v>0</v>
      </c>
      <c r="P97" s="46">
        <v>0</v>
      </c>
      <c r="Q97" s="47">
        <v>0</v>
      </c>
      <c r="R97" s="39">
        <v>0</v>
      </c>
      <c r="S97" s="46">
        <v>0</v>
      </c>
      <c r="T97" s="46">
        <v>0</v>
      </c>
      <c r="U97" s="46">
        <v>0</v>
      </c>
      <c r="V97" s="47">
        <v>0</v>
      </c>
      <c r="W97" s="39">
        <v>0</v>
      </c>
      <c r="X97" s="46">
        <v>0</v>
      </c>
      <c r="Y97" s="46">
        <v>0</v>
      </c>
      <c r="Z97" s="46">
        <v>0</v>
      </c>
      <c r="AA97" s="47">
        <v>0</v>
      </c>
      <c r="AB97" s="39">
        <v>8.5181049999999998E-3</v>
      </c>
      <c r="AC97" s="46">
        <v>0</v>
      </c>
      <c r="AD97" s="46">
        <v>0</v>
      </c>
      <c r="AE97" s="46">
        <v>0</v>
      </c>
      <c r="AF97" s="47">
        <v>0.193204401</v>
      </c>
      <c r="AG97" s="39">
        <v>0</v>
      </c>
      <c r="AH97" s="46">
        <v>0</v>
      </c>
      <c r="AI97" s="46">
        <v>0</v>
      </c>
      <c r="AJ97" s="46">
        <v>0</v>
      </c>
      <c r="AK97" s="47">
        <v>0</v>
      </c>
      <c r="AL97" s="39">
        <v>2.0068137E-2</v>
      </c>
      <c r="AM97" s="46">
        <v>0</v>
      </c>
      <c r="AN97" s="46">
        <v>0</v>
      </c>
      <c r="AO97" s="46">
        <v>0</v>
      </c>
      <c r="AP97" s="47">
        <v>0</v>
      </c>
      <c r="AQ97" s="39">
        <v>0</v>
      </c>
      <c r="AR97" s="46">
        <v>4.5477979999999996E-3</v>
      </c>
      <c r="AS97" s="46">
        <v>0</v>
      </c>
      <c r="AT97" s="46">
        <v>0</v>
      </c>
      <c r="AU97" s="47">
        <v>0</v>
      </c>
      <c r="AV97" s="39">
        <v>0.124115844</v>
      </c>
      <c r="AW97" s="46">
        <v>2.322462E-3</v>
      </c>
      <c r="AX97" s="46">
        <v>0</v>
      </c>
      <c r="AY97" s="46">
        <v>0</v>
      </c>
      <c r="AZ97" s="47">
        <v>0.45156026900000001</v>
      </c>
      <c r="BA97" s="39">
        <v>0</v>
      </c>
      <c r="BB97" s="46">
        <v>0</v>
      </c>
      <c r="BC97" s="46">
        <v>0</v>
      </c>
      <c r="BD97" s="46">
        <v>0</v>
      </c>
      <c r="BE97" s="47">
        <v>0</v>
      </c>
      <c r="BF97" s="39">
        <v>1.8759168999999999E-2</v>
      </c>
      <c r="BG97" s="46">
        <v>0</v>
      </c>
      <c r="BH97" s="46">
        <v>0</v>
      </c>
      <c r="BI97" s="46">
        <v>0</v>
      </c>
      <c r="BJ97" s="47">
        <v>2.0068939000000001E-2</v>
      </c>
      <c r="BK97" s="42">
        <f t="shared" si="5"/>
        <v>0.86246971800000005</v>
      </c>
    </row>
    <row r="98" spans="1:64" ht="25.5">
      <c r="A98" s="17"/>
      <c r="B98" s="26" t="s">
        <v>193</v>
      </c>
      <c r="C98" s="39">
        <v>0</v>
      </c>
      <c r="D98" s="46">
        <v>0</v>
      </c>
      <c r="E98" s="46">
        <v>0</v>
      </c>
      <c r="F98" s="46">
        <v>0</v>
      </c>
      <c r="G98" s="47">
        <v>0</v>
      </c>
      <c r="H98" s="39">
        <v>2.6868679999999998E-3</v>
      </c>
      <c r="I98" s="46">
        <v>0</v>
      </c>
      <c r="J98" s="46">
        <v>0</v>
      </c>
      <c r="K98" s="46">
        <v>0</v>
      </c>
      <c r="L98" s="47">
        <v>0</v>
      </c>
      <c r="M98" s="39">
        <v>0</v>
      </c>
      <c r="N98" s="46">
        <v>0</v>
      </c>
      <c r="O98" s="46">
        <v>0</v>
      </c>
      <c r="P98" s="46">
        <v>0</v>
      </c>
      <c r="Q98" s="47">
        <v>0</v>
      </c>
      <c r="R98" s="39">
        <v>2.5278696E-2</v>
      </c>
      <c r="S98" s="46">
        <v>0</v>
      </c>
      <c r="T98" s="46">
        <v>0</v>
      </c>
      <c r="U98" s="46">
        <v>0</v>
      </c>
      <c r="V98" s="47">
        <v>0</v>
      </c>
      <c r="W98" s="39">
        <v>0</v>
      </c>
      <c r="X98" s="46">
        <v>0</v>
      </c>
      <c r="Y98" s="46">
        <v>0</v>
      </c>
      <c r="Z98" s="46">
        <v>0</v>
      </c>
      <c r="AA98" s="47">
        <v>0</v>
      </c>
      <c r="AB98" s="39">
        <v>8.7548526000000002E-2</v>
      </c>
      <c r="AC98" s="46">
        <v>0.1399775</v>
      </c>
      <c r="AD98" s="46">
        <v>0</v>
      </c>
      <c r="AE98" s="46">
        <v>0</v>
      </c>
      <c r="AF98" s="47">
        <v>0.50604438200000001</v>
      </c>
      <c r="AG98" s="39">
        <v>0</v>
      </c>
      <c r="AH98" s="46">
        <v>0</v>
      </c>
      <c r="AI98" s="46">
        <v>0</v>
      </c>
      <c r="AJ98" s="46">
        <v>0</v>
      </c>
      <c r="AK98" s="47">
        <v>0</v>
      </c>
      <c r="AL98" s="39">
        <v>0</v>
      </c>
      <c r="AM98" s="46">
        <v>0</v>
      </c>
      <c r="AN98" s="46">
        <v>0</v>
      </c>
      <c r="AO98" s="46">
        <v>0</v>
      </c>
      <c r="AP98" s="47">
        <v>0</v>
      </c>
      <c r="AQ98" s="39">
        <v>0</v>
      </c>
      <c r="AR98" s="46">
        <v>0</v>
      </c>
      <c r="AS98" s="46">
        <v>0</v>
      </c>
      <c r="AT98" s="46">
        <v>0</v>
      </c>
      <c r="AU98" s="47">
        <v>0</v>
      </c>
      <c r="AV98" s="39">
        <v>0.27330470600000001</v>
      </c>
      <c r="AW98" s="46">
        <v>0.112398236</v>
      </c>
      <c r="AX98" s="46">
        <v>0</v>
      </c>
      <c r="AY98" s="46">
        <v>0</v>
      </c>
      <c r="AZ98" s="47">
        <v>2.6188698619999999</v>
      </c>
      <c r="BA98" s="39">
        <v>0</v>
      </c>
      <c r="BB98" s="46">
        <v>0</v>
      </c>
      <c r="BC98" s="46">
        <v>0</v>
      </c>
      <c r="BD98" s="46">
        <v>0</v>
      </c>
      <c r="BE98" s="47">
        <v>0</v>
      </c>
      <c r="BF98" s="39">
        <v>0.15822014500000001</v>
      </c>
      <c r="BG98" s="46">
        <v>0.224634784</v>
      </c>
      <c r="BH98" s="46">
        <v>0</v>
      </c>
      <c r="BI98" s="46">
        <v>0</v>
      </c>
      <c r="BJ98" s="47">
        <v>0.276418522</v>
      </c>
      <c r="BK98" s="42">
        <f t="shared" si="5"/>
        <v>4.4253822270000001</v>
      </c>
    </row>
    <row r="99" spans="1:64" ht="25.5">
      <c r="A99" s="17"/>
      <c r="B99" s="26" t="s">
        <v>194</v>
      </c>
      <c r="C99" s="39">
        <v>0</v>
      </c>
      <c r="D99" s="46">
        <v>0</v>
      </c>
      <c r="E99" s="46">
        <v>0</v>
      </c>
      <c r="F99" s="46">
        <v>0</v>
      </c>
      <c r="G99" s="47">
        <v>0</v>
      </c>
      <c r="H99" s="39">
        <v>4.4627390000000003E-3</v>
      </c>
      <c r="I99" s="46">
        <v>0</v>
      </c>
      <c r="J99" s="46">
        <v>0</v>
      </c>
      <c r="K99" s="46">
        <v>0</v>
      </c>
      <c r="L99" s="47">
        <v>0</v>
      </c>
      <c r="M99" s="39">
        <v>0</v>
      </c>
      <c r="N99" s="46">
        <v>0</v>
      </c>
      <c r="O99" s="46">
        <v>0</v>
      </c>
      <c r="P99" s="46">
        <v>0</v>
      </c>
      <c r="Q99" s="47">
        <v>0</v>
      </c>
      <c r="R99" s="39">
        <v>0</v>
      </c>
      <c r="S99" s="46">
        <v>0</v>
      </c>
      <c r="T99" s="46">
        <v>0</v>
      </c>
      <c r="U99" s="46">
        <v>0</v>
      </c>
      <c r="V99" s="47">
        <v>0</v>
      </c>
      <c r="W99" s="39">
        <v>0</v>
      </c>
      <c r="X99" s="46">
        <v>0</v>
      </c>
      <c r="Y99" s="46">
        <v>0</v>
      </c>
      <c r="Z99" s="46">
        <v>0</v>
      </c>
      <c r="AA99" s="47">
        <v>0</v>
      </c>
      <c r="AB99" s="39">
        <v>3.2724160000000002E-3</v>
      </c>
      <c r="AC99" s="46">
        <v>0.25127913600000001</v>
      </c>
      <c r="AD99" s="46">
        <v>0</v>
      </c>
      <c r="AE99" s="46">
        <v>0</v>
      </c>
      <c r="AF99" s="47">
        <v>0</v>
      </c>
      <c r="AG99" s="39">
        <v>0</v>
      </c>
      <c r="AH99" s="46">
        <v>0</v>
      </c>
      <c r="AI99" s="46">
        <v>0</v>
      </c>
      <c r="AJ99" s="46">
        <v>0</v>
      </c>
      <c r="AK99" s="47">
        <v>0</v>
      </c>
      <c r="AL99" s="39">
        <v>0</v>
      </c>
      <c r="AM99" s="46">
        <v>0</v>
      </c>
      <c r="AN99" s="46">
        <v>0</v>
      </c>
      <c r="AO99" s="46">
        <v>0</v>
      </c>
      <c r="AP99" s="47">
        <v>0</v>
      </c>
      <c r="AQ99" s="39">
        <v>0</v>
      </c>
      <c r="AR99" s="46">
        <v>0</v>
      </c>
      <c r="AS99" s="46">
        <v>0</v>
      </c>
      <c r="AT99" s="46">
        <v>0</v>
      </c>
      <c r="AU99" s="47">
        <v>0</v>
      </c>
      <c r="AV99" s="39">
        <v>0.34091112800000001</v>
      </c>
      <c r="AW99" s="46">
        <v>0</v>
      </c>
      <c r="AX99" s="46">
        <v>0</v>
      </c>
      <c r="AY99" s="46">
        <v>0</v>
      </c>
      <c r="AZ99" s="47">
        <v>0.22402677300000001</v>
      </c>
      <c r="BA99" s="39">
        <v>0</v>
      </c>
      <c r="BB99" s="46">
        <v>0</v>
      </c>
      <c r="BC99" s="46">
        <v>0</v>
      </c>
      <c r="BD99" s="46">
        <v>0</v>
      </c>
      <c r="BE99" s="47">
        <v>0</v>
      </c>
      <c r="BF99" s="39">
        <v>0.162048682</v>
      </c>
      <c r="BG99" s="46">
        <v>0</v>
      </c>
      <c r="BH99" s="46">
        <v>0</v>
      </c>
      <c r="BI99" s="46">
        <v>0</v>
      </c>
      <c r="BJ99" s="47">
        <v>2.8494728E-2</v>
      </c>
      <c r="BK99" s="42">
        <f t="shared" si="5"/>
        <v>1.0144956020000002</v>
      </c>
    </row>
    <row r="100" spans="1:64" ht="25.5">
      <c r="A100" s="17"/>
      <c r="B100" s="26" t="s">
        <v>195</v>
      </c>
      <c r="C100" s="39">
        <v>0</v>
      </c>
      <c r="D100" s="46">
        <v>0</v>
      </c>
      <c r="E100" s="46">
        <v>0</v>
      </c>
      <c r="F100" s="46">
        <v>0</v>
      </c>
      <c r="G100" s="47">
        <v>0</v>
      </c>
      <c r="H100" s="39">
        <v>2.0153390000000001E-3</v>
      </c>
      <c r="I100" s="46">
        <v>0</v>
      </c>
      <c r="J100" s="46">
        <v>0</v>
      </c>
      <c r="K100" s="46">
        <v>0</v>
      </c>
      <c r="L100" s="47">
        <v>0</v>
      </c>
      <c r="M100" s="39">
        <v>0</v>
      </c>
      <c r="N100" s="46">
        <v>0</v>
      </c>
      <c r="O100" s="46">
        <v>0</v>
      </c>
      <c r="P100" s="46">
        <v>0</v>
      </c>
      <c r="Q100" s="47">
        <v>0</v>
      </c>
      <c r="R100" s="39">
        <v>0</v>
      </c>
      <c r="S100" s="46">
        <v>0</v>
      </c>
      <c r="T100" s="46">
        <v>0</v>
      </c>
      <c r="U100" s="46">
        <v>0</v>
      </c>
      <c r="V100" s="47">
        <v>0</v>
      </c>
      <c r="W100" s="39">
        <v>0</v>
      </c>
      <c r="X100" s="46">
        <v>0</v>
      </c>
      <c r="Y100" s="46">
        <v>0</v>
      </c>
      <c r="Z100" s="46">
        <v>0</v>
      </c>
      <c r="AA100" s="47">
        <v>0</v>
      </c>
      <c r="AB100" s="39">
        <v>0</v>
      </c>
      <c r="AC100" s="46">
        <v>0</v>
      </c>
      <c r="AD100" s="46">
        <v>0</v>
      </c>
      <c r="AE100" s="46">
        <v>0</v>
      </c>
      <c r="AF100" s="47">
        <v>2.4212622E-2</v>
      </c>
      <c r="AG100" s="39">
        <v>0</v>
      </c>
      <c r="AH100" s="46">
        <v>0</v>
      </c>
      <c r="AI100" s="46">
        <v>0</v>
      </c>
      <c r="AJ100" s="46">
        <v>0</v>
      </c>
      <c r="AK100" s="47">
        <v>0</v>
      </c>
      <c r="AL100" s="39">
        <v>0</v>
      </c>
      <c r="AM100" s="46">
        <v>3.3244600000000002E-4</v>
      </c>
      <c r="AN100" s="46">
        <v>0</v>
      </c>
      <c r="AO100" s="46">
        <v>0</v>
      </c>
      <c r="AP100" s="47">
        <v>0</v>
      </c>
      <c r="AQ100" s="39">
        <v>0</v>
      </c>
      <c r="AR100" s="46">
        <v>0</v>
      </c>
      <c r="AS100" s="46">
        <v>0</v>
      </c>
      <c r="AT100" s="46">
        <v>0</v>
      </c>
      <c r="AU100" s="47">
        <v>0</v>
      </c>
      <c r="AV100" s="39">
        <v>5.9533257999999999E-2</v>
      </c>
      <c r="AW100" s="46">
        <v>0</v>
      </c>
      <c r="AX100" s="46">
        <v>0</v>
      </c>
      <c r="AY100" s="46">
        <v>0</v>
      </c>
      <c r="AZ100" s="47">
        <v>0.59606455800000002</v>
      </c>
      <c r="BA100" s="39">
        <v>0</v>
      </c>
      <c r="BB100" s="46">
        <v>0</v>
      </c>
      <c r="BC100" s="46">
        <v>0</v>
      </c>
      <c r="BD100" s="46">
        <v>0</v>
      </c>
      <c r="BE100" s="47">
        <v>0</v>
      </c>
      <c r="BF100" s="39">
        <v>1.2280439000000001E-2</v>
      </c>
      <c r="BG100" s="46">
        <v>5.9888551999999998E-2</v>
      </c>
      <c r="BH100" s="46">
        <v>0</v>
      </c>
      <c r="BI100" s="46">
        <v>0</v>
      </c>
      <c r="BJ100" s="47">
        <v>0.113960925</v>
      </c>
      <c r="BK100" s="42">
        <f t="shared" si="5"/>
        <v>0.86828813900000001</v>
      </c>
    </row>
    <row r="101" spans="1:64" ht="25.5">
      <c r="A101" s="17"/>
      <c r="B101" s="26" t="s">
        <v>196</v>
      </c>
      <c r="C101" s="39">
        <v>0</v>
      </c>
      <c r="D101" s="46">
        <v>0</v>
      </c>
      <c r="E101" s="46">
        <v>0</v>
      </c>
      <c r="F101" s="46">
        <v>0</v>
      </c>
      <c r="G101" s="47">
        <v>0</v>
      </c>
      <c r="H101" s="39">
        <v>0</v>
      </c>
      <c r="I101" s="46">
        <v>1.419998297</v>
      </c>
      <c r="J101" s="46">
        <v>0</v>
      </c>
      <c r="K101" s="46">
        <v>0</v>
      </c>
      <c r="L101" s="47">
        <v>1.572096022</v>
      </c>
      <c r="M101" s="39">
        <v>0</v>
      </c>
      <c r="N101" s="46">
        <v>0</v>
      </c>
      <c r="O101" s="46">
        <v>0</v>
      </c>
      <c r="P101" s="46">
        <v>0</v>
      </c>
      <c r="Q101" s="47">
        <v>0</v>
      </c>
      <c r="R101" s="39">
        <v>1.1294131000000001E-2</v>
      </c>
      <c r="S101" s="46">
        <v>0</v>
      </c>
      <c r="T101" s="46">
        <v>0</v>
      </c>
      <c r="U101" s="46">
        <v>0</v>
      </c>
      <c r="V101" s="47">
        <v>0</v>
      </c>
      <c r="W101" s="39">
        <v>0</v>
      </c>
      <c r="X101" s="46">
        <v>0</v>
      </c>
      <c r="Y101" s="46">
        <v>0</v>
      </c>
      <c r="Z101" s="46">
        <v>0</v>
      </c>
      <c r="AA101" s="47">
        <v>0</v>
      </c>
      <c r="AB101" s="39">
        <v>3.5487459999999998E-2</v>
      </c>
      <c r="AC101" s="46">
        <v>0</v>
      </c>
      <c r="AD101" s="46">
        <v>0</v>
      </c>
      <c r="AE101" s="46">
        <v>0</v>
      </c>
      <c r="AF101" s="47">
        <v>0.85537875100000005</v>
      </c>
      <c r="AG101" s="39">
        <v>0</v>
      </c>
      <c r="AH101" s="46">
        <v>0</v>
      </c>
      <c r="AI101" s="46">
        <v>0</v>
      </c>
      <c r="AJ101" s="46">
        <v>0</v>
      </c>
      <c r="AK101" s="47">
        <v>0</v>
      </c>
      <c r="AL101" s="39">
        <v>0</v>
      </c>
      <c r="AM101" s="46">
        <v>0</v>
      </c>
      <c r="AN101" s="46">
        <v>0</v>
      </c>
      <c r="AO101" s="46">
        <v>0</v>
      </c>
      <c r="AP101" s="47">
        <v>0</v>
      </c>
      <c r="AQ101" s="39">
        <v>0</v>
      </c>
      <c r="AR101" s="46">
        <v>0</v>
      </c>
      <c r="AS101" s="46">
        <v>0</v>
      </c>
      <c r="AT101" s="46">
        <v>0</v>
      </c>
      <c r="AU101" s="47">
        <v>0</v>
      </c>
      <c r="AV101" s="39">
        <v>0.34079271300000002</v>
      </c>
      <c r="AW101" s="46">
        <v>4.058519E-3</v>
      </c>
      <c r="AX101" s="46">
        <v>0</v>
      </c>
      <c r="AY101" s="46">
        <v>0</v>
      </c>
      <c r="AZ101" s="47">
        <v>1.28045583</v>
      </c>
      <c r="BA101" s="39">
        <v>0</v>
      </c>
      <c r="BB101" s="46">
        <v>0</v>
      </c>
      <c r="BC101" s="46">
        <v>0</v>
      </c>
      <c r="BD101" s="46">
        <v>0</v>
      </c>
      <c r="BE101" s="47">
        <v>0</v>
      </c>
      <c r="BF101" s="39">
        <v>0.127469999</v>
      </c>
      <c r="BG101" s="46">
        <v>0</v>
      </c>
      <c r="BH101" s="46">
        <v>0</v>
      </c>
      <c r="BI101" s="46">
        <v>0</v>
      </c>
      <c r="BJ101" s="47">
        <v>8.6462701000000003E-2</v>
      </c>
      <c r="BK101" s="42">
        <f t="shared" si="5"/>
        <v>5.7334944230000007</v>
      </c>
    </row>
    <row r="102" spans="1:64" ht="25.5">
      <c r="A102" s="17"/>
      <c r="B102" s="26" t="s">
        <v>197</v>
      </c>
      <c r="C102" s="39">
        <v>0</v>
      </c>
      <c r="D102" s="46">
        <v>0</v>
      </c>
      <c r="E102" s="46">
        <v>0</v>
      </c>
      <c r="F102" s="46">
        <v>0</v>
      </c>
      <c r="G102" s="47">
        <v>0</v>
      </c>
      <c r="H102" s="39">
        <v>0</v>
      </c>
      <c r="I102" s="46">
        <v>0</v>
      </c>
      <c r="J102" s="46">
        <v>0</v>
      </c>
      <c r="K102" s="46">
        <v>0</v>
      </c>
      <c r="L102" s="47">
        <v>0</v>
      </c>
      <c r="M102" s="39">
        <v>0</v>
      </c>
      <c r="N102" s="46">
        <v>0</v>
      </c>
      <c r="O102" s="46">
        <v>0</v>
      </c>
      <c r="P102" s="46">
        <v>0</v>
      </c>
      <c r="Q102" s="47">
        <v>0</v>
      </c>
      <c r="R102" s="39">
        <v>0</v>
      </c>
      <c r="S102" s="46">
        <v>0</v>
      </c>
      <c r="T102" s="46">
        <v>0</v>
      </c>
      <c r="U102" s="46">
        <v>0</v>
      </c>
      <c r="V102" s="47">
        <v>0</v>
      </c>
      <c r="W102" s="39">
        <v>0</v>
      </c>
      <c r="X102" s="46">
        <v>0</v>
      </c>
      <c r="Y102" s="46">
        <v>0</v>
      </c>
      <c r="Z102" s="46">
        <v>0</v>
      </c>
      <c r="AA102" s="47">
        <v>0</v>
      </c>
      <c r="AB102" s="39">
        <v>7.3842680000000003E-3</v>
      </c>
      <c r="AC102" s="46">
        <v>0</v>
      </c>
      <c r="AD102" s="46">
        <v>0</v>
      </c>
      <c r="AE102" s="46">
        <v>0</v>
      </c>
      <c r="AF102" s="47">
        <v>6.0673363000000001E-2</v>
      </c>
      <c r="AG102" s="39">
        <v>0</v>
      </c>
      <c r="AH102" s="46">
        <v>0</v>
      </c>
      <c r="AI102" s="46">
        <v>0</v>
      </c>
      <c r="AJ102" s="46">
        <v>0</v>
      </c>
      <c r="AK102" s="47">
        <v>0</v>
      </c>
      <c r="AL102" s="39">
        <v>0</v>
      </c>
      <c r="AM102" s="46">
        <v>0</v>
      </c>
      <c r="AN102" s="46">
        <v>0</v>
      </c>
      <c r="AO102" s="46">
        <v>0</v>
      </c>
      <c r="AP102" s="47">
        <v>0</v>
      </c>
      <c r="AQ102" s="39">
        <v>0</v>
      </c>
      <c r="AR102" s="46">
        <v>0</v>
      </c>
      <c r="AS102" s="46">
        <v>0</v>
      </c>
      <c r="AT102" s="46">
        <v>0</v>
      </c>
      <c r="AU102" s="47">
        <v>0</v>
      </c>
      <c r="AV102" s="39">
        <v>0.16292712400000001</v>
      </c>
      <c r="AW102" s="46">
        <v>0.60675254700000003</v>
      </c>
      <c r="AX102" s="46">
        <v>0</v>
      </c>
      <c r="AY102" s="46">
        <v>0</v>
      </c>
      <c r="AZ102" s="47">
        <v>1.414537062</v>
      </c>
      <c r="BA102" s="39">
        <v>0</v>
      </c>
      <c r="BB102" s="46">
        <v>0</v>
      </c>
      <c r="BC102" s="46">
        <v>0</v>
      </c>
      <c r="BD102" s="46">
        <v>0</v>
      </c>
      <c r="BE102" s="47">
        <v>0</v>
      </c>
      <c r="BF102" s="39">
        <v>0.16675230499999999</v>
      </c>
      <c r="BG102" s="46">
        <v>0</v>
      </c>
      <c r="BH102" s="46">
        <v>0</v>
      </c>
      <c r="BI102" s="46">
        <v>0</v>
      </c>
      <c r="BJ102" s="47">
        <v>6.6986367000000005E-2</v>
      </c>
      <c r="BK102" s="42">
        <f t="shared" si="5"/>
        <v>2.4860130360000001</v>
      </c>
    </row>
    <row r="103" spans="1:64" ht="25.5">
      <c r="A103" s="17"/>
      <c r="B103" s="26" t="s">
        <v>198</v>
      </c>
      <c r="C103" s="39">
        <v>0</v>
      </c>
      <c r="D103" s="46">
        <v>0</v>
      </c>
      <c r="E103" s="46">
        <v>0</v>
      </c>
      <c r="F103" s="46">
        <v>0</v>
      </c>
      <c r="G103" s="47">
        <v>0</v>
      </c>
      <c r="H103" s="39">
        <v>0</v>
      </c>
      <c r="I103" s="46">
        <v>0</v>
      </c>
      <c r="J103" s="46">
        <v>0</v>
      </c>
      <c r="K103" s="46">
        <v>0</v>
      </c>
      <c r="L103" s="47">
        <v>0</v>
      </c>
      <c r="M103" s="39">
        <v>0</v>
      </c>
      <c r="N103" s="46">
        <v>0</v>
      </c>
      <c r="O103" s="46">
        <v>0</v>
      </c>
      <c r="P103" s="46">
        <v>0</v>
      </c>
      <c r="Q103" s="47">
        <v>0</v>
      </c>
      <c r="R103" s="39">
        <v>0</v>
      </c>
      <c r="S103" s="46">
        <v>0</v>
      </c>
      <c r="T103" s="46">
        <v>0</v>
      </c>
      <c r="U103" s="46">
        <v>0</v>
      </c>
      <c r="V103" s="47">
        <v>0</v>
      </c>
      <c r="W103" s="39">
        <v>0</v>
      </c>
      <c r="X103" s="46">
        <v>0</v>
      </c>
      <c r="Y103" s="46">
        <v>0</v>
      </c>
      <c r="Z103" s="46">
        <v>0</v>
      </c>
      <c r="AA103" s="47">
        <v>0</v>
      </c>
      <c r="AB103" s="39">
        <v>9.0130971000000004E-2</v>
      </c>
      <c r="AC103" s="46">
        <v>0</v>
      </c>
      <c r="AD103" s="46">
        <v>0</v>
      </c>
      <c r="AE103" s="46">
        <v>0</v>
      </c>
      <c r="AF103" s="47">
        <v>0</v>
      </c>
      <c r="AG103" s="39">
        <v>0</v>
      </c>
      <c r="AH103" s="46">
        <v>0</v>
      </c>
      <c r="AI103" s="46">
        <v>0</v>
      </c>
      <c r="AJ103" s="46">
        <v>0</v>
      </c>
      <c r="AK103" s="47">
        <v>0</v>
      </c>
      <c r="AL103" s="39">
        <v>0</v>
      </c>
      <c r="AM103" s="46">
        <v>0</v>
      </c>
      <c r="AN103" s="46">
        <v>0</v>
      </c>
      <c r="AO103" s="46">
        <v>0</v>
      </c>
      <c r="AP103" s="47">
        <v>0</v>
      </c>
      <c r="AQ103" s="39">
        <v>0</v>
      </c>
      <c r="AR103" s="46">
        <v>0</v>
      </c>
      <c r="AS103" s="46">
        <v>0</v>
      </c>
      <c r="AT103" s="46">
        <v>0</v>
      </c>
      <c r="AU103" s="47">
        <v>0</v>
      </c>
      <c r="AV103" s="39">
        <v>8.7111068E-2</v>
      </c>
      <c r="AW103" s="46">
        <v>2.5112644999999999E-2</v>
      </c>
      <c r="AX103" s="46">
        <v>0</v>
      </c>
      <c r="AY103" s="46">
        <v>0</v>
      </c>
      <c r="AZ103" s="47">
        <v>0.277965236</v>
      </c>
      <c r="BA103" s="39">
        <v>0</v>
      </c>
      <c r="BB103" s="46">
        <v>0</v>
      </c>
      <c r="BC103" s="46">
        <v>0</v>
      </c>
      <c r="BD103" s="46">
        <v>0</v>
      </c>
      <c r="BE103" s="47">
        <v>0</v>
      </c>
      <c r="BF103" s="39">
        <v>5.4427844000000003E-2</v>
      </c>
      <c r="BG103" s="46">
        <v>0</v>
      </c>
      <c r="BH103" s="46">
        <v>0</v>
      </c>
      <c r="BI103" s="46">
        <v>0</v>
      </c>
      <c r="BJ103" s="47">
        <v>0.176125423</v>
      </c>
      <c r="BK103" s="42">
        <f t="shared" si="5"/>
        <v>0.71087318700000002</v>
      </c>
    </row>
    <row r="104" spans="1:64" ht="25.5">
      <c r="A104" s="17"/>
      <c r="B104" s="26" t="s">
        <v>199</v>
      </c>
      <c r="C104" s="39">
        <v>0</v>
      </c>
      <c r="D104" s="46">
        <v>0</v>
      </c>
      <c r="E104" s="46">
        <v>0</v>
      </c>
      <c r="F104" s="46">
        <v>0</v>
      </c>
      <c r="G104" s="47">
        <v>0</v>
      </c>
      <c r="H104" s="39">
        <v>0</v>
      </c>
      <c r="I104" s="46">
        <v>0</v>
      </c>
      <c r="J104" s="46">
        <v>0</v>
      </c>
      <c r="K104" s="46">
        <v>0</v>
      </c>
      <c r="L104" s="47">
        <v>0</v>
      </c>
      <c r="M104" s="39">
        <v>0</v>
      </c>
      <c r="N104" s="46">
        <v>0</v>
      </c>
      <c r="O104" s="46">
        <v>0</v>
      </c>
      <c r="P104" s="46">
        <v>0</v>
      </c>
      <c r="Q104" s="47">
        <v>0</v>
      </c>
      <c r="R104" s="39">
        <v>2.3298239999999999E-3</v>
      </c>
      <c r="S104" s="46">
        <v>0</v>
      </c>
      <c r="T104" s="46">
        <v>0</v>
      </c>
      <c r="U104" s="46">
        <v>0</v>
      </c>
      <c r="V104" s="47">
        <v>0</v>
      </c>
      <c r="W104" s="39">
        <v>0</v>
      </c>
      <c r="X104" s="46">
        <v>0</v>
      </c>
      <c r="Y104" s="46">
        <v>0</v>
      </c>
      <c r="Z104" s="46">
        <v>0</v>
      </c>
      <c r="AA104" s="47">
        <v>0</v>
      </c>
      <c r="AB104" s="39">
        <v>3.8748446999999998E-2</v>
      </c>
      <c r="AC104" s="46">
        <v>0.35613468100000001</v>
      </c>
      <c r="AD104" s="46">
        <v>0</v>
      </c>
      <c r="AE104" s="46">
        <v>0</v>
      </c>
      <c r="AF104" s="47">
        <v>0.11982107</v>
      </c>
      <c r="AG104" s="39">
        <v>0</v>
      </c>
      <c r="AH104" s="46">
        <v>0</v>
      </c>
      <c r="AI104" s="46">
        <v>0</v>
      </c>
      <c r="AJ104" s="46">
        <v>0</v>
      </c>
      <c r="AK104" s="47">
        <v>0</v>
      </c>
      <c r="AL104" s="39">
        <v>0</v>
      </c>
      <c r="AM104" s="46">
        <v>0</v>
      </c>
      <c r="AN104" s="46">
        <v>0</v>
      </c>
      <c r="AO104" s="46">
        <v>0</v>
      </c>
      <c r="AP104" s="47">
        <v>0</v>
      </c>
      <c r="AQ104" s="39">
        <v>0</v>
      </c>
      <c r="AR104" s="46">
        <v>0</v>
      </c>
      <c r="AS104" s="46">
        <v>0</v>
      </c>
      <c r="AT104" s="46">
        <v>0</v>
      </c>
      <c r="AU104" s="47">
        <v>0</v>
      </c>
      <c r="AV104" s="39">
        <v>0.104472553</v>
      </c>
      <c r="AW104" s="46">
        <v>0.36198659300000002</v>
      </c>
      <c r="AX104" s="46">
        <v>0</v>
      </c>
      <c r="AY104" s="46">
        <v>0</v>
      </c>
      <c r="AZ104" s="47">
        <v>0.26955712300000001</v>
      </c>
      <c r="BA104" s="39">
        <v>0</v>
      </c>
      <c r="BB104" s="46">
        <v>0</v>
      </c>
      <c r="BC104" s="46">
        <v>0</v>
      </c>
      <c r="BD104" s="46">
        <v>0</v>
      </c>
      <c r="BE104" s="47">
        <v>0</v>
      </c>
      <c r="BF104" s="39">
        <v>6.6459748999999999E-2</v>
      </c>
      <c r="BG104" s="46">
        <v>0</v>
      </c>
      <c r="BH104" s="46">
        <v>0</v>
      </c>
      <c r="BI104" s="46">
        <v>0</v>
      </c>
      <c r="BJ104" s="47">
        <v>0.14938952</v>
      </c>
      <c r="BK104" s="42">
        <f t="shared" si="5"/>
        <v>1.4688995600000001</v>
      </c>
    </row>
    <row r="105" spans="1:64" ht="25.5">
      <c r="A105" s="17"/>
      <c r="B105" s="26" t="s">
        <v>200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</v>
      </c>
      <c r="I105" s="46">
        <v>0</v>
      </c>
      <c r="J105" s="46">
        <v>0</v>
      </c>
      <c r="K105" s="46">
        <v>0</v>
      </c>
      <c r="L105" s="47">
        <v>0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</v>
      </c>
      <c r="S105" s="46">
        <v>0</v>
      </c>
      <c r="T105" s="46">
        <v>0</v>
      </c>
      <c r="U105" s="46">
        <v>0</v>
      </c>
      <c r="V105" s="47">
        <v>0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2.0035579999999999E-3</v>
      </c>
      <c r="AC105" s="46">
        <v>0</v>
      </c>
      <c r="AD105" s="46">
        <v>0</v>
      </c>
      <c r="AE105" s="46">
        <v>0</v>
      </c>
      <c r="AF105" s="47">
        <v>0.100215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0</v>
      </c>
      <c r="AM105" s="46">
        <v>0</v>
      </c>
      <c r="AN105" s="46">
        <v>0</v>
      </c>
      <c r="AO105" s="46">
        <v>0</v>
      </c>
      <c r="AP105" s="47">
        <v>0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9.5438733999999997E-2</v>
      </c>
      <c r="AW105" s="46">
        <v>0</v>
      </c>
      <c r="AX105" s="46">
        <v>0</v>
      </c>
      <c r="AY105" s="46">
        <v>0</v>
      </c>
      <c r="AZ105" s="47">
        <v>0.33696790900000001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7.6976980000000002E-3</v>
      </c>
      <c r="BG105" s="46">
        <v>0</v>
      </c>
      <c r="BH105" s="46">
        <v>0</v>
      </c>
      <c r="BI105" s="46">
        <v>0</v>
      </c>
      <c r="BJ105" s="47">
        <v>4.4158059E-2</v>
      </c>
      <c r="BK105" s="42">
        <f t="shared" si="5"/>
        <v>0.586480958</v>
      </c>
    </row>
    <row r="106" spans="1:64" s="5" customFormat="1">
      <c r="A106" s="17"/>
      <c r="B106" s="27" t="s">
        <v>94</v>
      </c>
      <c r="C106" s="40">
        <f t="shared" ref="C106:BJ106" si="6">SUM(C82:C105)</f>
        <v>0</v>
      </c>
      <c r="D106" s="40">
        <f t="shared" si="6"/>
        <v>4.4287158170000005</v>
      </c>
      <c r="E106" s="40">
        <f t="shared" si="6"/>
        <v>0</v>
      </c>
      <c r="F106" s="40">
        <f t="shared" si="6"/>
        <v>0</v>
      </c>
      <c r="G106" s="40">
        <f t="shared" si="6"/>
        <v>0</v>
      </c>
      <c r="H106" s="40">
        <f t="shared" si="6"/>
        <v>8.9987664480000014</v>
      </c>
      <c r="I106" s="40">
        <f t="shared" si="6"/>
        <v>2505.8763753169997</v>
      </c>
      <c r="J106" s="40">
        <f t="shared" si="6"/>
        <v>181.24876614600001</v>
      </c>
      <c r="K106" s="40">
        <f t="shared" si="6"/>
        <v>0</v>
      </c>
      <c r="L106" s="40">
        <f t="shared" si="6"/>
        <v>465.60074650399991</v>
      </c>
      <c r="M106" s="40">
        <f t="shared" si="6"/>
        <v>0</v>
      </c>
      <c r="N106" s="40">
        <f t="shared" si="6"/>
        <v>0</v>
      </c>
      <c r="O106" s="40">
        <f t="shared" si="6"/>
        <v>0</v>
      </c>
      <c r="P106" s="40">
        <f t="shared" si="6"/>
        <v>0</v>
      </c>
      <c r="Q106" s="40">
        <f t="shared" si="6"/>
        <v>0</v>
      </c>
      <c r="R106" s="40">
        <f t="shared" si="6"/>
        <v>7.0110927550000008</v>
      </c>
      <c r="S106" s="40">
        <f t="shared" si="6"/>
        <v>166.95986622999999</v>
      </c>
      <c r="T106" s="40">
        <f t="shared" si="6"/>
        <v>12.558363548999999</v>
      </c>
      <c r="U106" s="40">
        <f t="shared" si="6"/>
        <v>0</v>
      </c>
      <c r="V106" s="40">
        <f t="shared" si="6"/>
        <v>16.228013074999996</v>
      </c>
      <c r="W106" s="40">
        <f t="shared" si="6"/>
        <v>0</v>
      </c>
      <c r="X106" s="40">
        <f t="shared" si="6"/>
        <v>0</v>
      </c>
      <c r="Y106" s="40">
        <f t="shared" si="6"/>
        <v>0</v>
      </c>
      <c r="Z106" s="40">
        <f t="shared" si="6"/>
        <v>0</v>
      </c>
      <c r="AA106" s="40">
        <f t="shared" si="6"/>
        <v>0</v>
      </c>
      <c r="AB106" s="40">
        <f t="shared" si="6"/>
        <v>19.535447289999997</v>
      </c>
      <c r="AC106" s="40">
        <f t="shared" si="6"/>
        <v>391.55441357500007</v>
      </c>
      <c r="AD106" s="40">
        <f t="shared" si="6"/>
        <v>0</v>
      </c>
      <c r="AE106" s="40">
        <f t="shared" si="6"/>
        <v>0</v>
      </c>
      <c r="AF106" s="40">
        <f t="shared" si="6"/>
        <v>713.85644476499999</v>
      </c>
      <c r="AG106" s="40">
        <f t="shared" si="6"/>
        <v>0</v>
      </c>
      <c r="AH106" s="40">
        <f t="shared" si="6"/>
        <v>0</v>
      </c>
      <c r="AI106" s="40">
        <f t="shared" si="6"/>
        <v>0</v>
      </c>
      <c r="AJ106" s="40">
        <f t="shared" si="6"/>
        <v>0</v>
      </c>
      <c r="AK106" s="40">
        <f t="shared" si="6"/>
        <v>0</v>
      </c>
      <c r="AL106" s="40">
        <f t="shared" si="6"/>
        <v>4.0610304380000004</v>
      </c>
      <c r="AM106" s="40">
        <f t="shared" si="6"/>
        <v>15.924443474999999</v>
      </c>
      <c r="AN106" s="40">
        <f t="shared" si="6"/>
        <v>0.70407550399999996</v>
      </c>
      <c r="AO106" s="40">
        <f t="shared" si="6"/>
        <v>0</v>
      </c>
      <c r="AP106" s="40">
        <f t="shared" si="6"/>
        <v>34.615788089999995</v>
      </c>
      <c r="AQ106" s="40">
        <f t="shared" si="6"/>
        <v>0</v>
      </c>
      <c r="AR106" s="40">
        <f t="shared" si="6"/>
        <v>2.7376050009999999</v>
      </c>
      <c r="AS106" s="40">
        <f t="shared" si="6"/>
        <v>0</v>
      </c>
      <c r="AT106" s="40">
        <f t="shared" si="6"/>
        <v>0</v>
      </c>
      <c r="AU106" s="40">
        <f t="shared" si="6"/>
        <v>0</v>
      </c>
      <c r="AV106" s="40">
        <f t="shared" si="6"/>
        <v>202.38891550099996</v>
      </c>
      <c r="AW106" s="40">
        <f t="shared" si="6"/>
        <v>3142.3176269380001</v>
      </c>
      <c r="AX106" s="40">
        <f t="shared" si="6"/>
        <v>16.584667399000001</v>
      </c>
      <c r="AY106" s="40">
        <f t="shared" si="6"/>
        <v>848.29579924999996</v>
      </c>
      <c r="AZ106" s="40">
        <f t="shared" si="6"/>
        <v>1947.3667061019999</v>
      </c>
      <c r="BA106" s="40">
        <f t="shared" si="6"/>
        <v>0</v>
      </c>
      <c r="BB106" s="40">
        <f t="shared" si="6"/>
        <v>0</v>
      </c>
      <c r="BC106" s="40">
        <f t="shared" si="6"/>
        <v>0</v>
      </c>
      <c r="BD106" s="40">
        <f t="shared" si="6"/>
        <v>0</v>
      </c>
      <c r="BE106" s="40">
        <f t="shared" si="6"/>
        <v>0</v>
      </c>
      <c r="BF106" s="40">
        <f t="shared" si="6"/>
        <v>85.876101107000025</v>
      </c>
      <c r="BG106" s="40">
        <f t="shared" si="6"/>
        <v>229.88961844300002</v>
      </c>
      <c r="BH106" s="40">
        <f t="shared" si="6"/>
        <v>39.543152425999999</v>
      </c>
      <c r="BI106" s="40">
        <f t="shared" si="6"/>
        <v>0</v>
      </c>
      <c r="BJ106" s="40">
        <f t="shared" si="6"/>
        <v>330.09769673799997</v>
      </c>
      <c r="BK106" s="40">
        <f>SUM(BK82:BK105)</f>
        <v>11394.260237882996</v>
      </c>
      <c r="BL106" s="56"/>
    </row>
    <row r="107" spans="1:64" s="50" customFormat="1">
      <c r="A107" s="49"/>
      <c r="B107" s="27" t="s">
        <v>84</v>
      </c>
      <c r="C107" s="40">
        <f t="shared" ref="C107:AH107" si="7">C106+C80+C74+C16+C13</f>
        <v>0</v>
      </c>
      <c r="D107" s="40">
        <f t="shared" si="7"/>
        <v>498.84798705599997</v>
      </c>
      <c r="E107" s="40">
        <f t="shared" si="7"/>
        <v>275.82353481900003</v>
      </c>
      <c r="F107" s="40">
        <f t="shared" si="7"/>
        <v>0</v>
      </c>
      <c r="G107" s="40">
        <f t="shared" si="7"/>
        <v>0</v>
      </c>
      <c r="H107" s="40">
        <f t="shared" si="7"/>
        <v>20.923128491</v>
      </c>
      <c r="I107" s="40">
        <f t="shared" si="7"/>
        <v>9591.6712790569982</v>
      </c>
      <c r="J107" s="40">
        <f t="shared" si="7"/>
        <v>1179.5328495580002</v>
      </c>
      <c r="K107" s="40">
        <f t="shared" si="7"/>
        <v>38.108466903</v>
      </c>
      <c r="L107" s="40">
        <f t="shared" si="7"/>
        <v>773.57719625599987</v>
      </c>
      <c r="M107" s="40">
        <f t="shared" si="7"/>
        <v>0</v>
      </c>
      <c r="N107" s="40">
        <f t="shared" si="7"/>
        <v>0</v>
      </c>
      <c r="O107" s="40">
        <f t="shared" si="7"/>
        <v>0</v>
      </c>
      <c r="P107" s="40">
        <f t="shared" si="7"/>
        <v>0</v>
      </c>
      <c r="Q107" s="40">
        <f t="shared" si="7"/>
        <v>0</v>
      </c>
      <c r="R107" s="40">
        <f t="shared" si="7"/>
        <v>12.921449452000001</v>
      </c>
      <c r="S107" s="40">
        <f t="shared" si="7"/>
        <v>894.60526316500011</v>
      </c>
      <c r="T107" s="40">
        <f t="shared" si="7"/>
        <v>147.84175619799998</v>
      </c>
      <c r="U107" s="40">
        <f t="shared" si="7"/>
        <v>0</v>
      </c>
      <c r="V107" s="40">
        <f t="shared" si="7"/>
        <v>58.208111160000001</v>
      </c>
      <c r="W107" s="40">
        <f t="shared" si="7"/>
        <v>0</v>
      </c>
      <c r="X107" s="40">
        <f t="shared" si="7"/>
        <v>40.887105705000003</v>
      </c>
      <c r="Y107" s="40">
        <f t="shared" si="7"/>
        <v>0</v>
      </c>
      <c r="Z107" s="40">
        <f t="shared" si="7"/>
        <v>0</v>
      </c>
      <c r="AA107" s="40">
        <f t="shared" si="7"/>
        <v>0</v>
      </c>
      <c r="AB107" s="40">
        <f t="shared" si="7"/>
        <v>37.684081558000003</v>
      </c>
      <c r="AC107" s="40">
        <f t="shared" si="7"/>
        <v>1179.6446823599999</v>
      </c>
      <c r="AD107" s="40">
        <f t="shared" si="7"/>
        <v>0</v>
      </c>
      <c r="AE107" s="40">
        <f t="shared" si="7"/>
        <v>0</v>
      </c>
      <c r="AF107" s="40">
        <f t="shared" si="7"/>
        <v>1551.7222238440002</v>
      </c>
      <c r="AG107" s="40">
        <f t="shared" si="7"/>
        <v>0</v>
      </c>
      <c r="AH107" s="40">
        <f t="shared" si="7"/>
        <v>0</v>
      </c>
      <c r="AI107" s="40">
        <f t="shared" ref="AI107:BK107" si="8">AI106+AI80+AI74+AI16+AI13</f>
        <v>0</v>
      </c>
      <c r="AJ107" s="40">
        <f t="shared" si="8"/>
        <v>0</v>
      </c>
      <c r="AK107" s="40">
        <f t="shared" si="8"/>
        <v>0</v>
      </c>
      <c r="AL107" s="40">
        <f t="shared" si="8"/>
        <v>8.3887325700000002</v>
      </c>
      <c r="AM107" s="40">
        <f t="shared" si="8"/>
        <v>77.464291226</v>
      </c>
      <c r="AN107" s="40">
        <f t="shared" si="8"/>
        <v>0.70407550399999996</v>
      </c>
      <c r="AO107" s="40">
        <f t="shared" si="8"/>
        <v>0</v>
      </c>
      <c r="AP107" s="40">
        <f t="shared" si="8"/>
        <v>83.458222293999995</v>
      </c>
      <c r="AQ107" s="40">
        <f t="shared" si="8"/>
        <v>0</v>
      </c>
      <c r="AR107" s="40">
        <f t="shared" si="8"/>
        <v>70.223148801999997</v>
      </c>
      <c r="AS107" s="40">
        <f t="shared" si="8"/>
        <v>0</v>
      </c>
      <c r="AT107" s="40">
        <f t="shared" si="8"/>
        <v>0</v>
      </c>
      <c r="AU107" s="40">
        <f t="shared" si="8"/>
        <v>0</v>
      </c>
      <c r="AV107" s="40">
        <f t="shared" si="8"/>
        <v>302.75006892699997</v>
      </c>
      <c r="AW107" s="40">
        <f t="shared" si="8"/>
        <v>7072.9331010269998</v>
      </c>
      <c r="AX107" s="40">
        <f t="shared" si="8"/>
        <v>155.80383424299998</v>
      </c>
      <c r="AY107" s="40">
        <f t="shared" si="8"/>
        <v>971.04456695699992</v>
      </c>
      <c r="AZ107" s="40">
        <f t="shared" si="8"/>
        <v>3746.5328370850002</v>
      </c>
      <c r="BA107" s="40">
        <f t="shared" si="8"/>
        <v>0</v>
      </c>
      <c r="BB107" s="40">
        <f t="shared" si="8"/>
        <v>0</v>
      </c>
      <c r="BC107" s="40">
        <f t="shared" si="8"/>
        <v>0</v>
      </c>
      <c r="BD107" s="40">
        <f t="shared" si="8"/>
        <v>0</v>
      </c>
      <c r="BE107" s="40">
        <f t="shared" si="8"/>
        <v>0</v>
      </c>
      <c r="BF107" s="40">
        <f t="shared" si="8"/>
        <v>119.41648841700002</v>
      </c>
      <c r="BG107" s="40">
        <f t="shared" si="8"/>
        <v>592.65068075399995</v>
      </c>
      <c r="BH107" s="40">
        <f t="shared" si="8"/>
        <v>62.085845591999998</v>
      </c>
      <c r="BI107" s="40">
        <f t="shared" si="8"/>
        <v>0</v>
      </c>
      <c r="BJ107" s="40">
        <f t="shared" si="8"/>
        <v>466.36967322800001</v>
      </c>
      <c r="BK107" s="40">
        <f t="shared" si="8"/>
        <v>30031.824682207996</v>
      </c>
    </row>
    <row r="108" spans="1:64" ht="3.75" customHeight="1">
      <c r="A108" s="17"/>
      <c r="B108" s="28"/>
      <c r="C108" s="72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4"/>
    </row>
    <row r="109" spans="1:64" ht="25.5">
      <c r="A109" s="17" t="s">
        <v>1</v>
      </c>
      <c r="B109" s="24" t="s">
        <v>7</v>
      </c>
      <c r="C109" s="72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4"/>
    </row>
    <row r="110" spans="1:64" s="5" customFormat="1">
      <c r="A110" s="17" t="s">
        <v>80</v>
      </c>
      <c r="B110" s="25" t="s">
        <v>2</v>
      </c>
      <c r="C110" s="7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1"/>
    </row>
    <row r="111" spans="1:64" s="5" customFormat="1">
      <c r="A111" s="17"/>
      <c r="B111" s="26" t="s">
        <v>150</v>
      </c>
      <c r="C111" s="48">
        <v>0</v>
      </c>
      <c r="D111" s="51">
        <v>0</v>
      </c>
      <c r="E111" s="51">
        <v>0</v>
      </c>
      <c r="F111" s="51">
        <v>0</v>
      </c>
      <c r="G111" s="52">
        <v>0</v>
      </c>
      <c r="H111" s="48">
        <v>1.3114209910000001</v>
      </c>
      <c r="I111" s="51">
        <v>0</v>
      </c>
      <c r="J111" s="51">
        <v>0</v>
      </c>
      <c r="K111" s="51">
        <v>0</v>
      </c>
      <c r="L111" s="52">
        <v>4.2682279999999998E-3</v>
      </c>
      <c r="M111" s="48">
        <v>0</v>
      </c>
      <c r="N111" s="51">
        <v>0</v>
      </c>
      <c r="O111" s="51">
        <v>0</v>
      </c>
      <c r="P111" s="51">
        <v>0</v>
      </c>
      <c r="Q111" s="52">
        <v>0</v>
      </c>
      <c r="R111" s="48">
        <v>0.94467412799999995</v>
      </c>
      <c r="S111" s="51">
        <v>0</v>
      </c>
      <c r="T111" s="51">
        <v>0</v>
      </c>
      <c r="U111" s="51">
        <v>0</v>
      </c>
      <c r="V111" s="52">
        <v>1.3939866E-2</v>
      </c>
      <c r="W111" s="40">
        <v>0</v>
      </c>
      <c r="X111" s="43">
        <v>0</v>
      </c>
      <c r="Y111" s="43">
        <v>0</v>
      </c>
      <c r="Z111" s="43">
        <v>0</v>
      </c>
      <c r="AA111" s="44">
        <v>0</v>
      </c>
      <c r="AB111" s="40">
        <v>16.076403402</v>
      </c>
      <c r="AC111" s="43">
        <v>5.3676569999999996E-3</v>
      </c>
      <c r="AD111" s="43">
        <v>0</v>
      </c>
      <c r="AE111" s="43">
        <v>0</v>
      </c>
      <c r="AF111" s="44">
        <v>0.51190977400000004</v>
      </c>
      <c r="AG111" s="40">
        <v>0</v>
      </c>
      <c r="AH111" s="43">
        <v>0</v>
      </c>
      <c r="AI111" s="43">
        <v>0</v>
      </c>
      <c r="AJ111" s="43">
        <v>0</v>
      </c>
      <c r="AK111" s="44">
        <v>0</v>
      </c>
      <c r="AL111" s="40">
        <v>7.1161805210000004</v>
      </c>
      <c r="AM111" s="43">
        <v>2.7341273999999999E-2</v>
      </c>
      <c r="AN111" s="43">
        <v>0</v>
      </c>
      <c r="AO111" s="43">
        <v>0</v>
      </c>
      <c r="AP111" s="44">
        <v>1.0019627310000001</v>
      </c>
      <c r="AQ111" s="40">
        <v>0</v>
      </c>
      <c r="AR111" s="43">
        <v>0</v>
      </c>
      <c r="AS111" s="43">
        <v>0</v>
      </c>
      <c r="AT111" s="43">
        <v>0</v>
      </c>
      <c r="AU111" s="44">
        <v>0</v>
      </c>
      <c r="AV111" s="40">
        <v>245.40553558400001</v>
      </c>
      <c r="AW111" s="43">
        <v>45.163515326000002</v>
      </c>
      <c r="AX111" s="43">
        <v>0</v>
      </c>
      <c r="AY111" s="43">
        <v>0</v>
      </c>
      <c r="AZ111" s="44">
        <v>41.465356878000001</v>
      </c>
      <c r="BA111" s="40">
        <v>0</v>
      </c>
      <c r="BB111" s="43">
        <v>0</v>
      </c>
      <c r="BC111" s="43">
        <v>0</v>
      </c>
      <c r="BD111" s="43">
        <v>0</v>
      </c>
      <c r="BE111" s="44">
        <v>0</v>
      </c>
      <c r="BF111" s="40">
        <v>115.20786450999999</v>
      </c>
      <c r="BG111" s="43">
        <v>20.556968781999998</v>
      </c>
      <c r="BH111" s="43">
        <v>0</v>
      </c>
      <c r="BI111" s="43">
        <v>0</v>
      </c>
      <c r="BJ111" s="44">
        <v>3.0565460180000001</v>
      </c>
      <c r="BK111" s="42">
        <f>SUM(C111:BJ111)</f>
        <v>497.86925567000003</v>
      </c>
    </row>
    <row r="112" spans="1:64" s="5" customFormat="1">
      <c r="A112" s="17"/>
      <c r="B112" s="26" t="s">
        <v>89</v>
      </c>
      <c r="C112" s="40">
        <f>SUM(C111)</f>
        <v>0</v>
      </c>
      <c r="D112" s="40">
        <f t="shared" ref="D112:BK112" si="9">SUM(D111)</f>
        <v>0</v>
      </c>
      <c r="E112" s="40">
        <f t="shared" si="9"/>
        <v>0</v>
      </c>
      <c r="F112" s="40">
        <f t="shared" si="9"/>
        <v>0</v>
      </c>
      <c r="G112" s="40">
        <f t="shared" si="9"/>
        <v>0</v>
      </c>
      <c r="H112" s="40">
        <f t="shared" si="9"/>
        <v>1.3114209910000001</v>
      </c>
      <c r="I112" s="40">
        <f t="shared" si="9"/>
        <v>0</v>
      </c>
      <c r="J112" s="40">
        <f t="shared" si="9"/>
        <v>0</v>
      </c>
      <c r="K112" s="40">
        <f t="shared" si="9"/>
        <v>0</v>
      </c>
      <c r="L112" s="40">
        <f t="shared" si="9"/>
        <v>4.2682279999999998E-3</v>
      </c>
      <c r="M112" s="40">
        <f t="shared" si="9"/>
        <v>0</v>
      </c>
      <c r="N112" s="40">
        <f t="shared" si="9"/>
        <v>0</v>
      </c>
      <c r="O112" s="40">
        <f t="shared" si="9"/>
        <v>0</v>
      </c>
      <c r="P112" s="40">
        <f t="shared" si="9"/>
        <v>0</v>
      </c>
      <c r="Q112" s="40">
        <f t="shared" si="9"/>
        <v>0</v>
      </c>
      <c r="R112" s="40">
        <f t="shared" si="9"/>
        <v>0.94467412799999995</v>
      </c>
      <c r="S112" s="40">
        <f t="shared" si="9"/>
        <v>0</v>
      </c>
      <c r="T112" s="40">
        <f t="shared" si="9"/>
        <v>0</v>
      </c>
      <c r="U112" s="40">
        <f t="shared" si="9"/>
        <v>0</v>
      </c>
      <c r="V112" s="40">
        <f t="shared" si="9"/>
        <v>1.3939866E-2</v>
      </c>
      <c r="W112" s="40">
        <f t="shared" si="9"/>
        <v>0</v>
      </c>
      <c r="X112" s="40">
        <f t="shared" si="9"/>
        <v>0</v>
      </c>
      <c r="Y112" s="40">
        <f t="shared" si="9"/>
        <v>0</v>
      </c>
      <c r="Z112" s="40">
        <f t="shared" si="9"/>
        <v>0</v>
      </c>
      <c r="AA112" s="40">
        <f t="shared" si="9"/>
        <v>0</v>
      </c>
      <c r="AB112" s="40">
        <f t="shared" si="9"/>
        <v>16.076403402</v>
      </c>
      <c r="AC112" s="40">
        <f t="shared" si="9"/>
        <v>5.3676569999999996E-3</v>
      </c>
      <c r="AD112" s="40">
        <f t="shared" si="9"/>
        <v>0</v>
      </c>
      <c r="AE112" s="40">
        <f t="shared" si="9"/>
        <v>0</v>
      </c>
      <c r="AF112" s="40">
        <f t="shared" si="9"/>
        <v>0.51190977400000004</v>
      </c>
      <c r="AG112" s="40">
        <f t="shared" si="9"/>
        <v>0</v>
      </c>
      <c r="AH112" s="40">
        <f t="shared" si="9"/>
        <v>0</v>
      </c>
      <c r="AI112" s="40">
        <f t="shared" si="9"/>
        <v>0</v>
      </c>
      <c r="AJ112" s="40">
        <f t="shared" si="9"/>
        <v>0</v>
      </c>
      <c r="AK112" s="40">
        <f t="shared" si="9"/>
        <v>0</v>
      </c>
      <c r="AL112" s="40">
        <f t="shared" si="9"/>
        <v>7.1161805210000004</v>
      </c>
      <c r="AM112" s="40">
        <f t="shared" si="9"/>
        <v>2.7341273999999999E-2</v>
      </c>
      <c r="AN112" s="40">
        <f t="shared" si="9"/>
        <v>0</v>
      </c>
      <c r="AO112" s="40">
        <f t="shared" si="9"/>
        <v>0</v>
      </c>
      <c r="AP112" s="40">
        <f t="shared" si="9"/>
        <v>1.0019627310000001</v>
      </c>
      <c r="AQ112" s="40">
        <f t="shared" si="9"/>
        <v>0</v>
      </c>
      <c r="AR112" s="40">
        <f t="shared" si="9"/>
        <v>0</v>
      </c>
      <c r="AS112" s="40">
        <f t="shared" si="9"/>
        <v>0</v>
      </c>
      <c r="AT112" s="40">
        <f t="shared" si="9"/>
        <v>0</v>
      </c>
      <c r="AU112" s="40">
        <f t="shared" si="9"/>
        <v>0</v>
      </c>
      <c r="AV112" s="40">
        <f t="shared" si="9"/>
        <v>245.40553558400001</v>
      </c>
      <c r="AW112" s="40">
        <f t="shared" si="9"/>
        <v>45.163515326000002</v>
      </c>
      <c r="AX112" s="40">
        <f t="shared" si="9"/>
        <v>0</v>
      </c>
      <c r="AY112" s="40">
        <f t="shared" si="9"/>
        <v>0</v>
      </c>
      <c r="AZ112" s="40">
        <f t="shared" si="9"/>
        <v>41.465356878000001</v>
      </c>
      <c r="BA112" s="40">
        <f t="shared" si="9"/>
        <v>0</v>
      </c>
      <c r="BB112" s="40">
        <f t="shared" si="9"/>
        <v>0</v>
      </c>
      <c r="BC112" s="40">
        <f t="shared" si="9"/>
        <v>0</v>
      </c>
      <c r="BD112" s="40">
        <f t="shared" si="9"/>
        <v>0</v>
      </c>
      <c r="BE112" s="40">
        <f t="shared" si="9"/>
        <v>0</v>
      </c>
      <c r="BF112" s="40">
        <f t="shared" si="9"/>
        <v>115.20786450999999</v>
      </c>
      <c r="BG112" s="40">
        <f t="shared" si="9"/>
        <v>20.556968781999998</v>
      </c>
      <c r="BH112" s="40">
        <f t="shared" si="9"/>
        <v>0</v>
      </c>
      <c r="BI112" s="40">
        <f t="shared" si="9"/>
        <v>0</v>
      </c>
      <c r="BJ112" s="40">
        <f t="shared" si="9"/>
        <v>3.0565460180000001</v>
      </c>
      <c r="BK112" s="40">
        <f t="shared" si="9"/>
        <v>497.86925567000003</v>
      </c>
    </row>
    <row r="113" spans="1:63">
      <c r="A113" s="17" t="s">
        <v>81</v>
      </c>
      <c r="B113" s="25" t="s">
        <v>17</v>
      </c>
      <c r="C113" s="72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4"/>
    </row>
    <row r="114" spans="1:63" ht="25.5">
      <c r="A114" s="17"/>
      <c r="B114" s="26" t="s">
        <v>201</v>
      </c>
      <c r="C114" s="39">
        <v>0</v>
      </c>
      <c r="D114" s="34">
        <v>0</v>
      </c>
      <c r="E114" s="34">
        <v>0</v>
      </c>
      <c r="F114" s="34">
        <v>0</v>
      </c>
      <c r="G114" s="41">
        <v>0</v>
      </c>
      <c r="H114" s="39">
        <v>0.58590859299999998</v>
      </c>
      <c r="I114" s="34">
        <v>0.103919831</v>
      </c>
      <c r="J114" s="34">
        <v>0</v>
      </c>
      <c r="K114" s="34">
        <v>0</v>
      </c>
      <c r="L114" s="41">
        <v>1.334985893</v>
      </c>
      <c r="M114" s="39">
        <v>0</v>
      </c>
      <c r="N114" s="34">
        <v>0</v>
      </c>
      <c r="O114" s="34">
        <v>0</v>
      </c>
      <c r="P114" s="34">
        <v>0</v>
      </c>
      <c r="Q114" s="41">
        <v>0</v>
      </c>
      <c r="R114" s="39">
        <v>0.13081203</v>
      </c>
      <c r="S114" s="34">
        <v>0</v>
      </c>
      <c r="T114" s="34">
        <v>0</v>
      </c>
      <c r="U114" s="34">
        <v>0</v>
      </c>
      <c r="V114" s="41">
        <v>0</v>
      </c>
      <c r="W114" s="39">
        <v>0</v>
      </c>
      <c r="X114" s="34">
        <v>0</v>
      </c>
      <c r="Y114" s="34">
        <v>0</v>
      </c>
      <c r="Z114" s="34">
        <v>0</v>
      </c>
      <c r="AA114" s="41">
        <v>0</v>
      </c>
      <c r="AB114" s="39">
        <v>0.14933368299999999</v>
      </c>
      <c r="AC114" s="34">
        <v>4.4666707999999999E-2</v>
      </c>
      <c r="AD114" s="34">
        <v>0</v>
      </c>
      <c r="AE114" s="34">
        <v>0</v>
      </c>
      <c r="AF114" s="41">
        <v>0</v>
      </c>
      <c r="AG114" s="39">
        <v>0</v>
      </c>
      <c r="AH114" s="34">
        <v>0</v>
      </c>
      <c r="AI114" s="34">
        <v>0</v>
      </c>
      <c r="AJ114" s="34">
        <v>0</v>
      </c>
      <c r="AK114" s="41">
        <v>0</v>
      </c>
      <c r="AL114" s="39">
        <v>7.2052970000000003E-3</v>
      </c>
      <c r="AM114" s="34">
        <v>0</v>
      </c>
      <c r="AN114" s="34">
        <v>0</v>
      </c>
      <c r="AO114" s="34">
        <v>0</v>
      </c>
      <c r="AP114" s="41">
        <v>0</v>
      </c>
      <c r="AQ114" s="39">
        <v>0</v>
      </c>
      <c r="AR114" s="34">
        <v>0</v>
      </c>
      <c r="AS114" s="34">
        <v>0</v>
      </c>
      <c r="AT114" s="34">
        <v>0</v>
      </c>
      <c r="AU114" s="41">
        <v>0</v>
      </c>
      <c r="AV114" s="39">
        <v>46.964677571999999</v>
      </c>
      <c r="AW114" s="34">
        <v>19.408454394</v>
      </c>
      <c r="AX114" s="34">
        <v>0</v>
      </c>
      <c r="AY114" s="34">
        <v>0</v>
      </c>
      <c r="AZ114" s="41">
        <v>69.935948194999995</v>
      </c>
      <c r="BA114" s="39">
        <v>0</v>
      </c>
      <c r="BB114" s="34">
        <v>0</v>
      </c>
      <c r="BC114" s="34">
        <v>0</v>
      </c>
      <c r="BD114" s="34">
        <v>0</v>
      </c>
      <c r="BE114" s="41">
        <v>0</v>
      </c>
      <c r="BF114" s="39">
        <v>12.749680955000001</v>
      </c>
      <c r="BG114" s="34">
        <v>0.13558239599999999</v>
      </c>
      <c r="BH114" s="34">
        <v>0</v>
      </c>
      <c r="BI114" s="34">
        <v>0</v>
      </c>
      <c r="BJ114" s="41">
        <v>1.9794405690000001</v>
      </c>
      <c r="BK114" s="42">
        <f t="shared" ref="BK114:BK123" si="10">SUM(C114:BJ114)</f>
        <v>153.53061611599998</v>
      </c>
    </row>
    <row r="115" spans="1:63">
      <c r="A115" s="17"/>
      <c r="B115" s="26" t="s">
        <v>202</v>
      </c>
      <c r="C115" s="39">
        <v>0</v>
      </c>
      <c r="D115" s="46">
        <v>0</v>
      </c>
      <c r="E115" s="46">
        <v>0</v>
      </c>
      <c r="F115" s="46">
        <v>0</v>
      </c>
      <c r="G115" s="47">
        <v>0</v>
      </c>
      <c r="H115" s="39">
        <v>4.2721099369999997</v>
      </c>
      <c r="I115" s="46">
        <v>2.1238627E-2</v>
      </c>
      <c r="J115" s="46">
        <v>0.44022092800000001</v>
      </c>
      <c r="K115" s="46">
        <v>0</v>
      </c>
      <c r="L115" s="47">
        <v>1.1528634259999999</v>
      </c>
      <c r="M115" s="39">
        <v>0</v>
      </c>
      <c r="N115" s="46">
        <v>0</v>
      </c>
      <c r="O115" s="46">
        <v>0</v>
      </c>
      <c r="P115" s="46">
        <v>0</v>
      </c>
      <c r="Q115" s="47">
        <v>0</v>
      </c>
      <c r="R115" s="39">
        <v>2.6635706890000002</v>
      </c>
      <c r="S115" s="46">
        <v>0</v>
      </c>
      <c r="T115" s="46">
        <v>0</v>
      </c>
      <c r="U115" s="46">
        <v>0</v>
      </c>
      <c r="V115" s="47">
        <v>0.339879979</v>
      </c>
      <c r="W115" s="39">
        <v>0</v>
      </c>
      <c r="X115" s="46">
        <v>0</v>
      </c>
      <c r="Y115" s="46">
        <v>0</v>
      </c>
      <c r="Z115" s="46">
        <v>0</v>
      </c>
      <c r="AA115" s="47">
        <v>0</v>
      </c>
      <c r="AB115" s="39">
        <v>21.141653509000001</v>
      </c>
      <c r="AC115" s="46">
        <v>1.9247069139999999</v>
      </c>
      <c r="AD115" s="46">
        <v>0</v>
      </c>
      <c r="AE115" s="46">
        <v>0</v>
      </c>
      <c r="AF115" s="47">
        <v>7.6921403320000001</v>
      </c>
      <c r="AG115" s="39">
        <v>0</v>
      </c>
      <c r="AH115" s="46">
        <v>0</v>
      </c>
      <c r="AI115" s="46">
        <v>0</v>
      </c>
      <c r="AJ115" s="46">
        <v>0</v>
      </c>
      <c r="AK115" s="47">
        <v>0</v>
      </c>
      <c r="AL115" s="39">
        <v>6.6724657870000001</v>
      </c>
      <c r="AM115" s="46">
        <v>0.16731728700000001</v>
      </c>
      <c r="AN115" s="46">
        <v>0</v>
      </c>
      <c r="AO115" s="46">
        <v>0</v>
      </c>
      <c r="AP115" s="47">
        <v>0.37499680299999999</v>
      </c>
      <c r="AQ115" s="39">
        <v>0</v>
      </c>
      <c r="AR115" s="46">
        <v>0</v>
      </c>
      <c r="AS115" s="46">
        <v>0</v>
      </c>
      <c r="AT115" s="46">
        <v>0</v>
      </c>
      <c r="AU115" s="47">
        <v>0</v>
      </c>
      <c r="AV115" s="39">
        <v>363.170221094</v>
      </c>
      <c r="AW115" s="46">
        <v>42.206287446000005</v>
      </c>
      <c r="AX115" s="46">
        <v>0</v>
      </c>
      <c r="AY115" s="46">
        <v>3.403588134</v>
      </c>
      <c r="AZ115" s="47">
        <v>84.613414536999997</v>
      </c>
      <c r="BA115" s="39">
        <v>0</v>
      </c>
      <c r="BB115" s="46">
        <v>0</v>
      </c>
      <c r="BC115" s="46">
        <v>0</v>
      </c>
      <c r="BD115" s="46">
        <v>0</v>
      </c>
      <c r="BE115" s="47">
        <v>0</v>
      </c>
      <c r="BF115" s="39">
        <v>152.047698913</v>
      </c>
      <c r="BG115" s="46">
        <v>8.5756063470000008</v>
      </c>
      <c r="BH115" s="46">
        <v>4.6456135840000004</v>
      </c>
      <c r="BI115" s="46">
        <v>0</v>
      </c>
      <c r="BJ115" s="47">
        <v>17.474293069000002</v>
      </c>
      <c r="BK115" s="42">
        <f t="shared" si="10"/>
        <v>722.99988734199997</v>
      </c>
    </row>
    <row r="116" spans="1:63">
      <c r="A116" s="17"/>
      <c r="B116" s="26" t="s">
        <v>203</v>
      </c>
      <c r="C116" s="39">
        <v>0</v>
      </c>
      <c r="D116" s="46">
        <v>0</v>
      </c>
      <c r="E116" s="46">
        <v>0</v>
      </c>
      <c r="F116" s="46">
        <v>0</v>
      </c>
      <c r="G116" s="47">
        <v>0</v>
      </c>
      <c r="H116" s="39">
        <v>0.52193895099999998</v>
      </c>
      <c r="I116" s="46">
        <v>0</v>
      </c>
      <c r="J116" s="46">
        <v>0</v>
      </c>
      <c r="K116" s="46">
        <v>0</v>
      </c>
      <c r="L116" s="47">
        <v>1.1727459609999999</v>
      </c>
      <c r="M116" s="39">
        <v>0</v>
      </c>
      <c r="N116" s="46">
        <v>0</v>
      </c>
      <c r="O116" s="46">
        <v>0</v>
      </c>
      <c r="P116" s="46">
        <v>0</v>
      </c>
      <c r="Q116" s="47">
        <v>0</v>
      </c>
      <c r="R116" s="39">
        <v>0.57391298800000001</v>
      </c>
      <c r="S116" s="46">
        <v>3.5253954999999997E-2</v>
      </c>
      <c r="T116" s="46">
        <v>0</v>
      </c>
      <c r="U116" s="46">
        <v>0</v>
      </c>
      <c r="V116" s="47">
        <v>0.32565860000000002</v>
      </c>
      <c r="W116" s="39">
        <v>0</v>
      </c>
      <c r="X116" s="46">
        <v>0</v>
      </c>
      <c r="Y116" s="46">
        <v>0</v>
      </c>
      <c r="Z116" s="46">
        <v>0</v>
      </c>
      <c r="AA116" s="47">
        <v>0</v>
      </c>
      <c r="AB116" s="39">
        <v>6.654951208</v>
      </c>
      <c r="AC116" s="46">
        <v>0.26360480600000002</v>
      </c>
      <c r="AD116" s="46">
        <v>0</v>
      </c>
      <c r="AE116" s="46">
        <v>0</v>
      </c>
      <c r="AF116" s="47">
        <v>0.21964145099999999</v>
      </c>
      <c r="AG116" s="39">
        <v>0</v>
      </c>
      <c r="AH116" s="46">
        <v>0</v>
      </c>
      <c r="AI116" s="46">
        <v>0</v>
      </c>
      <c r="AJ116" s="46">
        <v>0</v>
      </c>
      <c r="AK116" s="47">
        <v>0</v>
      </c>
      <c r="AL116" s="39">
        <v>3.7129620399999999</v>
      </c>
      <c r="AM116" s="46">
        <v>3.0206682429999998</v>
      </c>
      <c r="AN116" s="46">
        <v>0</v>
      </c>
      <c r="AO116" s="46">
        <v>0</v>
      </c>
      <c r="AP116" s="47">
        <v>0.30100321499999999</v>
      </c>
      <c r="AQ116" s="39">
        <v>0</v>
      </c>
      <c r="AR116" s="46">
        <v>0</v>
      </c>
      <c r="AS116" s="46">
        <v>0</v>
      </c>
      <c r="AT116" s="46">
        <v>0</v>
      </c>
      <c r="AU116" s="47">
        <v>0</v>
      </c>
      <c r="AV116" s="39">
        <v>40.229269981000002</v>
      </c>
      <c r="AW116" s="46">
        <v>5.9202165280000001</v>
      </c>
      <c r="AX116" s="46">
        <v>0</v>
      </c>
      <c r="AY116" s="46">
        <v>0</v>
      </c>
      <c r="AZ116" s="47">
        <v>28.287079881</v>
      </c>
      <c r="BA116" s="39">
        <v>0</v>
      </c>
      <c r="BB116" s="46">
        <v>0</v>
      </c>
      <c r="BC116" s="46">
        <v>0</v>
      </c>
      <c r="BD116" s="46">
        <v>0</v>
      </c>
      <c r="BE116" s="47">
        <v>0</v>
      </c>
      <c r="BF116" s="39">
        <v>24.536521921999999</v>
      </c>
      <c r="BG116" s="46">
        <v>7.5994751220000003</v>
      </c>
      <c r="BH116" s="46">
        <v>0</v>
      </c>
      <c r="BI116" s="46">
        <v>0</v>
      </c>
      <c r="BJ116" s="47">
        <v>7.5251222550000003</v>
      </c>
      <c r="BK116" s="42">
        <f t="shared" si="10"/>
        <v>130.900027107</v>
      </c>
    </row>
    <row r="117" spans="1:63">
      <c r="A117" s="17"/>
      <c r="B117" s="26" t="s">
        <v>204</v>
      </c>
      <c r="C117" s="39">
        <v>0</v>
      </c>
      <c r="D117" s="46">
        <v>0</v>
      </c>
      <c r="E117" s="46">
        <v>0</v>
      </c>
      <c r="F117" s="46">
        <v>0</v>
      </c>
      <c r="G117" s="47">
        <v>0</v>
      </c>
      <c r="H117" s="39">
        <v>4.6604923449999998</v>
      </c>
      <c r="I117" s="46">
        <v>574.98254233399996</v>
      </c>
      <c r="J117" s="46">
        <v>0</v>
      </c>
      <c r="K117" s="46">
        <v>0</v>
      </c>
      <c r="L117" s="47">
        <v>99.98345243</v>
      </c>
      <c r="M117" s="39">
        <v>0</v>
      </c>
      <c r="N117" s="46">
        <v>0</v>
      </c>
      <c r="O117" s="46">
        <v>0</v>
      </c>
      <c r="P117" s="46">
        <v>0</v>
      </c>
      <c r="Q117" s="47">
        <v>0</v>
      </c>
      <c r="R117" s="39">
        <v>1.073539222</v>
      </c>
      <c r="S117" s="46">
        <v>17.446613238000001</v>
      </c>
      <c r="T117" s="46">
        <v>0</v>
      </c>
      <c r="U117" s="46">
        <v>0</v>
      </c>
      <c r="V117" s="47">
        <v>7.1239282150000003</v>
      </c>
      <c r="W117" s="39">
        <v>0</v>
      </c>
      <c r="X117" s="46">
        <v>0</v>
      </c>
      <c r="Y117" s="46">
        <v>0</v>
      </c>
      <c r="Z117" s="46">
        <v>0</v>
      </c>
      <c r="AA117" s="47">
        <v>0</v>
      </c>
      <c r="AB117" s="39">
        <v>1.8024364420000001</v>
      </c>
      <c r="AC117" s="46">
        <v>152.36003924900001</v>
      </c>
      <c r="AD117" s="46">
        <v>0</v>
      </c>
      <c r="AE117" s="46">
        <v>0</v>
      </c>
      <c r="AF117" s="47">
        <v>128.854285973</v>
      </c>
      <c r="AG117" s="39">
        <v>0</v>
      </c>
      <c r="AH117" s="46">
        <v>0</v>
      </c>
      <c r="AI117" s="46">
        <v>0</v>
      </c>
      <c r="AJ117" s="46">
        <v>0</v>
      </c>
      <c r="AK117" s="47">
        <v>0</v>
      </c>
      <c r="AL117" s="39">
        <v>0.41076754900000001</v>
      </c>
      <c r="AM117" s="46">
        <v>29.795204130999998</v>
      </c>
      <c r="AN117" s="46">
        <v>0</v>
      </c>
      <c r="AO117" s="46">
        <v>0</v>
      </c>
      <c r="AP117" s="47">
        <v>8.3671235139999993</v>
      </c>
      <c r="AQ117" s="39">
        <v>0</v>
      </c>
      <c r="AR117" s="46">
        <v>0</v>
      </c>
      <c r="AS117" s="46">
        <v>0</v>
      </c>
      <c r="AT117" s="46">
        <v>0</v>
      </c>
      <c r="AU117" s="47">
        <v>0</v>
      </c>
      <c r="AV117" s="39">
        <v>45.165795095999997</v>
      </c>
      <c r="AW117" s="46">
        <v>483.10481835399997</v>
      </c>
      <c r="AX117" s="46">
        <v>0</v>
      </c>
      <c r="AY117" s="46">
        <v>0</v>
      </c>
      <c r="AZ117" s="47">
        <v>810.73916463299997</v>
      </c>
      <c r="BA117" s="39">
        <v>0</v>
      </c>
      <c r="BB117" s="46">
        <v>0</v>
      </c>
      <c r="BC117" s="46">
        <v>0</v>
      </c>
      <c r="BD117" s="46">
        <v>0</v>
      </c>
      <c r="BE117" s="47">
        <v>0</v>
      </c>
      <c r="BF117" s="39">
        <v>10.039934242999999</v>
      </c>
      <c r="BG117" s="46">
        <v>42.960380610999998</v>
      </c>
      <c r="BH117" s="46">
        <v>0</v>
      </c>
      <c r="BI117" s="46">
        <v>0</v>
      </c>
      <c r="BJ117" s="47">
        <v>59.758319393999997</v>
      </c>
      <c r="BK117" s="42">
        <f t="shared" si="10"/>
        <v>2478.628836973</v>
      </c>
    </row>
    <row r="118" spans="1:63">
      <c r="A118" s="17"/>
      <c r="B118" s="26" t="s">
        <v>151</v>
      </c>
      <c r="C118" s="39">
        <v>0</v>
      </c>
      <c r="D118" s="46">
        <v>0</v>
      </c>
      <c r="E118" s="46">
        <v>0</v>
      </c>
      <c r="F118" s="46">
        <v>0</v>
      </c>
      <c r="G118" s="47">
        <v>0</v>
      </c>
      <c r="H118" s="39">
        <v>0.66988048600000005</v>
      </c>
      <c r="I118" s="46">
        <v>8.4107E-5</v>
      </c>
      <c r="J118" s="46">
        <v>0</v>
      </c>
      <c r="K118" s="46">
        <v>0</v>
      </c>
      <c r="L118" s="47">
        <v>0.40240505999999998</v>
      </c>
      <c r="M118" s="39">
        <v>0</v>
      </c>
      <c r="N118" s="46">
        <v>0</v>
      </c>
      <c r="O118" s="46">
        <v>0</v>
      </c>
      <c r="P118" s="46">
        <v>0</v>
      </c>
      <c r="Q118" s="47">
        <v>0</v>
      </c>
      <c r="R118" s="39">
        <v>1.149906973</v>
      </c>
      <c r="S118" s="46">
        <v>2.684568E-3</v>
      </c>
      <c r="T118" s="46">
        <v>0</v>
      </c>
      <c r="U118" s="46">
        <v>0</v>
      </c>
      <c r="V118" s="47">
        <v>0.49283454199999999</v>
      </c>
      <c r="W118" s="39">
        <v>0</v>
      </c>
      <c r="X118" s="46">
        <v>0</v>
      </c>
      <c r="Y118" s="46">
        <v>0</v>
      </c>
      <c r="Z118" s="46">
        <v>0</v>
      </c>
      <c r="AA118" s="47">
        <v>0</v>
      </c>
      <c r="AB118" s="39">
        <v>4.2262688900000001</v>
      </c>
      <c r="AC118" s="46">
        <v>1.4526906660000001</v>
      </c>
      <c r="AD118" s="46">
        <v>0</v>
      </c>
      <c r="AE118" s="46">
        <v>0</v>
      </c>
      <c r="AF118" s="47">
        <v>2.506660557</v>
      </c>
      <c r="AG118" s="39">
        <v>0</v>
      </c>
      <c r="AH118" s="46">
        <v>0</v>
      </c>
      <c r="AI118" s="46">
        <v>0</v>
      </c>
      <c r="AJ118" s="46">
        <v>0</v>
      </c>
      <c r="AK118" s="47">
        <v>0</v>
      </c>
      <c r="AL118" s="39">
        <v>2.223769748</v>
      </c>
      <c r="AM118" s="46">
        <v>5.3078651999999997E-2</v>
      </c>
      <c r="AN118" s="46">
        <v>0</v>
      </c>
      <c r="AO118" s="46">
        <v>0</v>
      </c>
      <c r="AP118" s="47">
        <v>5.3256128999999999E-2</v>
      </c>
      <c r="AQ118" s="39">
        <v>0</v>
      </c>
      <c r="AR118" s="46">
        <v>0</v>
      </c>
      <c r="AS118" s="46">
        <v>0</v>
      </c>
      <c r="AT118" s="46">
        <v>0</v>
      </c>
      <c r="AU118" s="47">
        <v>0</v>
      </c>
      <c r="AV118" s="39">
        <v>80.930935868999995</v>
      </c>
      <c r="AW118" s="46">
        <v>56.111629239999999</v>
      </c>
      <c r="AX118" s="46">
        <v>0</v>
      </c>
      <c r="AY118" s="46">
        <v>0</v>
      </c>
      <c r="AZ118" s="47">
        <v>201.65916538499999</v>
      </c>
      <c r="BA118" s="39">
        <v>0</v>
      </c>
      <c r="BB118" s="46">
        <v>0</v>
      </c>
      <c r="BC118" s="46">
        <v>0</v>
      </c>
      <c r="BD118" s="46">
        <v>0</v>
      </c>
      <c r="BE118" s="47">
        <v>0</v>
      </c>
      <c r="BF118" s="39">
        <v>53.437649960000002</v>
      </c>
      <c r="BG118" s="46">
        <v>13.111371865000001</v>
      </c>
      <c r="BH118" s="46">
        <v>0</v>
      </c>
      <c r="BI118" s="46">
        <v>0</v>
      </c>
      <c r="BJ118" s="47">
        <v>20.143542868000001</v>
      </c>
      <c r="BK118" s="42">
        <f t="shared" si="10"/>
        <v>438.62781556499999</v>
      </c>
    </row>
    <row r="119" spans="1:63">
      <c r="A119" s="17"/>
      <c r="B119" s="26" t="s">
        <v>170</v>
      </c>
      <c r="C119" s="39">
        <v>0</v>
      </c>
      <c r="D119" s="46">
        <v>0.52046290299999998</v>
      </c>
      <c r="E119" s="46">
        <v>0</v>
      </c>
      <c r="F119" s="46">
        <v>0</v>
      </c>
      <c r="G119" s="47">
        <v>0</v>
      </c>
      <c r="H119" s="39">
        <v>0.55575224599999995</v>
      </c>
      <c r="I119" s="46">
        <v>3.559396381</v>
      </c>
      <c r="J119" s="46">
        <v>0</v>
      </c>
      <c r="K119" s="46">
        <v>0</v>
      </c>
      <c r="L119" s="47">
        <v>3.1619052679999999</v>
      </c>
      <c r="M119" s="39">
        <v>0</v>
      </c>
      <c r="N119" s="46">
        <v>0</v>
      </c>
      <c r="O119" s="46">
        <v>0</v>
      </c>
      <c r="P119" s="46">
        <v>0</v>
      </c>
      <c r="Q119" s="47">
        <v>0</v>
      </c>
      <c r="R119" s="39">
        <v>0.51763959900000001</v>
      </c>
      <c r="S119" s="46">
        <v>1.0409325810000001</v>
      </c>
      <c r="T119" s="46">
        <v>0</v>
      </c>
      <c r="U119" s="46">
        <v>0</v>
      </c>
      <c r="V119" s="47">
        <v>0.77441861000000001</v>
      </c>
      <c r="W119" s="39">
        <v>0</v>
      </c>
      <c r="X119" s="46">
        <v>0</v>
      </c>
      <c r="Y119" s="46">
        <v>0</v>
      </c>
      <c r="Z119" s="46">
        <v>0</v>
      </c>
      <c r="AA119" s="47">
        <v>0</v>
      </c>
      <c r="AB119" s="39">
        <v>2.50481329</v>
      </c>
      <c r="AC119" s="46">
        <v>11.281800883000001</v>
      </c>
      <c r="AD119" s="46">
        <v>0</v>
      </c>
      <c r="AE119" s="46">
        <v>0</v>
      </c>
      <c r="AF119" s="47">
        <v>53.258113819999998</v>
      </c>
      <c r="AG119" s="39">
        <v>0</v>
      </c>
      <c r="AH119" s="46">
        <v>0</v>
      </c>
      <c r="AI119" s="46">
        <v>0</v>
      </c>
      <c r="AJ119" s="46">
        <v>0</v>
      </c>
      <c r="AK119" s="47">
        <v>0</v>
      </c>
      <c r="AL119" s="39">
        <v>0.77692678400000004</v>
      </c>
      <c r="AM119" s="46">
        <v>2.253494683</v>
      </c>
      <c r="AN119" s="46">
        <v>0</v>
      </c>
      <c r="AO119" s="46">
        <v>0</v>
      </c>
      <c r="AP119" s="47">
        <v>4.0443007819999996</v>
      </c>
      <c r="AQ119" s="39">
        <v>0</v>
      </c>
      <c r="AR119" s="46">
        <v>0</v>
      </c>
      <c r="AS119" s="46">
        <v>0</v>
      </c>
      <c r="AT119" s="46">
        <v>0</v>
      </c>
      <c r="AU119" s="47">
        <v>0</v>
      </c>
      <c r="AV119" s="39">
        <v>16.762618518</v>
      </c>
      <c r="AW119" s="46">
        <v>51.795051264000001</v>
      </c>
      <c r="AX119" s="46">
        <v>0</v>
      </c>
      <c r="AY119" s="46">
        <v>0</v>
      </c>
      <c r="AZ119" s="47">
        <v>219.79382542600001</v>
      </c>
      <c r="BA119" s="39">
        <v>0</v>
      </c>
      <c r="BB119" s="46">
        <v>0</v>
      </c>
      <c r="BC119" s="46">
        <v>0</v>
      </c>
      <c r="BD119" s="46">
        <v>0</v>
      </c>
      <c r="BE119" s="47">
        <v>0</v>
      </c>
      <c r="BF119" s="39">
        <v>7.3919670650000002</v>
      </c>
      <c r="BG119" s="46">
        <v>3.321810835</v>
      </c>
      <c r="BH119" s="46">
        <v>0.26210758899999997</v>
      </c>
      <c r="BI119" s="46">
        <v>0</v>
      </c>
      <c r="BJ119" s="47">
        <v>6.8975832490000002</v>
      </c>
      <c r="BK119" s="42">
        <f t="shared" si="10"/>
        <v>390.47492177599997</v>
      </c>
    </row>
    <row r="120" spans="1:63">
      <c r="A120" s="17"/>
      <c r="B120" s="26" t="s">
        <v>205</v>
      </c>
      <c r="C120" s="39">
        <v>0</v>
      </c>
      <c r="D120" s="46">
        <v>0</v>
      </c>
      <c r="E120" s="46">
        <v>0</v>
      </c>
      <c r="F120" s="46">
        <v>0</v>
      </c>
      <c r="G120" s="47">
        <v>0</v>
      </c>
      <c r="H120" s="39">
        <v>4.3388867739999997</v>
      </c>
      <c r="I120" s="46">
        <v>57.387608837000002</v>
      </c>
      <c r="J120" s="46">
        <v>0.26587510800000003</v>
      </c>
      <c r="K120" s="46">
        <v>0</v>
      </c>
      <c r="L120" s="47">
        <v>7.0655130560000003</v>
      </c>
      <c r="M120" s="39">
        <v>0</v>
      </c>
      <c r="N120" s="46">
        <v>0</v>
      </c>
      <c r="O120" s="46">
        <v>0</v>
      </c>
      <c r="P120" s="46">
        <v>0</v>
      </c>
      <c r="Q120" s="47">
        <v>0</v>
      </c>
      <c r="R120" s="39">
        <v>3.2941624109999998</v>
      </c>
      <c r="S120" s="46">
        <v>2.5526473670000001</v>
      </c>
      <c r="T120" s="46">
        <v>0</v>
      </c>
      <c r="U120" s="46">
        <v>0</v>
      </c>
      <c r="V120" s="47">
        <v>1.6574627820000001</v>
      </c>
      <c r="W120" s="39">
        <v>0</v>
      </c>
      <c r="X120" s="46">
        <v>0</v>
      </c>
      <c r="Y120" s="46">
        <v>0</v>
      </c>
      <c r="Z120" s="46">
        <v>0</v>
      </c>
      <c r="AA120" s="47">
        <v>0</v>
      </c>
      <c r="AB120" s="39">
        <v>41.658794188999998</v>
      </c>
      <c r="AC120" s="46">
        <v>128.06656414700001</v>
      </c>
      <c r="AD120" s="46">
        <v>0</v>
      </c>
      <c r="AE120" s="46">
        <v>0</v>
      </c>
      <c r="AF120" s="47">
        <v>191.88982272699999</v>
      </c>
      <c r="AG120" s="39">
        <v>0</v>
      </c>
      <c r="AH120" s="46">
        <v>0</v>
      </c>
      <c r="AI120" s="46">
        <v>0</v>
      </c>
      <c r="AJ120" s="46">
        <v>0</v>
      </c>
      <c r="AK120" s="47">
        <v>0</v>
      </c>
      <c r="AL120" s="39">
        <v>19.060027824999999</v>
      </c>
      <c r="AM120" s="46">
        <v>4.4876666270000003</v>
      </c>
      <c r="AN120" s="46">
        <v>0</v>
      </c>
      <c r="AO120" s="46">
        <v>0</v>
      </c>
      <c r="AP120" s="47">
        <v>9.5087311190000001</v>
      </c>
      <c r="AQ120" s="39">
        <v>0</v>
      </c>
      <c r="AR120" s="46">
        <v>0</v>
      </c>
      <c r="AS120" s="46">
        <v>0</v>
      </c>
      <c r="AT120" s="46">
        <v>0</v>
      </c>
      <c r="AU120" s="47">
        <v>0</v>
      </c>
      <c r="AV120" s="39">
        <v>368.65004163399999</v>
      </c>
      <c r="AW120" s="46">
        <v>118.40105505</v>
      </c>
      <c r="AX120" s="46">
        <v>0</v>
      </c>
      <c r="AY120" s="46">
        <v>13.345862959</v>
      </c>
      <c r="AZ120" s="47">
        <v>536.46318627999995</v>
      </c>
      <c r="BA120" s="39">
        <v>0</v>
      </c>
      <c r="BB120" s="46">
        <v>0</v>
      </c>
      <c r="BC120" s="46">
        <v>0</v>
      </c>
      <c r="BD120" s="46">
        <v>0</v>
      </c>
      <c r="BE120" s="47">
        <v>0</v>
      </c>
      <c r="BF120" s="39">
        <v>229.39592295200001</v>
      </c>
      <c r="BG120" s="46">
        <v>35.532661552999997</v>
      </c>
      <c r="BH120" s="46">
        <v>0</v>
      </c>
      <c r="BI120" s="46">
        <v>0</v>
      </c>
      <c r="BJ120" s="47">
        <v>111.847692419</v>
      </c>
      <c r="BK120" s="42">
        <f t="shared" si="10"/>
        <v>1884.870185816</v>
      </c>
    </row>
    <row r="121" spans="1:63" ht="25.5">
      <c r="A121" s="17"/>
      <c r="B121" s="26" t="s">
        <v>206</v>
      </c>
      <c r="C121" s="39">
        <v>0</v>
      </c>
      <c r="D121" s="46">
        <v>0</v>
      </c>
      <c r="E121" s="46">
        <v>0</v>
      </c>
      <c r="F121" s="46">
        <v>0</v>
      </c>
      <c r="G121" s="47">
        <v>0</v>
      </c>
      <c r="H121" s="39">
        <v>6.8829665999999998E-2</v>
      </c>
      <c r="I121" s="46">
        <v>0</v>
      </c>
      <c r="J121" s="46">
        <v>0</v>
      </c>
      <c r="K121" s="46">
        <v>0</v>
      </c>
      <c r="L121" s="47">
        <v>0</v>
      </c>
      <c r="M121" s="39">
        <v>0</v>
      </c>
      <c r="N121" s="46">
        <v>0</v>
      </c>
      <c r="O121" s="46">
        <v>0</v>
      </c>
      <c r="P121" s="46">
        <v>0</v>
      </c>
      <c r="Q121" s="47">
        <v>0</v>
      </c>
      <c r="R121" s="39">
        <v>5.8086239999999997E-2</v>
      </c>
      <c r="S121" s="46">
        <v>0</v>
      </c>
      <c r="T121" s="46">
        <v>0</v>
      </c>
      <c r="U121" s="46">
        <v>0</v>
      </c>
      <c r="V121" s="47">
        <v>4.7760599999999999E-4</v>
      </c>
      <c r="W121" s="39">
        <v>0</v>
      </c>
      <c r="X121" s="46">
        <v>0</v>
      </c>
      <c r="Y121" s="46">
        <v>0</v>
      </c>
      <c r="Z121" s="46">
        <v>0</v>
      </c>
      <c r="AA121" s="47">
        <v>0</v>
      </c>
      <c r="AB121" s="39">
        <v>3.3815053009999998</v>
      </c>
      <c r="AC121" s="46">
        <v>1.1578355899999999</v>
      </c>
      <c r="AD121" s="46">
        <v>0</v>
      </c>
      <c r="AE121" s="46">
        <v>0</v>
      </c>
      <c r="AF121" s="47">
        <v>3.451941444</v>
      </c>
      <c r="AG121" s="39">
        <v>0</v>
      </c>
      <c r="AH121" s="46">
        <v>0</v>
      </c>
      <c r="AI121" s="46">
        <v>0</v>
      </c>
      <c r="AJ121" s="46">
        <v>0</v>
      </c>
      <c r="AK121" s="47">
        <v>0</v>
      </c>
      <c r="AL121" s="39">
        <v>1.797470543</v>
      </c>
      <c r="AM121" s="46">
        <v>1.2370824520000001</v>
      </c>
      <c r="AN121" s="46">
        <v>0</v>
      </c>
      <c r="AO121" s="46">
        <v>0</v>
      </c>
      <c r="AP121" s="47">
        <v>0.19514601500000001</v>
      </c>
      <c r="AQ121" s="39">
        <v>0</v>
      </c>
      <c r="AR121" s="46">
        <v>0</v>
      </c>
      <c r="AS121" s="46">
        <v>0</v>
      </c>
      <c r="AT121" s="46">
        <v>0</v>
      </c>
      <c r="AU121" s="47">
        <v>0</v>
      </c>
      <c r="AV121" s="39">
        <v>13.306217466</v>
      </c>
      <c r="AW121" s="46">
        <v>2.1136937140000001</v>
      </c>
      <c r="AX121" s="46">
        <v>0</v>
      </c>
      <c r="AY121" s="46">
        <v>0</v>
      </c>
      <c r="AZ121" s="47">
        <v>1.7484351220000001</v>
      </c>
      <c r="BA121" s="39">
        <v>0</v>
      </c>
      <c r="BB121" s="46">
        <v>0</v>
      </c>
      <c r="BC121" s="46">
        <v>0</v>
      </c>
      <c r="BD121" s="46">
        <v>0</v>
      </c>
      <c r="BE121" s="47">
        <v>0</v>
      </c>
      <c r="BF121" s="39">
        <v>10.378891003</v>
      </c>
      <c r="BG121" s="46">
        <v>0.41455954</v>
      </c>
      <c r="BH121" s="46">
        <v>0</v>
      </c>
      <c r="BI121" s="46">
        <v>0</v>
      </c>
      <c r="BJ121" s="47">
        <v>3.1391157000000003E-2</v>
      </c>
      <c r="BK121" s="42">
        <f t="shared" si="10"/>
        <v>39.341562858999993</v>
      </c>
    </row>
    <row r="122" spans="1:63">
      <c r="A122" s="17"/>
      <c r="B122" s="26" t="s">
        <v>207</v>
      </c>
      <c r="C122" s="39">
        <v>0</v>
      </c>
      <c r="D122" s="46">
        <v>0</v>
      </c>
      <c r="E122" s="46">
        <v>0</v>
      </c>
      <c r="F122" s="46">
        <v>0</v>
      </c>
      <c r="G122" s="47">
        <v>0</v>
      </c>
      <c r="H122" s="39">
        <v>1.676087324</v>
      </c>
      <c r="I122" s="46">
        <v>0.17067105099999999</v>
      </c>
      <c r="J122" s="46">
        <v>0</v>
      </c>
      <c r="K122" s="46">
        <v>0</v>
      </c>
      <c r="L122" s="47">
        <v>1.2281113109999999</v>
      </c>
      <c r="M122" s="39">
        <v>0</v>
      </c>
      <c r="N122" s="46">
        <v>0</v>
      </c>
      <c r="O122" s="46">
        <v>0</v>
      </c>
      <c r="P122" s="46">
        <v>0</v>
      </c>
      <c r="Q122" s="47">
        <v>0</v>
      </c>
      <c r="R122" s="39">
        <v>1.687740996</v>
      </c>
      <c r="S122" s="46">
        <v>0</v>
      </c>
      <c r="T122" s="46">
        <v>0</v>
      </c>
      <c r="U122" s="46">
        <v>0</v>
      </c>
      <c r="V122" s="47">
        <v>0.36892451399999998</v>
      </c>
      <c r="W122" s="39">
        <v>0</v>
      </c>
      <c r="X122" s="46">
        <v>0</v>
      </c>
      <c r="Y122" s="46">
        <v>0</v>
      </c>
      <c r="Z122" s="46">
        <v>0</v>
      </c>
      <c r="AA122" s="47">
        <v>0</v>
      </c>
      <c r="AB122" s="39">
        <v>11.971992651000001</v>
      </c>
      <c r="AC122" s="46">
        <v>0.57854525400000001</v>
      </c>
      <c r="AD122" s="46">
        <v>0</v>
      </c>
      <c r="AE122" s="46">
        <v>0</v>
      </c>
      <c r="AF122" s="47">
        <v>13.983982875000001</v>
      </c>
      <c r="AG122" s="39">
        <v>0</v>
      </c>
      <c r="AH122" s="46">
        <v>0</v>
      </c>
      <c r="AI122" s="46">
        <v>0</v>
      </c>
      <c r="AJ122" s="46">
        <v>0</v>
      </c>
      <c r="AK122" s="47">
        <v>0</v>
      </c>
      <c r="AL122" s="39">
        <v>4.3681695190000003</v>
      </c>
      <c r="AM122" s="46">
        <v>2.8135503329999998</v>
      </c>
      <c r="AN122" s="46">
        <v>0</v>
      </c>
      <c r="AO122" s="46">
        <v>0</v>
      </c>
      <c r="AP122" s="47">
        <v>1.954291979</v>
      </c>
      <c r="AQ122" s="39">
        <v>0</v>
      </c>
      <c r="AR122" s="46">
        <v>0</v>
      </c>
      <c r="AS122" s="46">
        <v>0</v>
      </c>
      <c r="AT122" s="46">
        <v>0</v>
      </c>
      <c r="AU122" s="47">
        <v>0</v>
      </c>
      <c r="AV122" s="39">
        <v>120.693223774</v>
      </c>
      <c r="AW122" s="46">
        <v>30.644840498000001</v>
      </c>
      <c r="AX122" s="46">
        <v>0</v>
      </c>
      <c r="AY122" s="46">
        <v>0</v>
      </c>
      <c r="AZ122" s="47">
        <v>73.515760878999998</v>
      </c>
      <c r="BA122" s="39">
        <v>0</v>
      </c>
      <c r="BB122" s="46">
        <v>0</v>
      </c>
      <c r="BC122" s="46">
        <v>0</v>
      </c>
      <c r="BD122" s="46">
        <v>0</v>
      </c>
      <c r="BE122" s="47">
        <v>0</v>
      </c>
      <c r="BF122" s="39">
        <v>68.618272771999997</v>
      </c>
      <c r="BG122" s="46">
        <v>9.6822911509999994</v>
      </c>
      <c r="BH122" s="46">
        <v>0</v>
      </c>
      <c r="BI122" s="46">
        <v>0</v>
      </c>
      <c r="BJ122" s="47">
        <v>16.926187303999999</v>
      </c>
      <c r="BK122" s="42">
        <f t="shared" si="10"/>
        <v>360.882644185</v>
      </c>
    </row>
    <row r="123" spans="1:63">
      <c r="A123" s="17"/>
      <c r="B123" s="26" t="s">
        <v>164</v>
      </c>
      <c r="C123" s="39">
        <v>0</v>
      </c>
      <c r="D123" s="46">
        <v>0</v>
      </c>
      <c r="E123" s="46">
        <v>0</v>
      </c>
      <c r="F123" s="46">
        <v>0</v>
      </c>
      <c r="G123" s="47">
        <v>0</v>
      </c>
      <c r="H123" s="39">
        <v>3.7039536219999998</v>
      </c>
      <c r="I123" s="46">
        <v>7.9872169999999996E-3</v>
      </c>
      <c r="J123" s="46">
        <v>0</v>
      </c>
      <c r="K123" s="46">
        <v>0</v>
      </c>
      <c r="L123" s="47">
        <v>2.1982346349999999</v>
      </c>
      <c r="M123" s="39">
        <v>0</v>
      </c>
      <c r="N123" s="46">
        <v>0</v>
      </c>
      <c r="O123" s="46">
        <v>0</v>
      </c>
      <c r="P123" s="46">
        <v>0</v>
      </c>
      <c r="Q123" s="47">
        <v>0</v>
      </c>
      <c r="R123" s="39">
        <v>2.3121683559999999</v>
      </c>
      <c r="S123" s="46">
        <v>0</v>
      </c>
      <c r="T123" s="46">
        <v>0</v>
      </c>
      <c r="U123" s="46">
        <v>0</v>
      </c>
      <c r="V123" s="47">
        <v>0.178995181</v>
      </c>
      <c r="W123" s="39">
        <v>0</v>
      </c>
      <c r="X123" s="46">
        <v>0</v>
      </c>
      <c r="Y123" s="46">
        <v>0</v>
      </c>
      <c r="Z123" s="46">
        <v>0</v>
      </c>
      <c r="AA123" s="47">
        <v>0</v>
      </c>
      <c r="AB123" s="39">
        <v>24.103944477999999</v>
      </c>
      <c r="AC123" s="46">
        <v>1.149918918</v>
      </c>
      <c r="AD123" s="46">
        <v>0</v>
      </c>
      <c r="AE123" s="46">
        <v>4.0466599999999998E-2</v>
      </c>
      <c r="AF123" s="47">
        <v>13.163558007000001</v>
      </c>
      <c r="AG123" s="39">
        <v>0</v>
      </c>
      <c r="AH123" s="46">
        <v>0</v>
      </c>
      <c r="AI123" s="46">
        <v>0</v>
      </c>
      <c r="AJ123" s="46">
        <v>0</v>
      </c>
      <c r="AK123" s="47">
        <v>0</v>
      </c>
      <c r="AL123" s="39">
        <v>8.0829264189999996</v>
      </c>
      <c r="AM123" s="46">
        <v>0.157851727</v>
      </c>
      <c r="AN123" s="46">
        <v>0</v>
      </c>
      <c r="AO123" s="46">
        <v>0</v>
      </c>
      <c r="AP123" s="47">
        <v>0.39899108900000002</v>
      </c>
      <c r="AQ123" s="39">
        <v>0</v>
      </c>
      <c r="AR123" s="46">
        <v>0</v>
      </c>
      <c r="AS123" s="46">
        <v>0</v>
      </c>
      <c r="AT123" s="46">
        <v>0</v>
      </c>
      <c r="AU123" s="47">
        <v>0</v>
      </c>
      <c r="AV123" s="39">
        <v>343.12704286299999</v>
      </c>
      <c r="AW123" s="46">
        <v>31.877952306000001</v>
      </c>
      <c r="AX123" s="46">
        <v>0</v>
      </c>
      <c r="AY123" s="46">
        <v>2.797760378</v>
      </c>
      <c r="AZ123" s="47">
        <v>57.686319910999998</v>
      </c>
      <c r="BA123" s="39">
        <v>0</v>
      </c>
      <c r="BB123" s="46">
        <v>0</v>
      </c>
      <c r="BC123" s="46">
        <v>0</v>
      </c>
      <c r="BD123" s="46">
        <v>0</v>
      </c>
      <c r="BE123" s="47">
        <v>0</v>
      </c>
      <c r="BF123" s="39">
        <v>155.51142179000001</v>
      </c>
      <c r="BG123" s="46">
        <v>1.8485946010000001</v>
      </c>
      <c r="BH123" s="46">
        <v>5.8566571539999996</v>
      </c>
      <c r="BI123" s="46">
        <v>0</v>
      </c>
      <c r="BJ123" s="47">
        <v>6.4471439549999996</v>
      </c>
      <c r="BK123" s="42">
        <f t="shared" si="10"/>
        <v>660.65188920699995</v>
      </c>
    </row>
    <row r="124" spans="1:63" s="5" customFormat="1">
      <c r="A124" s="17"/>
      <c r="B124" s="27" t="s">
        <v>90</v>
      </c>
      <c r="C124" s="40">
        <f>SUM(C114:C122)</f>
        <v>0</v>
      </c>
      <c r="D124" s="40">
        <f t="shared" ref="D124:BJ124" si="11">SUM(D114:D122)</f>
        <v>0.52046290299999998</v>
      </c>
      <c r="E124" s="40">
        <f t="shared" si="11"/>
        <v>0</v>
      </c>
      <c r="F124" s="40">
        <f t="shared" si="11"/>
        <v>0</v>
      </c>
      <c r="G124" s="40">
        <f t="shared" si="11"/>
        <v>0</v>
      </c>
      <c r="H124" s="40">
        <f t="shared" si="11"/>
        <v>17.349886322</v>
      </c>
      <c r="I124" s="40">
        <f t="shared" si="11"/>
        <v>636.22546116800004</v>
      </c>
      <c r="J124" s="40">
        <f t="shared" si="11"/>
        <v>0.70609603600000004</v>
      </c>
      <c r="K124" s="40">
        <f t="shared" si="11"/>
        <v>0</v>
      </c>
      <c r="L124" s="40">
        <f t="shared" si="11"/>
        <v>115.50198240500001</v>
      </c>
      <c r="M124" s="40">
        <f t="shared" si="11"/>
        <v>0</v>
      </c>
      <c r="N124" s="40">
        <f t="shared" si="11"/>
        <v>0</v>
      </c>
      <c r="O124" s="40">
        <f t="shared" si="11"/>
        <v>0</v>
      </c>
      <c r="P124" s="40">
        <f t="shared" si="11"/>
        <v>0</v>
      </c>
      <c r="Q124" s="40">
        <f t="shared" si="11"/>
        <v>0</v>
      </c>
      <c r="R124" s="40">
        <f t="shared" si="11"/>
        <v>11.149371148</v>
      </c>
      <c r="S124" s="40">
        <f t="shared" si="11"/>
        <v>21.078131709000001</v>
      </c>
      <c r="T124" s="40">
        <f t="shared" si="11"/>
        <v>0</v>
      </c>
      <c r="U124" s="40">
        <f t="shared" si="11"/>
        <v>0</v>
      </c>
      <c r="V124" s="40">
        <f t="shared" si="11"/>
        <v>11.083584847999999</v>
      </c>
      <c r="W124" s="40">
        <f t="shared" si="11"/>
        <v>0</v>
      </c>
      <c r="X124" s="40">
        <f t="shared" si="11"/>
        <v>0</v>
      </c>
      <c r="Y124" s="40">
        <f t="shared" si="11"/>
        <v>0</v>
      </c>
      <c r="Z124" s="40">
        <f t="shared" si="11"/>
        <v>0</v>
      </c>
      <c r="AA124" s="40">
        <f t="shared" si="11"/>
        <v>0</v>
      </c>
      <c r="AB124" s="40">
        <f t="shared" si="11"/>
        <v>93.491749163000009</v>
      </c>
      <c r="AC124" s="40">
        <f t="shared" si="11"/>
        <v>297.13045421699996</v>
      </c>
      <c r="AD124" s="40">
        <f t="shared" si="11"/>
        <v>0</v>
      </c>
      <c r="AE124" s="40">
        <f t="shared" si="11"/>
        <v>0</v>
      </c>
      <c r="AF124" s="40">
        <f t="shared" si="11"/>
        <v>401.85658917899997</v>
      </c>
      <c r="AG124" s="40">
        <f t="shared" si="11"/>
        <v>0</v>
      </c>
      <c r="AH124" s="40">
        <f t="shared" si="11"/>
        <v>0</v>
      </c>
      <c r="AI124" s="40">
        <f t="shared" si="11"/>
        <v>0</v>
      </c>
      <c r="AJ124" s="40">
        <f t="shared" si="11"/>
        <v>0</v>
      </c>
      <c r="AK124" s="40">
        <f t="shared" si="11"/>
        <v>0</v>
      </c>
      <c r="AL124" s="40">
        <f t="shared" si="11"/>
        <v>39.029765091999998</v>
      </c>
      <c r="AM124" s="40">
        <f t="shared" si="11"/>
        <v>43.828062408000008</v>
      </c>
      <c r="AN124" s="40">
        <f t="shared" si="11"/>
        <v>0</v>
      </c>
      <c r="AO124" s="40">
        <f t="shared" si="11"/>
        <v>0</v>
      </c>
      <c r="AP124" s="40">
        <f t="shared" si="11"/>
        <v>24.798849555999997</v>
      </c>
      <c r="AQ124" s="40">
        <f t="shared" si="11"/>
        <v>0</v>
      </c>
      <c r="AR124" s="40">
        <f t="shared" si="11"/>
        <v>0</v>
      </c>
      <c r="AS124" s="40">
        <f t="shared" si="11"/>
        <v>0</v>
      </c>
      <c r="AT124" s="40">
        <f t="shared" si="11"/>
        <v>0</v>
      </c>
      <c r="AU124" s="40">
        <f t="shared" si="11"/>
        <v>0</v>
      </c>
      <c r="AV124" s="40">
        <f t="shared" si="11"/>
        <v>1095.8730010040001</v>
      </c>
      <c r="AW124" s="40">
        <f t="shared" si="11"/>
        <v>809.70604648799986</v>
      </c>
      <c r="AX124" s="40">
        <f t="shared" si="11"/>
        <v>0</v>
      </c>
      <c r="AY124" s="40">
        <f t="shared" si="11"/>
        <v>16.749451093000001</v>
      </c>
      <c r="AZ124" s="40">
        <f t="shared" si="11"/>
        <v>2026.755980338</v>
      </c>
      <c r="BA124" s="40">
        <f t="shared" si="11"/>
        <v>0</v>
      </c>
      <c r="BB124" s="40">
        <f t="shared" si="11"/>
        <v>0</v>
      </c>
      <c r="BC124" s="40">
        <f t="shared" si="11"/>
        <v>0</v>
      </c>
      <c r="BD124" s="40">
        <f t="shared" si="11"/>
        <v>0</v>
      </c>
      <c r="BE124" s="40">
        <f t="shared" si="11"/>
        <v>0</v>
      </c>
      <c r="BF124" s="40">
        <f t="shared" si="11"/>
        <v>568.596539785</v>
      </c>
      <c r="BG124" s="40">
        <f t="shared" si="11"/>
        <v>121.33373941999999</v>
      </c>
      <c r="BH124" s="40">
        <f t="shared" si="11"/>
        <v>4.9077211730000005</v>
      </c>
      <c r="BI124" s="40">
        <f t="shared" si="11"/>
        <v>0</v>
      </c>
      <c r="BJ124" s="40">
        <f t="shared" si="11"/>
        <v>242.58357228399998</v>
      </c>
      <c r="BK124" s="40">
        <f>SUM(BK114:BK123)</f>
        <v>7260.9083869460001</v>
      </c>
    </row>
    <row r="125" spans="1:63" s="5" customFormat="1">
      <c r="A125" s="17"/>
      <c r="B125" s="27" t="s">
        <v>88</v>
      </c>
      <c r="C125" s="40">
        <f t="shared" ref="C125:BJ125" si="12">C124+C112</f>
        <v>0</v>
      </c>
      <c r="D125" s="40">
        <f t="shared" si="12"/>
        <v>0.52046290299999998</v>
      </c>
      <c r="E125" s="40">
        <f t="shared" si="12"/>
        <v>0</v>
      </c>
      <c r="F125" s="40">
        <f t="shared" si="12"/>
        <v>0</v>
      </c>
      <c r="G125" s="40">
        <f t="shared" si="12"/>
        <v>0</v>
      </c>
      <c r="H125" s="40">
        <f t="shared" si="12"/>
        <v>18.661307312999998</v>
      </c>
      <c r="I125" s="40">
        <f t="shared" si="12"/>
        <v>636.22546116800004</v>
      </c>
      <c r="J125" s="40">
        <f t="shared" si="12"/>
        <v>0.70609603600000004</v>
      </c>
      <c r="K125" s="40">
        <f t="shared" si="12"/>
        <v>0</v>
      </c>
      <c r="L125" s="40">
        <f t="shared" si="12"/>
        <v>115.50625063300001</v>
      </c>
      <c r="M125" s="40">
        <f t="shared" si="12"/>
        <v>0</v>
      </c>
      <c r="N125" s="40">
        <f t="shared" si="12"/>
        <v>0</v>
      </c>
      <c r="O125" s="40">
        <f t="shared" si="12"/>
        <v>0</v>
      </c>
      <c r="P125" s="40">
        <f t="shared" si="12"/>
        <v>0</v>
      </c>
      <c r="Q125" s="40">
        <f t="shared" si="12"/>
        <v>0</v>
      </c>
      <c r="R125" s="40">
        <f t="shared" si="12"/>
        <v>12.094045275999999</v>
      </c>
      <c r="S125" s="40">
        <f t="shared" si="12"/>
        <v>21.078131709000001</v>
      </c>
      <c r="T125" s="40">
        <f t="shared" si="12"/>
        <v>0</v>
      </c>
      <c r="U125" s="40">
        <f t="shared" si="12"/>
        <v>0</v>
      </c>
      <c r="V125" s="40">
        <f t="shared" si="12"/>
        <v>11.097524713999999</v>
      </c>
      <c r="W125" s="40">
        <f t="shared" si="12"/>
        <v>0</v>
      </c>
      <c r="X125" s="40">
        <f t="shared" si="12"/>
        <v>0</v>
      </c>
      <c r="Y125" s="40">
        <f t="shared" si="12"/>
        <v>0</v>
      </c>
      <c r="Z125" s="40">
        <f t="shared" si="12"/>
        <v>0</v>
      </c>
      <c r="AA125" s="40">
        <f t="shared" si="12"/>
        <v>0</v>
      </c>
      <c r="AB125" s="40">
        <f t="shared" si="12"/>
        <v>109.56815256500001</v>
      </c>
      <c r="AC125" s="40">
        <f t="shared" si="12"/>
        <v>297.13582187399999</v>
      </c>
      <c r="AD125" s="40">
        <f t="shared" si="12"/>
        <v>0</v>
      </c>
      <c r="AE125" s="40">
        <f t="shared" si="12"/>
        <v>0</v>
      </c>
      <c r="AF125" s="40">
        <f t="shared" si="12"/>
        <v>402.36849895299997</v>
      </c>
      <c r="AG125" s="40">
        <f t="shared" si="12"/>
        <v>0</v>
      </c>
      <c r="AH125" s="40">
        <f t="shared" si="12"/>
        <v>0</v>
      </c>
      <c r="AI125" s="40">
        <f t="shared" si="12"/>
        <v>0</v>
      </c>
      <c r="AJ125" s="40">
        <f t="shared" si="12"/>
        <v>0</v>
      </c>
      <c r="AK125" s="40">
        <f t="shared" si="12"/>
        <v>0</v>
      </c>
      <c r="AL125" s="40">
        <f t="shared" si="12"/>
        <v>46.145945612999995</v>
      </c>
      <c r="AM125" s="40">
        <f t="shared" si="12"/>
        <v>43.855403682000009</v>
      </c>
      <c r="AN125" s="40">
        <f t="shared" si="12"/>
        <v>0</v>
      </c>
      <c r="AO125" s="40">
        <f t="shared" si="12"/>
        <v>0</v>
      </c>
      <c r="AP125" s="40">
        <f t="shared" si="12"/>
        <v>25.800812286999996</v>
      </c>
      <c r="AQ125" s="40">
        <f t="shared" si="12"/>
        <v>0</v>
      </c>
      <c r="AR125" s="40">
        <f t="shared" si="12"/>
        <v>0</v>
      </c>
      <c r="AS125" s="40">
        <f t="shared" si="12"/>
        <v>0</v>
      </c>
      <c r="AT125" s="40">
        <f t="shared" si="12"/>
        <v>0</v>
      </c>
      <c r="AU125" s="40">
        <f t="shared" si="12"/>
        <v>0</v>
      </c>
      <c r="AV125" s="40">
        <f t="shared" si="12"/>
        <v>1341.2785365880002</v>
      </c>
      <c r="AW125" s="40">
        <f t="shared" si="12"/>
        <v>854.86956181399989</v>
      </c>
      <c r="AX125" s="40">
        <f t="shared" si="12"/>
        <v>0</v>
      </c>
      <c r="AY125" s="40">
        <f t="shared" si="12"/>
        <v>16.749451093000001</v>
      </c>
      <c r="AZ125" s="40">
        <f t="shared" si="12"/>
        <v>2068.2213372159999</v>
      </c>
      <c r="BA125" s="40">
        <f t="shared" si="12"/>
        <v>0</v>
      </c>
      <c r="BB125" s="40">
        <f t="shared" si="12"/>
        <v>0</v>
      </c>
      <c r="BC125" s="40">
        <f t="shared" si="12"/>
        <v>0</v>
      </c>
      <c r="BD125" s="40">
        <f t="shared" si="12"/>
        <v>0</v>
      </c>
      <c r="BE125" s="40">
        <f t="shared" si="12"/>
        <v>0</v>
      </c>
      <c r="BF125" s="40">
        <f t="shared" si="12"/>
        <v>683.80440429500004</v>
      </c>
      <c r="BG125" s="40">
        <f t="shared" si="12"/>
        <v>141.89070820199998</v>
      </c>
      <c r="BH125" s="40">
        <f t="shared" si="12"/>
        <v>4.9077211730000005</v>
      </c>
      <c r="BI125" s="40">
        <f t="shared" si="12"/>
        <v>0</v>
      </c>
      <c r="BJ125" s="40">
        <f t="shared" si="12"/>
        <v>245.64011830199999</v>
      </c>
      <c r="BK125" s="40">
        <f>BK124+BK112</f>
        <v>7758.7776426159999</v>
      </c>
    </row>
    <row r="126" spans="1:63" ht="3" customHeight="1">
      <c r="A126" s="17"/>
      <c r="B126" s="25"/>
      <c r="C126" s="72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4"/>
    </row>
    <row r="127" spans="1:63">
      <c r="A127" s="17" t="s">
        <v>18</v>
      </c>
      <c r="B127" s="24" t="s">
        <v>8</v>
      </c>
      <c r="C127" s="72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4"/>
    </row>
    <row r="128" spans="1:63">
      <c r="A128" s="17" t="s">
        <v>80</v>
      </c>
      <c r="B128" s="25" t="s">
        <v>19</v>
      </c>
      <c r="C128" s="72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4"/>
    </row>
    <row r="129" spans="1:63">
      <c r="A129" s="17"/>
      <c r="B129" s="26" t="s">
        <v>152</v>
      </c>
      <c r="C129" s="39">
        <v>0</v>
      </c>
      <c r="D129" s="34">
        <v>0</v>
      </c>
      <c r="E129" s="34">
        <v>0</v>
      </c>
      <c r="F129" s="34">
        <v>0</v>
      </c>
      <c r="G129" s="41">
        <v>0</v>
      </c>
      <c r="H129" s="39">
        <v>0.64877668700000002</v>
      </c>
      <c r="I129" s="34">
        <v>0.10066101600000001</v>
      </c>
      <c r="J129" s="34">
        <v>0</v>
      </c>
      <c r="K129" s="34">
        <v>0</v>
      </c>
      <c r="L129" s="41">
        <v>0.73870877700000004</v>
      </c>
      <c r="M129" s="39">
        <v>0</v>
      </c>
      <c r="N129" s="34">
        <v>0</v>
      </c>
      <c r="O129" s="34">
        <v>0</v>
      </c>
      <c r="P129" s="34">
        <v>0</v>
      </c>
      <c r="Q129" s="41">
        <v>0</v>
      </c>
      <c r="R129" s="39">
        <v>0.44110175699999998</v>
      </c>
      <c r="S129" s="34">
        <v>0</v>
      </c>
      <c r="T129" s="34">
        <v>0</v>
      </c>
      <c r="U129" s="34">
        <v>0</v>
      </c>
      <c r="V129" s="41">
        <v>0.264567514</v>
      </c>
      <c r="W129" s="39">
        <v>0</v>
      </c>
      <c r="X129" s="34">
        <v>0</v>
      </c>
      <c r="Y129" s="34">
        <v>0</v>
      </c>
      <c r="Z129" s="34">
        <v>0</v>
      </c>
      <c r="AA129" s="41">
        <v>0</v>
      </c>
      <c r="AB129" s="39">
        <v>2.6007420969999999</v>
      </c>
      <c r="AC129" s="34">
        <v>0.19535218600000001</v>
      </c>
      <c r="AD129" s="34">
        <v>0</v>
      </c>
      <c r="AE129" s="34">
        <v>0</v>
      </c>
      <c r="AF129" s="41">
        <v>3.6705094219999999</v>
      </c>
      <c r="AG129" s="39">
        <v>0</v>
      </c>
      <c r="AH129" s="34">
        <v>0</v>
      </c>
      <c r="AI129" s="34">
        <v>0</v>
      </c>
      <c r="AJ129" s="34">
        <v>0</v>
      </c>
      <c r="AK129" s="41">
        <v>0</v>
      </c>
      <c r="AL129" s="39">
        <v>0.34698416599999998</v>
      </c>
      <c r="AM129" s="34">
        <v>1.053392E-3</v>
      </c>
      <c r="AN129" s="34">
        <v>0</v>
      </c>
      <c r="AO129" s="34">
        <v>0</v>
      </c>
      <c r="AP129" s="41">
        <v>0.45197549799999998</v>
      </c>
      <c r="AQ129" s="39">
        <v>0</v>
      </c>
      <c r="AR129" s="34">
        <v>0</v>
      </c>
      <c r="AS129" s="34">
        <v>0</v>
      </c>
      <c r="AT129" s="34">
        <v>0</v>
      </c>
      <c r="AU129" s="41">
        <v>0</v>
      </c>
      <c r="AV129" s="39">
        <v>35.197057354999998</v>
      </c>
      <c r="AW129" s="34">
        <v>119.35419893</v>
      </c>
      <c r="AX129" s="34">
        <v>0</v>
      </c>
      <c r="AY129" s="34">
        <v>0</v>
      </c>
      <c r="AZ129" s="41">
        <v>250.949209927</v>
      </c>
      <c r="BA129" s="39">
        <v>0</v>
      </c>
      <c r="BB129" s="34">
        <v>0</v>
      </c>
      <c r="BC129" s="34">
        <v>0</v>
      </c>
      <c r="BD129" s="34">
        <v>0</v>
      </c>
      <c r="BE129" s="41">
        <v>0</v>
      </c>
      <c r="BF129" s="39">
        <v>30.981000600000002</v>
      </c>
      <c r="BG129" s="34">
        <v>13.107176088999999</v>
      </c>
      <c r="BH129" s="34">
        <v>1.147424234</v>
      </c>
      <c r="BI129" s="34">
        <v>0</v>
      </c>
      <c r="BJ129" s="41">
        <v>34.512704429000003</v>
      </c>
      <c r="BK129" s="42">
        <f>SUM(C129:BJ129)</f>
        <v>494.70920407600005</v>
      </c>
    </row>
    <row r="130" spans="1:63" s="5" customFormat="1">
      <c r="A130" s="17"/>
      <c r="B130" s="27" t="s">
        <v>87</v>
      </c>
      <c r="C130" s="40">
        <f>SUM(C129)</f>
        <v>0</v>
      </c>
      <c r="D130" s="40">
        <f t="shared" ref="D130:BK130" si="13">SUM(D129)</f>
        <v>0</v>
      </c>
      <c r="E130" s="40">
        <f t="shared" si="13"/>
        <v>0</v>
      </c>
      <c r="F130" s="40">
        <f t="shared" si="13"/>
        <v>0</v>
      </c>
      <c r="G130" s="40">
        <f t="shared" si="13"/>
        <v>0</v>
      </c>
      <c r="H130" s="40">
        <f t="shared" si="13"/>
        <v>0.64877668700000002</v>
      </c>
      <c r="I130" s="40">
        <f t="shared" si="13"/>
        <v>0.10066101600000001</v>
      </c>
      <c r="J130" s="40">
        <f t="shared" si="13"/>
        <v>0</v>
      </c>
      <c r="K130" s="40">
        <f t="shared" si="13"/>
        <v>0</v>
      </c>
      <c r="L130" s="40">
        <f t="shared" si="13"/>
        <v>0.73870877700000004</v>
      </c>
      <c r="M130" s="40">
        <f t="shared" si="13"/>
        <v>0</v>
      </c>
      <c r="N130" s="40">
        <f t="shared" si="13"/>
        <v>0</v>
      </c>
      <c r="O130" s="40">
        <f t="shared" si="13"/>
        <v>0</v>
      </c>
      <c r="P130" s="40">
        <f t="shared" si="13"/>
        <v>0</v>
      </c>
      <c r="Q130" s="40">
        <f t="shared" si="13"/>
        <v>0</v>
      </c>
      <c r="R130" s="40">
        <f t="shared" si="13"/>
        <v>0.44110175699999998</v>
      </c>
      <c r="S130" s="40">
        <f t="shared" si="13"/>
        <v>0</v>
      </c>
      <c r="T130" s="40">
        <f t="shared" si="13"/>
        <v>0</v>
      </c>
      <c r="U130" s="40">
        <f t="shared" si="13"/>
        <v>0</v>
      </c>
      <c r="V130" s="40">
        <f t="shared" si="13"/>
        <v>0.264567514</v>
      </c>
      <c r="W130" s="40">
        <f t="shared" si="13"/>
        <v>0</v>
      </c>
      <c r="X130" s="40">
        <f t="shared" si="13"/>
        <v>0</v>
      </c>
      <c r="Y130" s="40">
        <f t="shared" si="13"/>
        <v>0</v>
      </c>
      <c r="Z130" s="40">
        <f t="shared" si="13"/>
        <v>0</v>
      </c>
      <c r="AA130" s="40">
        <f t="shared" si="13"/>
        <v>0</v>
      </c>
      <c r="AB130" s="40">
        <f t="shared" si="13"/>
        <v>2.6007420969999999</v>
      </c>
      <c r="AC130" s="40">
        <f t="shared" si="13"/>
        <v>0.19535218600000001</v>
      </c>
      <c r="AD130" s="40">
        <f t="shared" si="13"/>
        <v>0</v>
      </c>
      <c r="AE130" s="40">
        <f t="shared" si="13"/>
        <v>0</v>
      </c>
      <c r="AF130" s="40">
        <f t="shared" si="13"/>
        <v>3.6705094219999999</v>
      </c>
      <c r="AG130" s="40">
        <f t="shared" si="13"/>
        <v>0</v>
      </c>
      <c r="AH130" s="40">
        <f t="shared" si="13"/>
        <v>0</v>
      </c>
      <c r="AI130" s="40">
        <f t="shared" si="13"/>
        <v>0</v>
      </c>
      <c r="AJ130" s="40">
        <f t="shared" si="13"/>
        <v>0</v>
      </c>
      <c r="AK130" s="40">
        <f t="shared" si="13"/>
        <v>0</v>
      </c>
      <c r="AL130" s="40">
        <f t="shared" si="13"/>
        <v>0.34698416599999998</v>
      </c>
      <c r="AM130" s="40">
        <f t="shared" si="13"/>
        <v>1.053392E-3</v>
      </c>
      <c r="AN130" s="40">
        <f t="shared" si="13"/>
        <v>0</v>
      </c>
      <c r="AO130" s="40">
        <f t="shared" si="13"/>
        <v>0</v>
      </c>
      <c r="AP130" s="40">
        <f t="shared" si="13"/>
        <v>0.45197549799999998</v>
      </c>
      <c r="AQ130" s="40">
        <f t="shared" si="13"/>
        <v>0</v>
      </c>
      <c r="AR130" s="40">
        <f t="shared" si="13"/>
        <v>0</v>
      </c>
      <c r="AS130" s="40">
        <f t="shared" si="13"/>
        <v>0</v>
      </c>
      <c r="AT130" s="40">
        <f t="shared" si="13"/>
        <v>0</v>
      </c>
      <c r="AU130" s="40">
        <f t="shared" si="13"/>
        <v>0</v>
      </c>
      <c r="AV130" s="40">
        <f t="shared" si="13"/>
        <v>35.197057354999998</v>
      </c>
      <c r="AW130" s="40">
        <f t="shared" si="13"/>
        <v>119.35419893</v>
      </c>
      <c r="AX130" s="40">
        <f t="shared" si="13"/>
        <v>0</v>
      </c>
      <c r="AY130" s="40">
        <f t="shared" si="13"/>
        <v>0</v>
      </c>
      <c r="AZ130" s="40">
        <f t="shared" si="13"/>
        <v>250.949209927</v>
      </c>
      <c r="BA130" s="40">
        <f t="shared" si="13"/>
        <v>0</v>
      </c>
      <c r="BB130" s="40">
        <f t="shared" si="13"/>
        <v>0</v>
      </c>
      <c r="BC130" s="40">
        <f t="shared" si="13"/>
        <v>0</v>
      </c>
      <c r="BD130" s="40">
        <f t="shared" si="13"/>
        <v>0</v>
      </c>
      <c r="BE130" s="40">
        <f t="shared" si="13"/>
        <v>0</v>
      </c>
      <c r="BF130" s="40">
        <f t="shared" si="13"/>
        <v>30.981000600000002</v>
      </c>
      <c r="BG130" s="40">
        <f t="shared" si="13"/>
        <v>13.107176088999999</v>
      </c>
      <c r="BH130" s="40">
        <f t="shared" si="13"/>
        <v>1.147424234</v>
      </c>
      <c r="BI130" s="40">
        <f t="shared" si="13"/>
        <v>0</v>
      </c>
      <c r="BJ130" s="40">
        <f t="shared" si="13"/>
        <v>34.512704429000003</v>
      </c>
      <c r="BK130" s="40">
        <f t="shared" si="13"/>
        <v>494.70920407600005</v>
      </c>
    </row>
    <row r="131" spans="1:63" ht="2.25" customHeight="1">
      <c r="A131" s="17"/>
      <c r="B131" s="25"/>
      <c r="C131" s="72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4"/>
    </row>
    <row r="132" spans="1:63">
      <c r="A132" s="17" t="s">
        <v>4</v>
      </c>
      <c r="B132" s="24" t="s">
        <v>9</v>
      </c>
      <c r="C132" s="72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4"/>
    </row>
    <row r="133" spans="1:63">
      <c r="A133" s="17" t="s">
        <v>80</v>
      </c>
      <c r="B133" s="25" t="s">
        <v>20</v>
      </c>
      <c r="C133" s="72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4"/>
    </row>
    <row r="134" spans="1:63">
      <c r="A134" s="17"/>
      <c r="B134" s="26" t="s">
        <v>153</v>
      </c>
      <c r="C134" s="39">
        <v>0</v>
      </c>
      <c r="D134" s="34">
        <v>0</v>
      </c>
      <c r="E134" s="34">
        <v>0</v>
      </c>
      <c r="F134" s="34">
        <v>0</v>
      </c>
      <c r="G134" s="41">
        <v>0</v>
      </c>
      <c r="H134" s="39">
        <v>0</v>
      </c>
      <c r="I134" s="34">
        <v>0</v>
      </c>
      <c r="J134" s="34">
        <v>0</v>
      </c>
      <c r="K134" s="34">
        <v>0</v>
      </c>
      <c r="L134" s="41">
        <v>0</v>
      </c>
      <c r="M134" s="39">
        <v>0</v>
      </c>
      <c r="N134" s="34">
        <v>0</v>
      </c>
      <c r="O134" s="34">
        <v>0</v>
      </c>
      <c r="P134" s="34">
        <v>0</v>
      </c>
      <c r="Q134" s="41">
        <v>0</v>
      </c>
      <c r="R134" s="39">
        <v>0</v>
      </c>
      <c r="S134" s="34">
        <v>0</v>
      </c>
      <c r="T134" s="34">
        <v>0</v>
      </c>
      <c r="U134" s="34">
        <v>0</v>
      </c>
      <c r="V134" s="41">
        <v>0</v>
      </c>
      <c r="W134" s="39">
        <v>0</v>
      </c>
      <c r="X134" s="34">
        <v>1.00294324</v>
      </c>
      <c r="Y134" s="34">
        <v>0</v>
      </c>
      <c r="Z134" s="34">
        <v>0</v>
      </c>
      <c r="AA134" s="41">
        <v>0</v>
      </c>
      <c r="AB134" s="39">
        <v>0</v>
      </c>
      <c r="AC134" s="34">
        <v>4.6864120500000004</v>
      </c>
      <c r="AD134" s="34">
        <v>0</v>
      </c>
      <c r="AE134" s="34">
        <v>0</v>
      </c>
      <c r="AF134" s="41">
        <v>0.25578595999999998</v>
      </c>
      <c r="AG134" s="39">
        <v>0</v>
      </c>
      <c r="AH134" s="34">
        <v>0</v>
      </c>
      <c r="AI134" s="34">
        <v>0</v>
      </c>
      <c r="AJ134" s="34">
        <v>0</v>
      </c>
      <c r="AK134" s="41">
        <v>0</v>
      </c>
      <c r="AL134" s="39">
        <v>0</v>
      </c>
      <c r="AM134" s="34">
        <v>0</v>
      </c>
      <c r="AN134" s="34">
        <v>0</v>
      </c>
      <c r="AO134" s="34">
        <v>0</v>
      </c>
      <c r="AP134" s="41">
        <v>0</v>
      </c>
      <c r="AQ134" s="39">
        <v>0</v>
      </c>
      <c r="AR134" s="34">
        <v>0</v>
      </c>
      <c r="AS134" s="34">
        <v>0</v>
      </c>
      <c r="AT134" s="34">
        <v>0</v>
      </c>
      <c r="AU134" s="41">
        <v>0</v>
      </c>
      <c r="AV134" s="39">
        <v>0</v>
      </c>
      <c r="AW134" s="34">
        <v>567.63458060999994</v>
      </c>
      <c r="AX134" s="34">
        <v>0</v>
      </c>
      <c r="AY134" s="34">
        <v>0</v>
      </c>
      <c r="AZ134" s="41">
        <v>0.51157192100000004</v>
      </c>
      <c r="BA134" s="39">
        <v>0</v>
      </c>
      <c r="BB134" s="34">
        <v>0</v>
      </c>
      <c r="BC134" s="34">
        <v>0</v>
      </c>
      <c r="BD134" s="34">
        <v>0</v>
      </c>
      <c r="BE134" s="41">
        <v>0</v>
      </c>
      <c r="BF134" s="39">
        <v>0</v>
      </c>
      <c r="BG134" s="34">
        <v>0</v>
      </c>
      <c r="BH134" s="34">
        <v>0</v>
      </c>
      <c r="BI134" s="34">
        <v>0</v>
      </c>
      <c r="BJ134" s="41">
        <v>0</v>
      </c>
      <c r="BK134" s="42">
        <f>SUM(C134:BJ134)</f>
        <v>574.09129378099999</v>
      </c>
    </row>
    <row r="135" spans="1:63" s="5" customFormat="1">
      <c r="A135" s="17"/>
      <c r="B135" s="27" t="s">
        <v>89</v>
      </c>
      <c r="C135" s="40">
        <f>SUM(C134)</f>
        <v>0</v>
      </c>
      <c r="D135" s="40">
        <f t="shared" ref="D135:BK135" si="14">SUM(D134)</f>
        <v>0</v>
      </c>
      <c r="E135" s="40">
        <f t="shared" si="14"/>
        <v>0</v>
      </c>
      <c r="F135" s="40">
        <f t="shared" si="14"/>
        <v>0</v>
      </c>
      <c r="G135" s="40">
        <f t="shared" si="14"/>
        <v>0</v>
      </c>
      <c r="H135" s="40">
        <f t="shared" si="14"/>
        <v>0</v>
      </c>
      <c r="I135" s="40">
        <f t="shared" si="14"/>
        <v>0</v>
      </c>
      <c r="J135" s="40">
        <f t="shared" si="14"/>
        <v>0</v>
      </c>
      <c r="K135" s="40">
        <f t="shared" si="14"/>
        <v>0</v>
      </c>
      <c r="L135" s="40">
        <f t="shared" si="14"/>
        <v>0</v>
      </c>
      <c r="M135" s="40">
        <f t="shared" si="14"/>
        <v>0</v>
      </c>
      <c r="N135" s="40">
        <f t="shared" si="14"/>
        <v>0</v>
      </c>
      <c r="O135" s="40">
        <f t="shared" si="14"/>
        <v>0</v>
      </c>
      <c r="P135" s="40">
        <f t="shared" si="14"/>
        <v>0</v>
      </c>
      <c r="Q135" s="40">
        <f t="shared" si="14"/>
        <v>0</v>
      </c>
      <c r="R135" s="40">
        <f t="shared" si="14"/>
        <v>0</v>
      </c>
      <c r="S135" s="40">
        <f t="shared" si="14"/>
        <v>0</v>
      </c>
      <c r="T135" s="40">
        <f t="shared" si="14"/>
        <v>0</v>
      </c>
      <c r="U135" s="40">
        <f t="shared" si="14"/>
        <v>0</v>
      </c>
      <c r="V135" s="40">
        <f t="shared" si="14"/>
        <v>0</v>
      </c>
      <c r="W135" s="40">
        <f t="shared" si="14"/>
        <v>0</v>
      </c>
      <c r="X135" s="40">
        <f t="shared" si="14"/>
        <v>1.00294324</v>
      </c>
      <c r="Y135" s="40">
        <f t="shared" si="14"/>
        <v>0</v>
      </c>
      <c r="Z135" s="40">
        <f t="shared" si="14"/>
        <v>0</v>
      </c>
      <c r="AA135" s="40">
        <f t="shared" si="14"/>
        <v>0</v>
      </c>
      <c r="AB135" s="40">
        <f t="shared" si="14"/>
        <v>0</v>
      </c>
      <c r="AC135" s="40">
        <f t="shared" si="14"/>
        <v>4.6864120500000004</v>
      </c>
      <c r="AD135" s="40">
        <f t="shared" si="14"/>
        <v>0</v>
      </c>
      <c r="AE135" s="40">
        <f t="shared" si="14"/>
        <v>0</v>
      </c>
      <c r="AF135" s="40">
        <f t="shared" si="14"/>
        <v>0.25578595999999998</v>
      </c>
      <c r="AG135" s="40">
        <f t="shared" si="14"/>
        <v>0</v>
      </c>
      <c r="AH135" s="40">
        <f t="shared" si="14"/>
        <v>0</v>
      </c>
      <c r="AI135" s="40">
        <f t="shared" si="14"/>
        <v>0</v>
      </c>
      <c r="AJ135" s="40">
        <f t="shared" si="14"/>
        <v>0</v>
      </c>
      <c r="AK135" s="40">
        <f t="shared" si="14"/>
        <v>0</v>
      </c>
      <c r="AL135" s="40">
        <f t="shared" si="14"/>
        <v>0</v>
      </c>
      <c r="AM135" s="40">
        <f t="shared" si="14"/>
        <v>0</v>
      </c>
      <c r="AN135" s="40">
        <f t="shared" si="14"/>
        <v>0</v>
      </c>
      <c r="AO135" s="40">
        <f t="shared" si="14"/>
        <v>0</v>
      </c>
      <c r="AP135" s="40">
        <f t="shared" si="14"/>
        <v>0</v>
      </c>
      <c r="AQ135" s="40">
        <f t="shared" si="14"/>
        <v>0</v>
      </c>
      <c r="AR135" s="40">
        <f t="shared" si="14"/>
        <v>0</v>
      </c>
      <c r="AS135" s="40">
        <f t="shared" si="14"/>
        <v>0</v>
      </c>
      <c r="AT135" s="40">
        <f t="shared" si="14"/>
        <v>0</v>
      </c>
      <c r="AU135" s="40">
        <f t="shared" si="14"/>
        <v>0</v>
      </c>
      <c r="AV135" s="40">
        <f t="shared" si="14"/>
        <v>0</v>
      </c>
      <c r="AW135" s="40">
        <f t="shared" si="14"/>
        <v>567.63458060999994</v>
      </c>
      <c r="AX135" s="40">
        <f t="shared" si="14"/>
        <v>0</v>
      </c>
      <c r="AY135" s="40">
        <f t="shared" si="14"/>
        <v>0</v>
      </c>
      <c r="AZ135" s="40">
        <f t="shared" si="14"/>
        <v>0.51157192100000004</v>
      </c>
      <c r="BA135" s="40">
        <f t="shared" si="14"/>
        <v>0</v>
      </c>
      <c r="BB135" s="40">
        <f t="shared" si="14"/>
        <v>0</v>
      </c>
      <c r="BC135" s="40">
        <f t="shared" si="14"/>
        <v>0</v>
      </c>
      <c r="BD135" s="40">
        <f t="shared" si="14"/>
        <v>0</v>
      </c>
      <c r="BE135" s="40">
        <f t="shared" si="14"/>
        <v>0</v>
      </c>
      <c r="BF135" s="40">
        <f t="shared" si="14"/>
        <v>0</v>
      </c>
      <c r="BG135" s="40">
        <f t="shared" si="14"/>
        <v>0</v>
      </c>
      <c r="BH135" s="40">
        <f t="shared" si="14"/>
        <v>0</v>
      </c>
      <c r="BI135" s="40">
        <f t="shared" si="14"/>
        <v>0</v>
      </c>
      <c r="BJ135" s="40">
        <f t="shared" si="14"/>
        <v>0</v>
      </c>
      <c r="BK135" s="40">
        <f t="shared" si="14"/>
        <v>574.09129378099999</v>
      </c>
    </row>
    <row r="136" spans="1:63">
      <c r="A136" s="17" t="s">
        <v>81</v>
      </c>
      <c r="B136" s="25" t="s">
        <v>21</v>
      </c>
      <c r="C136" s="72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4"/>
    </row>
    <row r="137" spans="1:63">
      <c r="A137" s="17"/>
      <c r="B137" s="26" t="s">
        <v>155</v>
      </c>
      <c r="C137" s="39">
        <v>0</v>
      </c>
      <c r="D137" s="34">
        <v>0</v>
      </c>
      <c r="E137" s="34">
        <v>0</v>
      </c>
      <c r="F137" s="34">
        <v>0</v>
      </c>
      <c r="G137" s="41">
        <v>0</v>
      </c>
      <c r="H137" s="39">
        <v>0</v>
      </c>
      <c r="I137" s="34">
        <v>0</v>
      </c>
      <c r="J137" s="34">
        <v>0</v>
      </c>
      <c r="K137" s="34">
        <v>0</v>
      </c>
      <c r="L137" s="41">
        <v>0</v>
      </c>
      <c r="M137" s="39">
        <v>0</v>
      </c>
      <c r="N137" s="34">
        <v>0</v>
      </c>
      <c r="O137" s="34">
        <v>0</v>
      </c>
      <c r="P137" s="34">
        <v>0</v>
      </c>
      <c r="Q137" s="41">
        <v>0</v>
      </c>
      <c r="R137" s="39">
        <v>0</v>
      </c>
      <c r="S137" s="34">
        <v>0</v>
      </c>
      <c r="T137" s="34">
        <v>0</v>
      </c>
      <c r="U137" s="34">
        <v>0</v>
      </c>
      <c r="V137" s="41">
        <v>0</v>
      </c>
      <c r="W137" s="39">
        <v>0</v>
      </c>
      <c r="X137" s="34">
        <v>0</v>
      </c>
      <c r="Y137" s="34">
        <v>0</v>
      </c>
      <c r="Z137" s="34">
        <v>0</v>
      </c>
      <c r="AA137" s="41">
        <v>0</v>
      </c>
      <c r="AB137" s="39">
        <v>0</v>
      </c>
      <c r="AC137" s="34">
        <v>0</v>
      </c>
      <c r="AD137" s="34">
        <v>0</v>
      </c>
      <c r="AE137" s="34">
        <v>0</v>
      </c>
      <c r="AF137" s="41">
        <v>0</v>
      </c>
      <c r="AG137" s="39">
        <v>0</v>
      </c>
      <c r="AH137" s="34">
        <v>0</v>
      </c>
      <c r="AI137" s="34">
        <v>0</v>
      </c>
      <c r="AJ137" s="34">
        <v>0</v>
      </c>
      <c r="AK137" s="41">
        <v>0</v>
      </c>
      <c r="AL137" s="39">
        <v>0</v>
      </c>
      <c r="AM137" s="34">
        <v>0</v>
      </c>
      <c r="AN137" s="34">
        <v>0</v>
      </c>
      <c r="AO137" s="34">
        <v>0</v>
      </c>
      <c r="AP137" s="41">
        <v>0</v>
      </c>
      <c r="AQ137" s="39">
        <v>0</v>
      </c>
      <c r="AR137" s="34">
        <v>4.0054955919999999</v>
      </c>
      <c r="AS137" s="34">
        <v>0</v>
      </c>
      <c r="AT137" s="34">
        <v>0</v>
      </c>
      <c r="AU137" s="41">
        <v>0</v>
      </c>
      <c r="AV137" s="39">
        <v>0</v>
      </c>
      <c r="AW137" s="34">
        <v>16.488460720999999</v>
      </c>
      <c r="AX137" s="34">
        <v>0</v>
      </c>
      <c r="AY137" s="34">
        <v>0</v>
      </c>
      <c r="AZ137" s="41">
        <v>0</v>
      </c>
      <c r="BA137" s="39">
        <v>0</v>
      </c>
      <c r="BB137" s="34">
        <v>0</v>
      </c>
      <c r="BC137" s="34">
        <v>0</v>
      </c>
      <c r="BD137" s="34">
        <v>0</v>
      </c>
      <c r="BE137" s="41">
        <v>0</v>
      </c>
      <c r="BF137" s="39">
        <v>0</v>
      </c>
      <c r="BG137" s="34">
        <v>9.5189560000000003E-3</v>
      </c>
      <c r="BH137" s="34">
        <v>0</v>
      </c>
      <c r="BI137" s="34">
        <v>0</v>
      </c>
      <c r="BJ137" s="41">
        <v>0</v>
      </c>
      <c r="BK137" s="42">
        <f>SUM(C137:BJ137)</f>
        <v>20.503475268999999</v>
      </c>
    </row>
    <row r="138" spans="1:63">
      <c r="A138" s="17"/>
      <c r="B138" s="26" t="s">
        <v>171</v>
      </c>
      <c r="C138" s="39">
        <v>0</v>
      </c>
      <c r="D138" s="46">
        <v>0</v>
      </c>
      <c r="E138" s="46">
        <v>0</v>
      </c>
      <c r="F138" s="46">
        <v>0</v>
      </c>
      <c r="G138" s="47">
        <v>0</v>
      </c>
      <c r="H138" s="39">
        <v>0</v>
      </c>
      <c r="I138" s="46">
        <v>0</v>
      </c>
      <c r="J138" s="46">
        <v>0</v>
      </c>
      <c r="K138" s="46">
        <v>0</v>
      </c>
      <c r="L138" s="47">
        <v>0</v>
      </c>
      <c r="M138" s="39">
        <v>0</v>
      </c>
      <c r="N138" s="46">
        <v>0</v>
      </c>
      <c r="O138" s="46">
        <v>0</v>
      </c>
      <c r="P138" s="46">
        <v>0</v>
      </c>
      <c r="Q138" s="47">
        <v>0</v>
      </c>
      <c r="R138" s="39">
        <v>0</v>
      </c>
      <c r="S138" s="46">
        <v>0</v>
      </c>
      <c r="T138" s="46">
        <v>0</v>
      </c>
      <c r="U138" s="46">
        <v>0</v>
      </c>
      <c r="V138" s="47">
        <v>0</v>
      </c>
      <c r="W138" s="39">
        <v>0</v>
      </c>
      <c r="X138" s="46">
        <v>0</v>
      </c>
      <c r="Y138" s="46">
        <v>0</v>
      </c>
      <c r="Z138" s="46">
        <v>0</v>
      </c>
      <c r="AA138" s="47">
        <v>0</v>
      </c>
      <c r="AB138" s="39">
        <v>0</v>
      </c>
      <c r="AC138" s="46">
        <v>4.2420160000000004E-3</v>
      </c>
      <c r="AD138" s="46">
        <v>0</v>
      </c>
      <c r="AE138" s="46">
        <v>0</v>
      </c>
      <c r="AF138" s="47">
        <v>0</v>
      </c>
      <c r="AG138" s="39">
        <v>0</v>
      </c>
      <c r="AH138" s="46">
        <v>0</v>
      </c>
      <c r="AI138" s="46">
        <v>0</v>
      </c>
      <c r="AJ138" s="46">
        <v>0</v>
      </c>
      <c r="AK138" s="47">
        <v>0</v>
      </c>
      <c r="AL138" s="39">
        <v>2.099877E-3</v>
      </c>
      <c r="AM138" s="46">
        <v>0</v>
      </c>
      <c r="AN138" s="46">
        <v>0</v>
      </c>
      <c r="AO138" s="46">
        <v>0</v>
      </c>
      <c r="AP138" s="47">
        <v>0</v>
      </c>
      <c r="AQ138" s="39">
        <v>0</v>
      </c>
      <c r="AR138" s="46">
        <v>29.629455091000001</v>
      </c>
      <c r="AS138" s="46">
        <v>0</v>
      </c>
      <c r="AT138" s="46">
        <v>0</v>
      </c>
      <c r="AU138" s="47">
        <v>0</v>
      </c>
      <c r="AV138" s="39">
        <v>0.31358840300000002</v>
      </c>
      <c r="AW138" s="46">
        <v>114.60961174400001</v>
      </c>
      <c r="AX138" s="46">
        <v>0</v>
      </c>
      <c r="AY138" s="46">
        <v>0</v>
      </c>
      <c r="AZ138" s="47">
        <v>7.4177898000000006E-2</v>
      </c>
      <c r="BA138" s="39">
        <v>0</v>
      </c>
      <c r="BB138" s="46">
        <v>0</v>
      </c>
      <c r="BC138" s="46">
        <v>0</v>
      </c>
      <c r="BD138" s="46">
        <v>0</v>
      </c>
      <c r="BE138" s="47">
        <v>0</v>
      </c>
      <c r="BF138" s="39">
        <v>0.120073007</v>
      </c>
      <c r="BG138" s="46">
        <v>0.48636975199999999</v>
      </c>
      <c r="BH138" s="46">
        <v>0</v>
      </c>
      <c r="BI138" s="46">
        <v>0</v>
      </c>
      <c r="BJ138" s="47">
        <v>0.107033766</v>
      </c>
      <c r="BK138" s="42">
        <f>SUM(C138:BJ138)</f>
        <v>145.346651554</v>
      </c>
    </row>
    <row r="139" spans="1:63">
      <c r="A139" s="17"/>
      <c r="B139" s="26" t="s">
        <v>154</v>
      </c>
      <c r="C139" s="39">
        <v>0</v>
      </c>
      <c r="D139" s="46">
        <v>0</v>
      </c>
      <c r="E139" s="46">
        <v>0</v>
      </c>
      <c r="F139" s="46">
        <v>0</v>
      </c>
      <c r="G139" s="47">
        <v>0</v>
      </c>
      <c r="H139" s="39">
        <v>0</v>
      </c>
      <c r="I139" s="46">
        <v>0</v>
      </c>
      <c r="J139" s="46">
        <v>0</v>
      </c>
      <c r="K139" s="46">
        <v>0</v>
      </c>
      <c r="L139" s="47">
        <v>0</v>
      </c>
      <c r="M139" s="39">
        <v>0</v>
      </c>
      <c r="N139" s="46">
        <v>0</v>
      </c>
      <c r="O139" s="46">
        <v>0</v>
      </c>
      <c r="P139" s="46">
        <v>0</v>
      </c>
      <c r="Q139" s="47">
        <v>0</v>
      </c>
      <c r="R139" s="39">
        <v>0</v>
      </c>
      <c r="S139" s="46">
        <v>0</v>
      </c>
      <c r="T139" s="46">
        <v>0</v>
      </c>
      <c r="U139" s="46">
        <v>0</v>
      </c>
      <c r="V139" s="47">
        <v>0</v>
      </c>
      <c r="W139" s="39">
        <v>0</v>
      </c>
      <c r="X139" s="46">
        <v>0</v>
      </c>
      <c r="Y139" s="46">
        <v>0</v>
      </c>
      <c r="Z139" s="46">
        <v>0</v>
      </c>
      <c r="AA139" s="47">
        <v>0</v>
      </c>
      <c r="AB139" s="39">
        <v>0</v>
      </c>
      <c r="AC139" s="46">
        <v>0</v>
      </c>
      <c r="AD139" s="46">
        <v>0</v>
      </c>
      <c r="AE139" s="46">
        <v>0</v>
      </c>
      <c r="AF139" s="47">
        <v>0</v>
      </c>
      <c r="AG139" s="39">
        <v>0</v>
      </c>
      <c r="AH139" s="46">
        <v>0</v>
      </c>
      <c r="AI139" s="46">
        <v>0</v>
      </c>
      <c r="AJ139" s="46">
        <v>0</v>
      </c>
      <c r="AK139" s="47">
        <v>0</v>
      </c>
      <c r="AL139" s="39">
        <v>0</v>
      </c>
      <c r="AM139" s="46">
        <v>0</v>
      </c>
      <c r="AN139" s="46">
        <v>0</v>
      </c>
      <c r="AO139" s="46">
        <v>0</v>
      </c>
      <c r="AP139" s="47">
        <v>0</v>
      </c>
      <c r="AQ139" s="39">
        <v>0</v>
      </c>
      <c r="AR139" s="46">
        <v>2.3967541579999998</v>
      </c>
      <c r="AS139" s="46">
        <v>0</v>
      </c>
      <c r="AT139" s="46">
        <v>0</v>
      </c>
      <c r="AU139" s="47">
        <v>0</v>
      </c>
      <c r="AV139" s="39">
        <v>0</v>
      </c>
      <c r="AW139" s="46">
        <v>32.244260218999997</v>
      </c>
      <c r="AX139" s="46">
        <v>0</v>
      </c>
      <c r="AY139" s="46">
        <v>12.386647218</v>
      </c>
      <c r="AZ139" s="47">
        <v>0</v>
      </c>
      <c r="BA139" s="39">
        <v>0</v>
      </c>
      <c r="BB139" s="46">
        <v>0</v>
      </c>
      <c r="BC139" s="46">
        <v>0</v>
      </c>
      <c r="BD139" s="46">
        <v>0</v>
      </c>
      <c r="BE139" s="47">
        <v>0</v>
      </c>
      <c r="BF139" s="39">
        <v>0</v>
      </c>
      <c r="BG139" s="46">
        <v>0</v>
      </c>
      <c r="BH139" s="46">
        <v>0</v>
      </c>
      <c r="BI139" s="46">
        <v>0</v>
      </c>
      <c r="BJ139" s="47">
        <v>0</v>
      </c>
      <c r="BK139" s="42">
        <f>SUM(C139:BJ139)</f>
        <v>47.027661594999998</v>
      </c>
    </row>
    <row r="140" spans="1:63">
      <c r="A140" s="17"/>
      <c r="B140" s="26" t="s">
        <v>156</v>
      </c>
      <c r="C140" s="39">
        <v>0</v>
      </c>
      <c r="D140" s="46">
        <v>0</v>
      </c>
      <c r="E140" s="46">
        <v>0</v>
      </c>
      <c r="F140" s="46">
        <v>0</v>
      </c>
      <c r="G140" s="47">
        <v>0</v>
      </c>
      <c r="H140" s="39">
        <v>0</v>
      </c>
      <c r="I140" s="46">
        <v>0</v>
      </c>
      <c r="J140" s="46">
        <v>0</v>
      </c>
      <c r="K140" s="46">
        <v>0</v>
      </c>
      <c r="L140" s="47">
        <v>0</v>
      </c>
      <c r="M140" s="39">
        <v>0</v>
      </c>
      <c r="N140" s="46">
        <v>0</v>
      </c>
      <c r="O140" s="46">
        <v>0</v>
      </c>
      <c r="P140" s="46">
        <v>0</v>
      </c>
      <c r="Q140" s="47">
        <v>0</v>
      </c>
      <c r="R140" s="39">
        <v>0</v>
      </c>
      <c r="S140" s="46">
        <v>0</v>
      </c>
      <c r="T140" s="46">
        <v>0</v>
      </c>
      <c r="U140" s="46">
        <v>0</v>
      </c>
      <c r="V140" s="47">
        <v>0</v>
      </c>
      <c r="W140" s="39">
        <v>0</v>
      </c>
      <c r="X140" s="46">
        <v>0</v>
      </c>
      <c r="Y140" s="46">
        <v>0</v>
      </c>
      <c r="Z140" s="46">
        <v>0</v>
      </c>
      <c r="AA140" s="47">
        <v>0</v>
      </c>
      <c r="AB140" s="39">
        <v>0</v>
      </c>
      <c r="AC140" s="46">
        <v>0</v>
      </c>
      <c r="AD140" s="46">
        <v>0</v>
      </c>
      <c r="AE140" s="46">
        <v>0</v>
      </c>
      <c r="AF140" s="47">
        <v>0</v>
      </c>
      <c r="AG140" s="39">
        <v>0</v>
      </c>
      <c r="AH140" s="46">
        <v>0</v>
      </c>
      <c r="AI140" s="46">
        <v>0</v>
      </c>
      <c r="AJ140" s="46">
        <v>0</v>
      </c>
      <c r="AK140" s="47">
        <v>0</v>
      </c>
      <c r="AL140" s="39">
        <v>0</v>
      </c>
      <c r="AM140" s="46">
        <v>0</v>
      </c>
      <c r="AN140" s="46">
        <v>0</v>
      </c>
      <c r="AO140" s="46">
        <v>0</v>
      </c>
      <c r="AP140" s="47">
        <v>0</v>
      </c>
      <c r="AQ140" s="39">
        <v>0</v>
      </c>
      <c r="AR140" s="46">
        <v>0.283781597</v>
      </c>
      <c r="AS140" s="46">
        <v>0</v>
      </c>
      <c r="AT140" s="46">
        <v>0</v>
      </c>
      <c r="AU140" s="47">
        <v>0</v>
      </c>
      <c r="AV140" s="39">
        <v>0</v>
      </c>
      <c r="AW140" s="46">
        <v>7.7206188779999998</v>
      </c>
      <c r="AX140" s="46">
        <v>0</v>
      </c>
      <c r="AY140" s="46">
        <v>0</v>
      </c>
      <c r="AZ140" s="47">
        <v>0</v>
      </c>
      <c r="BA140" s="39">
        <v>0</v>
      </c>
      <c r="BB140" s="46">
        <v>0</v>
      </c>
      <c r="BC140" s="46">
        <v>0</v>
      </c>
      <c r="BD140" s="46">
        <v>0</v>
      </c>
      <c r="BE140" s="47">
        <v>0</v>
      </c>
      <c r="BF140" s="39">
        <v>0</v>
      </c>
      <c r="BG140" s="46">
        <v>0</v>
      </c>
      <c r="BH140" s="46">
        <v>0</v>
      </c>
      <c r="BI140" s="46">
        <v>0</v>
      </c>
      <c r="BJ140" s="47">
        <v>0</v>
      </c>
      <c r="BK140" s="42">
        <f>SUM(C140:BJ140)</f>
        <v>8.0044004750000006</v>
      </c>
    </row>
    <row r="141" spans="1:63" s="5" customFormat="1">
      <c r="A141" s="17"/>
      <c r="B141" s="27" t="s">
        <v>90</v>
      </c>
      <c r="C141" s="40">
        <f>SUM(C137:C140)</f>
        <v>0</v>
      </c>
      <c r="D141" s="40">
        <f t="shared" ref="D141:BK141" si="15">SUM(D137:D140)</f>
        <v>0</v>
      </c>
      <c r="E141" s="40">
        <f t="shared" si="15"/>
        <v>0</v>
      </c>
      <c r="F141" s="40">
        <f t="shared" si="15"/>
        <v>0</v>
      </c>
      <c r="G141" s="40">
        <f t="shared" si="15"/>
        <v>0</v>
      </c>
      <c r="H141" s="40">
        <f t="shared" si="15"/>
        <v>0</v>
      </c>
      <c r="I141" s="40">
        <f t="shared" si="15"/>
        <v>0</v>
      </c>
      <c r="J141" s="40">
        <f t="shared" si="15"/>
        <v>0</v>
      </c>
      <c r="K141" s="40">
        <f t="shared" si="15"/>
        <v>0</v>
      </c>
      <c r="L141" s="40">
        <f t="shared" si="15"/>
        <v>0</v>
      </c>
      <c r="M141" s="40">
        <f t="shared" si="15"/>
        <v>0</v>
      </c>
      <c r="N141" s="40">
        <f t="shared" si="15"/>
        <v>0</v>
      </c>
      <c r="O141" s="40">
        <f t="shared" si="15"/>
        <v>0</v>
      </c>
      <c r="P141" s="40">
        <f t="shared" si="15"/>
        <v>0</v>
      </c>
      <c r="Q141" s="40">
        <f t="shared" si="15"/>
        <v>0</v>
      </c>
      <c r="R141" s="40">
        <f t="shared" si="15"/>
        <v>0</v>
      </c>
      <c r="S141" s="40">
        <f t="shared" si="15"/>
        <v>0</v>
      </c>
      <c r="T141" s="40">
        <f t="shared" si="15"/>
        <v>0</v>
      </c>
      <c r="U141" s="40">
        <f t="shared" si="15"/>
        <v>0</v>
      </c>
      <c r="V141" s="40">
        <f t="shared" si="15"/>
        <v>0</v>
      </c>
      <c r="W141" s="40">
        <f t="shared" si="15"/>
        <v>0</v>
      </c>
      <c r="X141" s="40">
        <f t="shared" si="15"/>
        <v>0</v>
      </c>
      <c r="Y141" s="40">
        <f t="shared" si="15"/>
        <v>0</v>
      </c>
      <c r="Z141" s="40">
        <f t="shared" si="15"/>
        <v>0</v>
      </c>
      <c r="AA141" s="40">
        <f t="shared" si="15"/>
        <v>0</v>
      </c>
      <c r="AB141" s="40">
        <f t="shared" si="15"/>
        <v>0</v>
      </c>
      <c r="AC141" s="40">
        <f t="shared" si="15"/>
        <v>4.2420160000000004E-3</v>
      </c>
      <c r="AD141" s="40">
        <f t="shared" si="15"/>
        <v>0</v>
      </c>
      <c r="AE141" s="40">
        <f t="shared" si="15"/>
        <v>0</v>
      </c>
      <c r="AF141" s="40">
        <f t="shared" si="15"/>
        <v>0</v>
      </c>
      <c r="AG141" s="40">
        <f t="shared" si="15"/>
        <v>0</v>
      </c>
      <c r="AH141" s="40">
        <f t="shared" si="15"/>
        <v>0</v>
      </c>
      <c r="AI141" s="40">
        <f t="shared" si="15"/>
        <v>0</v>
      </c>
      <c r="AJ141" s="40">
        <f t="shared" si="15"/>
        <v>0</v>
      </c>
      <c r="AK141" s="40">
        <f t="shared" si="15"/>
        <v>0</v>
      </c>
      <c r="AL141" s="40">
        <f t="shared" si="15"/>
        <v>2.099877E-3</v>
      </c>
      <c r="AM141" s="40">
        <f t="shared" si="15"/>
        <v>0</v>
      </c>
      <c r="AN141" s="40">
        <f t="shared" si="15"/>
        <v>0</v>
      </c>
      <c r="AO141" s="40">
        <f t="shared" si="15"/>
        <v>0</v>
      </c>
      <c r="AP141" s="40">
        <f t="shared" si="15"/>
        <v>0</v>
      </c>
      <c r="AQ141" s="40">
        <f t="shared" si="15"/>
        <v>0</v>
      </c>
      <c r="AR141" s="40">
        <f t="shared" si="15"/>
        <v>36.315486438000001</v>
      </c>
      <c r="AS141" s="40">
        <f t="shared" si="15"/>
        <v>0</v>
      </c>
      <c r="AT141" s="40">
        <f t="shared" si="15"/>
        <v>0</v>
      </c>
      <c r="AU141" s="40">
        <f t="shared" si="15"/>
        <v>0</v>
      </c>
      <c r="AV141" s="40">
        <f t="shared" si="15"/>
        <v>0.31358840300000002</v>
      </c>
      <c r="AW141" s="40">
        <f t="shared" si="15"/>
        <v>171.06295156199999</v>
      </c>
      <c r="AX141" s="40">
        <f t="shared" si="15"/>
        <v>0</v>
      </c>
      <c r="AY141" s="40">
        <f t="shared" si="15"/>
        <v>12.386647218</v>
      </c>
      <c r="AZ141" s="40">
        <f t="shared" si="15"/>
        <v>7.4177898000000006E-2</v>
      </c>
      <c r="BA141" s="40">
        <f t="shared" si="15"/>
        <v>0</v>
      </c>
      <c r="BB141" s="40">
        <f t="shared" si="15"/>
        <v>0</v>
      </c>
      <c r="BC141" s="40">
        <f t="shared" si="15"/>
        <v>0</v>
      </c>
      <c r="BD141" s="40">
        <f t="shared" si="15"/>
        <v>0</v>
      </c>
      <c r="BE141" s="40">
        <f t="shared" si="15"/>
        <v>0</v>
      </c>
      <c r="BF141" s="40">
        <f t="shared" si="15"/>
        <v>0.120073007</v>
      </c>
      <c r="BG141" s="40">
        <f t="shared" si="15"/>
        <v>0.49588870800000001</v>
      </c>
      <c r="BH141" s="40">
        <f t="shared" si="15"/>
        <v>0</v>
      </c>
      <c r="BI141" s="40">
        <f t="shared" si="15"/>
        <v>0</v>
      </c>
      <c r="BJ141" s="40">
        <f t="shared" si="15"/>
        <v>0.107033766</v>
      </c>
      <c r="BK141" s="40">
        <f t="shared" si="15"/>
        <v>220.88218889300003</v>
      </c>
    </row>
    <row r="142" spans="1:63" s="5" customFormat="1">
      <c r="A142" s="17"/>
      <c r="B142" s="27" t="s">
        <v>88</v>
      </c>
      <c r="C142" s="40">
        <f t="shared" ref="C142:BJ142" si="16">C141+C135</f>
        <v>0</v>
      </c>
      <c r="D142" s="40">
        <f t="shared" si="16"/>
        <v>0</v>
      </c>
      <c r="E142" s="40">
        <f t="shared" si="16"/>
        <v>0</v>
      </c>
      <c r="F142" s="40">
        <f t="shared" si="16"/>
        <v>0</v>
      </c>
      <c r="G142" s="40">
        <f t="shared" si="16"/>
        <v>0</v>
      </c>
      <c r="H142" s="40">
        <f t="shared" si="16"/>
        <v>0</v>
      </c>
      <c r="I142" s="40">
        <f t="shared" si="16"/>
        <v>0</v>
      </c>
      <c r="J142" s="40">
        <f t="shared" si="16"/>
        <v>0</v>
      </c>
      <c r="K142" s="40">
        <f t="shared" si="16"/>
        <v>0</v>
      </c>
      <c r="L142" s="40">
        <f t="shared" si="16"/>
        <v>0</v>
      </c>
      <c r="M142" s="40">
        <f t="shared" si="16"/>
        <v>0</v>
      </c>
      <c r="N142" s="40">
        <f t="shared" si="16"/>
        <v>0</v>
      </c>
      <c r="O142" s="40">
        <f t="shared" si="16"/>
        <v>0</v>
      </c>
      <c r="P142" s="40">
        <f t="shared" si="16"/>
        <v>0</v>
      </c>
      <c r="Q142" s="40">
        <f t="shared" si="16"/>
        <v>0</v>
      </c>
      <c r="R142" s="40">
        <f t="shared" si="16"/>
        <v>0</v>
      </c>
      <c r="S142" s="40">
        <f t="shared" si="16"/>
        <v>0</v>
      </c>
      <c r="T142" s="40">
        <f t="shared" si="16"/>
        <v>0</v>
      </c>
      <c r="U142" s="40">
        <f t="shared" si="16"/>
        <v>0</v>
      </c>
      <c r="V142" s="40">
        <f t="shared" si="16"/>
        <v>0</v>
      </c>
      <c r="W142" s="40">
        <f t="shared" si="16"/>
        <v>0</v>
      </c>
      <c r="X142" s="40">
        <f t="shared" si="16"/>
        <v>1.00294324</v>
      </c>
      <c r="Y142" s="40">
        <f t="shared" si="16"/>
        <v>0</v>
      </c>
      <c r="Z142" s="40">
        <f t="shared" si="16"/>
        <v>0</v>
      </c>
      <c r="AA142" s="40">
        <f t="shared" si="16"/>
        <v>0</v>
      </c>
      <c r="AB142" s="40">
        <f t="shared" si="16"/>
        <v>0</v>
      </c>
      <c r="AC142" s="40">
        <f t="shared" si="16"/>
        <v>4.6906540660000005</v>
      </c>
      <c r="AD142" s="40">
        <f t="shared" si="16"/>
        <v>0</v>
      </c>
      <c r="AE142" s="40">
        <f t="shared" si="16"/>
        <v>0</v>
      </c>
      <c r="AF142" s="40">
        <f t="shared" si="16"/>
        <v>0.25578595999999998</v>
      </c>
      <c r="AG142" s="40">
        <f t="shared" si="16"/>
        <v>0</v>
      </c>
      <c r="AH142" s="40">
        <f t="shared" si="16"/>
        <v>0</v>
      </c>
      <c r="AI142" s="40">
        <f t="shared" si="16"/>
        <v>0</v>
      </c>
      <c r="AJ142" s="40">
        <f t="shared" si="16"/>
        <v>0</v>
      </c>
      <c r="AK142" s="40">
        <f t="shared" si="16"/>
        <v>0</v>
      </c>
      <c r="AL142" s="40">
        <f t="shared" si="16"/>
        <v>2.099877E-3</v>
      </c>
      <c r="AM142" s="40">
        <f t="shared" si="16"/>
        <v>0</v>
      </c>
      <c r="AN142" s="40">
        <f t="shared" si="16"/>
        <v>0</v>
      </c>
      <c r="AO142" s="40">
        <f t="shared" si="16"/>
        <v>0</v>
      </c>
      <c r="AP142" s="40">
        <f t="shared" si="16"/>
        <v>0</v>
      </c>
      <c r="AQ142" s="40">
        <f t="shared" si="16"/>
        <v>0</v>
      </c>
      <c r="AR142" s="40">
        <f t="shared" si="16"/>
        <v>36.315486438000001</v>
      </c>
      <c r="AS142" s="40">
        <f t="shared" si="16"/>
        <v>0</v>
      </c>
      <c r="AT142" s="40">
        <f t="shared" si="16"/>
        <v>0</v>
      </c>
      <c r="AU142" s="40">
        <f t="shared" si="16"/>
        <v>0</v>
      </c>
      <c r="AV142" s="40">
        <f t="shared" si="16"/>
        <v>0.31358840300000002</v>
      </c>
      <c r="AW142" s="40">
        <f t="shared" si="16"/>
        <v>738.69753217199991</v>
      </c>
      <c r="AX142" s="40">
        <f t="shared" si="16"/>
        <v>0</v>
      </c>
      <c r="AY142" s="40">
        <f t="shared" si="16"/>
        <v>12.386647218</v>
      </c>
      <c r="AZ142" s="40">
        <f t="shared" si="16"/>
        <v>0.585749819</v>
      </c>
      <c r="BA142" s="40">
        <f t="shared" si="16"/>
        <v>0</v>
      </c>
      <c r="BB142" s="40">
        <f t="shared" si="16"/>
        <v>0</v>
      </c>
      <c r="BC142" s="40">
        <f t="shared" si="16"/>
        <v>0</v>
      </c>
      <c r="BD142" s="40">
        <f t="shared" si="16"/>
        <v>0</v>
      </c>
      <c r="BE142" s="40">
        <f t="shared" si="16"/>
        <v>0</v>
      </c>
      <c r="BF142" s="40">
        <f t="shared" si="16"/>
        <v>0.120073007</v>
      </c>
      <c r="BG142" s="40">
        <f t="shared" si="16"/>
        <v>0.49588870800000001</v>
      </c>
      <c r="BH142" s="40">
        <f t="shared" si="16"/>
        <v>0</v>
      </c>
      <c r="BI142" s="40">
        <f t="shared" si="16"/>
        <v>0</v>
      </c>
      <c r="BJ142" s="40">
        <f t="shared" si="16"/>
        <v>0.107033766</v>
      </c>
      <c r="BK142" s="40">
        <f>BK141+BK135</f>
        <v>794.97348267400002</v>
      </c>
    </row>
    <row r="143" spans="1:63" ht="4.5" customHeight="1">
      <c r="A143" s="17"/>
      <c r="B143" s="25"/>
      <c r="C143" s="72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4"/>
    </row>
    <row r="144" spans="1:63" ht="25.5">
      <c r="A144" s="17" t="s">
        <v>22</v>
      </c>
      <c r="B144" s="24" t="s">
        <v>23</v>
      </c>
      <c r="C144" s="72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4"/>
    </row>
    <row r="145" spans="1:64">
      <c r="A145" s="17" t="s">
        <v>80</v>
      </c>
      <c r="B145" s="25" t="s">
        <v>24</v>
      </c>
      <c r="C145" s="72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4"/>
    </row>
    <row r="146" spans="1:64">
      <c r="A146" s="17"/>
      <c r="B146" s="26" t="s">
        <v>208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0.20221235000000001</v>
      </c>
      <c r="I146" s="39">
        <v>0</v>
      </c>
      <c r="J146" s="39">
        <v>0</v>
      </c>
      <c r="K146" s="39">
        <v>0</v>
      </c>
      <c r="L146" s="39">
        <v>0.41470309300000002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3.5999455999999999E-2</v>
      </c>
      <c r="S146" s="39">
        <v>0</v>
      </c>
      <c r="T146" s="39">
        <v>0</v>
      </c>
      <c r="U146" s="39">
        <v>0</v>
      </c>
      <c r="V146" s="39">
        <v>0.229260886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1.7700384999999999E-2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9">
        <v>0</v>
      </c>
      <c r="AL146" s="39">
        <v>3.0922979999999998E-3</v>
      </c>
      <c r="AM146" s="39">
        <v>0</v>
      </c>
      <c r="AN146" s="39">
        <v>0</v>
      </c>
      <c r="AO146" s="39">
        <v>0</v>
      </c>
      <c r="AP146" s="39">
        <v>0</v>
      </c>
      <c r="AQ146" s="39">
        <v>0</v>
      </c>
      <c r="AR146" s="39">
        <v>0</v>
      </c>
      <c r="AS146" s="39">
        <v>0</v>
      </c>
      <c r="AT146" s="39">
        <v>0</v>
      </c>
      <c r="AU146" s="39">
        <v>0</v>
      </c>
      <c r="AV146" s="39">
        <v>1.736009218</v>
      </c>
      <c r="AW146" s="39">
        <v>2.0252209739999998</v>
      </c>
      <c r="AX146" s="39">
        <v>0</v>
      </c>
      <c r="AY146" s="39">
        <v>0</v>
      </c>
      <c r="AZ146" s="39">
        <v>2.7424137220000002</v>
      </c>
      <c r="BA146" s="39">
        <v>0</v>
      </c>
      <c r="BB146" s="39">
        <v>0</v>
      </c>
      <c r="BC146" s="39">
        <v>0</v>
      </c>
      <c r="BD146" s="39">
        <v>0</v>
      </c>
      <c r="BE146" s="39">
        <v>0</v>
      </c>
      <c r="BF146" s="39">
        <v>0.38127469899999999</v>
      </c>
      <c r="BG146" s="39">
        <v>0</v>
      </c>
      <c r="BH146" s="39">
        <v>0</v>
      </c>
      <c r="BI146" s="39">
        <v>0</v>
      </c>
      <c r="BJ146" s="39">
        <v>0.233678516</v>
      </c>
      <c r="BK146" s="42">
        <f>SUM(C146:BJ146)</f>
        <v>8.0215655970000004</v>
      </c>
    </row>
    <row r="147" spans="1:64" ht="25.5">
      <c r="A147" s="17"/>
      <c r="B147" s="26" t="s">
        <v>209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0.56066247199999997</v>
      </c>
      <c r="I147" s="39">
        <v>1.233519E-3</v>
      </c>
      <c r="J147" s="39">
        <v>0</v>
      </c>
      <c r="K147" s="39">
        <v>0</v>
      </c>
      <c r="L147" s="39">
        <v>1.3861989E-2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0.14696210800000001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0.22930115600000001</v>
      </c>
      <c r="AC147" s="39">
        <v>7.1993229999999997E-3</v>
      </c>
      <c r="AD147" s="39">
        <v>0</v>
      </c>
      <c r="AE147" s="39">
        <v>0</v>
      </c>
      <c r="AF147" s="39">
        <v>4.1306094000000002E-2</v>
      </c>
      <c r="AG147" s="39">
        <v>0</v>
      </c>
      <c r="AH147" s="39">
        <v>0</v>
      </c>
      <c r="AI147" s="39">
        <v>0</v>
      </c>
      <c r="AJ147" s="39">
        <v>0</v>
      </c>
      <c r="AK147" s="39">
        <v>0</v>
      </c>
      <c r="AL147" s="39">
        <v>0.116105483</v>
      </c>
      <c r="AM147" s="39">
        <v>0</v>
      </c>
      <c r="AN147" s="39">
        <v>0</v>
      </c>
      <c r="AO147" s="39">
        <v>0</v>
      </c>
      <c r="AP147" s="39">
        <v>0</v>
      </c>
      <c r="AQ147" s="39">
        <v>0</v>
      </c>
      <c r="AR147" s="39">
        <v>0</v>
      </c>
      <c r="AS147" s="39">
        <v>0</v>
      </c>
      <c r="AT147" s="39">
        <v>0</v>
      </c>
      <c r="AU147" s="39">
        <v>0</v>
      </c>
      <c r="AV147" s="39">
        <v>29.173116345</v>
      </c>
      <c r="AW147" s="39">
        <v>2.205874653</v>
      </c>
      <c r="AX147" s="39">
        <v>0</v>
      </c>
      <c r="AY147" s="39">
        <v>0</v>
      </c>
      <c r="AZ147" s="39">
        <v>18.879409253999999</v>
      </c>
      <c r="BA147" s="39">
        <v>0</v>
      </c>
      <c r="BB147" s="39">
        <v>0</v>
      </c>
      <c r="BC147" s="39">
        <v>0</v>
      </c>
      <c r="BD147" s="39">
        <v>0</v>
      </c>
      <c r="BE147" s="39">
        <v>0</v>
      </c>
      <c r="BF147" s="39">
        <v>7.9067621040000002</v>
      </c>
      <c r="BG147" s="39">
        <v>0.217822343</v>
      </c>
      <c r="BH147" s="39">
        <v>0</v>
      </c>
      <c r="BI147" s="39">
        <v>0</v>
      </c>
      <c r="BJ147" s="39">
        <v>0.92715518600000002</v>
      </c>
      <c r="BK147" s="42">
        <f>SUM(C147:BJ147)</f>
        <v>60.426772028999999</v>
      </c>
    </row>
    <row r="148" spans="1:64">
      <c r="A148" s="17"/>
      <c r="B148" s="27" t="s">
        <v>87</v>
      </c>
      <c r="C148" s="39">
        <f>SUM(C146:C147)</f>
        <v>0</v>
      </c>
      <c r="D148" s="39">
        <f t="shared" ref="D148:BK148" si="17">SUM(D146:D147)</f>
        <v>0</v>
      </c>
      <c r="E148" s="39">
        <f t="shared" si="17"/>
        <v>0</v>
      </c>
      <c r="F148" s="39">
        <f t="shared" si="17"/>
        <v>0</v>
      </c>
      <c r="G148" s="39">
        <f t="shared" si="17"/>
        <v>0</v>
      </c>
      <c r="H148" s="39">
        <f t="shared" si="17"/>
        <v>0.76287482200000001</v>
      </c>
      <c r="I148" s="39">
        <f t="shared" si="17"/>
        <v>1.233519E-3</v>
      </c>
      <c r="J148" s="39">
        <f t="shared" si="17"/>
        <v>0</v>
      </c>
      <c r="K148" s="39">
        <f t="shared" si="17"/>
        <v>0</v>
      </c>
      <c r="L148" s="39">
        <f t="shared" si="17"/>
        <v>0.42856508200000004</v>
      </c>
      <c r="M148" s="39">
        <f t="shared" si="17"/>
        <v>0</v>
      </c>
      <c r="N148" s="39">
        <f t="shared" si="17"/>
        <v>0</v>
      </c>
      <c r="O148" s="39">
        <f t="shared" si="17"/>
        <v>0</v>
      </c>
      <c r="P148" s="39">
        <f t="shared" si="17"/>
        <v>0</v>
      </c>
      <c r="Q148" s="39">
        <f t="shared" si="17"/>
        <v>0</v>
      </c>
      <c r="R148" s="39">
        <f t="shared" si="17"/>
        <v>0.18296156400000002</v>
      </c>
      <c r="S148" s="39">
        <f t="shared" si="17"/>
        <v>0</v>
      </c>
      <c r="T148" s="39">
        <f t="shared" si="17"/>
        <v>0</v>
      </c>
      <c r="U148" s="39">
        <f t="shared" si="17"/>
        <v>0</v>
      </c>
      <c r="V148" s="39">
        <f t="shared" si="17"/>
        <v>0.229260886</v>
      </c>
      <c r="W148" s="39">
        <f t="shared" si="17"/>
        <v>0</v>
      </c>
      <c r="X148" s="39">
        <f t="shared" si="17"/>
        <v>0</v>
      </c>
      <c r="Y148" s="39">
        <f t="shared" si="17"/>
        <v>0</v>
      </c>
      <c r="Z148" s="39">
        <f t="shared" si="17"/>
        <v>0</v>
      </c>
      <c r="AA148" s="39">
        <f t="shared" si="17"/>
        <v>0</v>
      </c>
      <c r="AB148" s="39">
        <f t="shared" si="17"/>
        <v>0.24700154099999999</v>
      </c>
      <c r="AC148" s="39">
        <f t="shared" si="17"/>
        <v>7.1993229999999997E-3</v>
      </c>
      <c r="AD148" s="39">
        <f t="shared" si="17"/>
        <v>0</v>
      </c>
      <c r="AE148" s="39">
        <f t="shared" si="17"/>
        <v>0</v>
      </c>
      <c r="AF148" s="39">
        <f t="shared" si="17"/>
        <v>4.1306094000000002E-2</v>
      </c>
      <c r="AG148" s="39">
        <f t="shared" si="17"/>
        <v>0</v>
      </c>
      <c r="AH148" s="39">
        <f t="shared" si="17"/>
        <v>0</v>
      </c>
      <c r="AI148" s="39">
        <f t="shared" si="17"/>
        <v>0</v>
      </c>
      <c r="AJ148" s="39">
        <f t="shared" si="17"/>
        <v>0</v>
      </c>
      <c r="AK148" s="39">
        <f t="shared" si="17"/>
        <v>0</v>
      </c>
      <c r="AL148" s="39">
        <f t="shared" si="17"/>
        <v>0.11919778099999999</v>
      </c>
      <c r="AM148" s="39">
        <f t="shared" si="17"/>
        <v>0</v>
      </c>
      <c r="AN148" s="39">
        <f t="shared" si="17"/>
        <v>0</v>
      </c>
      <c r="AO148" s="39">
        <f t="shared" si="17"/>
        <v>0</v>
      </c>
      <c r="AP148" s="39">
        <f t="shared" si="17"/>
        <v>0</v>
      </c>
      <c r="AQ148" s="39">
        <f t="shared" si="17"/>
        <v>0</v>
      </c>
      <c r="AR148" s="39">
        <f t="shared" si="17"/>
        <v>0</v>
      </c>
      <c r="AS148" s="39">
        <f t="shared" si="17"/>
        <v>0</v>
      </c>
      <c r="AT148" s="39">
        <f t="shared" si="17"/>
        <v>0</v>
      </c>
      <c r="AU148" s="39">
        <f t="shared" si="17"/>
        <v>0</v>
      </c>
      <c r="AV148" s="39">
        <f t="shared" si="17"/>
        <v>30.909125563</v>
      </c>
      <c r="AW148" s="39">
        <f t="shared" si="17"/>
        <v>4.2310956270000002</v>
      </c>
      <c r="AX148" s="39">
        <f t="shared" si="17"/>
        <v>0</v>
      </c>
      <c r="AY148" s="39">
        <f t="shared" si="17"/>
        <v>0</v>
      </c>
      <c r="AZ148" s="39">
        <f t="shared" si="17"/>
        <v>21.621822975999997</v>
      </c>
      <c r="BA148" s="39">
        <f t="shared" si="17"/>
        <v>0</v>
      </c>
      <c r="BB148" s="39">
        <f t="shared" si="17"/>
        <v>0</v>
      </c>
      <c r="BC148" s="39">
        <f t="shared" si="17"/>
        <v>0</v>
      </c>
      <c r="BD148" s="39">
        <f t="shared" si="17"/>
        <v>0</v>
      </c>
      <c r="BE148" s="39">
        <f t="shared" si="17"/>
        <v>0</v>
      </c>
      <c r="BF148" s="39">
        <f t="shared" si="17"/>
        <v>8.2880368030000007</v>
      </c>
      <c r="BG148" s="39">
        <f t="shared" si="17"/>
        <v>0.217822343</v>
      </c>
      <c r="BH148" s="39">
        <f t="shared" si="17"/>
        <v>0</v>
      </c>
      <c r="BI148" s="39">
        <f t="shared" si="17"/>
        <v>0</v>
      </c>
      <c r="BJ148" s="39">
        <f t="shared" si="17"/>
        <v>1.1608337020000001</v>
      </c>
      <c r="BK148" s="39">
        <f t="shared" si="17"/>
        <v>68.448337625999997</v>
      </c>
    </row>
    <row r="149" spans="1:64" ht="4.5" customHeight="1">
      <c r="A149" s="17"/>
      <c r="B149" s="29"/>
      <c r="C149" s="72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4"/>
    </row>
    <row r="150" spans="1:64" s="5" customFormat="1">
      <c r="A150" s="17"/>
      <c r="B150" s="30" t="s">
        <v>103</v>
      </c>
      <c r="C150" s="54">
        <f t="shared" ref="C150:BI150" si="18">C142+C130+C125+C107+C148</f>
        <v>0</v>
      </c>
      <c r="D150" s="54">
        <f t="shared" si="18"/>
        <v>499.36844995899997</v>
      </c>
      <c r="E150" s="54">
        <f t="shared" si="18"/>
        <v>275.82353481900003</v>
      </c>
      <c r="F150" s="54">
        <f t="shared" si="18"/>
        <v>0</v>
      </c>
      <c r="G150" s="54">
        <f t="shared" si="18"/>
        <v>0</v>
      </c>
      <c r="H150" s="54">
        <f t="shared" si="18"/>
        <v>40.996087313000004</v>
      </c>
      <c r="I150" s="54">
        <f t="shared" si="18"/>
        <v>10227.998634759999</v>
      </c>
      <c r="J150" s="54">
        <f t="shared" si="18"/>
        <v>1180.2389455940001</v>
      </c>
      <c r="K150" s="54">
        <f t="shared" si="18"/>
        <v>38.108466903</v>
      </c>
      <c r="L150" s="54">
        <f t="shared" si="18"/>
        <v>890.25072074799982</v>
      </c>
      <c r="M150" s="54">
        <f t="shared" si="18"/>
        <v>0</v>
      </c>
      <c r="N150" s="54">
        <f t="shared" si="18"/>
        <v>0</v>
      </c>
      <c r="O150" s="54">
        <f t="shared" si="18"/>
        <v>0</v>
      </c>
      <c r="P150" s="54">
        <f t="shared" si="18"/>
        <v>0</v>
      </c>
      <c r="Q150" s="54">
        <f t="shared" si="18"/>
        <v>0</v>
      </c>
      <c r="R150" s="54">
        <f t="shared" si="18"/>
        <v>25.639558048999998</v>
      </c>
      <c r="S150" s="54">
        <f t="shared" si="18"/>
        <v>915.6833948740001</v>
      </c>
      <c r="T150" s="54">
        <f t="shared" si="18"/>
        <v>147.84175619799998</v>
      </c>
      <c r="U150" s="54">
        <f t="shared" si="18"/>
        <v>0</v>
      </c>
      <c r="V150" s="54">
        <f t="shared" si="18"/>
        <v>69.799464274000002</v>
      </c>
      <c r="W150" s="54">
        <f t="shared" si="18"/>
        <v>0</v>
      </c>
      <c r="X150" s="54">
        <f t="shared" si="18"/>
        <v>41.890048945000004</v>
      </c>
      <c r="Y150" s="54">
        <f t="shared" si="18"/>
        <v>0</v>
      </c>
      <c r="Z150" s="54">
        <f t="shared" si="18"/>
        <v>0</v>
      </c>
      <c r="AA150" s="54">
        <f t="shared" si="18"/>
        <v>0</v>
      </c>
      <c r="AB150" s="54">
        <f t="shared" si="18"/>
        <v>150.09997776100002</v>
      </c>
      <c r="AC150" s="54">
        <f t="shared" si="18"/>
        <v>1481.6737098089998</v>
      </c>
      <c r="AD150" s="54">
        <f t="shared" si="18"/>
        <v>0</v>
      </c>
      <c r="AE150" s="54">
        <f t="shared" si="18"/>
        <v>0</v>
      </c>
      <c r="AF150" s="54">
        <f t="shared" si="18"/>
        <v>1958.0583242730002</v>
      </c>
      <c r="AG150" s="54">
        <f t="shared" si="18"/>
        <v>0</v>
      </c>
      <c r="AH150" s="54">
        <f t="shared" si="18"/>
        <v>0</v>
      </c>
      <c r="AI150" s="54">
        <f t="shared" si="18"/>
        <v>0</v>
      </c>
      <c r="AJ150" s="54">
        <f t="shared" si="18"/>
        <v>0</v>
      </c>
      <c r="AK150" s="54">
        <f t="shared" si="18"/>
        <v>0</v>
      </c>
      <c r="AL150" s="54">
        <f t="shared" si="18"/>
        <v>55.002960006999992</v>
      </c>
      <c r="AM150" s="54">
        <f t="shared" si="18"/>
        <v>121.32074830000002</v>
      </c>
      <c r="AN150" s="54">
        <f t="shared" si="18"/>
        <v>0.70407550399999996</v>
      </c>
      <c r="AO150" s="54">
        <f t="shared" si="18"/>
        <v>0</v>
      </c>
      <c r="AP150" s="54">
        <f t="shared" si="18"/>
        <v>109.71101007899999</v>
      </c>
      <c r="AQ150" s="54">
        <f t="shared" si="18"/>
        <v>0</v>
      </c>
      <c r="AR150" s="54">
        <f t="shared" si="18"/>
        <v>106.53863523999999</v>
      </c>
      <c r="AS150" s="54">
        <f t="shared" si="18"/>
        <v>0</v>
      </c>
      <c r="AT150" s="54">
        <f t="shared" si="18"/>
        <v>0</v>
      </c>
      <c r="AU150" s="54">
        <f t="shared" si="18"/>
        <v>0</v>
      </c>
      <c r="AV150" s="54">
        <f t="shared" si="18"/>
        <v>1710.4483768360003</v>
      </c>
      <c r="AW150" s="54">
        <f t="shared" si="18"/>
        <v>8790.0854895699995</v>
      </c>
      <c r="AX150" s="54">
        <f t="shared" si="18"/>
        <v>155.80383424299998</v>
      </c>
      <c r="AY150" s="54">
        <f t="shared" si="18"/>
        <v>1000.1806652679999</v>
      </c>
      <c r="AZ150" s="54">
        <f t="shared" si="18"/>
        <v>6087.9109570229994</v>
      </c>
      <c r="BA150" s="54">
        <f t="shared" si="18"/>
        <v>0</v>
      </c>
      <c r="BB150" s="54">
        <f t="shared" si="18"/>
        <v>0</v>
      </c>
      <c r="BC150" s="54">
        <f t="shared" si="18"/>
        <v>0</v>
      </c>
      <c r="BD150" s="54">
        <f t="shared" si="18"/>
        <v>0</v>
      </c>
      <c r="BE150" s="54">
        <f t="shared" si="18"/>
        <v>0</v>
      </c>
      <c r="BF150" s="54">
        <f t="shared" si="18"/>
        <v>842.61000312199997</v>
      </c>
      <c r="BG150" s="54">
        <f t="shared" si="18"/>
        <v>748.36227609599985</v>
      </c>
      <c r="BH150" s="54">
        <f t="shared" si="18"/>
        <v>68.140990998999996</v>
      </c>
      <c r="BI150" s="54">
        <f t="shared" si="18"/>
        <v>0</v>
      </c>
      <c r="BJ150" s="54">
        <f>BJ142+BJ130+BJ125+BJ107+BJ148</f>
        <v>747.79036342699999</v>
      </c>
      <c r="BK150" s="54">
        <f>BK142+BK130+BK125+BK107+BK148</f>
        <v>39148.733349200003</v>
      </c>
      <c r="BL150" s="56"/>
    </row>
    <row r="151" spans="1:64" ht="4.5" customHeight="1">
      <c r="A151" s="17"/>
      <c r="B151" s="30"/>
      <c r="C151" s="77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8"/>
    </row>
    <row r="152" spans="1:64" ht="14.25" customHeight="1">
      <c r="A152" s="17" t="s">
        <v>5</v>
      </c>
      <c r="B152" s="31" t="s">
        <v>26</v>
      </c>
      <c r="C152" s="77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8"/>
    </row>
    <row r="153" spans="1:64">
      <c r="A153" s="17"/>
      <c r="B153" s="26" t="s">
        <v>210</v>
      </c>
      <c r="C153" s="34">
        <v>0</v>
      </c>
      <c r="D153" s="34">
        <v>0</v>
      </c>
      <c r="E153" s="34">
        <v>0</v>
      </c>
      <c r="F153" s="34">
        <v>0</v>
      </c>
      <c r="G153" s="34">
        <v>0</v>
      </c>
      <c r="H153" s="34">
        <v>0.193637058</v>
      </c>
      <c r="I153" s="34">
        <v>0</v>
      </c>
      <c r="J153" s="34">
        <v>0</v>
      </c>
      <c r="K153" s="34">
        <v>0</v>
      </c>
      <c r="L153" s="34">
        <v>8.4688685E-2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7.2883498000000005E-2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1.329685083</v>
      </c>
      <c r="AC153" s="34">
        <v>0.29839816000000002</v>
      </c>
      <c r="AD153" s="34">
        <v>0</v>
      </c>
      <c r="AE153" s="34">
        <v>0</v>
      </c>
      <c r="AF153" s="34">
        <v>0.67916723999999995</v>
      </c>
      <c r="AG153" s="34">
        <v>0</v>
      </c>
      <c r="AH153" s="34">
        <v>0</v>
      </c>
      <c r="AI153" s="34">
        <v>0</v>
      </c>
      <c r="AJ153" s="34">
        <v>0</v>
      </c>
      <c r="AK153" s="34">
        <v>0</v>
      </c>
      <c r="AL153" s="34">
        <v>0.29077733900000002</v>
      </c>
      <c r="AM153" s="34">
        <v>0</v>
      </c>
      <c r="AN153" s="34">
        <v>0</v>
      </c>
      <c r="AO153" s="34">
        <v>0</v>
      </c>
      <c r="AP153" s="34">
        <v>0</v>
      </c>
      <c r="AQ153" s="34">
        <v>0</v>
      </c>
      <c r="AR153" s="34">
        <v>0</v>
      </c>
      <c r="AS153" s="34">
        <v>0</v>
      </c>
      <c r="AT153" s="34">
        <v>0</v>
      </c>
      <c r="AU153" s="34">
        <v>0</v>
      </c>
      <c r="AV153" s="34">
        <v>14.537475876</v>
      </c>
      <c r="AW153" s="34">
        <v>0.69540748799999996</v>
      </c>
      <c r="AX153" s="34">
        <v>0</v>
      </c>
      <c r="AY153" s="34">
        <v>0</v>
      </c>
      <c r="AZ153" s="34">
        <v>3.8751980210000001</v>
      </c>
      <c r="BA153" s="34">
        <v>0</v>
      </c>
      <c r="BB153" s="34">
        <v>0</v>
      </c>
      <c r="BC153" s="34">
        <v>0</v>
      </c>
      <c r="BD153" s="34">
        <v>0</v>
      </c>
      <c r="BE153" s="34">
        <v>0</v>
      </c>
      <c r="BF153" s="34">
        <v>3.8598516840000001</v>
      </c>
      <c r="BG153" s="34">
        <v>4.9498431000000002E-2</v>
      </c>
      <c r="BH153" s="34">
        <v>0</v>
      </c>
      <c r="BI153" s="34">
        <v>0</v>
      </c>
      <c r="BJ153" s="34">
        <v>1.051899353</v>
      </c>
      <c r="BK153" s="42">
        <f>SUM(C153:BJ153)</f>
        <v>27.018567915999999</v>
      </c>
    </row>
    <row r="154" spans="1:64" ht="25.5">
      <c r="A154" s="53"/>
      <c r="B154" s="26" t="s">
        <v>211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1.996864196</v>
      </c>
      <c r="I154" s="34">
        <v>0</v>
      </c>
      <c r="J154" s="34">
        <v>0</v>
      </c>
      <c r="K154" s="34">
        <v>0</v>
      </c>
      <c r="L154" s="34">
        <v>0.118946936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1.66390043</v>
      </c>
      <c r="S154" s="34">
        <v>0</v>
      </c>
      <c r="T154" s="34">
        <v>0</v>
      </c>
      <c r="U154" s="34">
        <v>0</v>
      </c>
      <c r="V154" s="34">
        <v>4.8156000000000002E-4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12.046343029999999</v>
      </c>
      <c r="AC154" s="34">
        <v>0.339976889</v>
      </c>
      <c r="AD154" s="34">
        <v>0</v>
      </c>
      <c r="AE154" s="34">
        <v>0</v>
      </c>
      <c r="AF154" s="34">
        <v>4.4607126900000003</v>
      </c>
      <c r="AG154" s="34">
        <v>0</v>
      </c>
      <c r="AH154" s="34">
        <v>0</v>
      </c>
      <c r="AI154" s="34">
        <v>0</v>
      </c>
      <c r="AJ154" s="34">
        <v>0</v>
      </c>
      <c r="AK154" s="34">
        <v>0</v>
      </c>
      <c r="AL154" s="34">
        <v>3.3205670829999998</v>
      </c>
      <c r="AM154" s="34">
        <v>0.10964304699999999</v>
      </c>
      <c r="AN154" s="34">
        <v>0</v>
      </c>
      <c r="AO154" s="34">
        <v>0</v>
      </c>
      <c r="AP154" s="34">
        <v>0.52970513900000005</v>
      </c>
      <c r="AQ154" s="34">
        <v>0</v>
      </c>
      <c r="AR154" s="34">
        <v>0</v>
      </c>
      <c r="AS154" s="34">
        <v>0</v>
      </c>
      <c r="AT154" s="34">
        <v>0</v>
      </c>
      <c r="AU154" s="34">
        <v>0</v>
      </c>
      <c r="AV154" s="34">
        <v>125.21385064</v>
      </c>
      <c r="AW154" s="34">
        <v>1.07179081</v>
      </c>
      <c r="AX154" s="34">
        <v>0</v>
      </c>
      <c r="AY154" s="34">
        <v>0</v>
      </c>
      <c r="AZ154" s="34">
        <v>32.093401534000002</v>
      </c>
      <c r="BA154" s="34">
        <v>0</v>
      </c>
      <c r="BB154" s="34">
        <v>0</v>
      </c>
      <c r="BC154" s="34">
        <v>0</v>
      </c>
      <c r="BD154" s="34">
        <v>0</v>
      </c>
      <c r="BE154" s="34">
        <v>0</v>
      </c>
      <c r="BF154" s="34">
        <v>67.322809499000002</v>
      </c>
      <c r="BG154" s="34">
        <v>1.356409156</v>
      </c>
      <c r="BH154" s="34">
        <v>0</v>
      </c>
      <c r="BI154" s="34">
        <v>0</v>
      </c>
      <c r="BJ154" s="34">
        <v>3.5986099359999999</v>
      </c>
      <c r="BK154" s="42">
        <f>SUM(C154:BJ154)</f>
        <v>255.24401257500003</v>
      </c>
    </row>
    <row r="155" spans="1:64" s="5" customFormat="1" ht="13.5" thickBot="1">
      <c r="A155" s="32"/>
      <c r="B155" s="27" t="s">
        <v>87</v>
      </c>
      <c r="C155" s="43">
        <f>SUM(C153:C154)</f>
        <v>0</v>
      </c>
      <c r="D155" s="43">
        <f t="shared" ref="D155:BJ155" si="19">SUM(D153:D154)</f>
        <v>0</v>
      </c>
      <c r="E155" s="43">
        <f t="shared" si="19"/>
        <v>0</v>
      </c>
      <c r="F155" s="43">
        <f t="shared" si="19"/>
        <v>0</v>
      </c>
      <c r="G155" s="43">
        <f t="shared" si="19"/>
        <v>0</v>
      </c>
      <c r="H155" s="43">
        <f t="shared" si="19"/>
        <v>2.190501254</v>
      </c>
      <c r="I155" s="43">
        <f t="shared" si="19"/>
        <v>0</v>
      </c>
      <c r="J155" s="43">
        <f t="shared" si="19"/>
        <v>0</v>
      </c>
      <c r="K155" s="43">
        <f t="shared" si="19"/>
        <v>0</v>
      </c>
      <c r="L155" s="43">
        <f t="shared" si="19"/>
        <v>0.20363562099999999</v>
      </c>
      <c r="M155" s="43">
        <f t="shared" si="19"/>
        <v>0</v>
      </c>
      <c r="N155" s="43">
        <f t="shared" si="19"/>
        <v>0</v>
      </c>
      <c r="O155" s="43">
        <f t="shared" si="19"/>
        <v>0</v>
      </c>
      <c r="P155" s="43">
        <f t="shared" si="19"/>
        <v>0</v>
      </c>
      <c r="Q155" s="43">
        <f t="shared" si="19"/>
        <v>0</v>
      </c>
      <c r="R155" s="43">
        <f t="shared" si="19"/>
        <v>1.7367839279999999</v>
      </c>
      <c r="S155" s="43">
        <f t="shared" si="19"/>
        <v>0</v>
      </c>
      <c r="T155" s="43">
        <f t="shared" si="19"/>
        <v>0</v>
      </c>
      <c r="U155" s="43">
        <f t="shared" si="19"/>
        <v>0</v>
      </c>
      <c r="V155" s="43">
        <f t="shared" si="19"/>
        <v>4.8156000000000002E-4</v>
      </c>
      <c r="W155" s="43">
        <f t="shared" si="19"/>
        <v>0</v>
      </c>
      <c r="X155" s="43">
        <f t="shared" si="19"/>
        <v>0</v>
      </c>
      <c r="Y155" s="43">
        <f t="shared" si="19"/>
        <v>0</v>
      </c>
      <c r="Z155" s="43">
        <f t="shared" si="19"/>
        <v>0</v>
      </c>
      <c r="AA155" s="43">
        <f t="shared" si="19"/>
        <v>0</v>
      </c>
      <c r="AB155" s="43">
        <f t="shared" si="19"/>
        <v>13.376028112999998</v>
      </c>
      <c r="AC155" s="43">
        <f t="shared" si="19"/>
        <v>0.63837504899999997</v>
      </c>
      <c r="AD155" s="43">
        <f t="shared" si="19"/>
        <v>0</v>
      </c>
      <c r="AE155" s="43">
        <f t="shared" si="19"/>
        <v>0</v>
      </c>
      <c r="AF155" s="43">
        <f t="shared" si="19"/>
        <v>5.1398799300000002</v>
      </c>
      <c r="AG155" s="43">
        <f t="shared" si="19"/>
        <v>0</v>
      </c>
      <c r="AH155" s="43">
        <f t="shared" si="19"/>
        <v>0</v>
      </c>
      <c r="AI155" s="43">
        <f t="shared" si="19"/>
        <v>0</v>
      </c>
      <c r="AJ155" s="43">
        <f t="shared" si="19"/>
        <v>0</v>
      </c>
      <c r="AK155" s="43">
        <f t="shared" si="19"/>
        <v>0</v>
      </c>
      <c r="AL155" s="43">
        <f t="shared" si="19"/>
        <v>3.6113444219999997</v>
      </c>
      <c r="AM155" s="43">
        <f t="shared" si="19"/>
        <v>0.10964304699999999</v>
      </c>
      <c r="AN155" s="43">
        <f t="shared" si="19"/>
        <v>0</v>
      </c>
      <c r="AO155" s="43">
        <f t="shared" si="19"/>
        <v>0</v>
      </c>
      <c r="AP155" s="43">
        <f t="shared" si="19"/>
        <v>0.52970513900000005</v>
      </c>
      <c r="AQ155" s="43">
        <f t="shared" si="19"/>
        <v>0</v>
      </c>
      <c r="AR155" s="43">
        <f t="shared" si="19"/>
        <v>0</v>
      </c>
      <c r="AS155" s="43">
        <f t="shared" si="19"/>
        <v>0</v>
      </c>
      <c r="AT155" s="43">
        <f t="shared" si="19"/>
        <v>0</v>
      </c>
      <c r="AU155" s="43">
        <f t="shared" si="19"/>
        <v>0</v>
      </c>
      <c r="AV155" s="43">
        <f t="shared" si="19"/>
        <v>139.75132651600001</v>
      </c>
      <c r="AW155" s="43">
        <f t="shared" si="19"/>
        <v>1.7671982979999998</v>
      </c>
      <c r="AX155" s="43">
        <f t="shared" si="19"/>
        <v>0</v>
      </c>
      <c r="AY155" s="43">
        <f t="shared" si="19"/>
        <v>0</v>
      </c>
      <c r="AZ155" s="43">
        <f t="shared" si="19"/>
        <v>35.968599555000004</v>
      </c>
      <c r="BA155" s="43">
        <f t="shared" si="19"/>
        <v>0</v>
      </c>
      <c r="BB155" s="43">
        <f t="shared" si="19"/>
        <v>0</v>
      </c>
      <c r="BC155" s="43">
        <f t="shared" si="19"/>
        <v>0</v>
      </c>
      <c r="BD155" s="43">
        <f t="shared" si="19"/>
        <v>0</v>
      </c>
      <c r="BE155" s="43">
        <f t="shared" si="19"/>
        <v>0</v>
      </c>
      <c r="BF155" s="43">
        <f t="shared" si="19"/>
        <v>71.182661183000008</v>
      </c>
      <c r="BG155" s="43">
        <f t="shared" si="19"/>
        <v>1.405907587</v>
      </c>
      <c r="BH155" s="43">
        <f t="shared" si="19"/>
        <v>0</v>
      </c>
      <c r="BI155" s="43">
        <f t="shared" si="19"/>
        <v>0</v>
      </c>
      <c r="BJ155" s="43">
        <f t="shared" si="19"/>
        <v>4.6505092890000004</v>
      </c>
      <c r="BK155" s="43">
        <f>SUM(BK153:BK154)</f>
        <v>282.26258049100005</v>
      </c>
    </row>
    <row r="156" spans="1:64" ht="6" customHeight="1">
      <c r="A156" s="5"/>
      <c r="B156" s="23"/>
    </row>
    <row r="157" spans="1:64">
      <c r="A157" s="5"/>
      <c r="B157" s="5" t="s">
        <v>29</v>
      </c>
      <c r="L157" s="18" t="s">
        <v>41</v>
      </c>
    </row>
    <row r="158" spans="1:64">
      <c r="A158" s="5"/>
      <c r="B158" s="5" t="s">
        <v>30</v>
      </c>
      <c r="L158" s="5" t="s">
        <v>33</v>
      </c>
    </row>
    <row r="159" spans="1:64">
      <c r="L159" s="5" t="s">
        <v>34</v>
      </c>
    </row>
    <row r="160" spans="1:64">
      <c r="B160" s="5" t="s">
        <v>36</v>
      </c>
      <c r="L160" s="5" t="s">
        <v>102</v>
      </c>
    </row>
    <row r="161" spans="2:12">
      <c r="B161" s="5" t="s">
        <v>37</v>
      </c>
      <c r="L161" s="5" t="s">
        <v>104</v>
      </c>
    </row>
    <row r="162" spans="2:12">
      <c r="B162" s="5"/>
      <c r="L162" s="5" t="s">
        <v>35</v>
      </c>
    </row>
  </sheetData>
  <mergeCells count="49">
    <mergeCell ref="AB4:AF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C131:BK131"/>
    <mergeCell ref="C1:BK1"/>
    <mergeCell ref="BA3:BJ3"/>
    <mergeCell ref="BK2:BK5"/>
    <mergeCell ref="W3:AF3"/>
    <mergeCell ref="AG3:AP3"/>
    <mergeCell ref="C109:BK109"/>
    <mergeCell ref="M3:V3"/>
    <mergeCell ref="C14:BK14"/>
    <mergeCell ref="C17:BK17"/>
    <mergeCell ref="C75:BK75"/>
    <mergeCell ref="C78:BK78"/>
    <mergeCell ref="C81:BK81"/>
    <mergeCell ref="AL4:AP4"/>
    <mergeCell ref="AQ4:AU4"/>
    <mergeCell ref="BA4:BE4"/>
    <mergeCell ref="C149:BK149"/>
    <mergeCell ref="A1:A5"/>
    <mergeCell ref="C128:BK128"/>
    <mergeCell ref="C151:BK151"/>
    <mergeCell ref="C152:BK152"/>
    <mergeCell ref="C132:BK132"/>
    <mergeCell ref="C133:BK133"/>
    <mergeCell ref="C136:BK136"/>
    <mergeCell ref="C143:BK143"/>
    <mergeCell ref="C144:BK144"/>
    <mergeCell ref="C145:BK145"/>
    <mergeCell ref="C110:BK110"/>
    <mergeCell ref="C108:BK108"/>
    <mergeCell ref="C113:BK113"/>
    <mergeCell ref="C126:BK126"/>
    <mergeCell ref="C127:BK12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workbookViewId="0">
      <selection activeCell="C1" sqref="C1"/>
    </sheetView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106" t="s">
        <v>212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2:12">
      <c r="B3" s="109" t="s">
        <v>105</v>
      </c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v>0</v>
      </c>
      <c r="E5" s="35">
        <f>VLOOKUP(C5,[1]Sheet3!$A$2:$J$39,3,FALSE)</f>
        <v>1.026826E-3</v>
      </c>
      <c r="F5" s="35">
        <f>VLOOKUP(C5,[1]Sheet3!$A$2:$J$39,4,FALSE)</f>
        <v>0.14474440499999999</v>
      </c>
      <c r="G5" s="35">
        <f>VLOOKUP(C5,[1]Sheet3!$A$2:$J$39,5,FALSE)</f>
        <v>0</v>
      </c>
      <c r="H5" s="35">
        <f>VLOOKUP(C5,[1]Sheet3!$A$2:$J$39,6,FALSE)</f>
        <v>1.256437E-3</v>
      </c>
      <c r="I5" s="35">
        <f>VLOOKUP(C5,[1]Sheet3!$A$2:$J$39,7,FALSE)</f>
        <v>0</v>
      </c>
      <c r="J5" s="35">
        <f>VLOOKUP(C5,[1]Sheet3!$A$2:$J$39,8,FALSE)</f>
        <v>0</v>
      </c>
      <c r="K5" s="34">
        <f>SUM(D5:J5)</f>
        <v>0.147027668</v>
      </c>
      <c r="L5" s="35">
        <f>VLOOKUP(C5,[1]Sheet3!$A$2:$J$39,10,FALSE)</f>
        <v>4.2293557000000002E-2</v>
      </c>
    </row>
    <row r="6" spans="2:12">
      <c r="B6" s="19">
        <v>2</v>
      </c>
      <c r="C6" s="21" t="s">
        <v>44</v>
      </c>
      <c r="D6" s="35">
        <v>106.660019698</v>
      </c>
      <c r="E6" s="35">
        <f>VLOOKUP(C6,[1]Sheet3!$A$2:$J$39,3,FALSE)</f>
        <v>231.09589308</v>
      </c>
      <c r="F6" s="35">
        <f>VLOOKUP(C6,[1]Sheet3!$A$2:$J$39,4,FALSE)</f>
        <v>164.30501444800001</v>
      </c>
      <c r="G6" s="35">
        <f>VLOOKUP(C6,[1]Sheet3!$A$2:$J$39,5,FALSE)</f>
        <v>22.831274440999998</v>
      </c>
      <c r="H6" s="35">
        <f>VLOOKUP(C6,[1]Sheet3!$A$2:$J$39,6,FALSE)</f>
        <v>1.3597066820000001</v>
      </c>
      <c r="I6" s="35">
        <f>VLOOKUP(C6,[1]Sheet3!$A$2:$J$39,7,FALSE)</f>
        <v>0</v>
      </c>
      <c r="J6" s="35">
        <f>VLOOKUP(C6,[1]Sheet3!$A$2:$J$39,8,FALSE)</f>
        <v>1.9965504000000002E-2</v>
      </c>
      <c r="K6" s="34">
        <f t="shared" ref="K6:K41" si="0">SUM(D6:J6)</f>
        <v>526.27187385299999</v>
      </c>
      <c r="L6" s="35">
        <f>VLOOKUP(C6,[1]Sheet3!$A$2:$J$39,10,FALSE)</f>
        <v>10.984265891</v>
      </c>
    </row>
    <row r="7" spans="2:12">
      <c r="B7" s="19">
        <v>3</v>
      </c>
      <c r="C7" s="20" t="s">
        <v>45</v>
      </c>
      <c r="D7" s="35">
        <v>0</v>
      </c>
      <c r="E7" s="35">
        <f>VLOOKUP(C7,[1]Sheet3!$A$2:$J$39,3,FALSE)</f>
        <v>1.3171295000000001E-2</v>
      </c>
      <c r="F7" s="35">
        <f>VLOOKUP(C7,[1]Sheet3!$A$2:$J$39,4,FALSE)</f>
        <v>0.80970905800000004</v>
      </c>
      <c r="G7" s="35">
        <f>VLOOKUP(C7,[1]Sheet3!$A$2:$J$39,5,FALSE)</f>
        <v>0</v>
      </c>
      <c r="H7" s="35">
        <f>VLOOKUP(C7,[1]Sheet3!$A$2:$J$39,6,FALSE)</f>
        <v>0</v>
      </c>
      <c r="I7" s="35">
        <f>VLOOKUP(C7,[1]Sheet3!$A$2:$J$39,7,FALSE)</f>
        <v>0</v>
      </c>
      <c r="J7" s="35">
        <f>VLOOKUP(C7,[1]Sheet3!$A$2:$J$39,8,FALSE)</f>
        <v>0</v>
      </c>
      <c r="K7" s="34">
        <f t="shared" si="0"/>
        <v>0.82288035300000006</v>
      </c>
      <c r="L7" s="35">
        <f>VLOOKUP(C7,[1]Sheet3!$A$2:$J$39,10,FALSE)</f>
        <v>2.3569639999999999E-2</v>
      </c>
    </row>
    <row r="8" spans="2:12">
      <c r="B8" s="19">
        <v>4</v>
      </c>
      <c r="C8" s="21" t="s">
        <v>46</v>
      </c>
      <c r="D8" s="35">
        <v>0.63594199500000004</v>
      </c>
      <c r="E8" s="35">
        <f>VLOOKUP(C8,[1]Sheet3!$A$2:$J$39,3,FALSE)</f>
        <v>35.855189668999998</v>
      </c>
      <c r="F8" s="35">
        <f>VLOOKUP(C8,[1]Sheet3!$A$2:$J$39,4,FALSE)</f>
        <v>25.136619585999998</v>
      </c>
      <c r="G8" s="35">
        <f>VLOOKUP(C8,[1]Sheet3!$A$2:$J$39,5,FALSE)</f>
        <v>0.57525895800000004</v>
      </c>
      <c r="H8" s="35">
        <f>VLOOKUP(C8,[1]Sheet3!$A$2:$J$39,6,FALSE)</f>
        <v>0.27620051099999998</v>
      </c>
      <c r="I8" s="35">
        <f>VLOOKUP(C8,[1]Sheet3!$A$2:$J$39,7,FALSE)</f>
        <v>0</v>
      </c>
      <c r="J8" s="35">
        <f>VLOOKUP(C8,[1]Sheet3!$A$2:$J$39,8,FALSE)</f>
        <v>0</v>
      </c>
      <c r="K8" s="34">
        <f t="shared" si="0"/>
        <v>62.479210719000001</v>
      </c>
      <c r="L8" s="35">
        <f>VLOOKUP(C8,[1]Sheet3!$A$2:$J$39,10,FALSE)</f>
        <v>1.9571535019999999</v>
      </c>
    </row>
    <row r="9" spans="2:12">
      <c r="B9" s="19">
        <v>5</v>
      </c>
      <c r="C9" s="21" t="s">
        <v>47</v>
      </c>
      <c r="D9" s="35">
        <v>0.14349700600000001</v>
      </c>
      <c r="E9" s="35">
        <f>VLOOKUP(C9,[1]Sheet3!$A$2:$J$39,3,FALSE)</f>
        <v>13.286196143</v>
      </c>
      <c r="F9" s="35">
        <f>VLOOKUP(C9,[1]Sheet3!$A$2:$J$39,4,FALSE)</f>
        <v>36.200065729000002</v>
      </c>
      <c r="G9" s="35">
        <f>VLOOKUP(C9,[1]Sheet3!$A$2:$J$39,5,FALSE)</f>
        <v>1.149847056</v>
      </c>
      <c r="H9" s="35">
        <f>VLOOKUP(C9,[1]Sheet3!$A$2:$J$39,6,FALSE)</f>
        <v>0.214961656</v>
      </c>
      <c r="I9" s="35">
        <f>VLOOKUP(C9,[1]Sheet3!$A$2:$J$39,7,FALSE)</f>
        <v>0</v>
      </c>
      <c r="J9" s="35">
        <f>VLOOKUP(C9,[1]Sheet3!$A$2:$J$39,8,FALSE)</f>
        <v>8.1128600000000013E-3</v>
      </c>
      <c r="K9" s="34">
        <f t="shared" si="0"/>
        <v>51.00268045</v>
      </c>
      <c r="L9" s="35">
        <f>VLOOKUP(C9,[1]Sheet3!$A$2:$J$39,10,FALSE)</f>
        <v>2.0280976640000001</v>
      </c>
    </row>
    <row r="10" spans="2:12">
      <c r="B10" s="19">
        <v>6</v>
      </c>
      <c r="C10" s="21" t="s">
        <v>48</v>
      </c>
      <c r="D10" s="35">
        <v>6.9610848730000008</v>
      </c>
      <c r="E10" s="35">
        <f>VLOOKUP(C10,[1]Sheet3!$A$2:$J$39,3,FALSE)</f>
        <v>33.819503965000003</v>
      </c>
      <c r="F10" s="35">
        <f>VLOOKUP(C10,[1]Sheet3!$A$2:$J$39,4,FALSE)</f>
        <v>55.903870296999997</v>
      </c>
      <c r="G10" s="35">
        <f>VLOOKUP(C10,[1]Sheet3!$A$2:$J$39,5,FALSE)</f>
        <v>5.3823844840000001</v>
      </c>
      <c r="H10" s="35">
        <f>VLOOKUP(C10,[1]Sheet3!$A$2:$J$39,6,FALSE)</f>
        <v>0.199265206</v>
      </c>
      <c r="I10" s="35">
        <f>VLOOKUP(C10,[1]Sheet3!$A$2:$J$39,7,FALSE)</f>
        <v>0</v>
      </c>
      <c r="J10" s="35">
        <f>VLOOKUP(C10,[1]Sheet3!$A$2:$J$39,8,FALSE)</f>
        <v>0</v>
      </c>
      <c r="K10" s="34">
        <f t="shared" si="0"/>
        <v>102.266108825</v>
      </c>
      <c r="L10" s="35">
        <f>VLOOKUP(C10,[1]Sheet3!$A$2:$J$39,10,FALSE)</f>
        <v>1.4673639630000002</v>
      </c>
    </row>
    <row r="11" spans="2:12">
      <c r="B11" s="19">
        <v>7</v>
      </c>
      <c r="C11" s="21" t="s">
        <v>49</v>
      </c>
      <c r="D11" s="35">
        <v>5.0043734439999996</v>
      </c>
      <c r="E11" s="35">
        <f>VLOOKUP(C11,[1]Sheet3!$A$2:$J$39,3,FALSE)</f>
        <v>8.1995945219999982</v>
      </c>
      <c r="F11" s="35">
        <f>VLOOKUP(C11,[1]Sheet3!$A$2:$J$39,4,FALSE)</f>
        <v>17.842392096999998</v>
      </c>
      <c r="G11" s="35">
        <f>VLOOKUP(C11,[1]Sheet3!$A$2:$J$39,5,FALSE)</f>
        <v>0.20078229</v>
      </c>
      <c r="H11" s="35">
        <f>VLOOKUP(C11,[1]Sheet3!$A$2:$J$39,6,FALSE)</f>
        <v>6.0399294999999999E-2</v>
      </c>
      <c r="I11" s="35">
        <f>VLOOKUP(C11,[1]Sheet3!$A$2:$J$39,7,FALSE)</f>
        <v>0</v>
      </c>
      <c r="J11" s="35">
        <f>VLOOKUP(C11,[1]Sheet3!$A$2:$J$39,8,FALSE)</f>
        <v>0</v>
      </c>
      <c r="K11" s="34">
        <f t="shared" si="0"/>
        <v>31.307541647999994</v>
      </c>
      <c r="L11" s="35">
        <f>VLOOKUP(C11,[1]Sheet3!$A$2:$J$39,10,FALSE)</f>
        <v>1.241495067</v>
      </c>
    </row>
    <row r="12" spans="2:12">
      <c r="B12" s="19">
        <v>8</v>
      </c>
      <c r="C12" s="20" t="s">
        <v>50</v>
      </c>
      <c r="D12" s="35">
        <v>2.5686340000000002E-3</v>
      </c>
      <c r="E12" s="35">
        <f>VLOOKUP(C12,[1]Sheet3!$A$2:$J$39,3,FALSE)</f>
        <v>6.1199410000000003E-3</v>
      </c>
      <c r="F12" s="35">
        <f>VLOOKUP(C12,[1]Sheet3!$A$2:$J$39,4,FALSE)</f>
        <v>1.089468353</v>
      </c>
      <c r="G12" s="35">
        <f>VLOOKUP(C12,[1]Sheet3!$A$2:$J$39,5,FALSE)</f>
        <v>1.1023089999999999E-2</v>
      </c>
      <c r="H12" s="35">
        <f>VLOOKUP(C12,[1]Sheet3!$A$2:$J$39,6,FALSE)</f>
        <v>1.7383700000000001E-3</v>
      </c>
      <c r="I12" s="35">
        <f>VLOOKUP(C12,[1]Sheet3!$A$2:$J$39,7,FALSE)</f>
        <v>0</v>
      </c>
      <c r="J12" s="35">
        <f>VLOOKUP(C12,[1]Sheet3!$A$2:$J$39,8,FALSE)</f>
        <v>0</v>
      </c>
      <c r="K12" s="34">
        <f t="shared" si="0"/>
        <v>1.110918388</v>
      </c>
      <c r="L12" s="35">
        <f>VLOOKUP(C12,[1]Sheet3!$A$2:$J$39,10,FALSE)</f>
        <v>0.127741457</v>
      </c>
    </row>
    <row r="13" spans="2:12">
      <c r="B13" s="19">
        <v>9</v>
      </c>
      <c r="C13" s="20" t="s">
        <v>51</v>
      </c>
      <c r="D13" s="35">
        <v>0</v>
      </c>
      <c r="E13" s="35">
        <f>VLOOKUP(C13,[1]Sheet3!$A$2:$J$39,3,FALSE)</f>
        <v>9.097764999999999E-3</v>
      </c>
      <c r="F13" s="35">
        <f>VLOOKUP(C13,[1]Sheet3!$A$2:$J$39,4,FALSE)</f>
        <v>0.87304850599999995</v>
      </c>
      <c r="G13" s="35">
        <f>VLOOKUP(C13,[1]Sheet3!$A$2:$J$39,5,FALSE)</f>
        <v>3.8106828999999995E-2</v>
      </c>
      <c r="H13" s="35">
        <f>VLOOKUP(C13,[1]Sheet3!$A$2:$J$39,6,FALSE)</f>
        <v>6.4347919999999999E-3</v>
      </c>
      <c r="I13" s="35">
        <f>VLOOKUP(C13,[1]Sheet3!$A$2:$J$39,7,FALSE)</f>
        <v>0</v>
      </c>
      <c r="J13" s="35">
        <f>VLOOKUP(C13,[1]Sheet3!$A$2:$J$39,8,FALSE)</f>
        <v>0</v>
      </c>
      <c r="K13" s="34">
        <f t="shared" si="0"/>
        <v>0.9266878919999999</v>
      </c>
      <c r="L13" s="35">
        <f>VLOOKUP(C13,[1]Sheet3!$A$2:$J$39,10,FALSE)</f>
        <v>8.8481198999999996E-2</v>
      </c>
    </row>
    <row r="14" spans="2:12">
      <c r="B14" s="19">
        <v>10</v>
      </c>
      <c r="C14" s="21" t="s">
        <v>52</v>
      </c>
      <c r="D14" s="35">
        <v>47.044471025</v>
      </c>
      <c r="E14" s="35">
        <f>VLOOKUP(C14,[1]Sheet3!$A$2:$J$39,3,FALSE)</f>
        <v>291.04754771</v>
      </c>
      <c r="F14" s="35">
        <f>VLOOKUP(C14,[1]Sheet3!$A$2:$J$39,4,FALSE)</f>
        <v>202.772263936</v>
      </c>
      <c r="G14" s="35">
        <f>VLOOKUP(C14,[1]Sheet3!$A$2:$J$39,5,FALSE)</f>
        <v>5.5281372759999998</v>
      </c>
      <c r="H14" s="35">
        <f>VLOOKUP(C14,[1]Sheet3!$A$2:$J$39,6,FALSE)</f>
        <v>0.37547556800000004</v>
      </c>
      <c r="I14" s="35">
        <f>VLOOKUP(C14,[1]Sheet3!$A$2:$J$39,7,FALSE)</f>
        <v>2.8136455640000002</v>
      </c>
      <c r="J14" s="35">
        <f>VLOOKUP(C14,[1]Sheet3!$A$2:$J$39,8,FALSE)</f>
        <v>0</v>
      </c>
      <c r="K14" s="34">
        <f t="shared" si="0"/>
        <v>549.58154107899998</v>
      </c>
      <c r="L14" s="35">
        <f>VLOOKUP(C14,[1]Sheet3!$A$2:$J$39,10,FALSE)</f>
        <v>4.261358553</v>
      </c>
    </row>
    <row r="15" spans="2:12">
      <c r="B15" s="19">
        <v>11</v>
      </c>
      <c r="C15" s="21" t="s">
        <v>53</v>
      </c>
      <c r="D15" s="35">
        <v>253.71096197800003</v>
      </c>
      <c r="E15" s="35">
        <f>VLOOKUP(C15,[1]Sheet3!$A$2:$J$39,3,FALSE)</f>
        <v>635.48915917200009</v>
      </c>
      <c r="F15" s="35">
        <f>VLOOKUP(C15,[1]Sheet3!$A$2:$J$39,4,FALSE)</f>
        <v>403.18891079199994</v>
      </c>
      <c r="G15" s="35">
        <f>VLOOKUP(C15,[1]Sheet3!$A$2:$J$39,5,FALSE)</f>
        <v>14.627033766999999</v>
      </c>
      <c r="H15" s="35">
        <f>VLOOKUP(C15,[1]Sheet3!$A$2:$J$39,6,FALSE)</f>
        <v>3.7536335670000001</v>
      </c>
      <c r="I15" s="35">
        <f>VLOOKUP(C15,[1]Sheet3!$A$2:$J$39,7,FALSE)</f>
        <v>0</v>
      </c>
      <c r="J15" s="35">
        <f>VLOOKUP(C15,[1]Sheet3!$A$2:$J$39,8,FALSE)</f>
        <v>3.0774683000000001E-2</v>
      </c>
      <c r="K15" s="34">
        <f t="shared" si="0"/>
        <v>1310.8004739589999</v>
      </c>
      <c r="L15" s="35">
        <f>VLOOKUP(C15,[1]Sheet3!$A$2:$J$39,10,FALSE)</f>
        <v>13.490633734000001</v>
      </c>
    </row>
    <row r="16" spans="2:12">
      <c r="B16" s="19">
        <v>12</v>
      </c>
      <c r="C16" s="21" t="s">
        <v>54</v>
      </c>
      <c r="D16" s="35">
        <v>302.23708659699997</v>
      </c>
      <c r="E16" s="35">
        <f>VLOOKUP(C16,[1]Sheet3!$A$2:$J$39,3,FALSE)</f>
        <v>1877.873295077</v>
      </c>
      <c r="F16" s="35">
        <f>VLOOKUP(C16,[1]Sheet3!$A$2:$J$39,4,FALSE)</f>
        <v>220.584902003</v>
      </c>
      <c r="G16" s="35">
        <f>VLOOKUP(C16,[1]Sheet3!$A$2:$J$39,5,FALSE)</f>
        <v>17.311247104</v>
      </c>
      <c r="H16" s="35">
        <f>VLOOKUP(C16,[1]Sheet3!$A$2:$J$39,6,FALSE)</f>
        <v>0.74832961200000003</v>
      </c>
      <c r="I16" s="35">
        <f>VLOOKUP(C16,[1]Sheet3!$A$2:$J$39,7,FALSE)</f>
        <v>0.51157192100000004</v>
      </c>
      <c r="J16" s="35">
        <f>VLOOKUP(C16,[1]Sheet3!$A$2:$J$39,8,FALSE)</f>
        <v>21.2010538</v>
      </c>
      <c r="K16" s="34">
        <f t="shared" si="0"/>
        <v>2440.4674861139997</v>
      </c>
      <c r="L16" s="35">
        <f>VLOOKUP(C16,[1]Sheet3!$A$2:$J$39,10,FALSE)</f>
        <v>10.981222278000001</v>
      </c>
    </row>
    <row r="17" spans="2:14">
      <c r="B17" s="19">
        <v>13</v>
      </c>
      <c r="C17" s="21" t="s">
        <v>55</v>
      </c>
      <c r="D17" s="35">
        <v>0.14314200299999999</v>
      </c>
      <c r="E17" s="35">
        <f>VLOOKUP(C17,[1]Sheet3!$A$2:$J$39,3,FALSE)</f>
        <v>6.1612418050000004</v>
      </c>
      <c r="F17" s="35">
        <f>VLOOKUP(C17,[1]Sheet3!$A$2:$J$39,4,FALSE)</f>
        <v>13.367932747999999</v>
      </c>
      <c r="G17" s="35">
        <f>VLOOKUP(C17,[1]Sheet3!$A$2:$J$39,5,FALSE)</f>
        <v>1.5608060619999999</v>
      </c>
      <c r="H17" s="35">
        <f>VLOOKUP(C17,[1]Sheet3!$A$2:$J$39,6,FALSE)</f>
        <v>4.2632133000000003E-2</v>
      </c>
      <c r="I17" s="35">
        <f>VLOOKUP(C17,[1]Sheet3!$A$2:$J$39,7,FALSE)</f>
        <v>0</v>
      </c>
      <c r="J17" s="35">
        <f>VLOOKUP(C17,[1]Sheet3!$A$2:$J$39,8,FALSE)</f>
        <v>8.7994899999999999E-4</v>
      </c>
      <c r="K17" s="34">
        <f t="shared" si="0"/>
        <v>21.276634700000002</v>
      </c>
      <c r="L17" s="35">
        <f>VLOOKUP(C17,[1]Sheet3!$A$2:$J$39,10,FALSE)</f>
        <v>0.68986947199999993</v>
      </c>
    </row>
    <row r="18" spans="2:14">
      <c r="B18" s="19">
        <v>14</v>
      </c>
      <c r="C18" s="21" t="s">
        <v>56</v>
      </c>
      <c r="D18" s="35">
        <v>3.1031733000000002E-2</v>
      </c>
      <c r="E18" s="35">
        <f>VLOOKUP(C18,[1]Sheet3!$A$2:$J$39,3,FALSE)</f>
        <v>0.82463603299999988</v>
      </c>
      <c r="F18" s="35">
        <f>VLOOKUP(C18,[1]Sheet3!$A$2:$J$39,4,FALSE)</f>
        <v>10.061147612999999</v>
      </c>
      <c r="G18" s="35">
        <f>VLOOKUP(C18,[1]Sheet3!$A$2:$J$39,5,FALSE)</f>
        <v>0.81862176100000006</v>
      </c>
      <c r="H18" s="35">
        <f>VLOOKUP(C18,[1]Sheet3!$A$2:$J$39,6,FALSE)</f>
        <v>8.0185489999999998E-3</v>
      </c>
      <c r="I18" s="35">
        <f>VLOOKUP(C18,[1]Sheet3!$A$2:$J$39,7,FALSE)</f>
        <v>0</v>
      </c>
      <c r="J18" s="35">
        <f>VLOOKUP(C18,[1]Sheet3!$A$2:$J$39,8,FALSE)</f>
        <v>0</v>
      </c>
      <c r="K18" s="34">
        <f t="shared" si="0"/>
        <v>11.743455688999999</v>
      </c>
      <c r="L18" s="35">
        <f>VLOOKUP(C18,[1]Sheet3!$A$2:$J$39,10,FALSE)</f>
        <v>0.22661121299999998</v>
      </c>
    </row>
    <row r="19" spans="2:14">
      <c r="B19" s="19">
        <v>15</v>
      </c>
      <c r="C19" s="21" t="s">
        <v>57</v>
      </c>
      <c r="D19" s="35">
        <v>6.5397753869999997</v>
      </c>
      <c r="E19" s="35">
        <f>VLOOKUP(C19,[1]Sheet3!$A$2:$J$39,3,FALSE)</f>
        <v>27.751642473</v>
      </c>
      <c r="F19" s="35">
        <f>VLOOKUP(C19,[1]Sheet3!$A$2:$J$39,4,FALSE)</f>
        <v>45.260012594999992</v>
      </c>
      <c r="G19" s="35">
        <f>VLOOKUP(C19,[1]Sheet3!$A$2:$J$39,5,FALSE)</f>
        <v>1.8686856730000001</v>
      </c>
      <c r="H19" s="35">
        <f>VLOOKUP(C19,[1]Sheet3!$A$2:$J$39,6,FALSE)</f>
        <v>0.14295301499999999</v>
      </c>
      <c r="I19" s="35">
        <f>VLOOKUP(C19,[1]Sheet3!$A$2:$J$39,7,FALSE)</f>
        <v>0</v>
      </c>
      <c r="J19" s="35">
        <f>VLOOKUP(C19,[1]Sheet3!$A$2:$J$39,8,FALSE)</f>
        <v>9.7127680000000001E-3</v>
      </c>
      <c r="K19" s="34">
        <f t="shared" si="0"/>
        <v>81.572781911000007</v>
      </c>
      <c r="L19" s="35">
        <f>VLOOKUP(C19,[1]Sheet3!$A$2:$J$39,10,FALSE)</f>
        <v>1.701396232</v>
      </c>
    </row>
    <row r="20" spans="2:14">
      <c r="B20" s="19">
        <v>16</v>
      </c>
      <c r="C20" s="21" t="s">
        <v>58</v>
      </c>
      <c r="D20" s="35">
        <v>541.11239714600003</v>
      </c>
      <c r="E20" s="35">
        <f>VLOOKUP(C20,[1]Sheet3!$A$2:$J$39,3,FALSE)</f>
        <v>1197.2364317480001</v>
      </c>
      <c r="F20" s="35">
        <f>VLOOKUP(C20,[1]Sheet3!$A$2:$J$39,4,FALSE)</f>
        <v>389.387208896</v>
      </c>
      <c r="G20" s="35">
        <f>VLOOKUP(C20,[1]Sheet3!$A$2:$J$39,5,FALSE)</f>
        <v>12.334947056000001</v>
      </c>
      <c r="H20" s="35">
        <f>VLOOKUP(C20,[1]Sheet3!$A$2:$J$39,6,FALSE)</f>
        <v>5.3254120010000001</v>
      </c>
      <c r="I20" s="35">
        <f>VLOOKUP(C20,[1]Sheet3!$A$2:$J$39,7,FALSE)</f>
        <v>0</v>
      </c>
      <c r="J20" s="35">
        <f>VLOOKUP(C20,[1]Sheet3!$A$2:$J$39,8,FALSE)</f>
        <v>0.19818065800000001</v>
      </c>
      <c r="K20" s="34">
        <f t="shared" si="0"/>
        <v>2145.5945775050009</v>
      </c>
      <c r="L20" s="35">
        <f>VLOOKUP(C20,[1]Sheet3!$A$2:$J$39,10,FALSE)</f>
        <v>17.898183274000001</v>
      </c>
    </row>
    <row r="21" spans="2:14">
      <c r="B21" s="19">
        <v>17</v>
      </c>
      <c r="C21" s="21" t="s">
        <v>59</v>
      </c>
      <c r="D21" s="35">
        <v>11.841510822</v>
      </c>
      <c r="E21" s="35">
        <f>VLOOKUP(C21,[1]Sheet3!$A$2:$J$39,3,FALSE)</f>
        <v>52.411526729999999</v>
      </c>
      <c r="F21" s="35">
        <f>VLOOKUP(C21,[1]Sheet3!$A$2:$J$39,4,FALSE)</f>
        <v>72.666958434000009</v>
      </c>
      <c r="G21" s="35">
        <f>VLOOKUP(C21,[1]Sheet3!$A$2:$J$39,5,FALSE)</f>
        <v>3.3282098769999999</v>
      </c>
      <c r="H21" s="35">
        <f>VLOOKUP(C21,[1]Sheet3!$A$2:$J$39,6,FALSE)</f>
        <v>0.55453524900000006</v>
      </c>
      <c r="I21" s="35">
        <f>VLOOKUP(C21,[1]Sheet3!$A$2:$J$39,7,FALSE)</f>
        <v>0</v>
      </c>
      <c r="J21" s="35">
        <f>VLOOKUP(C21,[1]Sheet3!$A$2:$J$39,8,FALSE)</f>
        <v>2.8065029999999997E-3</v>
      </c>
      <c r="K21" s="34">
        <f t="shared" si="0"/>
        <v>140.80554761499999</v>
      </c>
      <c r="L21" s="35">
        <f>VLOOKUP(C21,[1]Sheet3!$A$2:$J$39,10,FALSE)</f>
        <v>8.9564327499999994</v>
      </c>
    </row>
    <row r="22" spans="2:14">
      <c r="B22" s="19">
        <v>18</v>
      </c>
      <c r="C22" s="20" t="s">
        <v>60</v>
      </c>
      <c r="D22" s="35">
        <v>0</v>
      </c>
      <c r="E22" s="35">
        <f>VLOOKUP(C22,[1]Sheet3!$A$2:$J$39,3,FALSE)</f>
        <v>0</v>
      </c>
      <c r="F22" s="35">
        <f>VLOOKUP(C22,[1]Sheet3!$A$2:$J$39,4,FALSE)</f>
        <v>1.315014E-3</v>
      </c>
      <c r="G22" s="35">
        <f>VLOOKUP(C22,[1]Sheet3!$A$2:$J$39,5,FALSE)</f>
        <v>0</v>
      </c>
      <c r="H22" s="35">
        <f>VLOOKUP(C22,[1]Sheet3!$A$2:$J$39,6,FALSE)</f>
        <v>0</v>
      </c>
      <c r="I22" s="35">
        <f>VLOOKUP(C22,[1]Sheet3!$A$2:$J$39,7,FALSE)</f>
        <v>0</v>
      </c>
      <c r="J22" s="35">
        <f>VLOOKUP(C22,[1]Sheet3!$A$2:$J$39,8,FALSE)</f>
        <v>0</v>
      </c>
      <c r="K22" s="34">
        <f t="shared" si="0"/>
        <v>1.315014E-3</v>
      </c>
      <c r="L22" s="35">
        <f>VLOOKUP(C22,[1]Sheet3!$A$2:$J$39,10,FALSE)</f>
        <v>0</v>
      </c>
    </row>
    <row r="23" spans="2:14">
      <c r="B23" s="19">
        <v>19</v>
      </c>
      <c r="C23" s="21" t="s">
        <v>61</v>
      </c>
      <c r="D23" s="35">
        <v>5.5110629740000006</v>
      </c>
      <c r="E23" s="35">
        <f>VLOOKUP(C23,[1]Sheet3!$A$2:$J$39,3,FALSE)</f>
        <v>34.241590916</v>
      </c>
      <c r="F23" s="35">
        <f>VLOOKUP(C23,[1]Sheet3!$A$2:$J$39,4,FALSE)</f>
        <v>72.102936462999992</v>
      </c>
      <c r="G23" s="35">
        <f>VLOOKUP(C23,[1]Sheet3!$A$2:$J$39,5,FALSE)</f>
        <v>4.5600211979999994</v>
      </c>
      <c r="H23" s="35">
        <f>VLOOKUP(C23,[1]Sheet3!$A$2:$J$39,6,FALSE)</f>
        <v>0.24535705399999999</v>
      </c>
      <c r="I23" s="35">
        <f>VLOOKUP(C23,[1]Sheet3!$A$2:$J$39,7,FALSE)</f>
        <v>0</v>
      </c>
      <c r="J23" s="35">
        <f>VLOOKUP(C23,[1]Sheet3!$A$2:$J$39,8,FALSE)</f>
        <v>1.5392437E-2</v>
      </c>
      <c r="K23" s="34">
        <f t="shared" si="0"/>
        <v>116.676361042</v>
      </c>
      <c r="L23" s="35">
        <f>VLOOKUP(C23,[1]Sheet3!$A$2:$J$39,10,FALSE)</f>
        <v>5.4331776109999996</v>
      </c>
    </row>
    <row r="24" spans="2:14">
      <c r="B24" s="19">
        <v>20</v>
      </c>
      <c r="C24" s="21" t="s">
        <v>62</v>
      </c>
      <c r="D24" s="35">
        <v>7036.8325077619993</v>
      </c>
      <c r="E24" s="35">
        <f>VLOOKUP(C24,[1]Sheet3!$A$2:$J$39,3,FALSE)</f>
        <v>8494.3310101789993</v>
      </c>
      <c r="F24" s="35">
        <f>VLOOKUP(C24,[1]Sheet3!$A$2:$J$39,4,FALSE)</f>
        <v>3185.7158457699998</v>
      </c>
      <c r="G24" s="35">
        <f>VLOOKUP(C24,[1]Sheet3!$A$2:$J$39,5,FALSE)</f>
        <v>163.48535598800001</v>
      </c>
      <c r="H24" s="35">
        <f>VLOOKUP(C24,[1]Sheet3!$A$2:$J$39,6,FALSE)</f>
        <v>34.173910569</v>
      </c>
      <c r="I24" s="35">
        <f>VLOOKUP(C24,[1]Sheet3!$A$2:$J$39,7,FALSE)</f>
        <v>570.51029033599991</v>
      </c>
      <c r="J24" s="35">
        <f>VLOOKUP(C24,[1]Sheet3!$A$2:$J$39,8,FALSE)</f>
        <v>198.584476204</v>
      </c>
      <c r="K24" s="34">
        <f t="shared" si="0"/>
        <v>19683.633396807996</v>
      </c>
      <c r="L24" s="35">
        <f>VLOOKUP(C24,[1]Sheet3!$A$2:$J$39,10,FALSE)</f>
        <v>93.213090559999998</v>
      </c>
      <c r="N24" s="57"/>
    </row>
    <row r="25" spans="2:14">
      <c r="B25" s="19">
        <v>21</v>
      </c>
      <c r="C25" s="20" t="s">
        <v>63</v>
      </c>
      <c r="D25" s="35">
        <v>0</v>
      </c>
      <c r="E25" s="35">
        <f>VLOOKUP(C25,[1]Sheet3!$A$2:$J$39,3,FALSE)</f>
        <v>0</v>
      </c>
      <c r="F25" s="35">
        <f>VLOOKUP(C25,[1]Sheet3!$A$2:$J$39,4,FALSE)</f>
        <v>0.69363467300000003</v>
      </c>
      <c r="G25" s="35">
        <f>VLOOKUP(C25,[1]Sheet3!$A$2:$J$39,5,FALSE)</f>
        <v>1.5508197E-2</v>
      </c>
      <c r="H25" s="35">
        <f>VLOOKUP(C25,[1]Sheet3!$A$2:$J$39,6,FALSE)</f>
        <v>1.9589919000000001E-2</v>
      </c>
      <c r="I25" s="35">
        <f>VLOOKUP(C25,[1]Sheet3!$A$2:$J$39,7,FALSE)</f>
        <v>0</v>
      </c>
      <c r="J25" s="35">
        <f>VLOOKUP(C25,[1]Sheet3!$A$2:$J$39,8,FALSE)</f>
        <v>0</v>
      </c>
      <c r="K25" s="34">
        <f t="shared" si="0"/>
        <v>0.72873278899999994</v>
      </c>
      <c r="L25" s="35">
        <f>VLOOKUP(C25,[1]Sheet3!$A$2:$J$39,10,FALSE)</f>
        <v>5.5420181999999991E-2</v>
      </c>
    </row>
    <row r="26" spans="2:14">
      <c r="B26" s="19">
        <v>22</v>
      </c>
      <c r="C26" s="21" t="s">
        <v>64</v>
      </c>
      <c r="D26" s="35">
        <v>7.7367383999999997E-2</v>
      </c>
      <c r="E26" s="35">
        <f>VLOOKUP(C26,[1]Sheet3!$A$2:$J$39,3,FALSE)</f>
        <v>5.0401783990000002</v>
      </c>
      <c r="F26" s="35">
        <f>VLOOKUP(C26,[1]Sheet3!$A$2:$J$39,4,FALSE)</f>
        <v>13.912081233</v>
      </c>
      <c r="G26" s="35">
        <f>VLOOKUP(C26,[1]Sheet3!$A$2:$J$39,5,FALSE)</f>
        <v>1.942638404</v>
      </c>
      <c r="H26" s="35">
        <f>VLOOKUP(C26,[1]Sheet3!$A$2:$J$39,6,FALSE)</f>
        <v>7.0578649999999991E-3</v>
      </c>
      <c r="I26" s="35">
        <f>VLOOKUP(C26,[1]Sheet3!$A$2:$J$39,7,FALSE)</f>
        <v>0</v>
      </c>
      <c r="J26" s="35">
        <f>VLOOKUP(C26,[1]Sheet3!$A$2:$J$39,8,FALSE)</f>
        <v>0</v>
      </c>
      <c r="K26" s="34">
        <f t="shared" si="0"/>
        <v>20.979323285</v>
      </c>
      <c r="L26" s="35">
        <f>VLOOKUP(C26,[1]Sheet3!$A$2:$J$39,10,FALSE)</f>
        <v>3.2602362000000003E-2</v>
      </c>
    </row>
    <row r="27" spans="2:14">
      <c r="B27" s="19">
        <v>23</v>
      </c>
      <c r="C27" s="20" t="s">
        <v>65</v>
      </c>
      <c r="D27" s="35">
        <v>0</v>
      </c>
      <c r="E27" s="35">
        <f>VLOOKUP(C27,[1]Sheet3!$A$2:$J$39,3,FALSE)</f>
        <v>0</v>
      </c>
      <c r="F27" s="35">
        <f>VLOOKUP(C27,[1]Sheet3!$A$2:$J$39,4,FALSE)</f>
        <v>9.635154700000001E-2</v>
      </c>
      <c r="G27" s="35">
        <f>VLOOKUP(C27,[1]Sheet3!$A$2:$J$39,5,FALSE)</f>
        <v>0</v>
      </c>
      <c r="H27" s="35">
        <f>VLOOKUP(C27,[1]Sheet3!$A$2:$J$39,6,FALSE)</f>
        <v>0</v>
      </c>
      <c r="I27" s="35">
        <f>VLOOKUP(C27,[1]Sheet3!$A$2:$J$39,7,FALSE)</f>
        <v>0</v>
      </c>
      <c r="J27" s="35">
        <f>VLOOKUP(C27,[1]Sheet3!$A$2:$J$39,8,FALSE)</f>
        <v>0</v>
      </c>
      <c r="K27" s="34">
        <f t="shared" si="0"/>
        <v>9.635154700000001E-2</v>
      </c>
      <c r="L27" s="35">
        <f>VLOOKUP(C27,[1]Sheet3!$A$2:$J$39,10,FALSE)</f>
        <v>0</v>
      </c>
    </row>
    <row r="28" spans="2:14">
      <c r="B28" s="19">
        <v>24</v>
      </c>
      <c r="C28" s="20" t="s">
        <v>66</v>
      </c>
      <c r="D28" s="35">
        <v>0</v>
      </c>
      <c r="E28" s="35">
        <f>VLOOKUP(C28,[1]Sheet3!$A$2:$J$39,3,FALSE)</f>
        <v>0.109783374</v>
      </c>
      <c r="F28" s="35">
        <f>VLOOKUP(C28,[1]Sheet3!$A$2:$J$39,4,FALSE)</f>
        <v>2.1791447859999997</v>
      </c>
      <c r="G28" s="35">
        <f>VLOOKUP(C28,[1]Sheet3!$A$2:$J$39,5,FALSE)</f>
        <v>2.2068946999999998E-2</v>
      </c>
      <c r="H28" s="35">
        <f>VLOOKUP(C28,[1]Sheet3!$A$2:$J$39,6,FALSE)</f>
        <v>4.345926E-3</v>
      </c>
      <c r="I28" s="35">
        <f>VLOOKUP(C28,[1]Sheet3!$A$2:$J$39,7,FALSE)</f>
        <v>0</v>
      </c>
      <c r="J28" s="35">
        <f>VLOOKUP(C28,[1]Sheet3!$A$2:$J$39,8,FALSE)</f>
        <v>0</v>
      </c>
      <c r="K28" s="34">
        <f t="shared" si="0"/>
        <v>2.315343033</v>
      </c>
      <c r="L28" s="35">
        <f>VLOOKUP(C28,[1]Sheet3!$A$2:$J$39,10,FALSE)</f>
        <v>1.5353680999999999E-2</v>
      </c>
    </row>
    <row r="29" spans="2:14">
      <c r="B29" s="19">
        <v>25</v>
      </c>
      <c r="C29" s="21" t="s">
        <v>67</v>
      </c>
      <c r="D29" s="35">
        <v>304.52531679200001</v>
      </c>
      <c r="E29" s="35">
        <f>VLOOKUP(C29,[1]Sheet3!$A$2:$J$39,3,FALSE)</f>
        <v>2586.2548914290001</v>
      </c>
      <c r="F29" s="35">
        <f>VLOOKUP(C29,[1]Sheet3!$A$2:$J$39,4,FALSE)</f>
        <v>763.41275368499998</v>
      </c>
      <c r="G29" s="35">
        <f>VLOOKUP(C29,[1]Sheet3!$A$2:$J$39,5,FALSE)</f>
        <v>65.630662811999997</v>
      </c>
      <c r="H29" s="35">
        <f>VLOOKUP(C29,[1]Sheet3!$A$2:$J$39,6,FALSE)</f>
        <v>3.674310094</v>
      </c>
      <c r="I29" s="35">
        <f>VLOOKUP(C29,[1]Sheet3!$A$2:$J$39,7,FALSE)</f>
        <v>0.25578596000000003</v>
      </c>
      <c r="J29" s="35">
        <f>VLOOKUP(C29,[1]Sheet3!$A$2:$J$39,8,FALSE)</f>
        <v>8.2561858000000002E-2</v>
      </c>
      <c r="K29" s="34">
        <f t="shared" si="0"/>
        <v>3723.8362826300004</v>
      </c>
      <c r="L29" s="35">
        <f>VLOOKUP(C29,[1]Sheet3!$A$2:$J$39,10,FALSE)</f>
        <v>28.309849281999998</v>
      </c>
    </row>
    <row r="30" spans="2:14">
      <c r="B30" s="19">
        <v>26</v>
      </c>
      <c r="C30" s="21" t="s">
        <v>68</v>
      </c>
      <c r="D30" s="35">
        <v>30.854099948000002</v>
      </c>
      <c r="E30" s="35">
        <f>VLOOKUP(C30,[1]Sheet3!$A$2:$J$39,3,FALSE)</f>
        <v>14.284158114</v>
      </c>
      <c r="F30" s="35">
        <f>VLOOKUP(C30,[1]Sheet3!$A$2:$J$39,4,FALSE)</f>
        <v>44.633812661999997</v>
      </c>
      <c r="G30" s="35">
        <f>VLOOKUP(C30,[1]Sheet3!$A$2:$J$39,5,FALSE)</f>
        <v>3.4264676569999999</v>
      </c>
      <c r="H30" s="35">
        <f>VLOOKUP(C30,[1]Sheet3!$A$2:$J$39,6,FALSE)</f>
        <v>0.18737793600000002</v>
      </c>
      <c r="I30" s="35">
        <f>VLOOKUP(C30,[1]Sheet3!$A$2:$J$39,7,FALSE)</f>
        <v>0</v>
      </c>
      <c r="J30" s="35">
        <f>VLOOKUP(C30,[1]Sheet3!$A$2:$J$39,8,FALSE)</f>
        <v>6.3596300000000007E-3</v>
      </c>
      <c r="K30" s="34">
        <f t="shared" si="0"/>
        <v>93.392275947000016</v>
      </c>
      <c r="L30" s="35">
        <f>VLOOKUP(C30,[1]Sheet3!$A$2:$J$39,10,FALSE)</f>
        <v>1.1606008300000001</v>
      </c>
    </row>
    <row r="31" spans="2:14">
      <c r="B31" s="19">
        <v>27</v>
      </c>
      <c r="C31" s="21" t="s">
        <v>17</v>
      </c>
      <c r="D31" s="35">
        <v>241.06909080700001</v>
      </c>
      <c r="E31" s="35">
        <f>VLOOKUP(C31,[1]Sheet3!$A$2:$J$39,3,FALSE)</f>
        <v>1373.118520604</v>
      </c>
      <c r="F31" s="35">
        <f>VLOOKUP(C31,[1]Sheet3!$A$2:$J$39,4,FALSE)</f>
        <v>572.13967820300002</v>
      </c>
      <c r="G31" s="35">
        <f>VLOOKUP(C31,[1]Sheet3!$A$2:$J$39,5,FALSE)</f>
        <v>15.906712687999999</v>
      </c>
      <c r="H31" s="35">
        <f>VLOOKUP(C31,[1]Sheet3!$A$2:$J$39,6,FALSE)</f>
        <v>2.4755848359999999</v>
      </c>
      <c r="I31" s="35">
        <f>VLOOKUP(C31,[1]Sheet3!$A$2:$J$39,7,FALSE)</f>
        <v>0</v>
      </c>
      <c r="J31" s="35">
        <f>VLOOKUP(C31,[1]Sheet3!$A$2:$J$39,8,FALSE)</f>
        <v>0.57481838699999999</v>
      </c>
      <c r="K31" s="34">
        <f t="shared" si="0"/>
        <v>2205.2844055250002</v>
      </c>
      <c r="L31" s="35">
        <f>VLOOKUP(C31,[1]Sheet3!$A$2:$J$39,10,FALSE)</f>
        <v>12.880472662999999</v>
      </c>
    </row>
    <row r="32" spans="2:14">
      <c r="B32" s="19">
        <v>28</v>
      </c>
      <c r="C32" s="21" t="s">
        <v>69</v>
      </c>
      <c r="D32" s="35">
        <v>0.31855808299999999</v>
      </c>
      <c r="E32" s="35">
        <f>VLOOKUP(C32,[1]Sheet3!$A$2:$J$39,3,FALSE)</f>
        <v>0.71643714799999991</v>
      </c>
      <c r="F32" s="35">
        <f>VLOOKUP(C32,[1]Sheet3!$A$2:$J$39,4,FALSE)</f>
        <v>3.2640938869999996</v>
      </c>
      <c r="G32" s="35">
        <f>VLOOKUP(C32,[1]Sheet3!$A$2:$J$39,5,FALSE)</f>
        <v>7.1428920999999992E-2</v>
      </c>
      <c r="H32" s="35">
        <f>VLOOKUP(C32,[1]Sheet3!$A$2:$J$39,6,FALSE)</f>
        <v>3.2954035E-2</v>
      </c>
      <c r="I32" s="35">
        <f>VLOOKUP(C32,[1]Sheet3!$A$2:$J$39,7,FALSE)</f>
        <v>0</v>
      </c>
      <c r="J32" s="35">
        <f>VLOOKUP(C32,[1]Sheet3!$A$2:$J$39,8,FALSE)</f>
        <v>2.1265429999999998E-3</v>
      </c>
      <c r="K32" s="34">
        <f t="shared" si="0"/>
        <v>4.4055986169999999</v>
      </c>
      <c r="L32" s="35">
        <f>VLOOKUP(C32,[1]Sheet3!$A$2:$J$39,10,FALSE)</f>
        <v>0.29516332200000001</v>
      </c>
    </row>
    <row r="33" spans="2:12">
      <c r="B33" s="19">
        <v>29</v>
      </c>
      <c r="C33" s="21" t="s">
        <v>70</v>
      </c>
      <c r="D33" s="35">
        <v>61.835813662999996</v>
      </c>
      <c r="E33" s="35">
        <f>VLOOKUP(C33,[1]Sheet3!$A$2:$J$39,3,FALSE)</f>
        <v>232.69086993400001</v>
      </c>
      <c r="F33" s="35">
        <f>VLOOKUP(C33,[1]Sheet3!$A$2:$J$39,4,FALSE)</f>
        <v>147.23582978900001</v>
      </c>
      <c r="G33" s="35">
        <f>VLOOKUP(C33,[1]Sheet3!$A$2:$J$39,5,FALSE)</f>
        <v>12.339512381999999</v>
      </c>
      <c r="H33" s="35">
        <f>VLOOKUP(C33,[1]Sheet3!$A$2:$J$39,6,FALSE)</f>
        <v>1.0974313449999999</v>
      </c>
      <c r="I33" s="35">
        <f>VLOOKUP(C33,[1]Sheet3!$A$2:$J$39,7,FALSE)</f>
        <v>0</v>
      </c>
      <c r="J33" s="35">
        <f>VLOOKUP(C33,[1]Sheet3!$A$2:$J$39,8,FALSE)</f>
        <v>1.399918E-3</v>
      </c>
      <c r="K33" s="34">
        <f t="shared" si="0"/>
        <v>455.20085703100006</v>
      </c>
      <c r="L33" s="35">
        <f>VLOOKUP(C33,[1]Sheet3!$A$2:$J$39,10,FALSE)</f>
        <v>4.6491672170000005</v>
      </c>
    </row>
    <row r="34" spans="2:12">
      <c r="B34" s="19">
        <v>30</v>
      </c>
      <c r="C34" s="21" t="s">
        <v>71</v>
      </c>
      <c r="D34" s="35">
        <v>5.3558342159999999</v>
      </c>
      <c r="E34" s="35">
        <f>VLOOKUP(C34,[1]Sheet3!$A$2:$J$39,3,FALSE)</f>
        <v>1027.2334382849999</v>
      </c>
      <c r="F34" s="35">
        <f>VLOOKUP(C34,[1]Sheet3!$A$2:$J$39,4,FALSE)</f>
        <v>116.97835659200001</v>
      </c>
      <c r="G34" s="35">
        <f>VLOOKUP(C34,[1]Sheet3!$A$2:$J$39,5,FALSE)</f>
        <v>7.048678336</v>
      </c>
      <c r="H34" s="35">
        <f>VLOOKUP(C34,[1]Sheet3!$A$2:$J$39,6,FALSE)</f>
        <v>0.21930623500000002</v>
      </c>
      <c r="I34" s="35">
        <f>VLOOKUP(C34,[1]Sheet3!$A$2:$J$39,7,FALSE)</f>
        <v>0</v>
      </c>
      <c r="J34" s="35">
        <f>VLOOKUP(C34,[1]Sheet3!$A$2:$J$39,8,FALSE)</f>
        <v>2.5571844E-2</v>
      </c>
      <c r="K34" s="34">
        <f t="shared" si="0"/>
        <v>1156.8611855079998</v>
      </c>
      <c r="L34" s="35">
        <f>VLOOKUP(C34,[1]Sheet3!$A$2:$J$39,10,FALSE)</f>
        <v>6.0403148380000005</v>
      </c>
    </row>
    <row r="35" spans="2:12">
      <c r="B35" s="19">
        <v>31</v>
      </c>
      <c r="C35" s="20" t="s">
        <v>72</v>
      </c>
      <c r="D35" s="35">
        <v>0.192336851</v>
      </c>
      <c r="E35" s="35">
        <f>VLOOKUP(C35,[1]Sheet3!$A$2:$J$39,3,FALSE)</f>
        <v>0.33114997200000001</v>
      </c>
      <c r="F35" s="35">
        <f>VLOOKUP(C35,[1]Sheet3!$A$2:$J$39,4,FALSE)</f>
        <v>4.8372468560000002</v>
      </c>
      <c r="G35" s="35">
        <f>VLOOKUP(C35,[1]Sheet3!$A$2:$J$39,5,FALSE)</f>
        <v>0.21278399100000001</v>
      </c>
      <c r="H35" s="35">
        <f>VLOOKUP(C35,[1]Sheet3!$A$2:$J$39,6,FALSE)</f>
        <v>1.4648728E-2</v>
      </c>
      <c r="I35" s="35">
        <f>VLOOKUP(C35,[1]Sheet3!$A$2:$J$39,7,FALSE)</f>
        <v>0</v>
      </c>
      <c r="J35" s="35">
        <f>VLOOKUP(C35,[1]Sheet3!$A$2:$J$39,8,FALSE)</f>
        <v>0</v>
      </c>
      <c r="K35" s="34">
        <f t="shared" si="0"/>
        <v>5.5881663980000003</v>
      </c>
      <c r="L35" s="35">
        <f>VLOOKUP(C35,[1]Sheet3!$A$2:$J$39,10,FALSE)</f>
        <v>0.38837268399999997</v>
      </c>
    </row>
    <row r="36" spans="2:12">
      <c r="B36" s="19">
        <v>32</v>
      </c>
      <c r="C36" s="21" t="s">
        <v>73</v>
      </c>
      <c r="D36" s="35">
        <v>326.935785807</v>
      </c>
      <c r="E36" s="35">
        <f>VLOOKUP(C36,[1]Sheet3!$A$2:$J$39,3,FALSE)</f>
        <v>625.55148728500001</v>
      </c>
      <c r="F36" s="35">
        <f>VLOOKUP(C36,[1]Sheet3!$A$2:$J$39,4,FALSE)</f>
        <v>313.77964599300003</v>
      </c>
      <c r="G36" s="35">
        <f>VLOOKUP(C36,[1]Sheet3!$A$2:$J$39,5,FALSE)</f>
        <v>13.695806758000002</v>
      </c>
      <c r="H36" s="35">
        <f>VLOOKUP(C36,[1]Sheet3!$A$2:$J$39,6,FALSE)</f>
        <v>4.0648500090000006</v>
      </c>
      <c r="I36" s="35">
        <f>VLOOKUP(C36,[1]Sheet3!$A$2:$J$39,7,FALSE)</f>
        <v>0</v>
      </c>
      <c r="J36" s="35">
        <f>VLOOKUP(C36,[1]Sheet3!$A$2:$J$39,8,FALSE)</f>
        <v>8.7350464000000003E-2</v>
      </c>
      <c r="K36" s="34">
        <f t="shared" si="0"/>
        <v>1284.1149263160003</v>
      </c>
      <c r="L36" s="35">
        <f>VLOOKUP(C36,[1]Sheet3!$A$2:$J$39,10,FALSE)</f>
        <v>16.980736319999998</v>
      </c>
    </row>
    <row r="37" spans="2:12">
      <c r="B37" s="19">
        <v>33</v>
      </c>
      <c r="C37" s="21" t="s">
        <v>74</v>
      </c>
      <c r="D37" s="35">
        <v>1.7319119999999999E-3</v>
      </c>
      <c r="E37" s="35">
        <f>VLOOKUP(C37,[1]Sheet3!$A$2:$J$39,3,FALSE)</f>
        <v>6.7334615999999986E-2</v>
      </c>
      <c r="F37" s="35">
        <f>VLOOKUP(C37,[1]Sheet3!$A$2:$J$39,4,FALSE)</f>
        <v>0.332707963</v>
      </c>
      <c r="G37" s="35">
        <f>VLOOKUP(C37,[1]Sheet3!$A$2:$J$39,5,FALSE)</f>
        <v>0</v>
      </c>
      <c r="H37" s="35">
        <f>VLOOKUP(C37,[1]Sheet3!$A$2:$J$39,6,FALSE)</f>
        <v>3.1067259999999998E-3</v>
      </c>
      <c r="I37" s="35">
        <f>VLOOKUP(C37,[1]Sheet3!$A$2:$J$39,7,FALSE)</f>
        <v>0</v>
      </c>
      <c r="J37" s="35">
        <f>VLOOKUP(C37,[1]Sheet3!$A$2:$J$39,8,FALSE)</f>
        <v>0</v>
      </c>
      <c r="K37" s="34">
        <f t="shared" si="0"/>
        <v>0.40488121699999996</v>
      </c>
      <c r="L37" s="35">
        <f>VLOOKUP(C37,[1]Sheet3!$A$2:$J$39,10,FALSE)</f>
        <v>1.3161987E-2</v>
      </c>
    </row>
    <row r="38" spans="2:12">
      <c r="B38" s="19">
        <v>34</v>
      </c>
      <c r="C38" s="21" t="s">
        <v>75</v>
      </c>
      <c r="D38" s="35">
        <v>50.848384604000003</v>
      </c>
      <c r="E38" s="35">
        <f>VLOOKUP(C38,[1]Sheet3!$A$2:$J$39,3,FALSE)</f>
        <v>636.77209914000002</v>
      </c>
      <c r="F38" s="35">
        <f>VLOOKUP(C38,[1]Sheet3!$A$2:$J$39,4,FALSE)</f>
        <v>398.77925687699997</v>
      </c>
      <c r="G38" s="35">
        <f>VLOOKUP(C38,[1]Sheet3!$A$2:$J$39,5,FALSE)</f>
        <v>41.627069848000005</v>
      </c>
      <c r="H38" s="35">
        <f>VLOOKUP(C38,[1]Sheet3!$A$2:$J$39,6,FALSE)</f>
        <v>3.2008613779999999</v>
      </c>
      <c r="I38" s="35">
        <f>VLOOKUP(C38,[1]Sheet3!$A$2:$J$39,7,FALSE)</f>
        <v>0</v>
      </c>
      <c r="J38" s="35">
        <f>VLOOKUP(C38,[1]Sheet3!$A$2:$J$39,8,FALSE)</f>
        <v>1.923888E-2</v>
      </c>
      <c r="K38" s="34">
        <f t="shared" si="0"/>
        <v>1131.2469107270001</v>
      </c>
      <c r="L38" s="35">
        <f>VLOOKUP(C38,[1]Sheet3!$A$2:$J$39,10,FALSE)</f>
        <v>21.06759409</v>
      </c>
    </row>
    <row r="39" spans="2:12">
      <c r="B39" s="19">
        <v>35</v>
      </c>
      <c r="C39" s="21" t="s">
        <v>76</v>
      </c>
      <c r="D39" s="35">
        <v>0.200779862</v>
      </c>
      <c r="E39" s="35">
        <f>VLOOKUP(C39,[1]Sheet3!$A$2:$J$39,3,FALSE)</f>
        <v>29.949365426</v>
      </c>
      <c r="F39" s="35">
        <f>VLOOKUP(C39,[1]Sheet3!$A$2:$J$39,4,FALSE)</f>
        <v>32.837423762</v>
      </c>
      <c r="G39" s="35">
        <f>VLOOKUP(C39,[1]Sheet3!$A$2:$J$39,5,FALSE)</f>
        <v>6.1255678630000006</v>
      </c>
      <c r="H39" s="35">
        <f>VLOOKUP(C39,[1]Sheet3!$A$2:$J$39,6,FALSE)</f>
        <v>4.6910862999999997E-2</v>
      </c>
      <c r="I39" s="35">
        <f>VLOOKUP(C39,[1]Sheet3!$A$2:$J$39,7,FALSE)</f>
        <v>0</v>
      </c>
      <c r="J39" s="35">
        <f>VLOOKUP(C39,[1]Sheet3!$A$2:$J$39,8,FALSE)</f>
        <v>0</v>
      </c>
      <c r="K39" s="34">
        <f t="shared" si="0"/>
        <v>69.160047775999999</v>
      </c>
      <c r="L39" s="35">
        <f>VLOOKUP(C39,[1]Sheet3!$A$2:$J$39,10,FALSE)</f>
        <v>2.5519384710000002</v>
      </c>
    </row>
    <row r="40" spans="2:12">
      <c r="B40" s="19">
        <v>36</v>
      </c>
      <c r="C40" s="21" t="s">
        <v>77</v>
      </c>
      <c r="D40" s="35">
        <v>254.27036201599998</v>
      </c>
      <c r="E40" s="35">
        <f>VLOOKUP(C40,[1]Sheet3!$A$2:$J$39,3,FALSE)</f>
        <v>958.07497651000006</v>
      </c>
      <c r="F40" s="35">
        <f>VLOOKUP(C40,[1]Sheet3!$A$2:$J$39,4,FALSE)</f>
        <v>425.63477667500001</v>
      </c>
      <c r="G40" s="35">
        <f>VLOOKUP(C40,[1]Sheet3!$A$2:$J$39,5,FALSE)</f>
        <v>70.978766061000002</v>
      </c>
      <c r="H40" s="35">
        <f>VLOOKUP(C40,[1]Sheet3!$A$2:$J$39,6,FALSE)</f>
        <v>5.909781465</v>
      </c>
      <c r="I40" s="35">
        <f>VLOOKUP(C40,[1]Sheet3!$A$2:$J$39,7,FALSE)</f>
        <v>0</v>
      </c>
      <c r="J40" s="35">
        <f>VLOOKUP(C40,[1]Sheet3!$A$2:$J$39,8,FALSE)</f>
        <v>1.0179408000000001E-2</v>
      </c>
      <c r="K40" s="34">
        <f t="shared" si="0"/>
        <v>1714.878842135</v>
      </c>
      <c r="L40" s="35">
        <f>VLOOKUP(C40,[1]Sheet3!$A$2:$J$39,10,FALSE)</f>
        <v>13.014726440999999</v>
      </c>
    </row>
    <row r="41" spans="2:12">
      <c r="B41" s="19">
        <v>37</v>
      </c>
      <c r="C41" s="21" t="s">
        <v>168</v>
      </c>
      <c r="D41" s="35">
        <v>0</v>
      </c>
      <c r="E41" s="35">
        <f>VLOOKUP(C41,[1]Sheet3!$A$2:$J$39,3,FALSE)</f>
        <v>1.0851351679999999</v>
      </c>
      <c r="F41" s="35">
        <f>VLOOKUP(C41,[1]Sheet3!$A$2:$J$39,4,FALSE)</f>
        <v>0.60349657300000004</v>
      </c>
      <c r="G41" s="35">
        <f>VLOOKUP(C41,[1]Sheet3!$A$2:$J$39,5,FALSE)</f>
        <v>5.4606868000000003E-2</v>
      </c>
      <c r="H41" s="35">
        <f>VLOOKUP(C41,[1]Sheet3!$A$2:$J$39,6,FALSE)</f>
        <v>0</v>
      </c>
      <c r="I41" s="35">
        <f>VLOOKUP(C41,[1]Sheet3!$A$2:$J$39,7,FALSE)</f>
        <v>0</v>
      </c>
      <c r="J41" s="35">
        <f>VLOOKUP(C41,[1]Sheet3!$A$2:$J$39,8,FALSE)</f>
        <v>1.226595E-3</v>
      </c>
      <c r="K41" s="34">
        <f t="shared" si="0"/>
        <v>1.7444652040000002</v>
      </c>
      <c r="L41" s="35">
        <f>VLOOKUP(C41,[1]Sheet3!$A$2:$J$39,10,FALSE)</f>
        <v>0</v>
      </c>
    </row>
    <row r="42" spans="2:12" s="38" customFormat="1" ht="15">
      <c r="B42" s="22" t="s">
        <v>11</v>
      </c>
      <c r="C42" s="36"/>
      <c r="D42" s="37">
        <f>SUM(D5:D41)</f>
        <v>9600.8968950219933</v>
      </c>
      <c r="E42" s="37">
        <f t="shared" ref="E42:L42" si="1">SUM(E5:E41)</f>
        <v>20430.933700452995</v>
      </c>
      <c r="F42" s="37">
        <f t="shared" si="1"/>
        <v>7758.764658498998</v>
      </c>
      <c r="G42" s="37">
        <f t="shared" si="1"/>
        <v>494.710022643</v>
      </c>
      <c r="H42" s="37">
        <f t="shared" si="1"/>
        <v>68.448337625999997</v>
      </c>
      <c r="I42" s="37">
        <f t="shared" si="1"/>
        <v>574.09129378099999</v>
      </c>
      <c r="J42" s="37">
        <f t="shared" si="1"/>
        <v>220.88218889299998</v>
      </c>
      <c r="K42" s="37">
        <f t="shared" si="1"/>
        <v>39148.727096916991</v>
      </c>
      <c r="L42" s="37">
        <f t="shared" si="1"/>
        <v>282.26791198699999</v>
      </c>
    </row>
    <row r="43" spans="2:12">
      <c r="B43" t="s">
        <v>93</v>
      </c>
      <c r="F43" s="57"/>
      <c r="K43" s="57"/>
    </row>
    <row r="44" spans="2:12">
      <c r="D44" s="57"/>
      <c r="K44" s="57"/>
    </row>
    <row r="45" spans="2:12">
      <c r="D45" s="57"/>
      <c r="K45" s="57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2015-02-09T08:29:35Z</dcterms:modified>
</cp:coreProperties>
</file>