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mko1081\Desktop\amol All data\Website\"/>
    </mc:Choice>
  </mc:AlternateContent>
  <bookViews>
    <workbookView xWindow="480" yWindow="30" windowWidth="14235" windowHeight="8700"/>
  </bookViews>
  <sheets>
    <sheet name=" Anex A1 Frmt for AUM Disclosur" sheetId="1" r:id="rId1"/>
    <sheet name=" Anex A2 Frmt for AUM stateUT w" sheetId="2" r:id="rId2"/>
  </sheets>
  <definedNames>
    <definedName name="_xlnm._FilterDatabase" localSheetId="0" hidden="1">' Anex A1 Frmt for AUM Disclosur'!$A$14:$BK$140</definedName>
    <definedName name="_xlnm.Print_Area" localSheetId="0">' Anex A1 Frmt for AUM Disclosur'!$A$1:$BK$149</definedName>
    <definedName name="_xlnm.Print_Area" localSheetId="1">' Anex A2 Frmt for AUM stateUT w'!$A$1:$K$43</definedName>
  </definedNames>
  <calcPr calcId="152511"/>
</workbook>
</file>

<file path=xl/calcChain.xml><?xml version="1.0" encoding="utf-8"?>
<calcChain xmlns="http://schemas.openxmlformats.org/spreadsheetml/2006/main">
  <c r="BK136" i="1" l="1"/>
  <c r="AW136" i="1"/>
  <c r="I136" i="1"/>
  <c r="BK112" i="1"/>
  <c r="BK111" i="1"/>
  <c r="BK110" i="1"/>
  <c r="AW112" i="1"/>
  <c r="AW111" i="1"/>
  <c r="AW110" i="1"/>
  <c r="BK94" i="1"/>
  <c r="AW94" i="1"/>
  <c r="I94" i="1"/>
  <c r="BK93" i="1"/>
  <c r="I93" i="1"/>
  <c r="BK86" i="1"/>
  <c r="I86" i="1"/>
  <c r="BK10" i="1"/>
  <c r="BK9" i="1"/>
  <c r="BK8" i="1"/>
  <c r="I10" i="1"/>
  <c r="I9" i="1"/>
  <c r="I8" i="1"/>
  <c r="D10" i="1"/>
  <c r="D8" i="1"/>
  <c r="D9" i="1"/>
  <c r="AW10" i="1"/>
  <c r="AW8" i="1"/>
  <c r="J24" i="2"/>
  <c r="D24" i="2"/>
  <c r="C24" i="2"/>
  <c r="J41" i="2" l="1"/>
  <c r="I41" i="2"/>
  <c r="H41" i="2"/>
  <c r="G41" i="2"/>
  <c r="F41" i="2"/>
  <c r="E41" i="2"/>
  <c r="D41" i="2"/>
  <c r="C41" i="2"/>
</calcChain>
</file>

<file path=xl/sharedStrings.xml><?xml version="1.0" encoding="utf-8"?>
<sst xmlns="http://schemas.openxmlformats.org/spreadsheetml/2006/main" count="337" uniqueCount="244">
  <si>
    <t>Sl. No.</t>
  </si>
  <si>
    <t>Scheme Category/ Scheme Name</t>
  </si>
  <si>
    <t>Kotak Mutual Fund: Average Assets Under Management (AAUM) as on 30-Apr-2017 (All figures in Rs. Crore)</t>
  </si>
  <si>
    <t>Through Direct Plan</t>
  </si>
  <si>
    <t>Through Associate Distributors</t>
  </si>
  <si>
    <t>Through Non - Associate Distributors</t>
  </si>
  <si>
    <t>Grand Total</t>
  </si>
  <si>
    <t>T15</t>
  </si>
  <si>
    <t>B15</t>
  </si>
  <si>
    <t>I</t>
  </si>
  <si>
    <t>II</t>
  </si>
  <si>
    <t>1</t>
  </si>
  <si>
    <t>2</t>
  </si>
  <si>
    <t>3</t>
  </si>
  <si>
    <t>4</t>
  </si>
  <si>
    <t>5</t>
  </si>
  <si>
    <t>A</t>
  </si>
  <si>
    <t>INCOME/DEBT ORIENTED SCHEMES</t>
  </si>
  <si>
    <t>(i)</t>
  </si>
  <si>
    <t>Liquid/Money Market</t>
  </si>
  <si>
    <t>K-Floater</t>
  </si>
  <si>
    <t>(a) Sub-Total</t>
  </si>
  <si>
    <t>(ii)</t>
  </si>
  <si>
    <t>Gilt</t>
  </si>
  <si>
    <t>K Gilt - Inv</t>
  </si>
  <si>
    <t>(b) Sub-Total</t>
  </si>
  <si>
    <t>(iii)</t>
  </si>
  <si>
    <t>FMP</t>
  </si>
  <si>
    <t>Kotak FMP Series 154</t>
  </si>
  <si>
    <t>Kotak FMP Series 190</t>
  </si>
  <si>
    <t>Kotak FMP Series 142</t>
  </si>
  <si>
    <t>Kotak FMP Series 183</t>
  </si>
  <si>
    <t>Kotak FMP Series 136</t>
  </si>
  <si>
    <t>Kotak FMP Series 157</t>
  </si>
  <si>
    <t>Kotak FMP Series 108</t>
  </si>
  <si>
    <t>Kotak FMP Series 153</t>
  </si>
  <si>
    <t>Kotak FMP Series 180</t>
  </si>
  <si>
    <t>Kotak FMP Series 158</t>
  </si>
  <si>
    <t>Kotak FMP Series 193</t>
  </si>
  <si>
    <t>Kotak FMP Series 160</t>
  </si>
  <si>
    <t>Kotak FMP Series 105</t>
  </si>
  <si>
    <t>Kotak FMP Series 189</t>
  </si>
  <si>
    <t>Kotak FMP Series 149</t>
  </si>
  <si>
    <t>Kotak FMP Series 199</t>
  </si>
  <si>
    <t>Kotak FMP Series 145</t>
  </si>
  <si>
    <t>Kotak FMP Series 194</t>
  </si>
  <si>
    <t>Kotak FMP Series 196</t>
  </si>
  <si>
    <t>Kotak FMP Series 163</t>
  </si>
  <si>
    <t>Kotak FMP Series 151</t>
  </si>
  <si>
    <t>Kotak FMP Series 141</t>
  </si>
  <si>
    <t>Kotak FMP Series 147</t>
  </si>
  <si>
    <t>Kotak FMP Series 192</t>
  </si>
  <si>
    <t>Kotak FMP Series 171</t>
  </si>
  <si>
    <t>Kotak FMP Series 127</t>
  </si>
  <si>
    <t>Kotak FMP Series 181</t>
  </si>
  <si>
    <t>Kotak FMP Series 116</t>
  </si>
  <si>
    <t>Kotak FMP Series 200</t>
  </si>
  <si>
    <t>Kotak FMP Series 156</t>
  </si>
  <si>
    <t>Kotak FMP Series 178</t>
  </si>
  <si>
    <t>Kotak FMP Series 202</t>
  </si>
  <si>
    <t>Kotak FMP Series 107</t>
  </si>
  <si>
    <t>Kotak FMP Series 185</t>
  </si>
  <si>
    <t>Kotak FMP Series 148</t>
  </si>
  <si>
    <t>Kotak FMP Series 131</t>
  </si>
  <si>
    <t>Kotak FMP Series 162</t>
  </si>
  <si>
    <t>Kotak FMP Series 133</t>
  </si>
  <si>
    <t>Kotak Capital Protection Oriented Scheme Series 4</t>
  </si>
  <si>
    <t>Kotak FMP Series 179</t>
  </si>
  <si>
    <t>Kotak FMP Series 176</t>
  </si>
  <si>
    <t>Kotak FMP Series 161</t>
  </si>
  <si>
    <t>Kotak FMP Series 182</t>
  </si>
  <si>
    <t>Kotak FMP Series 113</t>
  </si>
  <si>
    <t>Kotak FMP Series 106</t>
  </si>
  <si>
    <t>Kotak FMP Series 146</t>
  </si>
  <si>
    <t>Kotak FMP Series 191</t>
  </si>
  <si>
    <t>Kotak FMP Series 186</t>
  </si>
  <si>
    <t>Kotak FMP Series 175</t>
  </si>
  <si>
    <t>Kotak FMP Series 115</t>
  </si>
  <si>
    <t>Kotak FMP Series 172</t>
  </si>
  <si>
    <t>Kotak FMP Series 187</t>
  </si>
  <si>
    <t>Kotak FMP Series 159</t>
  </si>
  <si>
    <t>Kotak FMP Series 140</t>
  </si>
  <si>
    <t>Kotak FMP Series 132</t>
  </si>
  <si>
    <t>Kotak FMP Series 150</t>
  </si>
  <si>
    <t>(c) Sub-Total</t>
  </si>
  <si>
    <t>(iv)</t>
  </si>
  <si>
    <t>Debt (Assured Return)</t>
  </si>
  <si>
    <t>Scheme Names</t>
  </si>
  <si>
    <t>(d) Sub-Total</t>
  </si>
  <si>
    <t>(v)</t>
  </si>
  <si>
    <t>Infrastructure Debt Funds</t>
  </si>
  <si>
    <t>(e) Sub-Total</t>
  </si>
  <si>
    <t>(vi)</t>
  </si>
  <si>
    <t>Other Debt Schemes</t>
  </si>
  <si>
    <t>Kotak MIP Fund</t>
  </si>
  <si>
    <t>Kotak Flexi Debt Scheme</t>
  </si>
  <si>
    <t>Kotak Capital Protection Oriented Scheme Series 2</t>
  </si>
  <si>
    <t>Kotak Treasury Advantage Fund</t>
  </si>
  <si>
    <t>Kotak Capital Protection Oriented Scheme Series 1</t>
  </si>
  <si>
    <t>Kotak Multi Asset Allocation Fund</t>
  </si>
  <si>
    <t>Kotak Corporate Bond Fund Standard</t>
  </si>
  <si>
    <t>Kotak Medium Term Fund</t>
  </si>
  <si>
    <t>Kotak Capital Protection Oriented Scheme Series 3</t>
  </si>
  <si>
    <t>Kotak Low Duration Fund Standard</t>
  </si>
  <si>
    <t>Kotak Income Opportunities Fund</t>
  </si>
  <si>
    <t>Kotak Banking and PSU Debt fund</t>
  </si>
  <si>
    <t>(f) Sub-Total</t>
  </si>
  <si>
    <t>Grand Sub-Total(a+b+c+d+e+f)</t>
  </si>
  <si>
    <t>B</t>
  </si>
  <si>
    <t>GROWTH/EQUITY ORIENTED SCHEMES</t>
  </si>
  <si>
    <t>ELSS</t>
  </si>
  <si>
    <t>Kotak Tax Saver Scheme</t>
  </si>
  <si>
    <t>Others</t>
  </si>
  <si>
    <t>Kotak Emerging Equity Scheme</t>
  </si>
  <si>
    <t>Kotak Select Focus Scheme</t>
  </si>
  <si>
    <t>Kotak Infra &amp; Eco Fund Std</t>
  </si>
  <si>
    <t>Kotak Opportunities</t>
  </si>
  <si>
    <t>Kotak India Growth Fund Series 1</t>
  </si>
  <si>
    <t>Kotak Equity Savings Fund</t>
  </si>
  <si>
    <t>Kotak Global Emerging Market Fund</t>
  </si>
  <si>
    <t>Kotak Midcap Scheme</t>
  </si>
  <si>
    <t>Kotak Equity Arbitrage Fund</t>
  </si>
  <si>
    <t>Kotak Classic Equity Fund</t>
  </si>
  <si>
    <t>K 50</t>
  </si>
  <si>
    <t>Grand Sub-Total(a+b)</t>
  </si>
  <si>
    <t>C</t>
  </si>
  <si>
    <t>BALANCED SCHEMES</t>
  </si>
  <si>
    <t>Balanced Schemes</t>
  </si>
  <si>
    <t>K Balance</t>
  </si>
  <si>
    <t>Grand Sub-Total</t>
  </si>
  <si>
    <t>D</t>
  </si>
  <si>
    <t>EXCHANGE TRADED FUND</t>
  </si>
  <si>
    <t>GOLD ETF</t>
  </si>
  <si>
    <t>Kotak Gold ETF</t>
  </si>
  <si>
    <t>Other ETFs</t>
  </si>
  <si>
    <t>Kotak PSU Bank ETF</t>
  </si>
  <si>
    <t>Kotak Nifty ETF</t>
  </si>
  <si>
    <t>Kotak NV 20 ETF</t>
  </si>
  <si>
    <t>Kotak Sensex ETF</t>
  </si>
  <si>
    <t>Kotak Banking ETF</t>
  </si>
  <si>
    <t>E</t>
  </si>
  <si>
    <t>FUND OF FUND INVESTING OVERSEAS</t>
  </si>
  <si>
    <t>Fund Of Funds Investing Overseas</t>
  </si>
  <si>
    <t>Kotak World Gold Fund</t>
  </si>
  <si>
    <t>Kotak US Equity Fund Standard</t>
  </si>
  <si>
    <t>GRAND TOTAL (A+B+C+D+E)</t>
  </si>
  <si>
    <t>F</t>
  </si>
  <si>
    <t>FUND OF FUNDS SCHEME (DOMESTIC)</t>
  </si>
  <si>
    <t>Kotak Equity FOF</t>
  </si>
  <si>
    <t>Kotak Gold Fund Open ended Fund of Funds</t>
  </si>
  <si>
    <t>T15 : Top 15 cities as identified by AMFI</t>
  </si>
  <si>
    <t>Category of Investor</t>
  </si>
  <si>
    <t>B15 : Other than T15</t>
  </si>
  <si>
    <t>1 : Retail Investor</t>
  </si>
  <si>
    <t>2 : Corporates</t>
  </si>
  <si>
    <t>I : Contribution of sponsor and its associates in Monthly AAUM</t>
  </si>
  <si>
    <t>3 : Banks/FIs</t>
  </si>
  <si>
    <t>II : Contribution of other than sponsor and its associates in Monthly AAUM</t>
  </si>
  <si>
    <t>4 : FIIs/FPIs</t>
  </si>
  <si>
    <t>5 : High Networth Individuals</t>
  </si>
  <si>
    <t>Table showing State wise/ Union Territory wise contribution to Monthly Average Assets Under Management (Monthly AAUM) of category of Schemes as on 30-Apr-2017</t>
  </si>
  <si>
    <t>Kotak Mutual Fund (All figures in Rs. Crore)</t>
  </si>
  <si>
    <t>Name of the States/ Union Territories</t>
  </si>
  <si>
    <t>LIQUID SCHEMES</t>
  </si>
  <si>
    <t>OTHER DEBT ORIENTED SCHEMES</t>
  </si>
  <si>
    <t>GROWTH / EQUITY ORIENTED SCHEMES</t>
  </si>
  <si>
    <t>FUND OF FUNDS INVESTING OVERSEAS</t>
  </si>
  <si>
    <t>GOLD EXCHANGE TRADED FUND</t>
  </si>
  <si>
    <t>OTHER EXCHANGE TRADED FUND</t>
  </si>
  <si>
    <t>TOTAL</t>
  </si>
  <si>
    <t>FUND OF FUNDS INVESTING DOMESTIC</t>
  </si>
  <si>
    <t>Andaman and Nicobar Islands</t>
  </si>
  <si>
    <t>Andhra Pradesh</t>
  </si>
  <si>
    <t>Arunachal Pradesh</t>
  </si>
  <si>
    <t>Assam</t>
  </si>
  <si>
    <t>Bihar</t>
  </si>
  <si>
    <t>6</t>
  </si>
  <si>
    <t>Chandigarh</t>
  </si>
  <si>
    <t>7</t>
  </si>
  <si>
    <t>Chhattisgarh</t>
  </si>
  <si>
    <t>8</t>
  </si>
  <si>
    <t>Dadra and Nagar Haveli</t>
  </si>
  <si>
    <t>9</t>
  </si>
  <si>
    <t>Daman and Diu</t>
  </si>
  <si>
    <t>10</t>
  </si>
  <si>
    <t>Delhi</t>
  </si>
  <si>
    <t>11</t>
  </si>
  <si>
    <t>Goa</t>
  </si>
  <si>
    <t>12</t>
  </si>
  <si>
    <t>Gujarat</t>
  </si>
  <si>
    <t>13</t>
  </si>
  <si>
    <t>Haryana</t>
  </si>
  <si>
    <t>14</t>
  </si>
  <si>
    <t>Himachal Pradesh</t>
  </si>
  <si>
    <t>15</t>
  </si>
  <si>
    <t>Jammu and Kashmir</t>
  </si>
  <si>
    <t>16</t>
  </si>
  <si>
    <t>Jharkhand</t>
  </si>
  <si>
    <t>17</t>
  </si>
  <si>
    <t>Karnataka</t>
  </si>
  <si>
    <t>18</t>
  </si>
  <si>
    <t>Kerala</t>
  </si>
  <si>
    <t>19</t>
  </si>
  <si>
    <t>Lakshadweep</t>
  </si>
  <si>
    <t>20</t>
  </si>
  <si>
    <t>Madhya Pradesh</t>
  </si>
  <si>
    <t>21</t>
  </si>
  <si>
    <t>Maharashtra</t>
  </si>
  <si>
    <t>22</t>
  </si>
  <si>
    <t>Manipur</t>
  </si>
  <si>
    <t>23</t>
  </si>
  <si>
    <t>Meghalaya</t>
  </si>
  <si>
    <t>24</t>
  </si>
  <si>
    <t>Mizoram</t>
  </si>
  <si>
    <t>25</t>
  </si>
  <si>
    <t>Nagaland</t>
  </si>
  <si>
    <t>26</t>
  </si>
  <si>
    <t>ODISHA</t>
  </si>
  <si>
    <t>27</t>
  </si>
  <si>
    <t>28</t>
  </si>
  <si>
    <t>Puducherry</t>
  </si>
  <si>
    <t>29</t>
  </si>
  <si>
    <t>Punjab</t>
  </si>
  <si>
    <t>30</t>
  </si>
  <si>
    <t>Rajasthan</t>
  </si>
  <si>
    <t>31</t>
  </si>
  <si>
    <t>Sikkim</t>
  </si>
  <si>
    <t>32</t>
  </si>
  <si>
    <t>Tamil Nadu</t>
  </si>
  <si>
    <t>33</t>
  </si>
  <si>
    <t>Telangana</t>
  </si>
  <si>
    <t>34</t>
  </si>
  <si>
    <t>Tripura</t>
  </si>
  <si>
    <t>35</t>
  </si>
  <si>
    <t>Uttar Pradesh</t>
  </si>
  <si>
    <t>36</t>
  </si>
  <si>
    <t>Uttarakhand</t>
  </si>
  <si>
    <t>37</t>
  </si>
  <si>
    <t>West Bengal</t>
  </si>
  <si>
    <t>Total</t>
  </si>
  <si>
    <t>Note: Name of new states / union territories shall be added alphabetically</t>
  </si>
  <si>
    <t>Kotak Liquid Regular Plan</t>
  </si>
  <si>
    <t xml:space="preserve">Kotak Bond Scheme Plan A </t>
  </si>
  <si>
    <t xml:space="preserve">Kotak Bond (Short Term)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</si>
</sst>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name val="Arial"/>
      <charset val="1"/>
    </font>
    <font>
      <b/>
      <sz val="12"/>
      <color indexed="8"/>
      <name val="Arial"/>
      <charset val="1"/>
    </font>
    <font>
      <b/>
      <sz val="14"/>
      <color indexed="8"/>
      <name val="Trebuchet MS"/>
      <charset val="1"/>
    </font>
    <font>
      <b/>
      <sz val="12"/>
      <color indexed="8"/>
      <name val="Trebuchet MS"/>
      <charset val="1"/>
    </font>
    <font>
      <b/>
      <sz val="10"/>
      <color indexed="8"/>
      <name val="Arial"/>
      <charset val="1"/>
    </font>
    <font>
      <sz val="10"/>
      <color indexed="8"/>
      <name val="Arial"/>
      <charset val="1"/>
    </font>
    <font>
      <b/>
      <sz val="10"/>
      <color indexed="8"/>
      <name val="Trebuchet MS"/>
      <charset val="1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31">
    <xf numFmtId="0" fontId="0" fillId="0" borderId="0" xfId="0"/>
    <xf numFmtId="0" fontId="3" fillId="0" borderId="1" xfId="0" applyNumberFormat="1" applyFont="1" applyFill="1" applyBorder="1" applyAlignment="1" applyProtection="1">
      <alignment horizontal="center" vertical="center" wrapText="1" readingOrder="1"/>
    </xf>
    <xf numFmtId="0" fontId="4" fillId="0" borderId="1" xfId="0" applyNumberFormat="1" applyFont="1" applyFill="1" applyBorder="1" applyAlignment="1" applyProtection="1">
      <alignment horizontal="left" vertical="center" readingOrder="1"/>
    </xf>
    <xf numFmtId="0" fontId="4" fillId="0" borderId="1" xfId="0" applyNumberFormat="1" applyFont="1" applyFill="1" applyBorder="1" applyAlignment="1" applyProtection="1">
      <alignment horizontal="left" vertical="center" wrapText="1" readingOrder="1"/>
    </xf>
    <xf numFmtId="0" fontId="5" fillId="0" borderId="1" xfId="0" applyNumberFormat="1" applyFont="1" applyFill="1" applyBorder="1" applyAlignment="1" applyProtection="1">
      <alignment horizontal="left" vertical="center" wrapText="1" readingOrder="1"/>
    </xf>
    <xf numFmtId="0" fontId="4" fillId="0" borderId="1" xfId="0" applyNumberFormat="1" applyFont="1" applyFill="1" applyBorder="1" applyAlignment="1" applyProtection="1">
      <alignment horizontal="left" vertical="top" readingOrder="1"/>
    </xf>
    <xf numFmtId="4" fontId="5" fillId="0" borderId="1" xfId="0" applyNumberFormat="1" applyFont="1" applyFill="1" applyBorder="1" applyAlignment="1" applyProtection="1">
      <alignment horizontal="right" vertical="center" wrapText="1" readingOrder="1"/>
    </xf>
    <xf numFmtId="0" fontId="5" fillId="0" borderId="1" xfId="0" applyNumberFormat="1" applyFont="1" applyFill="1" applyBorder="1" applyAlignment="1" applyProtection="1">
      <alignment horizontal="right" vertical="center" wrapText="1" readingOrder="1"/>
    </xf>
    <xf numFmtId="0" fontId="4" fillId="0" borderId="1" xfId="0" applyNumberFormat="1" applyFont="1" applyFill="1" applyBorder="1" applyAlignment="1" applyProtection="1">
      <alignment horizontal="right" vertical="center" wrapText="1" readingOrder="1"/>
    </xf>
    <xf numFmtId="0" fontId="0" fillId="0" borderId="2" xfId="0" applyNumberFormat="1" applyFont="1" applyFill="1" applyBorder="1" applyAlignment="1" applyProtection="1">
      <alignment vertical="top"/>
    </xf>
    <xf numFmtId="0" fontId="6" fillId="0" borderId="1" xfId="0" applyNumberFormat="1" applyFont="1" applyFill="1" applyBorder="1" applyAlignment="1" applyProtection="1">
      <alignment horizontal="center" vertical="center" readingOrder="1"/>
    </xf>
    <xf numFmtId="0" fontId="6" fillId="0" borderId="1" xfId="0" applyNumberFormat="1" applyFont="1" applyFill="1" applyBorder="1" applyAlignment="1" applyProtection="1">
      <alignment horizontal="center" vertical="center" wrapText="1" readingOrder="1"/>
    </xf>
    <xf numFmtId="0" fontId="5" fillId="0" borderId="1" xfId="0" applyNumberFormat="1" applyFont="1" applyFill="1" applyBorder="1" applyAlignment="1" applyProtection="1">
      <alignment horizontal="center" vertical="top" readingOrder="1"/>
    </xf>
    <xf numFmtId="0" fontId="5" fillId="0" borderId="1" xfId="0" applyNumberFormat="1" applyFont="1" applyFill="1" applyBorder="1" applyAlignment="1" applyProtection="1">
      <alignment horizontal="left" vertical="top" wrapText="1" readingOrder="1"/>
    </xf>
    <xf numFmtId="4" fontId="5" fillId="0" borderId="1" xfId="0" applyNumberFormat="1" applyFont="1" applyFill="1" applyBorder="1" applyAlignment="1" applyProtection="1">
      <alignment horizontal="right" vertical="top" wrapText="1" readingOrder="1"/>
    </xf>
    <xf numFmtId="0" fontId="6" fillId="0" borderId="1" xfId="0" applyNumberFormat="1" applyFont="1" applyFill="1" applyBorder="1" applyAlignment="1" applyProtection="1">
      <alignment horizontal="center" vertical="top" readingOrder="1"/>
    </xf>
    <xf numFmtId="0" fontId="0" fillId="0" borderId="0" xfId="0" applyFill="1"/>
    <xf numFmtId="4" fontId="5" fillId="0" borderId="3" xfId="0" applyNumberFormat="1" applyFont="1" applyFill="1" applyBorder="1" applyAlignment="1" applyProtection="1">
      <alignment horizontal="right" vertical="center" wrapText="1" readingOrder="1"/>
    </xf>
    <xf numFmtId="0" fontId="8" fillId="0" borderId="4" xfId="1" applyFont="1" applyBorder="1" applyAlignment="1">
      <alignment horizontal="left"/>
    </xf>
    <xf numFmtId="0" fontId="4" fillId="0" borderId="0" xfId="0" applyNumberFormat="1" applyFont="1" applyFill="1" applyBorder="1" applyAlignment="1" applyProtection="1">
      <alignment horizontal="left" vertical="top" readingOrder="1"/>
    </xf>
    <xf numFmtId="0" fontId="4" fillId="2" borderId="0" xfId="0" applyNumberFormat="1" applyFont="1" applyFill="1" applyBorder="1" applyAlignment="1" applyProtection="1">
      <alignment horizontal="left" vertical="top" readingOrder="1"/>
    </xf>
    <xf numFmtId="0" fontId="4" fillId="0" borderId="0" xfId="0" applyNumberFormat="1" applyFont="1" applyFill="1" applyBorder="1" applyAlignment="1" applyProtection="1">
      <alignment horizontal="left" vertical="center" wrapText="1" readingOrder="1"/>
    </xf>
    <xf numFmtId="0" fontId="5" fillId="0" borderId="1" xfId="0" applyNumberFormat="1" applyFont="1" applyFill="1" applyBorder="1" applyAlignment="1" applyProtection="1">
      <alignment horizontal="left" vertical="center" wrapText="1" readingOrder="1"/>
    </xf>
    <xf numFmtId="0" fontId="5" fillId="2" borderId="1" xfId="0" applyNumberFormat="1" applyFont="1" applyFill="1" applyBorder="1" applyAlignment="1" applyProtection="1">
      <alignment horizontal="left" vertical="center" wrapText="1" readingOrder="1"/>
    </xf>
    <xf numFmtId="0" fontId="3" fillId="0" borderId="1" xfId="0" applyNumberFormat="1" applyFont="1" applyFill="1" applyBorder="1" applyAlignment="1" applyProtection="1">
      <alignment horizontal="center" vertical="center" wrapText="1" readingOrder="1"/>
    </xf>
    <xf numFmtId="0" fontId="3" fillId="2" borderId="1" xfId="0" applyNumberFormat="1" applyFont="1" applyFill="1" applyBorder="1" applyAlignment="1" applyProtection="1">
      <alignment horizontal="center" vertical="center" wrapText="1" readingOrder="1"/>
    </xf>
    <xf numFmtId="0" fontId="1" fillId="0" borderId="1" xfId="0" applyNumberFormat="1" applyFont="1" applyFill="1" applyBorder="1" applyAlignment="1" applyProtection="1">
      <alignment horizontal="center" vertical="center" readingOrder="1"/>
    </xf>
    <xf numFmtId="0" fontId="2" fillId="0" borderId="1" xfId="0" applyNumberFormat="1" applyFont="1" applyFill="1" applyBorder="1" applyAlignment="1" applyProtection="1">
      <alignment horizontal="center" vertical="center" wrapText="1" readingOrder="1"/>
    </xf>
    <xf numFmtId="0" fontId="2" fillId="2" borderId="1" xfId="0" applyNumberFormat="1" applyFont="1" applyFill="1" applyBorder="1" applyAlignment="1" applyProtection="1">
      <alignment horizontal="center" vertical="center" wrapText="1" readingOrder="1"/>
    </xf>
    <xf numFmtId="0" fontId="4" fillId="0" borderId="1" xfId="0" applyNumberFormat="1" applyFont="1" applyFill="1" applyBorder="1" applyAlignment="1" applyProtection="1">
      <alignment horizontal="center" vertical="center" wrapText="1" readingOrder="1"/>
    </xf>
    <xf numFmtId="0" fontId="5" fillId="0" borderId="1" xfId="0" applyNumberFormat="1" applyFont="1" applyFill="1" applyBorder="1" applyAlignment="1" applyProtection="1">
      <alignment horizontal="left" vertical="top" wrapText="1" readingOrder="1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49"/>
  <sheetViews>
    <sheetView tabSelected="1" workbookViewId="0">
      <selection sqref="A1:A5"/>
    </sheetView>
  </sheetViews>
  <sheetFormatPr defaultRowHeight="12.75" x14ac:dyDescent="0.2"/>
  <cols>
    <col min="1" max="1" width="8.28515625" bestFit="1" customWidth="1"/>
    <col min="2" max="2" width="44.7109375" bestFit="1" customWidth="1"/>
    <col min="3" max="3" width="4.5703125" bestFit="1" customWidth="1"/>
    <col min="4" max="4" width="6.5703125" style="16" bestFit="1" customWidth="1"/>
    <col min="5" max="5" width="6.5703125" bestFit="1" customWidth="1"/>
    <col min="6" max="7" width="4.5703125" bestFit="1" customWidth="1"/>
    <col min="8" max="8" width="6.5703125" bestFit="1" customWidth="1"/>
    <col min="9" max="9" width="9.140625" style="16" bestFit="1" customWidth="1"/>
    <col min="10" max="10" width="8.140625" bestFit="1" customWidth="1"/>
    <col min="11" max="11" width="6.5703125" bestFit="1" customWidth="1"/>
    <col min="12" max="12" width="8.140625" bestFit="1" customWidth="1"/>
    <col min="13" max="17" width="4.5703125" bestFit="1" customWidth="1"/>
    <col min="18" max="18" width="5.5703125" bestFit="1" customWidth="1"/>
    <col min="19" max="19" width="8.140625" bestFit="1" customWidth="1"/>
    <col min="20" max="20" width="6.5703125" bestFit="1" customWidth="1"/>
    <col min="21" max="21" width="4.5703125" bestFit="1" customWidth="1"/>
    <col min="22" max="22" width="6.5703125" bestFit="1" customWidth="1"/>
    <col min="23" max="27" width="4.5703125" bestFit="1" customWidth="1"/>
    <col min="28" max="28" width="6.5703125" bestFit="1" customWidth="1"/>
    <col min="29" max="29" width="8.140625" bestFit="1" customWidth="1"/>
    <col min="30" max="31" width="4.5703125" bestFit="1" customWidth="1"/>
    <col min="32" max="32" width="8.140625" bestFit="1" customWidth="1"/>
    <col min="33" max="37" width="4.5703125" bestFit="1" customWidth="1"/>
    <col min="38" max="39" width="6.5703125" bestFit="1" customWidth="1"/>
    <col min="40" max="41" width="4.5703125" bestFit="1" customWidth="1"/>
    <col min="42" max="42" width="6.5703125" bestFit="1" customWidth="1"/>
    <col min="43" max="43" width="4.5703125" bestFit="1" customWidth="1"/>
    <col min="44" max="44" width="6.5703125" bestFit="1" customWidth="1"/>
    <col min="45" max="47" width="4.5703125" bestFit="1" customWidth="1"/>
    <col min="48" max="48" width="8.140625" bestFit="1" customWidth="1"/>
    <col min="49" max="49" width="9.140625" style="16" bestFit="1" customWidth="1"/>
    <col min="50" max="51" width="6.5703125" bestFit="1" customWidth="1"/>
    <col min="52" max="52" width="9.140625" bestFit="1" customWidth="1"/>
    <col min="53" max="57" width="4.5703125" bestFit="1" customWidth="1"/>
    <col min="58" max="59" width="8.140625" bestFit="1" customWidth="1"/>
    <col min="60" max="60" width="6.5703125" bestFit="1" customWidth="1"/>
    <col min="61" max="61" width="4.5703125" bestFit="1" customWidth="1"/>
    <col min="62" max="62" width="8.140625" bestFit="1" customWidth="1"/>
    <col min="63" max="63" width="14.140625" bestFit="1" customWidth="1"/>
  </cols>
  <sheetData>
    <row r="1" spans="1:63" ht="17.649999999999999" customHeight="1" x14ac:dyDescent="0.2">
      <c r="A1" s="26" t="s">
        <v>0</v>
      </c>
      <c r="B1" s="26" t="s">
        <v>1</v>
      </c>
      <c r="C1" s="27" t="s">
        <v>2</v>
      </c>
      <c r="D1" s="27"/>
      <c r="E1" s="27"/>
      <c r="F1" s="27"/>
      <c r="G1" s="27"/>
      <c r="H1" s="27"/>
      <c r="I1" s="28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  <c r="AN1" s="27"/>
      <c r="AO1" s="27"/>
      <c r="AP1" s="27"/>
      <c r="AQ1" s="27"/>
      <c r="AR1" s="27"/>
      <c r="AS1" s="27"/>
      <c r="AT1" s="27"/>
      <c r="AU1" s="27"/>
      <c r="AV1" s="27"/>
      <c r="AW1" s="28"/>
      <c r="AX1" s="27"/>
      <c r="AY1" s="27"/>
      <c r="AZ1" s="27"/>
      <c r="BA1" s="27"/>
      <c r="BB1" s="27"/>
      <c r="BC1" s="27"/>
      <c r="BD1" s="27"/>
      <c r="BE1" s="27"/>
      <c r="BF1" s="27"/>
      <c r="BG1" s="27"/>
      <c r="BH1" s="27"/>
      <c r="BI1" s="27"/>
      <c r="BJ1" s="27"/>
      <c r="BK1" s="27"/>
    </row>
    <row r="2" spans="1:63" ht="17.649999999999999" customHeight="1" x14ac:dyDescent="0.2">
      <c r="A2" s="26"/>
      <c r="B2" s="26"/>
      <c r="C2" s="24" t="s">
        <v>3</v>
      </c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 t="s">
        <v>4</v>
      </c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P2" s="24"/>
      <c r="AQ2" s="24" t="s">
        <v>5</v>
      </c>
      <c r="AR2" s="24"/>
      <c r="AS2" s="24"/>
      <c r="AT2" s="24"/>
      <c r="AU2" s="24"/>
      <c r="AV2" s="24"/>
      <c r="AW2" s="25"/>
      <c r="AX2" s="24"/>
      <c r="AY2" s="24"/>
      <c r="AZ2" s="24"/>
      <c r="BA2" s="24"/>
      <c r="BB2" s="24"/>
      <c r="BC2" s="24"/>
      <c r="BD2" s="24"/>
      <c r="BE2" s="24"/>
      <c r="BF2" s="24"/>
      <c r="BG2" s="24"/>
      <c r="BH2" s="24"/>
      <c r="BI2" s="24"/>
      <c r="BJ2" s="24"/>
      <c r="BK2" s="24" t="s">
        <v>6</v>
      </c>
    </row>
    <row r="3" spans="1:63" ht="17.649999999999999" customHeight="1" x14ac:dyDescent="0.2">
      <c r="A3" s="26"/>
      <c r="B3" s="26"/>
      <c r="C3" s="24" t="s">
        <v>7</v>
      </c>
      <c r="D3" s="24"/>
      <c r="E3" s="24"/>
      <c r="F3" s="24"/>
      <c r="G3" s="24"/>
      <c r="H3" s="24"/>
      <c r="I3" s="25"/>
      <c r="J3" s="24"/>
      <c r="K3" s="24"/>
      <c r="L3" s="24"/>
      <c r="M3" s="24" t="s">
        <v>8</v>
      </c>
      <c r="N3" s="24"/>
      <c r="O3" s="24"/>
      <c r="P3" s="24"/>
      <c r="Q3" s="24"/>
      <c r="R3" s="24"/>
      <c r="S3" s="24"/>
      <c r="T3" s="24"/>
      <c r="U3" s="24"/>
      <c r="V3" s="24"/>
      <c r="W3" s="24" t="s">
        <v>7</v>
      </c>
      <c r="X3" s="24"/>
      <c r="Y3" s="24"/>
      <c r="Z3" s="24"/>
      <c r="AA3" s="24"/>
      <c r="AB3" s="24"/>
      <c r="AC3" s="24"/>
      <c r="AD3" s="24"/>
      <c r="AE3" s="24"/>
      <c r="AF3" s="24"/>
      <c r="AG3" s="24" t="s">
        <v>8</v>
      </c>
      <c r="AH3" s="24"/>
      <c r="AI3" s="24"/>
      <c r="AJ3" s="24"/>
      <c r="AK3" s="24"/>
      <c r="AL3" s="24"/>
      <c r="AM3" s="24"/>
      <c r="AN3" s="24"/>
      <c r="AO3" s="24"/>
      <c r="AP3" s="24"/>
      <c r="AQ3" s="24" t="s">
        <v>7</v>
      </c>
      <c r="AR3" s="24"/>
      <c r="AS3" s="24"/>
      <c r="AT3" s="24"/>
      <c r="AU3" s="24"/>
      <c r="AV3" s="24"/>
      <c r="AW3" s="25"/>
      <c r="AX3" s="24"/>
      <c r="AY3" s="24"/>
      <c r="AZ3" s="24"/>
      <c r="BA3" s="24" t="s">
        <v>8</v>
      </c>
      <c r="BB3" s="24"/>
      <c r="BC3" s="24"/>
      <c r="BD3" s="24"/>
      <c r="BE3" s="24"/>
      <c r="BF3" s="24"/>
      <c r="BG3" s="24"/>
      <c r="BH3" s="24"/>
      <c r="BI3" s="24"/>
      <c r="BJ3" s="24"/>
      <c r="BK3" s="24"/>
    </row>
    <row r="4" spans="1:63" ht="17.649999999999999" customHeight="1" x14ac:dyDescent="0.2">
      <c r="A4" s="26"/>
      <c r="B4" s="26"/>
      <c r="C4" s="24" t="s">
        <v>9</v>
      </c>
      <c r="D4" s="24"/>
      <c r="E4" s="24"/>
      <c r="F4" s="24"/>
      <c r="G4" s="24"/>
      <c r="H4" s="24" t="s">
        <v>10</v>
      </c>
      <c r="I4" s="25"/>
      <c r="J4" s="24"/>
      <c r="K4" s="24"/>
      <c r="L4" s="24"/>
      <c r="M4" s="24" t="s">
        <v>9</v>
      </c>
      <c r="N4" s="24"/>
      <c r="O4" s="24"/>
      <c r="P4" s="24"/>
      <c r="Q4" s="24"/>
      <c r="R4" s="24" t="s">
        <v>10</v>
      </c>
      <c r="S4" s="24"/>
      <c r="T4" s="24"/>
      <c r="U4" s="24"/>
      <c r="V4" s="24"/>
      <c r="W4" s="24" t="s">
        <v>9</v>
      </c>
      <c r="X4" s="24"/>
      <c r="Y4" s="24"/>
      <c r="Z4" s="24"/>
      <c r="AA4" s="24"/>
      <c r="AB4" s="24" t="s">
        <v>10</v>
      </c>
      <c r="AC4" s="24"/>
      <c r="AD4" s="24"/>
      <c r="AE4" s="24"/>
      <c r="AF4" s="24"/>
      <c r="AG4" s="24" t="s">
        <v>9</v>
      </c>
      <c r="AH4" s="24"/>
      <c r="AI4" s="24"/>
      <c r="AJ4" s="24"/>
      <c r="AK4" s="24"/>
      <c r="AL4" s="24" t="s">
        <v>10</v>
      </c>
      <c r="AM4" s="24"/>
      <c r="AN4" s="24"/>
      <c r="AO4" s="24"/>
      <c r="AP4" s="24"/>
      <c r="AQ4" s="24" t="s">
        <v>9</v>
      </c>
      <c r="AR4" s="24"/>
      <c r="AS4" s="24"/>
      <c r="AT4" s="24"/>
      <c r="AU4" s="24"/>
      <c r="AV4" s="24" t="s">
        <v>10</v>
      </c>
      <c r="AW4" s="25"/>
      <c r="AX4" s="24"/>
      <c r="AY4" s="24"/>
      <c r="AZ4" s="24"/>
      <c r="BA4" s="24" t="s">
        <v>9</v>
      </c>
      <c r="BB4" s="24"/>
      <c r="BC4" s="24"/>
      <c r="BD4" s="24"/>
      <c r="BE4" s="24"/>
      <c r="BF4" s="24" t="s">
        <v>10</v>
      </c>
      <c r="BG4" s="24"/>
      <c r="BH4" s="24"/>
      <c r="BI4" s="24"/>
      <c r="BJ4" s="24"/>
      <c r="BK4" s="24"/>
    </row>
    <row r="5" spans="1:63" ht="17.649999999999999" customHeight="1" x14ac:dyDescent="0.2">
      <c r="A5" s="26"/>
      <c r="B5" s="26"/>
      <c r="C5" s="1" t="s">
        <v>11</v>
      </c>
      <c r="D5" s="1" t="s">
        <v>12</v>
      </c>
      <c r="E5" s="1" t="s">
        <v>13</v>
      </c>
      <c r="F5" s="1" t="s">
        <v>14</v>
      </c>
      <c r="G5" s="1" t="s">
        <v>15</v>
      </c>
      <c r="H5" s="1" t="s">
        <v>11</v>
      </c>
      <c r="I5" s="1" t="s">
        <v>12</v>
      </c>
      <c r="J5" s="1" t="s">
        <v>13</v>
      </c>
      <c r="K5" s="1" t="s">
        <v>14</v>
      </c>
      <c r="L5" s="1" t="s">
        <v>15</v>
      </c>
      <c r="M5" s="1" t="s">
        <v>11</v>
      </c>
      <c r="N5" s="1" t="s">
        <v>12</v>
      </c>
      <c r="O5" s="1" t="s">
        <v>13</v>
      </c>
      <c r="P5" s="1" t="s">
        <v>14</v>
      </c>
      <c r="Q5" s="1" t="s">
        <v>15</v>
      </c>
      <c r="R5" s="1" t="s">
        <v>11</v>
      </c>
      <c r="S5" s="1" t="s">
        <v>12</v>
      </c>
      <c r="T5" s="1" t="s">
        <v>13</v>
      </c>
      <c r="U5" s="1" t="s">
        <v>14</v>
      </c>
      <c r="V5" s="1" t="s">
        <v>15</v>
      </c>
      <c r="W5" s="1" t="s">
        <v>11</v>
      </c>
      <c r="X5" s="1" t="s">
        <v>12</v>
      </c>
      <c r="Y5" s="1" t="s">
        <v>13</v>
      </c>
      <c r="Z5" s="1" t="s">
        <v>14</v>
      </c>
      <c r="AA5" s="1" t="s">
        <v>15</v>
      </c>
      <c r="AB5" s="1" t="s">
        <v>11</v>
      </c>
      <c r="AC5" s="1" t="s">
        <v>12</v>
      </c>
      <c r="AD5" s="1" t="s">
        <v>13</v>
      </c>
      <c r="AE5" s="1" t="s">
        <v>14</v>
      </c>
      <c r="AF5" s="1" t="s">
        <v>15</v>
      </c>
      <c r="AG5" s="1" t="s">
        <v>11</v>
      </c>
      <c r="AH5" s="1" t="s">
        <v>12</v>
      </c>
      <c r="AI5" s="1" t="s">
        <v>13</v>
      </c>
      <c r="AJ5" s="1" t="s">
        <v>14</v>
      </c>
      <c r="AK5" s="1" t="s">
        <v>15</v>
      </c>
      <c r="AL5" s="1" t="s">
        <v>11</v>
      </c>
      <c r="AM5" s="1" t="s">
        <v>12</v>
      </c>
      <c r="AN5" s="1" t="s">
        <v>13</v>
      </c>
      <c r="AO5" s="1" t="s">
        <v>14</v>
      </c>
      <c r="AP5" s="1" t="s">
        <v>15</v>
      </c>
      <c r="AQ5" s="1" t="s">
        <v>11</v>
      </c>
      <c r="AR5" s="1" t="s">
        <v>12</v>
      </c>
      <c r="AS5" s="1" t="s">
        <v>13</v>
      </c>
      <c r="AT5" s="1" t="s">
        <v>14</v>
      </c>
      <c r="AU5" s="1" t="s">
        <v>15</v>
      </c>
      <c r="AV5" s="1" t="s">
        <v>11</v>
      </c>
      <c r="AW5" s="1" t="s">
        <v>12</v>
      </c>
      <c r="AX5" s="1" t="s">
        <v>13</v>
      </c>
      <c r="AY5" s="1" t="s">
        <v>14</v>
      </c>
      <c r="AZ5" s="1" t="s">
        <v>15</v>
      </c>
      <c r="BA5" s="1" t="s">
        <v>11</v>
      </c>
      <c r="BB5" s="1" t="s">
        <v>12</v>
      </c>
      <c r="BC5" s="1" t="s">
        <v>13</v>
      </c>
      <c r="BD5" s="1" t="s">
        <v>14</v>
      </c>
      <c r="BE5" s="1" t="s">
        <v>15</v>
      </c>
      <c r="BF5" s="1" t="s">
        <v>11</v>
      </c>
      <c r="BG5" s="1" t="s">
        <v>12</v>
      </c>
      <c r="BH5" s="1" t="s">
        <v>13</v>
      </c>
      <c r="BI5" s="1" t="s">
        <v>14</v>
      </c>
      <c r="BJ5" s="1" t="s">
        <v>15</v>
      </c>
      <c r="BK5" s="24"/>
    </row>
    <row r="6" spans="1:63" ht="17.649999999999999" customHeight="1" x14ac:dyDescent="0.2">
      <c r="A6" s="2" t="s">
        <v>16</v>
      </c>
      <c r="B6" s="3" t="s">
        <v>17</v>
      </c>
      <c r="C6" s="22"/>
      <c r="D6" s="22"/>
      <c r="E6" s="22"/>
      <c r="F6" s="22"/>
      <c r="G6" s="22"/>
      <c r="H6" s="22"/>
      <c r="I6" s="23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3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</row>
    <row r="7" spans="1:63" ht="17.649999999999999" customHeight="1" x14ac:dyDescent="0.2">
      <c r="A7" s="2" t="s">
        <v>18</v>
      </c>
      <c r="B7" s="4" t="s">
        <v>19</v>
      </c>
      <c r="C7" s="22"/>
      <c r="D7" s="22"/>
      <c r="E7" s="22"/>
      <c r="F7" s="22"/>
      <c r="G7" s="22"/>
      <c r="H7" s="22"/>
      <c r="I7" s="23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3"/>
      <c r="AX7" s="22"/>
      <c r="AY7" s="22"/>
      <c r="AZ7" s="22"/>
      <c r="BA7" s="22"/>
      <c r="BB7" s="22"/>
      <c r="BC7" s="22"/>
      <c r="BD7" s="22"/>
      <c r="BE7" s="22"/>
      <c r="BF7" s="22"/>
      <c r="BG7" s="22"/>
      <c r="BH7" s="22"/>
      <c r="BI7" s="22"/>
      <c r="BJ7" s="22"/>
      <c r="BK7" s="22"/>
    </row>
    <row r="8" spans="1:63" ht="17.649999999999999" customHeight="1" x14ac:dyDescent="0.2">
      <c r="A8" s="5"/>
      <c r="B8" s="18" t="s">
        <v>241</v>
      </c>
      <c r="C8" s="6">
        <v>0</v>
      </c>
      <c r="D8" s="6">
        <f>319.71</f>
        <v>319.70999999999998</v>
      </c>
      <c r="E8" s="6">
        <v>331.69464564399999</v>
      </c>
      <c r="F8" s="6">
        <v>0</v>
      </c>
      <c r="G8" s="6">
        <v>0</v>
      </c>
      <c r="H8" s="6">
        <v>3.0467629220000001</v>
      </c>
      <c r="I8" s="6">
        <f>5695.13-2.5</f>
        <v>5692.63</v>
      </c>
      <c r="J8" s="6">
        <v>773.230461182</v>
      </c>
      <c r="K8" s="6">
        <v>4.2813522E-2</v>
      </c>
      <c r="L8" s="6">
        <v>144.57843425999999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1.7932134550000001</v>
      </c>
      <c r="S8" s="6">
        <v>184.01502493500001</v>
      </c>
      <c r="T8" s="6">
        <v>22.140515347000001</v>
      </c>
      <c r="U8" s="6">
        <v>0</v>
      </c>
      <c r="V8" s="6">
        <v>4.52946633</v>
      </c>
      <c r="W8" s="6">
        <v>0</v>
      </c>
      <c r="X8" s="6">
        <v>0</v>
      </c>
      <c r="Y8" s="6">
        <v>0</v>
      </c>
      <c r="Z8" s="6">
        <v>0</v>
      </c>
      <c r="AA8" s="6">
        <v>0</v>
      </c>
      <c r="AB8" s="6">
        <v>0.75912405299999997</v>
      </c>
      <c r="AC8" s="6">
        <v>55.825362708999997</v>
      </c>
      <c r="AD8" s="6">
        <v>0</v>
      </c>
      <c r="AE8" s="6">
        <v>0</v>
      </c>
      <c r="AF8" s="6">
        <v>8.0446159440000002</v>
      </c>
      <c r="AG8" s="6">
        <v>0</v>
      </c>
      <c r="AH8" s="6">
        <v>0</v>
      </c>
      <c r="AI8" s="6">
        <v>0</v>
      </c>
      <c r="AJ8" s="6">
        <v>0</v>
      </c>
      <c r="AK8" s="6">
        <v>0</v>
      </c>
      <c r="AL8" s="6">
        <v>0.26263182099999999</v>
      </c>
      <c r="AM8" s="6">
        <v>0.5566044</v>
      </c>
      <c r="AN8" s="6">
        <v>0</v>
      </c>
      <c r="AO8" s="6">
        <v>0</v>
      </c>
      <c r="AP8" s="6">
        <v>1.2584038930000001</v>
      </c>
      <c r="AQ8" s="6">
        <v>0</v>
      </c>
      <c r="AR8" s="6">
        <v>17.171779998000002</v>
      </c>
      <c r="AS8" s="6">
        <v>0</v>
      </c>
      <c r="AT8" s="6">
        <v>0</v>
      </c>
      <c r="AU8" s="6">
        <v>0</v>
      </c>
      <c r="AV8" s="6">
        <v>18.334956362</v>
      </c>
      <c r="AW8" s="6">
        <f>3672.88-2.82</f>
        <v>3670.06</v>
      </c>
      <c r="AX8" s="6">
        <v>5.8241273729999996</v>
      </c>
      <c r="AY8" s="6">
        <v>17.483741677000001</v>
      </c>
      <c r="AZ8" s="6">
        <v>291.17810851600001</v>
      </c>
      <c r="BA8" s="6">
        <v>0</v>
      </c>
      <c r="BB8" s="6">
        <v>0</v>
      </c>
      <c r="BC8" s="6">
        <v>0</v>
      </c>
      <c r="BD8" s="6">
        <v>0</v>
      </c>
      <c r="BE8" s="6">
        <v>0</v>
      </c>
      <c r="BF8" s="6">
        <v>7.5418498840000003</v>
      </c>
      <c r="BG8" s="6">
        <v>149.04142406099999</v>
      </c>
      <c r="BH8" s="6">
        <v>13.537375951</v>
      </c>
      <c r="BI8" s="6">
        <v>0</v>
      </c>
      <c r="BJ8" s="6">
        <v>30.904914889</v>
      </c>
      <c r="BK8" s="6">
        <f>11770.51-2.82-2.5</f>
        <v>11765.19</v>
      </c>
    </row>
    <row r="9" spans="1:63" ht="17.649999999999999" customHeight="1" x14ac:dyDescent="0.2">
      <c r="A9" s="5"/>
      <c r="B9" s="4" t="s">
        <v>20</v>
      </c>
      <c r="C9" s="6">
        <v>0</v>
      </c>
      <c r="D9" s="6">
        <f>396.4</f>
        <v>396.4</v>
      </c>
      <c r="E9" s="6">
        <v>221.68310244200001</v>
      </c>
      <c r="F9" s="6">
        <v>0</v>
      </c>
      <c r="G9" s="6">
        <v>0</v>
      </c>
      <c r="H9" s="6">
        <v>3.2296433019999999</v>
      </c>
      <c r="I9" s="6">
        <f>6571.39-435.9</f>
        <v>6135.4900000000007</v>
      </c>
      <c r="J9" s="6">
        <v>1423.5821622850001</v>
      </c>
      <c r="K9" s="6">
        <v>0</v>
      </c>
      <c r="L9" s="6">
        <v>1071.551997326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1.119514509</v>
      </c>
      <c r="S9" s="6">
        <v>210.04616659000001</v>
      </c>
      <c r="T9" s="6">
        <v>169.248891676</v>
      </c>
      <c r="U9" s="6">
        <v>0</v>
      </c>
      <c r="V9" s="6">
        <v>11.669186837</v>
      </c>
      <c r="W9" s="6">
        <v>0</v>
      </c>
      <c r="X9" s="6">
        <v>0</v>
      </c>
      <c r="Y9" s="6">
        <v>0</v>
      </c>
      <c r="Z9" s="6">
        <v>0</v>
      </c>
      <c r="AA9" s="6">
        <v>0</v>
      </c>
      <c r="AB9" s="6">
        <v>2.9152829420000002</v>
      </c>
      <c r="AC9" s="6">
        <v>944.02674460499998</v>
      </c>
      <c r="AD9" s="6">
        <v>0</v>
      </c>
      <c r="AE9" s="6">
        <v>0</v>
      </c>
      <c r="AF9" s="6">
        <v>830.41175905099999</v>
      </c>
      <c r="AG9" s="6">
        <v>0</v>
      </c>
      <c r="AH9" s="6">
        <v>0</v>
      </c>
      <c r="AI9" s="6">
        <v>0</v>
      </c>
      <c r="AJ9" s="6">
        <v>0</v>
      </c>
      <c r="AK9" s="6">
        <v>0</v>
      </c>
      <c r="AL9" s="6">
        <v>0.67857448399999998</v>
      </c>
      <c r="AM9" s="6">
        <v>27.771675561999999</v>
      </c>
      <c r="AN9" s="6">
        <v>0</v>
      </c>
      <c r="AO9" s="6">
        <v>0</v>
      </c>
      <c r="AP9" s="6">
        <v>43.596415555</v>
      </c>
      <c r="AQ9" s="6">
        <v>0</v>
      </c>
      <c r="AR9" s="6">
        <v>58.272756088999998</v>
      </c>
      <c r="AS9" s="6">
        <v>0</v>
      </c>
      <c r="AT9" s="6">
        <v>0</v>
      </c>
      <c r="AU9" s="6">
        <v>0</v>
      </c>
      <c r="AV9" s="6">
        <v>17.76941167</v>
      </c>
      <c r="AW9" s="6">
        <v>1629.860132648</v>
      </c>
      <c r="AX9" s="6">
        <v>208.35296320399999</v>
      </c>
      <c r="AY9" s="6">
        <v>0</v>
      </c>
      <c r="AZ9" s="6">
        <v>457.09849467399999</v>
      </c>
      <c r="BA9" s="6">
        <v>0</v>
      </c>
      <c r="BB9" s="6">
        <v>0</v>
      </c>
      <c r="BC9" s="6">
        <v>0</v>
      </c>
      <c r="BD9" s="6">
        <v>0</v>
      </c>
      <c r="BE9" s="6">
        <v>0</v>
      </c>
      <c r="BF9" s="6">
        <v>5.7640320589999998</v>
      </c>
      <c r="BG9" s="6">
        <v>81.677469916999996</v>
      </c>
      <c r="BH9" s="6">
        <v>31.44356024</v>
      </c>
      <c r="BI9" s="6">
        <v>0</v>
      </c>
      <c r="BJ9" s="6">
        <v>10.968905155</v>
      </c>
      <c r="BK9" s="6">
        <f>14430.53-435.9</f>
        <v>13994.630000000001</v>
      </c>
    </row>
    <row r="10" spans="1:63" ht="17.649999999999999" customHeight="1" x14ac:dyDescent="0.2">
      <c r="A10" s="5"/>
      <c r="B10" s="7" t="s">
        <v>21</v>
      </c>
      <c r="C10" s="6">
        <v>0</v>
      </c>
      <c r="D10" s="6">
        <f>716.11</f>
        <v>716.11</v>
      </c>
      <c r="E10" s="6">
        <v>553.377748086</v>
      </c>
      <c r="F10" s="6">
        <v>0</v>
      </c>
      <c r="G10" s="6">
        <v>0</v>
      </c>
      <c r="H10" s="6">
        <v>6.2764062239999996</v>
      </c>
      <c r="I10" s="6">
        <f>12266.52-438.4</f>
        <v>11828.12</v>
      </c>
      <c r="J10" s="6">
        <v>2196.8126234669999</v>
      </c>
      <c r="K10" s="6">
        <v>4.2813522E-2</v>
      </c>
      <c r="L10" s="6">
        <v>1216.130431586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2.9127279640000001</v>
      </c>
      <c r="S10" s="6">
        <v>394.06119152500003</v>
      </c>
      <c r="T10" s="6">
        <v>191.38940702299999</v>
      </c>
      <c r="U10" s="6">
        <v>0</v>
      </c>
      <c r="V10" s="6">
        <v>16.198653167</v>
      </c>
      <c r="W10" s="6">
        <v>0</v>
      </c>
      <c r="X10" s="6">
        <v>0</v>
      </c>
      <c r="Y10" s="6">
        <v>0</v>
      </c>
      <c r="Z10" s="6">
        <v>0</v>
      </c>
      <c r="AA10" s="6">
        <v>0</v>
      </c>
      <c r="AB10" s="6">
        <v>3.674406995</v>
      </c>
      <c r="AC10" s="6">
        <v>999.85210731400002</v>
      </c>
      <c r="AD10" s="6">
        <v>0</v>
      </c>
      <c r="AE10" s="6">
        <v>0</v>
      </c>
      <c r="AF10" s="6">
        <v>838.45637499500003</v>
      </c>
      <c r="AG10" s="6">
        <v>0</v>
      </c>
      <c r="AH10" s="6">
        <v>0</v>
      </c>
      <c r="AI10" s="6">
        <v>0</v>
      </c>
      <c r="AJ10" s="6">
        <v>0</v>
      </c>
      <c r="AK10" s="6">
        <v>0</v>
      </c>
      <c r="AL10" s="6">
        <v>0.94120630500000002</v>
      </c>
      <c r="AM10" s="6">
        <v>28.328279962</v>
      </c>
      <c r="AN10" s="6">
        <v>0</v>
      </c>
      <c r="AO10" s="6">
        <v>0</v>
      </c>
      <c r="AP10" s="6">
        <v>44.854819448000001</v>
      </c>
      <c r="AQ10" s="6">
        <v>0</v>
      </c>
      <c r="AR10" s="6">
        <v>75.444536087000003</v>
      </c>
      <c r="AS10" s="6">
        <v>0</v>
      </c>
      <c r="AT10" s="6">
        <v>0</v>
      </c>
      <c r="AU10" s="6">
        <v>0</v>
      </c>
      <c r="AV10" s="6">
        <v>36.104368031999996</v>
      </c>
      <c r="AW10" s="6">
        <f>5302.74-2.82</f>
        <v>5299.92</v>
      </c>
      <c r="AX10" s="6">
        <v>214.177090577</v>
      </c>
      <c r="AY10" s="6">
        <v>17.483741677000001</v>
      </c>
      <c r="AZ10" s="6">
        <v>748.27660318999995</v>
      </c>
      <c r="BA10" s="6">
        <v>0</v>
      </c>
      <c r="BB10" s="6">
        <v>0</v>
      </c>
      <c r="BC10" s="6">
        <v>0</v>
      </c>
      <c r="BD10" s="6">
        <v>0</v>
      </c>
      <c r="BE10" s="6">
        <v>0</v>
      </c>
      <c r="BF10" s="6">
        <v>13.305881942999999</v>
      </c>
      <c r="BG10" s="6">
        <v>230.71889397800001</v>
      </c>
      <c r="BH10" s="6">
        <v>44.980936190999998</v>
      </c>
      <c r="BI10" s="6">
        <v>0</v>
      </c>
      <c r="BJ10" s="6">
        <v>41.873820043999999</v>
      </c>
      <c r="BK10" s="6">
        <f>26201.04-2.82-438.4</f>
        <v>25759.82</v>
      </c>
    </row>
    <row r="11" spans="1:63" ht="17.649999999999999" customHeight="1" x14ac:dyDescent="0.2">
      <c r="A11" s="2" t="s">
        <v>22</v>
      </c>
      <c r="B11" s="4" t="s">
        <v>23</v>
      </c>
      <c r="C11" s="22"/>
      <c r="D11" s="22"/>
      <c r="E11" s="22"/>
      <c r="F11" s="22"/>
      <c r="G11" s="22"/>
      <c r="H11" s="22"/>
      <c r="I11" s="23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3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</row>
    <row r="12" spans="1:63" ht="17.649999999999999" customHeight="1" x14ac:dyDescent="0.2">
      <c r="A12" s="5"/>
      <c r="B12" s="4" t="s">
        <v>24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1.129530401</v>
      </c>
      <c r="I12" s="6">
        <v>142.882833796</v>
      </c>
      <c r="J12" s="6">
        <v>0</v>
      </c>
      <c r="K12" s="6">
        <v>3.5965837010000001</v>
      </c>
      <c r="L12" s="6">
        <v>12.226358679000001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0.36781984899999998</v>
      </c>
      <c r="S12" s="6">
        <v>11.272768745</v>
      </c>
      <c r="T12" s="6">
        <v>0</v>
      </c>
      <c r="U12" s="6">
        <v>0</v>
      </c>
      <c r="V12" s="6">
        <v>1.6194853499999999</v>
      </c>
      <c r="W12" s="6">
        <v>0</v>
      </c>
      <c r="X12" s="6">
        <v>0</v>
      </c>
      <c r="Y12" s="6">
        <v>0</v>
      </c>
      <c r="Z12" s="6">
        <v>0</v>
      </c>
      <c r="AA12" s="6">
        <v>0</v>
      </c>
      <c r="AB12" s="6">
        <v>1.233930958</v>
      </c>
      <c r="AC12" s="6">
        <v>14.398937439999999</v>
      </c>
      <c r="AD12" s="6">
        <v>0</v>
      </c>
      <c r="AE12" s="6">
        <v>0</v>
      </c>
      <c r="AF12" s="6">
        <v>10.204441698</v>
      </c>
      <c r="AG12" s="6">
        <v>0</v>
      </c>
      <c r="AH12" s="6">
        <v>0</v>
      </c>
      <c r="AI12" s="6">
        <v>0</v>
      </c>
      <c r="AJ12" s="6">
        <v>0</v>
      </c>
      <c r="AK12" s="6">
        <v>0</v>
      </c>
      <c r="AL12" s="6">
        <v>0.122515807</v>
      </c>
      <c r="AM12" s="6">
        <v>0</v>
      </c>
      <c r="AN12" s="6">
        <v>0</v>
      </c>
      <c r="AO12" s="6">
        <v>0</v>
      </c>
      <c r="AP12" s="6">
        <v>0.84817207500000003</v>
      </c>
      <c r="AQ12" s="6">
        <v>0</v>
      </c>
      <c r="AR12" s="6">
        <v>0</v>
      </c>
      <c r="AS12" s="6">
        <v>0</v>
      </c>
      <c r="AT12" s="6">
        <v>0</v>
      </c>
      <c r="AU12" s="6">
        <v>0</v>
      </c>
      <c r="AV12" s="6">
        <v>8.7457840709999992</v>
      </c>
      <c r="AW12" s="6">
        <v>155.28651041000001</v>
      </c>
      <c r="AX12" s="6">
        <v>5.8274051919999996</v>
      </c>
      <c r="AY12" s="6">
        <v>0.73017705499999996</v>
      </c>
      <c r="AZ12" s="6">
        <v>95.833179650999995</v>
      </c>
      <c r="BA12" s="6">
        <v>0</v>
      </c>
      <c r="BB12" s="6">
        <v>0</v>
      </c>
      <c r="BC12" s="6">
        <v>0</v>
      </c>
      <c r="BD12" s="6">
        <v>0</v>
      </c>
      <c r="BE12" s="6">
        <v>0</v>
      </c>
      <c r="BF12" s="6">
        <v>2.0157917140000001</v>
      </c>
      <c r="BG12" s="6">
        <v>24.612223393000001</v>
      </c>
      <c r="BH12" s="6">
        <v>0</v>
      </c>
      <c r="BI12" s="6">
        <v>0</v>
      </c>
      <c r="BJ12" s="6">
        <v>5.6086344610000003</v>
      </c>
      <c r="BK12" s="6">
        <v>498.563084446</v>
      </c>
    </row>
    <row r="13" spans="1:63" ht="17.649999999999999" customHeight="1" x14ac:dyDescent="0.2">
      <c r="A13" s="5"/>
      <c r="B13" s="7" t="s">
        <v>25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1.129530401</v>
      </c>
      <c r="I13" s="6">
        <v>142.882833796</v>
      </c>
      <c r="J13" s="6">
        <v>0</v>
      </c>
      <c r="K13" s="6">
        <v>3.5965837010000001</v>
      </c>
      <c r="L13" s="6">
        <v>12.226358679000001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0.36781984899999998</v>
      </c>
      <c r="S13" s="6">
        <v>11.272768745</v>
      </c>
      <c r="T13" s="6">
        <v>0</v>
      </c>
      <c r="U13" s="6">
        <v>0</v>
      </c>
      <c r="V13" s="6">
        <v>1.6194853499999999</v>
      </c>
      <c r="W13" s="6">
        <v>0</v>
      </c>
      <c r="X13" s="6">
        <v>0</v>
      </c>
      <c r="Y13" s="6">
        <v>0</v>
      </c>
      <c r="Z13" s="6">
        <v>0</v>
      </c>
      <c r="AA13" s="6">
        <v>0</v>
      </c>
      <c r="AB13" s="6">
        <v>1.233930958</v>
      </c>
      <c r="AC13" s="6">
        <v>14.398937439999999</v>
      </c>
      <c r="AD13" s="6">
        <v>0</v>
      </c>
      <c r="AE13" s="6">
        <v>0</v>
      </c>
      <c r="AF13" s="6">
        <v>10.204441698</v>
      </c>
      <c r="AG13" s="6">
        <v>0</v>
      </c>
      <c r="AH13" s="6">
        <v>0</v>
      </c>
      <c r="AI13" s="6">
        <v>0</v>
      </c>
      <c r="AJ13" s="6">
        <v>0</v>
      </c>
      <c r="AK13" s="6">
        <v>0</v>
      </c>
      <c r="AL13" s="6">
        <v>0.122515807</v>
      </c>
      <c r="AM13" s="6">
        <v>0</v>
      </c>
      <c r="AN13" s="6">
        <v>0</v>
      </c>
      <c r="AO13" s="6">
        <v>0</v>
      </c>
      <c r="AP13" s="6">
        <v>0.84817207500000003</v>
      </c>
      <c r="AQ13" s="6">
        <v>0</v>
      </c>
      <c r="AR13" s="6">
        <v>0</v>
      </c>
      <c r="AS13" s="6">
        <v>0</v>
      </c>
      <c r="AT13" s="6">
        <v>0</v>
      </c>
      <c r="AU13" s="6">
        <v>0</v>
      </c>
      <c r="AV13" s="6">
        <v>8.7457840709999992</v>
      </c>
      <c r="AW13" s="6">
        <v>155.28651041000001</v>
      </c>
      <c r="AX13" s="6">
        <v>5.8274051919999996</v>
      </c>
      <c r="AY13" s="6">
        <v>0.73017705499999996</v>
      </c>
      <c r="AZ13" s="6">
        <v>95.833179650999995</v>
      </c>
      <c r="BA13" s="6">
        <v>0</v>
      </c>
      <c r="BB13" s="6">
        <v>0</v>
      </c>
      <c r="BC13" s="6">
        <v>0</v>
      </c>
      <c r="BD13" s="6">
        <v>0</v>
      </c>
      <c r="BE13" s="6">
        <v>0</v>
      </c>
      <c r="BF13" s="6">
        <v>2.0157917140000001</v>
      </c>
      <c r="BG13" s="6">
        <v>24.612223393000001</v>
      </c>
      <c r="BH13" s="6">
        <v>0</v>
      </c>
      <c r="BI13" s="6">
        <v>0</v>
      </c>
      <c r="BJ13" s="6">
        <v>5.6086344610000003</v>
      </c>
      <c r="BK13" s="6">
        <v>498.563084446</v>
      </c>
    </row>
    <row r="14" spans="1:63" ht="17.649999999999999" customHeight="1" x14ac:dyDescent="0.2">
      <c r="A14" s="2" t="s">
        <v>26</v>
      </c>
      <c r="B14" s="4" t="s">
        <v>27</v>
      </c>
      <c r="C14" s="22"/>
      <c r="D14" s="22"/>
      <c r="E14" s="22"/>
      <c r="F14" s="22"/>
      <c r="G14" s="22"/>
      <c r="H14" s="22"/>
      <c r="I14" s="23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3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  <c r="BJ14" s="22"/>
      <c r="BK14" s="22"/>
    </row>
    <row r="15" spans="1:63" ht="17.649999999999999" customHeight="1" x14ac:dyDescent="0.2">
      <c r="A15" s="5"/>
      <c r="B15" s="4" t="s">
        <v>28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1.5973693000000001E-2</v>
      </c>
      <c r="I15" s="6">
        <v>1.188980401</v>
      </c>
      <c r="J15" s="6">
        <v>0</v>
      </c>
      <c r="K15" s="6">
        <v>0</v>
      </c>
      <c r="L15" s="6">
        <v>1.047767439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3.7909520000000002E-3</v>
      </c>
      <c r="S15" s="6">
        <v>8.6157999999999998E-2</v>
      </c>
      <c r="T15" s="6">
        <v>0</v>
      </c>
      <c r="U15" s="6">
        <v>0</v>
      </c>
      <c r="V15" s="6">
        <v>0.17533153000000001</v>
      </c>
      <c r="W15" s="6">
        <v>0</v>
      </c>
      <c r="X15" s="6">
        <v>0</v>
      </c>
      <c r="Y15" s="6">
        <v>0</v>
      </c>
      <c r="Z15" s="6">
        <v>0</v>
      </c>
      <c r="AA15" s="6">
        <v>0</v>
      </c>
      <c r="AB15" s="6">
        <v>6.3021062000000003E-2</v>
      </c>
      <c r="AC15" s="6">
        <v>0.86816011999999998</v>
      </c>
      <c r="AD15" s="6">
        <v>0</v>
      </c>
      <c r="AE15" s="6">
        <v>0</v>
      </c>
      <c r="AF15" s="6">
        <v>1.4194064</v>
      </c>
      <c r="AG15" s="6">
        <v>0</v>
      </c>
      <c r="AH15" s="6">
        <v>0</v>
      </c>
      <c r="AI15" s="6">
        <v>0</v>
      </c>
      <c r="AJ15" s="6">
        <v>0</v>
      </c>
      <c r="AK15" s="6">
        <v>0</v>
      </c>
      <c r="AL15" s="6">
        <v>8.5048669999999993E-3</v>
      </c>
      <c r="AM15" s="6">
        <v>3.4019466999999998E-2</v>
      </c>
      <c r="AN15" s="6">
        <v>0</v>
      </c>
      <c r="AO15" s="6">
        <v>0</v>
      </c>
      <c r="AP15" s="6">
        <v>0.100357427</v>
      </c>
      <c r="AQ15" s="6">
        <v>0</v>
      </c>
      <c r="AR15" s="6">
        <v>0</v>
      </c>
      <c r="AS15" s="6">
        <v>0</v>
      </c>
      <c r="AT15" s="6">
        <v>0</v>
      </c>
      <c r="AU15" s="6">
        <v>0</v>
      </c>
      <c r="AV15" s="6">
        <v>0.21251943700000001</v>
      </c>
      <c r="AW15" s="6">
        <v>3.367665422</v>
      </c>
      <c r="AX15" s="6">
        <v>0</v>
      </c>
      <c r="AY15" s="6">
        <v>0</v>
      </c>
      <c r="AZ15" s="6">
        <v>11.625024016999999</v>
      </c>
      <c r="BA15" s="6">
        <v>0</v>
      </c>
      <c r="BB15" s="6">
        <v>0</v>
      </c>
      <c r="BC15" s="6">
        <v>0</v>
      </c>
      <c r="BD15" s="6">
        <v>0</v>
      </c>
      <c r="BE15" s="6">
        <v>0</v>
      </c>
      <c r="BF15" s="6">
        <v>1.3267592E-2</v>
      </c>
      <c r="BG15" s="6">
        <v>0.34019466700000001</v>
      </c>
      <c r="BH15" s="6">
        <v>0.17009733299999999</v>
      </c>
      <c r="BI15" s="6">
        <v>0</v>
      </c>
      <c r="BJ15" s="6">
        <v>0.56871703299999998</v>
      </c>
      <c r="BK15" s="6">
        <v>21.308956858999998</v>
      </c>
    </row>
    <row r="16" spans="1:63" ht="17.649999999999999" customHeight="1" x14ac:dyDescent="0.2">
      <c r="A16" s="5"/>
      <c r="B16" s="4" t="s">
        <v>29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8.9041629999999997E-3</v>
      </c>
      <c r="I16" s="6">
        <v>52.979767850999998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12.243223663</v>
      </c>
      <c r="T16" s="6">
        <v>0</v>
      </c>
      <c r="U16" s="6">
        <v>0</v>
      </c>
      <c r="V16" s="6">
        <v>5.5651016650000003</v>
      </c>
      <c r="W16" s="6">
        <v>0</v>
      </c>
      <c r="X16" s="6">
        <v>0</v>
      </c>
      <c r="Y16" s="6">
        <v>0</v>
      </c>
      <c r="Z16" s="6">
        <v>0</v>
      </c>
      <c r="AA16" s="6">
        <v>0</v>
      </c>
      <c r="AB16" s="6">
        <v>0</v>
      </c>
      <c r="AC16" s="6">
        <v>0</v>
      </c>
      <c r="AD16" s="6">
        <v>0</v>
      </c>
      <c r="AE16" s="6">
        <v>0</v>
      </c>
      <c r="AF16" s="6">
        <v>0</v>
      </c>
      <c r="AG16" s="6">
        <v>0</v>
      </c>
      <c r="AH16" s="6">
        <v>0</v>
      </c>
      <c r="AI16" s="6">
        <v>0</v>
      </c>
      <c r="AJ16" s="6">
        <v>0</v>
      </c>
      <c r="AK16" s="6">
        <v>0</v>
      </c>
      <c r="AL16" s="6">
        <v>0</v>
      </c>
      <c r="AM16" s="6">
        <v>0</v>
      </c>
      <c r="AN16" s="6">
        <v>0</v>
      </c>
      <c r="AO16" s="6">
        <v>0</v>
      </c>
      <c r="AP16" s="6">
        <v>0</v>
      </c>
      <c r="AQ16" s="6">
        <v>0</v>
      </c>
      <c r="AR16" s="6">
        <v>0</v>
      </c>
      <c r="AS16" s="6">
        <v>0</v>
      </c>
      <c r="AT16" s="6">
        <v>0</v>
      </c>
      <c r="AU16" s="6">
        <v>0</v>
      </c>
      <c r="AV16" s="6">
        <v>1.1751517E-2</v>
      </c>
      <c r="AW16" s="6">
        <v>8.3147549999999999</v>
      </c>
      <c r="AX16" s="6">
        <v>0</v>
      </c>
      <c r="AY16" s="6">
        <v>0</v>
      </c>
      <c r="AZ16" s="6">
        <v>0.71506893000000005</v>
      </c>
      <c r="BA16" s="6">
        <v>0</v>
      </c>
      <c r="BB16" s="6">
        <v>0</v>
      </c>
      <c r="BC16" s="6">
        <v>0</v>
      </c>
      <c r="BD16" s="6">
        <v>0</v>
      </c>
      <c r="BE16" s="6">
        <v>0</v>
      </c>
      <c r="BF16" s="6">
        <v>0</v>
      </c>
      <c r="BG16" s="6">
        <v>0</v>
      </c>
      <c r="BH16" s="6">
        <v>0</v>
      </c>
      <c r="BI16" s="6">
        <v>0</v>
      </c>
      <c r="BJ16" s="6">
        <v>0.11085231399999999</v>
      </c>
      <c r="BK16" s="6">
        <v>79.949425102999996</v>
      </c>
    </row>
    <row r="17" spans="1:63" ht="17.649999999999999" customHeight="1" x14ac:dyDescent="0.2">
      <c r="A17" s="5"/>
      <c r="B17" s="4" t="s">
        <v>30</v>
      </c>
      <c r="C17" s="6">
        <v>0</v>
      </c>
      <c r="D17" s="6">
        <v>3.4483733270000001</v>
      </c>
      <c r="E17" s="6">
        <v>0</v>
      </c>
      <c r="F17" s="6">
        <v>0</v>
      </c>
      <c r="G17" s="6">
        <v>0</v>
      </c>
      <c r="H17" s="6">
        <v>3.6207919999999998E-3</v>
      </c>
      <c r="I17" s="6">
        <v>26.592702649</v>
      </c>
      <c r="J17" s="6">
        <v>0</v>
      </c>
      <c r="K17" s="6">
        <v>0</v>
      </c>
      <c r="L17" s="6">
        <v>5.8622350000000004E-3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9.1367109810000002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  <c r="Z17" s="6">
        <v>0</v>
      </c>
      <c r="AA17" s="6">
        <v>0</v>
      </c>
      <c r="AB17" s="6">
        <v>4.2839499999999998E-4</v>
      </c>
      <c r="AC17" s="6">
        <v>0.16690834700000001</v>
      </c>
      <c r="AD17" s="6">
        <v>0</v>
      </c>
      <c r="AE17" s="6">
        <v>0</v>
      </c>
      <c r="AF17" s="6">
        <v>6.8200827000000006E-2</v>
      </c>
      <c r="AG17" s="6">
        <v>0</v>
      </c>
      <c r="AH17" s="6">
        <v>0</v>
      </c>
      <c r="AI17" s="6">
        <v>0</v>
      </c>
      <c r="AJ17" s="6">
        <v>0</v>
      </c>
      <c r="AK17" s="6">
        <v>0</v>
      </c>
      <c r="AL17" s="6">
        <v>0</v>
      </c>
      <c r="AM17" s="6">
        <v>0</v>
      </c>
      <c r="AN17" s="6">
        <v>0</v>
      </c>
      <c r="AO17" s="6">
        <v>0</v>
      </c>
      <c r="AP17" s="6">
        <v>0</v>
      </c>
      <c r="AQ17" s="6">
        <v>0</v>
      </c>
      <c r="AR17" s="6">
        <v>0</v>
      </c>
      <c r="AS17" s="6">
        <v>0</v>
      </c>
      <c r="AT17" s="6">
        <v>0</v>
      </c>
      <c r="AU17" s="6">
        <v>0</v>
      </c>
      <c r="AV17" s="6">
        <v>3.8980517999999999E-2</v>
      </c>
      <c r="AW17" s="6">
        <v>8.5679000000000005E-2</v>
      </c>
      <c r="AX17" s="6">
        <v>0</v>
      </c>
      <c r="AY17" s="6">
        <v>0</v>
      </c>
      <c r="AZ17" s="6">
        <v>0.42831857499999998</v>
      </c>
      <c r="BA17" s="6">
        <v>0</v>
      </c>
      <c r="BB17" s="6">
        <v>0</v>
      </c>
      <c r="BC17" s="6">
        <v>0</v>
      </c>
      <c r="BD17" s="6">
        <v>0</v>
      </c>
      <c r="BE17" s="6">
        <v>0</v>
      </c>
      <c r="BF17" s="6">
        <v>1.7135799999999999E-3</v>
      </c>
      <c r="BG17" s="6">
        <v>5.2940369000000001E-2</v>
      </c>
      <c r="BH17" s="6">
        <v>0</v>
      </c>
      <c r="BI17" s="6">
        <v>0</v>
      </c>
      <c r="BJ17" s="6">
        <v>9.5789122000000004E-2</v>
      </c>
      <c r="BK17" s="6">
        <v>40.126228716999996</v>
      </c>
    </row>
    <row r="18" spans="1:63" ht="17.649999999999999" customHeight="1" x14ac:dyDescent="0.2">
      <c r="A18" s="5"/>
      <c r="B18" s="4" t="s">
        <v>31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0.12860586500000001</v>
      </c>
      <c r="I18" s="6">
        <v>2.2671051599999998</v>
      </c>
      <c r="J18" s="6">
        <v>0</v>
      </c>
      <c r="K18" s="6">
        <v>0</v>
      </c>
      <c r="L18" s="6">
        <v>8.0777002380000003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3.7557465999999998E-2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  <c r="Z18" s="6">
        <v>0</v>
      </c>
      <c r="AA18" s="6">
        <v>0</v>
      </c>
      <c r="AB18" s="6">
        <v>8.1062091219999992</v>
      </c>
      <c r="AC18" s="6">
        <v>107.25028382799999</v>
      </c>
      <c r="AD18" s="6">
        <v>0</v>
      </c>
      <c r="AE18" s="6">
        <v>0</v>
      </c>
      <c r="AF18" s="6">
        <v>322.88333688500001</v>
      </c>
      <c r="AG18" s="6">
        <v>0</v>
      </c>
      <c r="AH18" s="6">
        <v>0</v>
      </c>
      <c r="AI18" s="6">
        <v>0</v>
      </c>
      <c r="AJ18" s="6">
        <v>0</v>
      </c>
      <c r="AK18" s="6">
        <v>0</v>
      </c>
      <c r="AL18" s="6">
        <v>2.317163737</v>
      </c>
      <c r="AM18" s="6">
        <v>28.213108788</v>
      </c>
      <c r="AN18" s="6">
        <v>0</v>
      </c>
      <c r="AO18" s="6">
        <v>0</v>
      </c>
      <c r="AP18" s="6">
        <v>16.281522142</v>
      </c>
      <c r="AQ18" s="6">
        <v>0</v>
      </c>
      <c r="AR18" s="6">
        <v>0</v>
      </c>
      <c r="AS18" s="6">
        <v>0</v>
      </c>
      <c r="AT18" s="6">
        <v>0</v>
      </c>
      <c r="AU18" s="6">
        <v>0</v>
      </c>
      <c r="AV18" s="6">
        <v>0.47837869399999999</v>
      </c>
      <c r="AW18" s="6">
        <v>7.096496675</v>
      </c>
      <c r="AX18" s="6">
        <v>0</v>
      </c>
      <c r="AY18" s="6">
        <v>0</v>
      </c>
      <c r="AZ18" s="6">
        <v>12.903902099</v>
      </c>
      <c r="BA18" s="6">
        <v>0</v>
      </c>
      <c r="BB18" s="6">
        <v>0</v>
      </c>
      <c r="BC18" s="6">
        <v>0</v>
      </c>
      <c r="BD18" s="6">
        <v>0</v>
      </c>
      <c r="BE18" s="6">
        <v>0</v>
      </c>
      <c r="BF18" s="6">
        <v>0.29529815100000001</v>
      </c>
      <c r="BG18" s="6">
        <v>0</v>
      </c>
      <c r="BH18" s="6">
        <v>0</v>
      </c>
      <c r="BI18" s="6">
        <v>0</v>
      </c>
      <c r="BJ18" s="6">
        <v>2.0625590040000001</v>
      </c>
      <c r="BK18" s="6">
        <v>518.39922785399995</v>
      </c>
    </row>
    <row r="19" spans="1:63" ht="17.649999999999999" customHeight="1" x14ac:dyDescent="0.2">
      <c r="A19" s="5"/>
      <c r="B19" s="4" t="s">
        <v>32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137.690503767</v>
      </c>
      <c r="J19" s="6">
        <v>0</v>
      </c>
      <c r="K19" s="6">
        <v>0</v>
      </c>
      <c r="L19" s="6">
        <v>1.3056683330000001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  <c r="Z19" s="6">
        <v>0</v>
      </c>
      <c r="AA19" s="6">
        <v>0</v>
      </c>
      <c r="AB19" s="6">
        <v>0</v>
      </c>
      <c r="AC19" s="6">
        <v>0</v>
      </c>
      <c r="AD19" s="6">
        <v>0</v>
      </c>
      <c r="AE19" s="6">
        <v>0</v>
      </c>
      <c r="AF19" s="6">
        <v>0.1300529</v>
      </c>
      <c r="AG19" s="6">
        <v>0</v>
      </c>
      <c r="AH19" s="6">
        <v>0</v>
      </c>
      <c r="AI19" s="6">
        <v>0</v>
      </c>
      <c r="AJ19" s="6">
        <v>0</v>
      </c>
      <c r="AK19" s="6">
        <v>0</v>
      </c>
      <c r="AL19" s="6">
        <v>0</v>
      </c>
      <c r="AM19" s="6">
        <v>0</v>
      </c>
      <c r="AN19" s="6">
        <v>0</v>
      </c>
      <c r="AO19" s="6">
        <v>0</v>
      </c>
      <c r="AP19" s="6">
        <v>2.2759258000000001E-2</v>
      </c>
      <c r="AQ19" s="6">
        <v>0</v>
      </c>
      <c r="AR19" s="6">
        <v>0</v>
      </c>
      <c r="AS19" s="6">
        <v>0</v>
      </c>
      <c r="AT19" s="6">
        <v>0</v>
      </c>
      <c r="AU19" s="6">
        <v>0</v>
      </c>
      <c r="AV19" s="6">
        <v>3.6414811999999998E-2</v>
      </c>
      <c r="AW19" s="6">
        <v>26.010580000000001</v>
      </c>
      <c r="AX19" s="6">
        <v>0</v>
      </c>
      <c r="AY19" s="6">
        <v>0</v>
      </c>
      <c r="AZ19" s="6">
        <v>0.236258</v>
      </c>
      <c r="BA19" s="6">
        <v>0</v>
      </c>
      <c r="BB19" s="6">
        <v>0</v>
      </c>
      <c r="BC19" s="6">
        <v>0</v>
      </c>
      <c r="BD19" s="6">
        <v>0</v>
      </c>
      <c r="BE19" s="6">
        <v>0</v>
      </c>
      <c r="BF19" s="6">
        <v>9.753968E-3</v>
      </c>
      <c r="BG19" s="6">
        <v>0</v>
      </c>
      <c r="BH19" s="6">
        <v>0</v>
      </c>
      <c r="BI19" s="6">
        <v>0</v>
      </c>
      <c r="BJ19" s="6">
        <v>1.3139244489999999</v>
      </c>
      <c r="BK19" s="6">
        <v>166.75591548700001</v>
      </c>
    </row>
    <row r="20" spans="1:63" ht="17.649999999999999" customHeight="1" x14ac:dyDescent="0.2">
      <c r="A20" s="5"/>
      <c r="B20" s="4" t="s">
        <v>33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4.886573E-3</v>
      </c>
      <c r="I20" s="6">
        <v>22.642795711000002</v>
      </c>
      <c r="J20" s="6">
        <v>0</v>
      </c>
      <c r="K20" s="6">
        <v>0</v>
      </c>
      <c r="L20" s="6">
        <v>1.7591659999999999E-3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7.8185199999999998E-4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  <c r="Z20" s="6">
        <v>0</v>
      </c>
      <c r="AA20" s="6">
        <v>0</v>
      </c>
      <c r="AB20" s="6">
        <v>0</v>
      </c>
      <c r="AC20" s="6">
        <v>0</v>
      </c>
      <c r="AD20" s="6">
        <v>0</v>
      </c>
      <c r="AE20" s="6">
        <v>0</v>
      </c>
      <c r="AF20" s="6">
        <v>9.7463629999999992E-3</v>
      </c>
      <c r="AG20" s="6">
        <v>0</v>
      </c>
      <c r="AH20" s="6">
        <v>0</v>
      </c>
      <c r="AI20" s="6">
        <v>0</v>
      </c>
      <c r="AJ20" s="6">
        <v>0</v>
      </c>
      <c r="AK20" s="6">
        <v>0</v>
      </c>
      <c r="AL20" s="6">
        <v>0</v>
      </c>
      <c r="AM20" s="6">
        <v>0</v>
      </c>
      <c r="AN20" s="6">
        <v>0</v>
      </c>
      <c r="AO20" s="6">
        <v>0</v>
      </c>
      <c r="AP20" s="6">
        <v>9.7463629999999992E-3</v>
      </c>
      <c r="AQ20" s="6">
        <v>0</v>
      </c>
      <c r="AR20" s="6">
        <v>0</v>
      </c>
      <c r="AS20" s="6">
        <v>0</v>
      </c>
      <c r="AT20" s="6">
        <v>0</v>
      </c>
      <c r="AU20" s="6">
        <v>0</v>
      </c>
      <c r="AV20" s="6">
        <v>4.3858639999999997E-3</v>
      </c>
      <c r="AW20" s="6">
        <v>1.949272667</v>
      </c>
      <c r="AX20" s="6">
        <v>0</v>
      </c>
      <c r="AY20" s="6">
        <v>0</v>
      </c>
      <c r="AZ20" s="6">
        <v>3.7523499000000002E-2</v>
      </c>
      <c r="BA20" s="6">
        <v>0</v>
      </c>
      <c r="BB20" s="6">
        <v>0</v>
      </c>
      <c r="BC20" s="6">
        <v>0</v>
      </c>
      <c r="BD20" s="6">
        <v>0</v>
      </c>
      <c r="BE20" s="6">
        <v>0</v>
      </c>
      <c r="BF20" s="6">
        <v>4.8731799999999999E-4</v>
      </c>
      <c r="BG20" s="6">
        <v>9.7623474000000002E-2</v>
      </c>
      <c r="BH20" s="6">
        <v>0</v>
      </c>
      <c r="BI20" s="6">
        <v>0</v>
      </c>
      <c r="BJ20" s="6">
        <v>1.0720999E-2</v>
      </c>
      <c r="BK20" s="6">
        <v>24.769729849000001</v>
      </c>
    </row>
    <row r="21" spans="1:63" ht="17.649999999999999" customHeight="1" x14ac:dyDescent="0.2">
      <c r="A21" s="5"/>
      <c r="B21" s="4" t="s">
        <v>34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2.1578883E-2</v>
      </c>
      <c r="I21" s="6">
        <v>0</v>
      </c>
      <c r="J21" s="6">
        <v>0</v>
      </c>
      <c r="K21" s="6">
        <v>0</v>
      </c>
      <c r="L21" s="6">
        <v>1.5741447099999999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1.3921859999999999E-2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  <c r="Z21" s="6">
        <v>0</v>
      </c>
      <c r="AA21" s="6">
        <v>0</v>
      </c>
      <c r="AB21" s="6">
        <v>0.321883953</v>
      </c>
      <c r="AC21" s="6">
        <v>3.2395173000000002</v>
      </c>
      <c r="AD21" s="6">
        <v>0</v>
      </c>
      <c r="AE21" s="6">
        <v>0</v>
      </c>
      <c r="AF21" s="6">
        <v>39.869700238</v>
      </c>
      <c r="AG21" s="6">
        <v>0</v>
      </c>
      <c r="AH21" s="6">
        <v>0</v>
      </c>
      <c r="AI21" s="6">
        <v>0</v>
      </c>
      <c r="AJ21" s="6">
        <v>0</v>
      </c>
      <c r="AK21" s="6">
        <v>0</v>
      </c>
      <c r="AL21" s="6">
        <v>1.3785179999999999E-2</v>
      </c>
      <c r="AM21" s="6">
        <v>0</v>
      </c>
      <c r="AN21" s="6">
        <v>0</v>
      </c>
      <c r="AO21" s="6">
        <v>0</v>
      </c>
      <c r="AP21" s="6">
        <v>0.1378518</v>
      </c>
      <c r="AQ21" s="6">
        <v>0</v>
      </c>
      <c r="AR21" s="6">
        <v>0</v>
      </c>
      <c r="AS21" s="6">
        <v>0</v>
      </c>
      <c r="AT21" s="6">
        <v>0</v>
      </c>
      <c r="AU21" s="6">
        <v>0</v>
      </c>
      <c r="AV21" s="6">
        <v>0.54863637899999995</v>
      </c>
      <c r="AW21" s="6">
        <v>4.8215293700000004</v>
      </c>
      <c r="AX21" s="6">
        <v>0</v>
      </c>
      <c r="AY21" s="6">
        <v>0</v>
      </c>
      <c r="AZ21" s="6">
        <v>11.962543478000001</v>
      </c>
      <c r="BA21" s="6">
        <v>0</v>
      </c>
      <c r="BB21" s="6">
        <v>0</v>
      </c>
      <c r="BC21" s="6">
        <v>0</v>
      </c>
      <c r="BD21" s="6">
        <v>0</v>
      </c>
      <c r="BE21" s="6">
        <v>0</v>
      </c>
      <c r="BF21" s="6">
        <v>0.22315035799999999</v>
      </c>
      <c r="BG21" s="6">
        <v>0.34462949999999998</v>
      </c>
      <c r="BH21" s="6">
        <v>0</v>
      </c>
      <c r="BI21" s="6">
        <v>0</v>
      </c>
      <c r="BJ21" s="6">
        <v>3.0331366129999999</v>
      </c>
      <c r="BK21" s="6">
        <v>66.126009621999998</v>
      </c>
    </row>
    <row r="22" spans="1:63" ht="17.649999999999999" customHeight="1" x14ac:dyDescent="0.2">
      <c r="A22" s="5"/>
      <c r="B22" s="4" t="s">
        <v>35</v>
      </c>
      <c r="C22" s="6">
        <v>0</v>
      </c>
      <c r="D22" s="6">
        <v>0</v>
      </c>
      <c r="E22" s="6">
        <v>0</v>
      </c>
      <c r="F22" s="6">
        <v>0</v>
      </c>
      <c r="G22" s="6">
        <v>0</v>
      </c>
      <c r="H22" s="6">
        <v>0</v>
      </c>
      <c r="I22" s="6">
        <v>4.6620427690000001</v>
      </c>
      <c r="J22" s="6">
        <v>0</v>
      </c>
      <c r="K22" s="6">
        <v>0</v>
      </c>
      <c r="L22" s="6">
        <v>5.0603405410000004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S22" s="6">
        <v>0</v>
      </c>
      <c r="T22" s="6">
        <v>0</v>
      </c>
      <c r="U22" s="6">
        <v>0</v>
      </c>
      <c r="V22" s="6">
        <v>0.22200203700000001</v>
      </c>
      <c r="W22" s="6">
        <v>0</v>
      </c>
      <c r="X22" s="6">
        <v>0</v>
      </c>
      <c r="Y22" s="6">
        <v>0</v>
      </c>
      <c r="Z22" s="6">
        <v>0</v>
      </c>
      <c r="AA22" s="6">
        <v>0</v>
      </c>
      <c r="AB22" s="6">
        <v>6.4512629999999996E-3</v>
      </c>
      <c r="AC22" s="6">
        <v>0</v>
      </c>
      <c r="AD22" s="6">
        <v>0</v>
      </c>
      <c r="AE22" s="6">
        <v>0</v>
      </c>
      <c r="AF22" s="6">
        <v>6.6383499710000002</v>
      </c>
      <c r="AG22" s="6">
        <v>0</v>
      </c>
      <c r="AH22" s="6">
        <v>0</v>
      </c>
      <c r="AI22" s="6">
        <v>0</v>
      </c>
      <c r="AJ22" s="6">
        <v>0</v>
      </c>
      <c r="AK22" s="6">
        <v>0</v>
      </c>
      <c r="AL22" s="6">
        <v>0</v>
      </c>
      <c r="AM22" s="6">
        <v>0</v>
      </c>
      <c r="AN22" s="6">
        <v>0</v>
      </c>
      <c r="AO22" s="6">
        <v>0</v>
      </c>
      <c r="AP22" s="6">
        <v>2.5805053000000001E-2</v>
      </c>
      <c r="AQ22" s="6">
        <v>0</v>
      </c>
      <c r="AR22" s="6">
        <v>0</v>
      </c>
      <c r="AS22" s="6">
        <v>0</v>
      </c>
      <c r="AT22" s="6">
        <v>0</v>
      </c>
      <c r="AU22" s="6">
        <v>0</v>
      </c>
      <c r="AV22" s="6">
        <v>0.58281231700000002</v>
      </c>
      <c r="AW22" s="6">
        <v>32.146305861999998</v>
      </c>
      <c r="AX22" s="6">
        <v>0</v>
      </c>
      <c r="AY22" s="6">
        <v>0</v>
      </c>
      <c r="AZ22" s="6">
        <v>54.108033263000003</v>
      </c>
      <c r="BA22" s="6">
        <v>0</v>
      </c>
      <c r="BB22" s="6">
        <v>0</v>
      </c>
      <c r="BC22" s="6">
        <v>0</v>
      </c>
      <c r="BD22" s="6">
        <v>0</v>
      </c>
      <c r="BE22" s="6">
        <v>0</v>
      </c>
      <c r="BF22" s="6">
        <v>0.26472500999999998</v>
      </c>
      <c r="BG22" s="6">
        <v>2.5805053000000001E-2</v>
      </c>
      <c r="BH22" s="6">
        <v>0</v>
      </c>
      <c r="BI22" s="6">
        <v>0</v>
      </c>
      <c r="BJ22" s="6">
        <v>2.6422181189999998</v>
      </c>
      <c r="BK22" s="6">
        <v>106.384891258</v>
      </c>
    </row>
    <row r="23" spans="1:63" ht="17.649999999999999" customHeight="1" x14ac:dyDescent="0.2">
      <c r="A23" s="5"/>
      <c r="B23" s="4" t="s">
        <v>36</v>
      </c>
      <c r="C23" s="6">
        <v>0</v>
      </c>
      <c r="D23" s="6">
        <v>0</v>
      </c>
      <c r="E23" s="6">
        <v>0</v>
      </c>
      <c r="F23" s="6">
        <v>0</v>
      </c>
      <c r="G23" s="6">
        <v>0</v>
      </c>
      <c r="H23" s="6">
        <v>8.6306290000000008E-3</v>
      </c>
      <c r="I23" s="6">
        <v>93.119938000000005</v>
      </c>
      <c r="J23" s="6">
        <v>0</v>
      </c>
      <c r="K23" s="6">
        <v>0</v>
      </c>
      <c r="L23" s="6">
        <v>0.64468522900000003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1.1923896E-2</v>
      </c>
      <c r="S23" s="6">
        <v>73.042576424999993</v>
      </c>
      <c r="T23" s="6">
        <v>0</v>
      </c>
      <c r="U23" s="6">
        <v>0</v>
      </c>
      <c r="V23" s="6">
        <v>1.763714338</v>
      </c>
      <c r="W23" s="6">
        <v>0</v>
      </c>
      <c r="X23" s="6">
        <v>0</v>
      </c>
      <c r="Y23" s="6">
        <v>0</v>
      </c>
      <c r="Z23" s="6">
        <v>0</v>
      </c>
      <c r="AA23" s="6">
        <v>0</v>
      </c>
      <c r="AB23" s="6">
        <v>2.8283219999999999E-3</v>
      </c>
      <c r="AC23" s="6">
        <v>0</v>
      </c>
      <c r="AD23" s="6">
        <v>0</v>
      </c>
      <c r="AE23" s="6">
        <v>0</v>
      </c>
      <c r="AF23" s="6">
        <v>0</v>
      </c>
      <c r="AG23" s="6">
        <v>0</v>
      </c>
      <c r="AH23" s="6">
        <v>0</v>
      </c>
      <c r="AI23" s="6">
        <v>0</v>
      </c>
      <c r="AJ23" s="6">
        <v>0</v>
      </c>
      <c r="AK23" s="6">
        <v>0</v>
      </c>
      <c r="AL23" s="6">
        <v>0</v>
      </c>
      <c r="AM23" s="6">
        <v>0</v>
      </c>
      <c r="AN23" s="6">
        <v>0</v>
      </c>
      <c r="AO23" s="6">
        <v>0</v>
      </c>
      <c r="AP23" s="6">
        <v>0</v>
      </c>
      <c r="AQ23" s="6">
        <v>0</v>
      </c>
      <c r="AR23" s="6">
        <v>0</v>
      </c>
      <c r="AS23" s="6">
        <v>0</v>
      </c>
      <c r="AT23" s="6">
        <v>0</v>
      </c>
      <c r="AU23" s="6">
        <v>0</v>
      </c>
      <c r="AV23" s="6">
        <v>9.9568245999999999E-2</v>
      </c>
      <c r="AW23" s="6">
        <v>2.715188801</v>
      </c>
      <c r="AX23" s="6">
        <v>0</v>
      </c>
      <c r="AY23" s="6">
        <v>0</v>
      </c>
      <c r="AZ23" s="6">
        <v>19.682867462000001</v>
      </c>
      <c r="BA23" s="6">
        <v>0</v>
      </c>
      <c r="BB23" s="6">
        <v>0</v>
      </c>
      <c r="BC23" s="6">
        <v>0</v>
      </c>
      <c r="BD23" s="6">
        <v>0</v>
      </c>
      <c r="BE23" s="6">
        <v>0</v>
      </c>
      <c r="BF23" s="6">
        <v>2.2852839E-2</v>
      </c>
      <c r="BG23" s="6">
        <v>0</v>
      </c>
      <c r="BH23" s="6">
        <v>0</v>
      </c>
      <c r="BI23" s="6">
        <v>0</v>
      </c>
      <c r="BJ23" s="6">
        <v>0.30545877399999999</v>
      </c>
      <c r="BK23" s="6">
        <v>191.42023296100001</v>
      </c>
    </row>
    <row r="24" spans="1:63" ht="17.649999999999999" customHeight="1" x14ac:dyDescent="0.2">
      <c r="A24" s="5"/>
      <c r="B24" s="4" t="s">
        <v>37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1.0842467E-2</v>
      </c>
      <c r="I24" s="6">
        <v>133.242776883</v>
      </c>
      <c r="J24" s="6">
        <v>0</v>
      </c>
      <c r="K24" s="6">
        <v>0</v>
      </c>
      <c r="L24" s="6">
        <v>3.1574538990000001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1.0204669999999999E-3</v>
      </c>
      <c r="S24" s="6">
        <v>0</v>
      </c>
      <c r="T24" s="6">
        <v>0</v>
      </c>
      <c r="U24" s="6">
        <v>0</v>
      </c>
      <c r="V24" s="6">
        <v>2.5511687000000002E-2</v>
      </c>
      <c r="W24" s="6">
        <v>0</v>
      </c>
      <c r="X24" s="6">
        <v>0</v>
      </c>
      <c r="Y24" s="6">
        <v>0</v>
      </c>
      <c r="Z24" s="6">
        <v>0</v>
      </c>
      <c r="AA24" s="6">
        <v>0</v>
      </c>
      <c r="AB24" s="6">
        <v>4.4521947999999999E-2</v>
      </c>
      <c r="AC24" s="6">
        <v>0</v>
      </c>
      <c r="AD24" s="6">
        <v>0</v>
      </c>
      <c r="AE24" s="6">
        <v>0</v>
      </c>
      <c r="AF24" s="6">
        <v>0.19341860799999999</v>
      </c>
      <c r="AG24" s="6">
        <v>0</v>
      </c>
      <c r="AH24" s="6">
        <v>0</v>
      </c>
      <c r="AI24" s="6">
        <v>0</v>
      </c>
      <c r="AJ24" s="6">
        <v>0</v>
      </c>
      <c r="AK24" s="6">
        <v>0</v>
      </c>
      <c r="AL24" s="6">
        <v>6.3602799999999996E-4</v>
      </c>
      <c r="AM24" s="6">
        <v>0</v>
      </c>
      <c r="AN24" s="6">
        <v>0</v>
      </c>
      <c r="AO24" s="6">
        <v>0</v>
      </c>
      <c r="AP24" s="6">
        <v>0</v>
      </c>
      <c r="AQ24" s="6">
        <v>0</v>
      </c>
      <c r="AR24" s="6">
        <v>0</v>
      </c>
      <c r="AS24" s="6">
        <v>0</v>
      </c>
      <c r="AT24" s="6">
        <v>0</v>
      </c>
      <c r="AU24" s="6">
        <v>0</v>
      </c>
      <c r="AV24" s="6">
        <v>0.33916565799999998</v>
      </c>
      <c r="AW24" s="6">
        <v>5.7242505020000003</v>
      </c>
      <c r="AX24" s="6">
        <v>0</v>
      </c>
      <c r="AY24" s="6">
        <v>0</v>
      </c>
      <c r="AZ24" s="6">
        <v>9.1497109180000002</v>
      </c>
      <c r="BA24" s="6">
        <v>0</v>
      </c>
      <c r="BB24" s="6">
        <v>0</v>
      </c>
      <c r="BC24" s="6">
        <v>0</v>
      </c>
      <c r="BD24" s="6">
        <v>0</v>
      </c>
      <c r="BE24" s="6">
        <v>0</v>
      </c>
      <c r="BF24" s="6">
        <v>3.0638733000000001E-2</v>
      </c>
      <c r="BG24" s="6">
        <v>44.132332038000001</v>
      </c>
      <c r="BH24" s="6">
        <v>0</v>
      </c>
      <c r="BI24" s="6">
        <v>0</v>
      </c>
      <c r="BJ24" s="6">
        <v>0.75686040099999996</v>
      </c>
      <c r="BK24" s="6">
        <v>196.80914023700001</v>
      </c>
    </row>
    <row r="25" spans="1:63" ht="17.649999999999999" customHeight="1" x14ac:dyDescent="0.2">
      <c r="A25" s="5"/>
      <c r="B25" s="4" t="s">
        <v>38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0.115751478</v>
      </c>
      <c r="I25" s="6">
        <v>0.30850804700000001</v>
      </c>
      <c r="J25" s="6">
        <v>0</v>
      </c>
      <c r="K25" s="6">
        <v>0</v>
      </c>
      <c r="L25" s="6">
        <v>0.558174964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3.3251090000000001E-3</v>
      </c>
      <c r="S25" s="6">
        <v>0</v>
      </c>
      <c r="T25" s="6">
        <v>0</v>
      </c>
      <c r="U25" s="6">
        <v>0</v>
      </c>
      <c r="V25" s="6">
        <v>2.4938318000000001E-2</v>
      </c>
      <c r="W25" s="6">
        <v>0</v>
      </c>
      <c r="X25" s="6">
        <v>0</v>
      </c>
      <c r="Y25" s="6">
        <v>0</v>
      </c>
      <c r="Z25" s="6">
        <v>0</v>
      </c>
      <c r="AA25" s="6">
        <v>0</v>
      </c>
      <c r="AB25" s="6">
        <v>6.3114270909999997</v>
      </c>
      <c r="AC25" s="6">
        <v>22.477143893000001</v>
      </c>
      <c r="AD25" s="6">
        <v>5.5252783E-2</v>
      </c>
      <c r="AE25" s="6">
        <v>0</v>
      </c>
      <c r="AF25" s="6">
        <v>158.85930021799999</v>
      </c>
      <c r="AG25" s="6">
        <v>0</v>
      </c>
      <c r="AH25" s="6">
        <v>0</v>
      </c>
      <c r="AI25" s="6">
        <v>0</v>
      </c>
      <c r="AJ25" s="6">
        <v>0</v>
      </c>
      <c r="AK25" s="6">
        <v>0</v>
      </c>
      <c r="AL25" s="6">
        <v>1.0137780700000001</v>
      </c>
      <c r="AM25" s="6">
        <v>1.1603084509999999</v>
      </c>
      <c r="AN25" s="6">
        <v>0</v>
      </c>
      <c r="AO25" s="6">
        <v>0</v>
      </c>
      <c r="AP25" s="6">
        <v>9.2553803709999993</v>
      </c>
      <c r="AQ25" s="6">
        <v>0</v>
      </c>
      <c r="AR25" s="6">
        <v>0</v>
      </c>
      <c r="AS25" s="6">
        <v>0</v>
      </c>
      <c r="AT25" s="6">
        <v>0</v>
      </c>
      <c r="AU25" s="6">
        <v>0</v>
      </c>
      <c r="AV25" s="6">
        <v>1.691547388</v>
      </c>
      <c r="AW25" s="6">
        <v>4.5708715919999996</v>
      </c>
      <c r="AX25" s="6">
        <v>0</v>
      </c>
      <c r="AY25" s="6">
        <v>0</v>
      </c>
      <c r="AZ25" s="6">
        <v>18.630161662999999</v>
      </c>
      <c r="BA25" s="6">
        <v>0</v>
      </c>
      <c r="BB25" s="6">
        <v>0</v>
      </c>
      <c r="BC25" s="6">
        <v>0</v>
      </c>
      <c r="BD25" s="6">
        <v>0</v>
      </c>
      <c r="BE25" s="6">
        <v>0</v>
      </c>
      <c r="BF25" s="6">
        <v>0.32261879199999999</v>
      </c>
      <c r="BG25" s="6">
        <v>0</v>
      </c>
      <c r="BH25" s="6">
        <v>0</v>
      </c>
      <c r="BI25" s="6">
        <v>0</v>
      </c>
      <c r="BJ25" s="6">
        <v>0.83094008600000002</v>
      </c>
      <c r="BK25" s="6">
        <v>226.189428314</v>
      </c>
    </row>
    <row r="26" spans="1:63" ht="17.649999999999999" customHeight="1" x14ac:dyDescent="0.2">
      <c r="A26" s="5"/>
      <c r="B26" s="4" t="s">
        <v>39</v>
      </c>
      <c r="C26" s="6">
        <v>0</v>
      </c>
      <c r="D26" s="6">
        <v>0</v>
      </c>
      <c r="E26" s="6">
        <v>0</v>
      </c>
      <c r="F26" s="6">
        <v>0</v>
      </c>
      <c r="G26" s="6">
        <v>0</v>
      </c>
      <c r="H26" s="6">
        <v>4.0566634999999997E-2</v>
      </c>
      <c r="I26" s="6">
        <v>12.878296669999999</v>
      </c>
      <c r="J26" s="6">
        <v>0</v>
      </c>
      <c r="K26" s="6">
        <v>0</v>
      </c>
      <c r="L26" s="6">
        <v>1.149828415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6">
        <v>1.0302639999999999E-3</v>
      </c>
      <c r="S26" s="6">
        <v>0</v>
      </c>
      <c r="T26" s="6">
        <v>0</v>
      </c>
      <c r="U26" s="6">
        <v>0</v>
      </c>
      <c r="V26" s="6">
        <v>4.5074037999999997E-2</v>
      </c>
      <c r="W26" s="6">
        <v>0</v>
      </c>
      <c r="X26" s="6">
        <v>0</v>
      </c>
      <c r="Y26" s="6">
        <v>0</v>
      </c>
      <c r="Z26" s="6">
        <v>0</v>
      </c>
      <c r="AA26" s="6">
        <v>0</v>
      </c>
      <c r="AB26" s="6">
        <v>0.167548006</v>
      </c>
      <c r="AC26" s="6">
        <v>0</v>
      </c>
      <c r="AD26" s="6">
        <v>0</v>
      </c>
      <c r="AE26" s="6">
        <v>0</v>
      </c>
      <c r="AF26" s="6">
        <v>3.8988357589999998</v>
      </c>
      <c r="AG26" s="6">
        <v>0</v>
      </c>
      <c r="AH26" s="6">
        <v>0</v>
      </c>
      <c r="AI26" s="6">
        <v>0</v>
      </c>
      <c r="AJ26" s="6">
        <v>0</v>
      </c>
      <c r="AK26" s="6">
        <v>0</v>
      </c>
      <c r="AL26" s="6">
        <v>2.5482587000000001E-2</v>
      </c>
      <c r="AM26" s="6">
        <v>0</v>
      </c>
      <c r="AN26" s="6">
        <v>0</v>
      </c>
      <c r="AO26" s="6">
        <v>0</v>
      </c>
      <c r="AP26" s="6">
        <v>4.4594527000000002E-2</v>
      </c>
      <c r="AQ26" s="6">
        <v>0</v>
      </c>
      <c r="AR26" s="6">
        <v>0</v>
      </c>
      <c r="AS26" s="6">
        <v>0</v>
      </c>
      <c r="AT26" s="6">
        <v>0</v>
      </c>
      <c r="AU26" s="6">
        <v>0</v>
      </c>
      <c r="AV26" s="6">
        <v>0.91923729099999996</v>
      </c>
      <c r="AW26" s="6">
        <v>6.1435904470000002</v>
      </c>
      <c r="AX26" s="6">
        <v>0</v>
      </c>
      <c r="AY26" s="6">
        <v>0</v>
      </c>
      <c r="AZ26" s="6">
        <v>65.857718181999999</v>
      </c>
      <c r="BA26" s="6">
        <v>0</v>
      </c>
      <c r="BB26" s="6">
        <v>0</v>
      </c>
      <c r="BC26" s="6">
        <v>0</v>
      </c>
      <c r="BD26" s="6">
        <v>0</v>
      </c>
      <c r="BE26" s="6">
        <v>0</v>
      </c>
      <c r="BF26" s="6">
        <v>0.20209474999999999</v>
      </c>
      <c r="BG26" s="6">
        <v>1.293241273</v>
      </c>
      <c r="BH26" s="6">
        <v>0</v>
      </c>
      <c r="BI26" s="6">
        <v>0</v>
      </c>
      <c r="BJ26" s="6">
        <v>3.5491420649999998</v>
      </c>
      <c r="BK26" s="6">
        <v>96.216280909000005</v>
      </c>
    </row>
    <row r="27" spans="1:63" ht="17.649999999999999" customHeight="1" x14ac:dyDescent="0.2">
      <c r="A27" s="5"/>
      <c r="B27" s="4" t="s">
        <v>40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7.5008500000000005E-4</v>
      </c>
      <c r="I27" s="6">
        <v>27.556493339999999</v>
      </c>
      <c r="J27" s="6">
        <v>0</v>
      </c>
      <c r="K27" s="6">
        <v>0</v>
      </c>
      <c r="L27" s="6">
        <v>6.4050935300000003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  <c r="S27" s="6">
        <v>0</v>
      </c>
      <c r="T27" s="6">
        <v>0</v>
      </c>
      <c r="U27" s="6">
        <v>0</v>
      </c>
      <c r="V27" s="6">
        <v>0</v>
      </c>
      <c r="W27" s="6">
        <v>0</v>
      </c>
      <c r="X27" s="6">
        <v>0</v>
      </c>
      <c r="Y27" s="6">
        <v>0</v>
      </c>
      <c r="Z27" s="6">
        <v>0</v>
      </c>
      <c r="AA27" s="6">
        <v>0</v>
      </c>
      <c r="AB27" s="6">
        <v>0</v>
      </c>
      <c r="AC27" s="6">
        <v>0</v>
      </c>
      <c r="AD27" s="6">
        <v>0</v>
      </c>
      <c r="AE27" s="6">
        <v>0</v>
      </c>
      <c r="AF27" s="6">
        <v>0</v>
      </c>
      <c r="AG27" s="6">
        <v>0</v>
      </c>
      <c r="AH27" s="6">
        <v>0</v>
      </c>
      <c r="AI27" s="6">
        <v>0</v>
      </c>
      <c r="AJ27" s="6">
        <v>0</v>
      </c>
      <c r="AK27" s="6">
        <v>0</v>
      </c>
      <c r="AL27" s="6">
        <v>0</v>
      </c>
      <c r="AM27" s="6">
        <v>0</v>
      </c>
      <c r="AN27" s="6">
        <v>0</v>
      </c>
      <c r="AO27" s="6">
        <v>0</v>
      </c>
      <c r="AP27" s="6">
        <v>0</v>
      </c>
      <c r="AQ27" s="6">
        <v>0</v>
      </c>
      <c r="AR27" s="6">
        <v>0</v>
      </c>
      <c r="AS27" s="6">
        <v>0</v>
      </c>
      <c r="AT27" s="6">
        <v>0</v>
      </c>
      <c r="AU27" s="6">
        <v>0</v>
      </c>
      <c r="AV27" s="6">
        <v>0.06</v>
      </c>
      <c r="AW27" s="6">
        <v>1.37</v>
      </c>
      <c r="AX27" s="6">
        <v>0</v>
      </c>
      <c r="AY27" s="6">
        <v>0</v>
      </c>
      <c r="AZ27" s="6">
        <v>3.72</v>
      </c>
      <c r="BA27" s="6">
        <v>0</v>
      </c>
      <c r="BB27" s="6">
        <v>0</v>
      </c>
      <c r="BC27" s="6">
        <v>0</v>
      </c>
      <c r="BD27" s="6">
        <v>0</v>
      </c>
      <c r="BE27" s="6">
        <v>0</v>
      </c>
      <c r="BF27" s="6">
        <v>0</v>
      </c>
      <c r="BG27" s="6">
        <v>0</v>
      </c>
      <c r="BH27" s="6">
        <v>0</v>
      </c>
      <c r="BI27" s="6">
        <v>0</v>
      </c>
      <c r="BJ27" s="6">
        <v>0.56999999999999995</v>
      </c>
      <c r="BK27" s="6">
        <v>33.962336954999998</v>
      </c>
    </row>
    <row r="28" spans="1:63" ht="17.649999999999999" customHeight="1" x14ac:dyDescent="0.2">
      <c r="A28" s="5"/>
      <c r="B28" s="4" t="s">
        <v>41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0.107259886</v>
      </c>
      <c r="I28" s="6">
        <v>0.45585746599999999</v>
      </c>
      <c r="J28" s="6">
        <v>0</v>
      </c>
      <c r="K28" s="6">
        <v>0</v>
      </c>
      <c r="L28" s="6">
        <v>4.4607066279999996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5.6982182999999999E-2</v>
      </c>
      <c r="S28" s="6">
        <v>0</v>
      </c>
      <c r="T28" s="6">
        <v>0</v>
      </c>
      <c r="U28" s="6">
        <v>0</v>
      </c>
      <c r="V28" s="6">
        <v>0.22792873299999999</v>
      </c>
      <c r="W28" s="6">
        <v>0</v>
      </c>
      <c r="X28" s="6">
        <v>0</v>
      </c>
      <c r="Y28" s="6">
        <v>0</v>
      </c>
      <c r="Z28" s="6">
        <v>0</v>
      </c>
      <c r="AA28" s="6">
        <v>0</v>
      </c>
      <c r="AB28" s="6">
        <v>1.135692E-2</v>
      </c>
      <c r="AC28" s="6">
        <v>0</v>
      </c>
      <c r="AD28" s="6">
        <v>0</v>
      </c>
      <c r="AE28" s="6">
        <v>0</v>
      </c>
      <c r="AF28" s="6">
        <v>0.28392299999999998</v>
      </c>
      <c r="AG28" s="6">
        <v>0</v>
      </c>
      <c r="AH28" s="6">
        <v>0</v>
      </c>
      <c r="AI28" s="6">
        <v>0</v>
      </c>
      <c r="AJ28" s="6">
        <v>0</v>
      </c>
      <c r="AK28" s="6">
        <v>0</v>
      </c>
      <c r="AL28" s="6">
        <v>0</v>
      </c>
      <c r="AM28" s="6">
        <v>0</v>
      </c>
      <c r="AN28" s="6">
        <v>0</v>
      </c>
      <c r="AO28" s="6">
        <v>0</v>
      </c>
      <c r="AP28" s="6">
        <v>0.22657055400000001</v>
      </c>
      <c r="AQ28" s="6">
        <v>0</v>
      </c>
      <c r="AR28" s="6">
        <v>0</v>
      </c>
      <c r="AS28" s="6">
        <v>0</v>
      </c>
      <c r="AT28" s="6">
        <v>0</v>
      </c>
      <c r="AU28" s="6">
        <v>0</v>
      </c>
      <c r="AV28" s="6">
        <v>3.1089034720000002</v>
      </c>
      <c r="AW28" s="6">
        <v>46.554100210000001</v>
      </c>
      <c r="AX28" s="6">
        <v>0</v>
      </c>
      <c r="AY28" s="6">
        <v>0</v>
      </c>
      <c r="AZ28" s="6">
        <v>45.557897308999998</v>
      </c>
      <c r="BA28" s="6">
        <v>0</v>
      </c>
      <c r="BB28" s="6">
        <v>0</v>
      </c>
      <c r="BC28" s="6">
        <v>0</v>
      </c>
      <c r="BD28" s="6">
        <v>0</v>
      </c>
      <c r="BE28" s="6">
        <v>0</v>
      </c>
      <c r="BF28" s="6">
        <v>0.76658074300000001</v>
      </c>
      <c r="BG28" s="6">
        <v>0</v>
      </c>
      <c r="BH28" s="6">
        <v>0</v>
      </c>
      <c r="BI28" s="6">
        <v>0</v>
      </c>
      <c r="BJ28" s="6">
        <v>2.6972571429999999</v>
      </c>
      <c r="BK28" s="6">
        <v>104.515324247</v>
      </c>
    </row>
    <row r="29" spans="1:63" ht="17.649999999999999" customHeight="1" x14ac:dyDescent="0.2">
      <c r="A29" s="5"/>
      <c r="B29" s="4" t="s">
        <v>42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3.4978610000000001E-3</v>
      </c>
      <c r="I29" s="6">
        <v>7.4528667300000002</v>
      </c>
      <c r="J29" s="6">
        <v>0</v>
      </c>
      <c r="K29" s="6">
        <v>0</v>
      </c>
      <c r="L29" s="6">
        <v>1.873073862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8.5322000000000002E-4</v>
      </c>
      <c r="S29" s="6">
        <v>4.2660999899999998</v>
      </c>
      <c r="T29" s="6">
        <v>0</v>
      </c>
      <c r="U29" s="6">
        <v>0</v>
      </c>
      <c r="V29" s="6">
        <v>1.70644E-2</v>
      </c>
      <c r="W29" s="6">
        <v>0</v>
      </c>
      <c r="X29" s="6">
        <v>0</v>
      </c>
      <c r="Y29" s="6">
        <v>0</v>
      </c>
      <c r="Z29" s="6">
        <v>0</v>
      </c>
      <c r="AA29" s="6">
        <v>0</v>
      </c>
      <c r="AB29" s="6">
        <v>0</v>
      </c>
      <c r="AC29" s="6">
        <v>0.12740750000000001</v>
      </c>
      <c r="AD29" s="6">
        <v>0</v>
      </c>
      <c r="AE29" s="6">
        <v>0</v>
      </c>
      <c r="AF29" s="6">
        <v>0.69202657599999995</v>
      </c>
      <c r="AG29" s="6">
        <v>0</v>
      </c>
      <c r="AH29" s="6">
        <v>0</v>
      </c>
      <c r="AI29" s="6">
        <v>0</v>
      </c>
      <c r="AJ29" s="6">
        <v>0</v>
      </c>
      <c r="AK29" s="6">
        <v>0</v>
      </c>
      <c r="AL29" s="6">
        <v>0</v>
      </c>
      <c r="AM29" s="6">
        <v>0</v>
      </c>
      <c r="AN29" s="6">
        <v>0</v>
      </c>
      <c r="AO29" s="6">
        <v>0</v>
      </c>
      <c r="AP29" s="6">
        <v>0</v>
      </c>
      <c r="AQ29" s="6">
        <v>0</v>
      </c>
      <c r="AR29" s="6">
        <v>0</v>
      </c>
      <c r="AS29" s="6">
        <v>0</v>
      </c>
      <c r="AT29" s="6">
        <v>0</v>
      </c>
      <c r="AU29" s="6">
        <v>0</v>
      </c>
      <c r="AV29" s="6">
        <v>4.0401765999999999E-2</v>
      </c>
      <c r="AW29" s="6">
        <v>0.21574336599999999</v>
      </c>
      <c r="AX29" s="6">
        <v>0</v>
      </c>
      <c r="AY29" s="6">
        <v>0</v>
      </c>
      <c r="AZ29" s="6">
        <v>1.8677980169999999</v>
      </c>
      <c r="BA29" s="6">
        <v>0</v>
      </c>
      <c r="BB29" s="6">
        <v>0</v>
      </c>
      <c r="BC29" s="6">
        <v>0</v>
      </c>
      <c r="BD29" s="6">
        <v>0</v>
      </c>
      <c r="BE29" s="6">
        <v>0</v>
      </c>
      <c r="BF29" s="6">
        <v>2.3782733E-2</v>
      </c>
      <c r="BG29" s="6">
        <v>0</v>
      </c>
      <c r="BH29" s="6">
        <v>0</v>
      </c>
      <c r="BI29" s="6">
        <v>0</v>
      </c>
      <c r="BJ29" s="6">
        <v>4.0770399999999997E-3</v>
      </c>
      <c r="BK29" s="6">
        <v>16.584693060999999</v>
      </c>
    </row>
    <row r="30" spans="1:63" ht="17.649999999999999" customHeight="1" x14ac:dyDescent="0.2">
      <c r="A30" s="5"/>
      <c r="B30" s="4" t="s">
        <v>43</v>
      </c>
      <c r="C30" s="6">
        <v>0</v>
      </c>
      <c r="D30" s="6">
        <v>0</v>
      </c>
      <c r="E30" s="6">
        <v>0</v>
      </c>
      <c r="F30" s="6">
        <v>0</v>
      </c>
      <c r="G30" s="6">
        <v>0</v>
      </c>
      <c r="H30" s="6">
        <v>9.1491655000000005E-2</v>
      </c>
      <c r="I30" s="6">
        <v>140.62045212999999</v>
      </c>
      <c r="J30" s="6">
        <v>0</v>
      </c>
      <c r="K30" s="6">
        <v>0</v>
      </c>
      <c r="L30" s="6">
        <v>8.5821394069999997</v>
      </c>
      <c r="M30" s="6">
        <v>0</v>
      </c>
      <c r="N30" s="6">
        <v>0</v>
      </c>
      <c r="O30" s="6">
        <v>0</v>
      </c>
      <c r="P30" s="6">
        <v>0</v>
      </c>
      <c r="Q30" s="6">
        <v>0</v>
      </c>
      <c r="R30" s="6">
        <v>0</v>
      </c>
      <c r="S30" s="6">
        <v>6.0590500020000002</v>
      </c>
      <c r="T30" s="6">
        <v>0</v>
      </c>
      <c r="U30" s="6">
        <v>0</v>
      </c>
      <c r="V30" s="6">
        <v>0</v>
      </c>
      <c r="W30" s="6">
        <v>0</v>
      </c>
      <c r="X30" s="6">
        <v>0</v>
      </c>
      <c r="Y30" s="6">
        <v>0</v>
      </c>
      <c r="Z30" s="6">
        <v>0</v>
      </c>
      <c r="AA30" s="6">
        <v>0</v>
      </c>
      <c r="AB30" s="6">
        <v>0</v>
      </c>
      <c r="AC30" s="6">
        <v>0</v>
      </c>
      <c r="AD30" s="6">
        <v>0</v>
      </c>
      <c r="AE30" s="6">
        <v>0</v>
      </c>
      <c r="AF30" s="6">
        <v>0</v>
      </c>
      <c r="AG30" s="6">
        <v>0</v>
      </c>
      <c r="AH30" s="6">
        <v>0</v>
      </c>
      <c r="AI30" s="6">
        <v>0</v>
      </c>
      <c r="AJ30" s="6">
        <v>0</v>
      </c>
      <c r="AK30" s="6">
        <v>0</v>
      </c>
      <c r="AL30" s="6">
        <v>0</v>
      </c>
      <c r="AM30" s="6">
        <v>0</v>
      </c>
      <c r="AN30" s="6">
        <v>0</v>
      </c>
      <c r="AO30" s="6">
        <v>0</v>
      </c>
      <c r="AP30" s="6">
        <v>0</v>
      </c>
      <c r="AQ30" s="6">
        <v>0</v>
      </c>
      <c r="AR30" s="6">
        <v>0</v>
      </c>
      <c r="AS30" s="6">
        <v>0</v>
      </c>
      <c r="AT30" s="6">
        <v>0</v>
      </c>
      <c r="AU30" s="6">
        <v>0</v>
      </c>
      <c r="AV30" s="6">
        <v>0.17693087299999999</v>
      </c>
      <c r="AW30" s="6">
        <v>5.601633498</v>
      </c>
      <c r="AX30" s="6">
        <v>0</v>
      </c>
      <c r="AY30" s="6">
        <v>0</v>
      </c>
      <c r="AZ30" s="6">
        <v>2.6438700810000002</v>
      </c>
      <c r="BA30" s="6">
        <v>0</v>
      </c>
      <c r="BB30" s="6">
        <v>0</v>
      </c>
      <c r="BC30" s="6">
        <v>0</v>
      </c>
      <c r="BD30" s="6">
        <v>0</v>
      </c>
      <c r="BE30" s="6">
        <v>0</v>
      </c>
      <c r="BF30" s="6">
        <v>1.1102337E-2</v>
      </c>
      <c r="BG30" s="6">
        <v>0</v>
      </c>
      <c r="BH30" s="6">
        <v>0</v>
      </c>
      <c r="BI30" s="6">
        <v>0</v>
      </c>
      <c r="BJ30" s="6">
        <v>0</v>
      </c>
      <c r="BK30" s="6">
        <v>163.786669983</v>
      </c>
    </row>
    <row r="31" spans="1:63" ht="17.649999999999999" customHeight="1" x14ac:dyDescent="0.2">
      <c r="A31" s="5"/>
      <c r="B31" s="4" t="s">
        <v>44</v>
      </c>
      <c r="C31" s="6">
        <v>0</v>
      </c>
      <c r="D31" s="6">
        <v>32.6723</v>
      </c>
      <c r="E31" s="6">
        <v>0</v>
      </c>
      <c r="F31" s="6">
        <v>0</v>
      </c>
      <c r="G31" s="6">
        <v>0</v>
      </c>
      <c r="H31" s="6">
        <v>1.0455136E-2</v>
      </c>
      <c r="I31" s="6">
        <v>334.21809852899997</v>
      </c>
      <c r="J31" s="6">
        <v>0</v>
      </c>
      <c r="K31" s="6">
        <v>0</v>
      </c>
      <c r="L31" s="6">
        <v>0.15029258000000001</v>
      </c>
      <c r="M31" s="6">
        <v>0</v>
      </c>
      <c r="N31" s="6">
        <v>0</v>
      </c>
      <c r="O31" s="6">
        <v>0</v>
      </c>
      <c r="P31" s="6">
        <v>0</v>
      </c>
      <c r="Q31" s="6">
        <v>0</v>
      </c>
      <c r="R31" s="6">
        <v>1.3068919999999999E-2</v>
      </c>
      <c r="S31" s="6">
        <v>127.09820875200001</v>
      </c>
      <c r="T31" s="6">
        <v>0</v>
      </c>
      <c r="U31" s="6">
        <v>0</v>
      </c>
      <c r="V31" s="6">
        <v>1.3068919999999999</v>
      </c>
      <c r="W31" s="6">
        <v>0</v>
      </c>
      <c r="X31" s="6">
        <v>0</v>
      </c>
      <c r="Y31" s="6">
        <v>0</v>
      </c>
      <c r="Z31" s="6">
        <v>0</v>
      </c>
      <c r="AA31" s="6">
        <v>0</v>
      </c>
      <c r="AB31" s="6">
        <v>0</v>
      </c>
      <c r="AC31" s="6">
        <v>0</v>
      </c>
      <c r="AD31" s="6">
        <v>0</v>
      </c>
      <c r="AE31" s="6">
        <v>0</v>
      </c>
      <c r="AF31" s="6">
        <v>0.25704335299999997</v>
      </c>
      <c r="AG31" s="6">
        <v>0</v>
      </c>
      <c r="AH31" s="6">
        <v>0</v>
      </c>
      <c r="AI31" s="6">
        <v>0</v>
      </c>
      <c r="AJ31" s="6">
        <v>0</v>
      </c>
      <c r="AK31" s="6">
        <v>0</v>
      </c>
      <c r="AL31" s="6">
        <v>0</v>
      </c>
      <c r="AM31" s="6">
        <v>0</v>
      </c>
      <c r="AN31" s="6">
        <v>0</v>
      </c>
      <c r="AO31" s="6">
        <v>0</v>
      </c>
      <c r="AP31" s="6">
        <v>0</v>
      </c>
      <c r="AQ31" s="6">
        <v>0</v>
      </c>
      <c r="AR31" s="6">
        <v>0</v>
      </c>
      <c r="AS31" s="6">
        <v>0</v>
      </c>
      <c r="AT31" s="6">
        <v>0</v>
      </c>
      <c r="AU31" s="6">
        <v>0</v>
      </c>
      <c r="AV31" s="6">
        <v>0.40344873999999997</v>
      </c>
      <c r="AW31" s="6">
        <v>3.905347516</v>
      </c>
      <c r="AX31" s="6">
        <v>0</v>
      </c>
      <c r="AY31" s="6">
        <v>0</v>
      </c>
      <c r="AZ31" s="6">
        <v>14.475804635999999</v>
      </c>
      <c r="BA31" s="6">
        <v>0</v>
      </c>
      <c r="BB31" s="6">
        <v>0</v>
      </c>
      <c r="BC31" s="6">
        <v>0</v>
      </c>
      <c r="BD31" s="6">
        <v>0</v>
      </c>
      <c r="BE31" s="6">
        <v>0</v>
      </c>
      <c r="BF31" s="6">
        <v>8.1082535999999997E-2</v>
      </c>
      <c r="BG31" s="6">
        <v>1.301485333</v>
      </c>
      <c r="BH31" s="6">
        <v>0</v>
      </c>
      <c r="BI31" s="6">
        <v>0</v>
      </c>
      <c r="BJ31" s="6">
        <v>0.109534307</v>
      </c>
      <c r="BK31" s="6">
        <v>516.00306233799995</v>
      </c>
    </row>
    <row r="32" spans="1:63" ht="17.649999999999999" customHeight="1" x14ac:dyDescent="0.2">
      <c r="A32" s="5"/>
      <c r="B32" s="4" t="s">
        <v>45</v>
      </c>
      <c r="C32" s="6">
        <v>0</v>
      </c>
      <c r="D32" s="6">
        <v>0</v>
      </c>
      <c r="E32" s="6">
        <v>0</v>
      </c>
      <c r="F32" s="6">
        <v>0</v>
      </c>
      <c r="G32" s="6">
        <v>0</v>
      </c>
      <c r="H32" s="6">
        <v>0.2744376</v>
      </c>
      <c r="I32" s="6">
        <v>1.3033218</v>
      </c>
      <c r="J32" s="6">
        <v>0</v>
      </c>
      <c r="K32" s="6">
        <v>0</v>
      </c>
      <c r="L32" s="6">
        <v>1.7037066750000001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6">
        <v>2.7612750000000001E-3</v>
      </c>
      <c r="S32" s="6">
        <v>0.55225500000000005</v>
      </c>
      <c r="T32" s="6">
        <v>0</v>
      </c>
      <c r="U32" s="6">
        <v>0</v>
      </c>
      <c r="V32" s="6">
        <v>0</v>
      </c>
      <c r="W32" s="6">
        <v>0</v>
      </c>
      <c r="X32" s="6">
        <v>0</v>
      </c>
      <c r="Y32" s="6">
        <v>0</v>
      </c>
      <c r="Z32" s="6">
        <v>0</v>
      </c>
      <c r="AA32" s="6">
        <v>0</v>
      </c>
      <c r="AB32" s="6">
        <v>10.355618256</v>
      </c>
      <c r="AC32" s="6">
        <v>27.062710939999999</v>
      </c>
      <c r="AD32" s="6">
        <v>0</v>
      </c>
      <c r="AE32" s="6">
        <v>0</v>
      </c>
      <c r="AF32" s="6">
        <v>134.55709878799999</v>
      </c>
      <c r="AG32" s="6">
        <v>0</v>
      </c>
      <c r="AH32" s="6">
        <v>0</v>
      </c>
      <c r="AI32" s="6">
        <v>0</v>
      </c>
      <c r="AJ32" s="6">
        <v>0</v>
      </c>
      <c r="AK32" s="6">
        <v>0</v>
      </c>
      <c r="AL32" s="6">
        <v>1.806335859</v>
      </c>
      <c r="AM32" s="6">
        <v>3.8549991659999998</v>
      </c>
      <c r="AN32" s="6">
        <v>0</v>
      </c>
      <c r="AO32" s="6">
        <v>0</v>
      </c>
      <c r="AP32" s="6">
        <v>5.829199311</v>
      </c>
      <c r="AQ32" s="6">
        <v>0</v>
      </c>
      <c r="AR32" s="6">
        <v>0</v>
      </c>
      <c r="AS32" s="6">
        <v>0</v>
      </c>
      <c r="AT32" s="6">
        <v>0</v>
      </c>
      <c r="AU32" s="6">
        <v>0</v>
      </c>
      <c r="AV32" s="6">
        <v>0.74393104399999999</v>
      </c>
      <c r="AW32" s="6">
        <v>1.530985383</v>
      </c>
      <c r="AX32" s="6">
        <v>0</v>
      </c>
      <c r="AY32" s="6">
        <v>0</v>
      </c>
      <c r="AZ32" s="6">
        <v>7.7211364250000001</v>
      </c>
      <c r="BA32" s="6">
        <v>0</v>
      </c>
      <c r="BB32" s="6">
        <v>0</v>
      </c>
      <c r="BC32" s="6">
        <v>0</v>
      </c>
      <c r="BD32" s="6">
        <v>0</v>
      </c>
      <c r="BE32" s="6">
        <v>0</v>
      </c>
      <c r="BF32" s="6">
        <v>0.25680902900000002</v>
      </c>
      <c r="BG32" s="6">
        <v>0</v>
      </c>
      <c r="BH32" s="6">
        <v>0</v>
      </c>
      <c r="BI32" s="6">
        <v>0</v>
      </c>
      <c r="BJ32" s="6">
        <v>1.5640282320000001</v>
      </c>
      <c r="BK32" s="6">
        <v>199.119334783</v>
      </c>
    </row>
    <row r="33" spans="1:63" ht="17.649999999999999" customHeight="1" x14ac:dyDescent="0.2">
      <c r="A33" s="5"/>
      <c r="B33" s="4" t="s">
        <v>46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  <c r="H33" s="6">
        <v>1.0102487E-2</v>
      </c>
      <c r="I33" s="6">
        <v>57.485177982000003</v>
      </c>
      <c r="J33" s="6">
        <v>0</v>
      </c>
      <c r="K33" s="6">
        <v>0</v>
      </c>
      <c r="L33" s="6">
        <v>0.632336958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6">
        <v>0</v>
      </c>
      <c r="S33" s="6">
        <v>0</v>
      </c>
      <c r="T33" s="6">
        <v>0</v>
      </c>
      <c r="U33" s="6">
        <v>0</v>
      </c>
      <c r="V33" s="6">
        <v>35.129830988999998</v>
      </c>
      <c r="W33" s="6">
        <v>0</v>
      </c>
      <c r="X33" s="6">
        <v>0</v>
      </c>
      <c r="Y33" s="6">
        <v>0</v>
      </c>
      <c r="Z33" s="6">
        <v>0</v>
      </c>
      <c r="AA33" s="6">
        <v>0</v>
      </c>
      <c r="AB33" s="6">
        <v>5.6933883999999997E-2</v>
      </c>
      <c r="AC33" s="6">
        <v>5.5765464979999999</v>
      </c>
      <c r="AD33" s="6">
        <v>0</v>
      </c>
      <c r="AE33" s="6">
        <v>0</v>
      </c>
      <c r="AF33" s="6">
        <v>2.1243986999999999E-2</v>
      </c>
      <c r="AG33" s="6">
        <v>0</v>
      </c>
      <c r="AH33" s="6">
        <v>0</v>
      </c>
      <c r="AI33" s="6">
        <v>0</v>
      </c>
      <c r="AJ33" s="6">
        <v>0</v>
      </c>
      <c r="AK33" s="6">
        <v>0</v>
      </c>
      <c r="AL33" s="6">
        <v>2.1243986999999999E-2</v>
      </c>
      <c r="AM33" s="6">
        <v>0</v>
      </c>
      <c r="AN33" s="6">
        <v>0</v>
      </c>
      <c r="AO33" s="6">
        <v>0</v>
      </c>
      <c r="AP33" s="6">
        <v>0</v>
      </c>
      <c r="AQ33" s="6">
        <v>0</v>
      </c>
      <c r="AR33" s="6">
        <v>0</v>
      </c>
      <c r="AS33" s="6">
        <v>0</v>
      </c>
      <c r="AT33" s="6">
        <v>0</v>
      </c>
      <c r="AU33" s="6">
        <v>0</v>
      </c>
      <c r="AV33" s="6">
        <v>0.41807103000000001</v>
      </c>
      <c r="AW33" s="6">
        <v>3.187016506</v>
      </c>
      <c r="AX33" s="6">
        <v>0</v>
      </c>
      <c r="AY33" s="6">
        <v>0</v>
      </c>
      <c r="AZ33" s="6">
        <v>2.1923581799999998</v>
      </c>
      <c r="BA33" s="6">
        <v>0</v>
      </c>
      <c r="BB33" s="6">
        <v>0</v>
      </c>
      <c r="BC33" s="6">
        <v>0</v>
      </c>
      <c r="BD33" s="6">
        <v>0</v>
      </c>
      <c r="BE33" s="6">
        <v>0</v>
      </c>
      <c r="BF33" s="6">
        <v>3.2939864999999999E-2</v>
      </c>
      <c r="BG33" s="6">
        <v>0</v>
      </c>
      <c r="BH33" s="6">
        <v>0</v>
      </c>
      <c r="BI33" s="6">
        <v>0</v>
      </c>
      <c r="BJ33" s="6">
        <v>0</v>
      </c>
      <c r="BK33" s="6">
        <v>104.763802353</v>
      </c>
    </row>
    <row r="34" spans="1:63" ht="17.649999999999999" customHeight="1" x14ac:dyDescent="0.2">
      <c r="A34" s="5"/>
      <c r="B34" s="4" t="s">
        <v>47</v>
      </c>
      <c r="C34" s="6">
        <v>0</v>
      </c>
      <c r="D34" s="6">
        <v>0</v>
      </c>
      <c r="E34" s="6">
        <v>0</v>
      </c>
      <c r="F34" s="6">
        <v>0</v>
      </c>
      <c r="G34" s="6">
        <v>0</v>
      </c>
      <c r="H34" s="6">
        <v>8.8304089999999991E-3</v>
      </c>
      <c r="I34" s="6">
        <v>42.890557999999999</v>
      </c>
      <c r="J34" s="6">
        <v>0</v>
      </c>
      <c r="K34" s="6">
        <v>0</v>
      </c>
      <c r="L34" s="6">
        <v>5.7055454919999997</v>
      </c>
      <c r="M34" s="6">
        <v>0</v>
      </c>
      <c r="N34" s="6">
        <v>0</v>
      </c>
      <c r="O34" s="6">
        <v>0</v>
      </c>
      <c r="P34" s="6">
        <v>0</v>
      </c>
      <c r="Q34" s="6">
        <v>0</v>
      </c>
      <c r="R34" s="6">
        <v>3.1537175000000001E-2</v>
      </c>
      <c r="S34" s="6">
        <v>18.922305000000001</v>
      </c>
      <c r="T34" s="6">
        <v>6.3074350000000001E-2</v>
      </c>
      <c r="U34" s="6">
        <v>0</v>
      </c>
      <c r="V34" s="6">
        <v>0.338078516</v>
      </c>
      <c r="W34" s="6">
        <v>0</v>
      </c>
      <c r="X34" s="6">
        <v>0</v>
      </c>
      <c r="Y34" s="6">
        <v>0</v>
      </c>
      <c r="Z34" s="6">
        <v>0</v>
      </c>
      <c r="AA34" s="6">
        <v>0</v>
      </c>
      <c r="AB34" s="6">
        <v>3.1372259999999999E-3</v>
      </c>
      <c r="AC34" s="6">
        <v>6.274451665</v>
      </c>
      <c r="AD34" s="6">
        <v>0</v>
      </c>
      <c r="AE34" s="6">
        <v>0</v>
      </c>
      <c r="AF34" s="6">
        <v>3.6782090549999999</v>
      </c>
      <c r="AG34" s="6">
        <v>0</v>
      </c>
      <c r="AH34" s="6">
        <v>0</v>
      </c>
      <c r="AI34" s="6">
        <v>0</v>
      </c>
      <c r="AJ34" s="6">
        <v>0</v>
      </c>
      <c r="AK34" s="6">
        <v>0</v>
      </c>
      <c r="AL34" s="6">
        <v>0</v>
      </c>
      <c r="AM34" s="6">
        <v>0</v>
      </c>
      <c r="AN34" s="6">
        <v>0</v>
      </c>
      <c r="AO34" s="6">
        <v>0</v>
      </c>
      <c r="AP34" s="6">
        <v>0</v>
      </c>
      <c r="AQ34" s="6">
        <v>0</v>
      </c>
      <c r="AR34" s="6">
        <v>0</v>
      </c>
      <c r="AS34" s="6">
        <v>0</v>
      </c>
      <c r="AT34" s="6">
        <v>0</v>
      </c>
      <c r="AU34" s="6">
        <v>0</v>
      </c>
      <c r="AV34" s="6">
        <v>0.48133075600000003</v>
      </c>
      <c r="AW34" s="6">
        <v>13.741036597000001</v>
      </c>
      <c r="AX34" s="6">
        <v>0</v>
      </c>
      <c r="AY34" s="6">
        <v>0</v>
      </c>
      <c r="AZ34" s="6">
        <v>5.4377209090000003</v>
      </c>
      <c r="BA34" s="6">
        <v>0</v>
      </c>
      <c r="BB34" s="6">
        <v>0</v>
      </c>
      <c r="BC34" s="6">
        <v>0</v>
      </c>
      <c r="BD34" s="6">
        <v>0</v>
      </c>
      <c r="BE34" s="6">
        <v>0</v>
      </c>
      <c r="BF34" s="6">
        <v>7.7175728999999998E-2</v>
      </c>
      <c r="BG34" s="6">
        <v>7.5293419979999996</v>
      </c>
      <c r="BH34" s="6">
        <v>0</v>
      </c>
      <c r="BI34" s="6">
        <v>0</v>
      </c>
      <c r="BJ34" s="6">
        <v>1.2910261540000001</v>
      </c>
      <c r="BK34" s="6">
        <v>106.473359031</v>
      </c>
    </row>
    <row r="35" spans="1:63" ht="17.649999999999999" customHeight="1" x14ac:dyDescent="0.2">
      <c r="A35" s="5"/>
      <c r="B35" s="4" t="s">
        <v>48</v>
      </c>
      <c r="C35" s="6">
        <v>0</v>
      </c>
      <c r="D35" s="6">
        <v>0</v>
      </c>
      <c r="E35" s="6">
        <v>0</v>
      </c>
      <c r="F35" s="6">
        <v>0</v>
      </c>
      <c r="G35" s="6">
        <v>0</v>
      </c>
      <c r="H35" s="6">
        <v>1.5171235999999999E-2</v>
      </c>
      <c r="I35" s="6">
        <v>20.955057599</v>
      </c>
      <c r="J35" s="6">
        <v>0</v>
      </c>
      <c r="K35" s="6">
        <v>0</v>
      </c>
      <c r="L35" s="6">
        <v>0.49136056</v>
      </c>
      <c r="M35" s="6">
        <v>0</v>
      </c>
      <c r="N35" s="6">
        <v>0</v>
      </c>
      <c r="O35" s="6">
        <v>0</v>
      </c>
      <c r="P35" s="6">
        <v>0</v>
      </c>
      <c r="Q35" s="6">
        <v>0</v>
      </c>
      <c r="R35" s="6">
        <v>2.2150009999999999E-3</v>
      </c>
      <c r="S35" s="6">
        <v>5.1139000079999999</v>
      </c>
      <c r="T35" s="6">
        <v>0</v>
      </c>
      <c r="U35" s="6">
        <v>0</v>
      </c>
      <c r="V35" s="6">
        <v>1.53417E-2</v>
      </c>
      <c r="W35" s="6">
        <v>0</v>
      </c>
      <c r="X35" s="6">
        <v>0</v>
      </c>
      <c r="Y35" s="6">
        <v>0</v>
      </c>
      <c r="Z35" s="6">
        <v>0</v>
      </c>
      <c r="AA35" s="6">
        <v>0</v>
      </c>
      <c r="AB35" s="6">
        <v>2.5471199999999999E-3</v>
      </c>
      <c r="AC35" s="6">
        <v>0</v>
      </c>
      <c r="AD35" s="6">
        <v>0</v>
      </c>
      <c r="AE35" s="6">
        <v>0</v>
      </c>
      <c r="AF35" s="6">
        <v>0.27339088</v>
      </c>
      <c r="AG35" s="6">
        <v>0</v>
      </c>
      <c r="AH35" s="6">
        <v>0</v>
      </c>
      <c r="AI35" s="6">
        <v>0</v>
      </c>
      <c r="AJ35" s="6">
        <v>0</v>
      </c>
      <c r="AK35" s="6">
        <v>0</v>
      </c>
      <c r="AL35" s="6">
        <v>0</v>
      </c>
      <c r="AM35" s="6">
        <v>0</v>
      </c>
      <c r="AN35" s="6">
        <v>0</v>
      </c>
      <c r="AO35" s="6">
        <v>0</v>
      </c>
      <c r="AP35" s="6">
        <v>0</v>
      </c>
      <c r="AQ35" s="6">
        <v>0</v>
      </c>
      <c r="AR35" s="6">
        <v>0</v>
      </c>
      <c r="AS35" s="6">
        <v>0</v>
      </c>
      <c r="AT35" s="6">
        <v>0</v>
      </c>
      <c r="AU35" s="6">
        <v>0</v>
      </c>
      <c r="AV35" s="6">
        <v>4.6404618000000002E-2</v>
      </c>
      <c r="AW35" s="6">
        <v>0.22075040000000001</v>
      </c>
      <c r="AX35" s="6">
        <v>0</v>
      </c>
      <c r="AY35" s="6">
        <v>0</v>
      </c>
      <c r="AZ35" s="6">
        <v>2.3124258090000001</v>
      </c>
      <c r="BA35" s="6">
        <v>0</v>
      </c>
      <c r="BB35" s="6">
        <v>0</v>
      </c>
      <c r="BC35" s="6">
        <v>0</v>
      </c>
      <c r="BD35" s="6">
        <v>0</v>
      </c>
      <c r="BE35" s="6">
        <v>0</v>
      </c>
      <c r="BF35" s="6">
        <v>5.0602779999999997E-3</v>
      </c>
      <c r="BG35" s="6">
        <v>0</v>
      </c>
      <c r="BH35" s="6">
        <v>0</v>
      </c>
      <c r="BI35" s="6">
        <v>0</v>
      </c>
      <c r="BJ35" s="6">
        <v>0.11105443199999999</v>
      </c>
      <c r="BK35" s="6">
        <v>29.564679641000001</v>
      </c>
    </row>
    <row r="36" spans="1:63" ht="17.649999999999999" customHeight="1" x14ac:dyDescent="0.2">
      <c r="A36" s="5"/>
      <c r="B36" s="4" t="s">
        <v>49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6">
        <v>7.6747279000000002E-2</v>
      </c>
      <c r="I36" s="6">
        <v>78.048079979999997</v>
      </c>
      <c r="J36" s="6">
        <v>0</v>
      </c>
      <c r="K36" s="6">
        <v>0</v>
      </c>
      <c r="L36" s="6">
        <v>0.66340867999999997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6">
        <v>0</v>
      </c>
      <c r="S36" s="6">
        <v>0</v>
      </c>
      <c r="T36" s="6">
        <v>0</v>
      </c>
      <c r="U36" s="6">
        <v>0</v>
      </c>
      <c r="V36" s="6">
        <v>6.5040066999999993E-2</v>
      </c>
      <c r="W36" s="6">
        <v>0</v>
      </c>
      <c r="X36" s="6">
        <v>0</v>
      </c>
      <c r="Y36" s="6">
        <v>0</v>
      </c>
      <c r="Z36" s="6">
        <v>0</v>
      </c>
      <c r="AA36" s="6">
        <v>0</v>
      </c>
      <c r="AB36" s="6">
        <v>0</v>
      </c>
      <c r="AC36" s="6">
        <v>0</v>
      </c>
      <c r="AD36" s="6">
        <v>0</v>
      </c>
      <c r="AE36" s="6">
        <v>0</v>
      </c>
      <c r="AF36" s="6">
        <v>0</v>
      </c>
      <c r="AG36" s="6">
        <v>0</v>
      </c>
      <c r="AH36" s="6">
        <v>0</v>
      </c>
      <c r="AI36" s="6">
        <v>0</v>
      </c>
      <c r="AJ36" s="6">
        <v>0</v>
      </c>
      <c r="AK36" s="6">
        <v>0</v>
      </c>
      <c r="AL36" s="6">
        <v>0</v>
      </c>
      <c r="AM36" s="6">
        <v>0</v>
      </c>
      <c r="AN36" s="6">
        <v>0</v>
      </c>
      <c r="AO36" s="6">
        <v>0</v>
      </c>
      <c r="AP36" s="6">
        <v>0</v>
      </c>
      <c r="AQ36" s="6">
        <v>0</v>
      </c>
      <c r="AR36" s="6">
        <v>0</v>
      </c>
      <c r="AS36" s="6">
        <v>0</v>
      </c>
      <c r="AT36" s="6">
        <v>0</v>
      </c>
      <c r="AU36" s="6">
        <v>0</v>
      </c>
      <c r="AV36" s="6">
        <v>2.7107500999999999E-2</v>
      </c>
      <c r="AW36" s="6">
        <v>0.192816551</v>
      </c>
      <c r="AX36" s="6">
        <v>0</v>
      </c>
      <c r="AY36" s="6">
        <v>0</v>
      </c>
      <c r="AZ36" s="6">
        <v>2.487209531</v>
      </c>
      <c r="BA36" s="6">
        <v>0</v>
      </c>
      <c r="BB36" s="6">
        <v>0</v>
      </c>
      <c r="BC36" s="6">
        <v>0</v>
      </c>
      <c r="BD36" s="6">
        <v>0</v>
      </c>
      <c r="BE36" s="6">
        <v>0</v>
      </c>
      <c r="BF36" s="6">
        <v>1.2926808999999999E-2</v>
      </c>
      <c r="BG36" s="6">
        <v>0</v>
      </c>
      <c r="BH36" s="6">
        <v>0</v>
      </c>
      <c r="BI36" s="6">
        <v>0</v>
      </c>
      <c r="BJ36" s="6">
        <v>0</v>
      </c>
      <c r="BK36" s="6">
        <v>81.573336397999995</v>
      </c>
    </row>
    <row r="37" spans="1:63" ht="17.649999999999999" customHeight="1" x14ac:dyDescent="0.2">
      <c r="A37" s="5"/>
      <c r="B37" s="4" t="s">
        <v>50</v>
      </c>
      <c r="C37" s="6">
        <v>0</v>
      </c>
      <c r="D37" s="6">
        <v>32.543900000000001</v>
      </c>
      <c r="E37" s="6">
        <v>0</v>
      </c>
      <c r="F37" s="6">
        <v>0</v>
      </c>
      <c r="G37" s="6">
        <v>0</v>
      </c>
      <c r="H37" s="6">
        <v>3.2543900000000001E-2</v>
      </c>
      <c r="I37" s="6">
        <v>158.204832622</v>
      </c>
      <c r="J37" s="6">
        <v>0</v>
      </c>
      <c r="K37" s="6">
        <v>0</v>
      </c>
      <c r="L37" s="6">
        <v>0.85151114299999997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6">
        <v>1.1715804E-2</v>
      </c>
      <c r="S37" s="6">
        <v>0</v>
      </c>
      <c r="T37" s="6">
        <v>0</v>
      </c>
      <c r="U37" s="6">
        <v>0</v>
      </c>
      <c r="V37" s="6">
        <v>0.11064926</v>
      </c>
      <c r="W37" s="6">
        <v>0</v>
      </c>
      <c r="X37" s="6">
        <v>0</v>
      </c>
      <c r="Y37" s="6">
        <v>0</v>
      </c>
      <c r="Z37" s="6">
        <v>0</v>
      </c>
      <c r="AA37" s="6">
        <v>0</v>
      </c>
      <c r="AB37" s="6">
        <v>6.460398E-3</v>
      </c>
      <c r="AC37" s="6">
        <v>0</v>
      </c>
      <c r="AD37" s="6">
        <v>0</v>
      </c>
      <c r="AE37" s="6">
        <v>0</v>
      </c>
      <c r="AF37" s="6">
        <v>0.180891154</v>
      </c>
      <c r="AG37" s="6">
        <v>0</v>
      </c>
      <c r="AH37" s="6">
        <v>0</v>
      </c>
      <c r="AI37" s="6">
        <v>0</v>
      </c>
      <c r="AJ37" s="6">
        <v>0</v>
      </c>
      <c r="AK37" s="6">
        <v>0</v>
      </c>
      <c r="AL37" s="6">
        <v>0</v>
      </c>
      <c r="AM37" s="6">
        <v>0</v>
      </c>
      <c r="AN37" s="6">
        <v>0</v>
      </c>
      <c r="AO37" s="6">
        <v>0</v>
      </c>
      <c r="AP37" s="6">
        <v>0</v>
      </c>
      <c r="AQ37" s="6">
        <v>0</v>
      </c>
      <c r="AR37" s="6">
        <v>0</v>
      </c>
      <c r="AS37" s="6">
        <v>0</v>
      </c>
      <c r="AT37" s="6">
        <v>0</v>
      </c>
      <c r="AU37" s="6">
        <v>0</v>
      </c>
      <c r="AV37" s="6">
        <v>0.41772031199999998</v>
      </c>
      <c r="AW37" s="6">
        <v>0.47806947700000002</v>
      </c>
      <c r="AX37" s="6">
        <v>0</v>
      </c>
      <c r="AY37" s="6">
        <v>0</v>
      </c>
      <c r="AZ37" s="6">
        <v>4.0762322600000003</v>
      </c>
      <c r="BA37" s="6">
        <v>0</v>
      </c>
      <c r="BB37" s="6">
        <v>0</v>
      </c>
      <c r="BC37" s="6">
        <v>0</v>
      </c>
      <c r="BD37" s="6">
        <v>0</v>
      </c>
      <c r="BE37" s="6">
        <v>0</v>
      </c>
      <c r="BF37" s="6">
        <v>0</v>
      </c>
      <c r="BG37" s="6">
        <v>1.2920796670000001</v>
      </c>
      <c r="BH37" s="6">
        <v>0</v>
      </c>
      <c r="BI37" s="6">
        <v>0</v>
      </c>
      <c r="BJ37" s="6">
        <v>0.39300928800000001</v>
      </c>
      <c r="BK37" s="6">
        <v>198.599615285</v>
      </c>
    </row>
    <row r="38" spans="1:63" ht="17.649999999999999" customHeight="1" x14ac:dyDescent="0.2">
      <c r="A38" s="5"/>
      <c r="B38" s="4" t="s">
        <v>51</v>
      </c>
      <c r="C38" s="6">
        <v>0</v>
      </c>
      <c r="D38" s="6">
        <v>0</v>
      </c>
      <c r="E38" s="6">
        <v>0</v>
      </c>
      <c r="F38" s="6">
        <v>0</v>
      </c>
      <c r="G38" s="6">
        <v>0</v>
      </c>
      <c r="H38" s="6">
        <v>0.10385390899999999</v>
      </c>
      <c r="I38" s="6">
        <v>8.8704319999999992</v>
      </c>
      <c r="J38" s="6">
        <v>0</v>
      </c>
      <c r="K38" s="6">
        <v>0</v>
      </c>
      <c r="L38" s="6">
        <v>5.013349732</v>
      </c>
      <c r="M38" s="6">
        <v>0</v>
      </c>
      <c r="N38" s="6">
        <v>0</v>
      </c>
      <c r="O38" s="6">
        <v>0</v>
      </c>
      <c r="P38" s="6">
        <v>0</v>
      </c>
      <c r="Q38" s="6">
        <v>0</v>
      </c>
      <c r="R38" s="6">
        <v>0.101455566</v>
      </c>
      <c r="S38" s="6">
        <v>0</v>
      </c>
      <c r="T38" s="6">
        <v>0</v>
      </c>
      <c r="U38" s="6">
        <v>0</v>
      </c>
      <c r="V38" s="6">
        <v>1.14206812</v>
      </c>
      <c r="W38" s="6">
        <v>0</v>
      </c>
      <c r="X38" s="6">
        <v>0</v>
      </c>
      <c r="Y38" s="6">
        <v>0</v>
      </c>
      <c r="Z38" s="6">
        <v>0</v>
      </c>
      <c r="AA38" s="6">
        <v>0</v>
      </c>
      <c r="AB38" s="6">
        <v>0</v>
      </c>
      <c r="AC38" s="6">
        <v>0</v>
      </c>
      <c r="AD38" s="6">
        <v>0</v>
      </c>
      <c r="AE38" s="6">
        <v>0</v>
      </c>
      <c r="AF38" s="6">
        <v>2.3819883050000001</v>
      </c>
      <c r="AG38" s="6">
        <v>0</v>
      </c>
      <c r="AH38" s="6">
        <v>0</v>
      </c>
      <c r="AI38" s="6">
        <v>0</v>
      </c>
      <c r="AJ38" s="6">
        <v>0</v>
      </c>
      <c r="AK38" s="6">
        <v>0</v>
      </c>
      <c r="AL38" s="6">
        <v>4.4213240000000001E-2</v>
      </c>
      <c r="AM38" s="6">
        <v>0</v>
      </c>
      <c r="AN38" s="6">
        <v>0</v>
      </c>
      <c r="AO38" s="6">
        <v>0</v>
      </c>
      <c r="AP38" s="6">
        <v>0</v>
      </c>
      <c r="AQ38" s="6">
        <v>0</v>
      </c>
      <c r="AR38" s="6">
        <v>0</v>
      </c>
      <c r="AS38" s="6">
        <v>0</v>
      </c>
      <c r="AT38" s="6">
        <v>0</v>
      </c>
      <c r="AU38" s="6">
        <v>0</v>
      </c>
      <c r="AV38" s="6">
        <v>4.5715793810000003</v>
      </c>
      <c r="AW38" s="6">
        <v>19.898207349</v>
      </c>
      <c r="AX38" s="6">
        <v>0</v>
      </c>
      <c r="AY38" s="6">
        <v>0</v>
      </c>
      <c r="AZ38" s="6">
        <v>161.089199044</v>
      </c>
      <c r="BA38" s="6">
        <v>0</v>
      </c>
      <c r="BB38" s="6">
        <v>0</v>
      </c>
      <c r="BC38" s="6">
        <v>0</v>
      </c>
      <c r="BD38" s="6">
        <v>0</v>
      </c>
      <c r="BE38" s="6">
        <v>0</v>
      </c>
      <c r="BF38" s="6">
        <v>1.015036512</v>
      </c>
      <c r="BG38" s="6">
        <v>1.09427769</v>
      </c>
      <c r="BH38" s="6">
        <v>0</v>
      </c>
      <c r="BI38" s="6">
        <v>0</v>
      </c>
      <c r="BJ38" s="6">
        <v>8.7962240979999997</v>
      </c>
      <c r="BK38" s="6">
        <v>214.12188494599999</v>
      </c>
    </row>
    <row r="39" spans="1:63" ht="17.649999999999999" customHeight="1" x14ac:dyDescent="0.2">
      <c r="A39" s="5"/>
      <c r="B39" s="4" t="s">
        <v>52</v>
      </c>
      <c r="C39" s="6">
        <v>0</v>
      </c>
      <c r="D39" s="6">
        <v>0</v>
      </c>
      <c r="E39" s="6">
        <v>0</v>
      </c>
      <c r="F39" s="6">
        <v>0</v>
      </c>
      <c r="G39" s="6">
        <v>0</v>
      </c>
      <c r="H39" s="6">
        <v>3.000305E-3</v>
      </c>
      <c r="I39" s="6">
        <v>132.61348100000001</v>
      </c>
      <c r="J39" s="6">
        <v>0</v>
      </c>
      <c r="K39" s="6">
        <v>0</v>
      </c>
      <c r="L39" s="6">
        <v>0.15241549400000001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6">
        <v>6.0006100000000004E-4</v>
      </c>
      <c r="S39" s="6">
        <v>4.8004879999999996</v>
      </c>
      <c r="T39" s="6">
        <v>0</v>
      </c>
      <c r="U39" s="6">
        <v>0</v>
      </c>
      <c r="V39" s="6">
        <v>0</v>
      </c>
      <c r="W39" s="6">
        <v>0</v>
      </c>
      <c r="X39" s="6">
        <v>0</v>
      </c>
      <c r="Y39" s="6">
        <v>0</v>
      </c>
      <c r="Z39" s="6">
        <v>0</v>
      </c>
      <c r="AA39" s="6">
        <v>0</v>
      </c>
      <c r="AB39" s="6">
        <v>0</v>
      </c>
      <c r="AC39" s="6">
        <v>11.922653329999999</v>
      </c>
      <c r="AD39" s="6">
        <v>0</v>
      </c>
      <c r="AE39" s="6">
        <v>0</v>
      </c>
      <c r="AF39" s="6">
        <v>0</v>
      </c>
      <c r="AG39" s="6">
        <v>0</v>
      </c>
      <c r="AH39" s="6">
        <v>0</v>
      </c>
      <c r="AI39" s="6">
        <v>0</v>
      </c>
      <c r="AJ39" s="6">
        <v>0</v>
      </c>
      <c r="AK39" s="6">
        <v>0</v>
      </c>
      <c r="AL39" s="6">
        <v>0</v>
      </c>
      <c r="AM39" s="6">
        <v>0</v>
      </c>
      <c r="AN39" s="6">
        <v>0</v>
      </c>
      <c r="AO39" s="6">
        <v>0</v>
      </c>
      <c r="AP39" s="6">
        <v>0</v>
      </c>
      <c r="AQ39" s="6">
        <v>0</v>
      </c>
      <c r="AR39" s="6">
        <v>0</v>
      </c>
      <c r="AS39" s="6">
        <v>0</v>
      </c>
      <c r="AT39" s="6">
        <v>0</v>
      </c>
      <c r="AU39" s="6">
        <v>0</v>
      </c>
      <c r="AV39" s="6">
        <v>5.9613299999999999E-4</v>
      </c>
      <c r="AW39" s="6">
        <v>0</v>
      </c>
      <c r="AX39" s="6">
        <v>0</v>
      </c>
      <c r="AY39" s="6">
        <v>0</v>
      </c>
      <c r="AZ39" s="6">
        <v>2.706442306</v>
      </c>
      <c r="BA39" s="6">
        <v>0</v>
      </c>
      <c r="BB39" s="6">
        <v>0</v>
      </c>
      <c r="BC39" s="6">
        <v>0</v>
      </c>
      <c r="BD39" s="6">
        <v>0</v>
      </c>
      <c r="BE39" s="6">
        <v>0</v>
      </c>
      <c r="BF39" s="6">
        <v>0</v>
      </c>
      <c r="BG39" s="6">
        <v>45.306082654000001</v>
      </c>
      <c r="BH39" s="6">
        <v>0</v>
      </c>
      <c r="BI39" s="6">
        <v>0</v>
      </c>
      <c r="BJ39" s="6">
        <v>0</v>
      </c>
      <c r="BK39" s="6">
        <v>197.505759283</v>
      </c>
    </row>
    <row r="40" spans="1:63" ht="17.649999999999999" customHeight="1" x14ac:dyDescent="0.2">
      <c r="A40" s="5"/>
      <c r="B40" s="4" t="s">
        <v>53</v>
      </c>
      <c r="C40" s="6">
        <v>0</v>
      </c>
      <c r="D40" s="6">
        <v>0</v>
      </c>
      <c r="E40" s="6">
        <v>0</v>
      </c>
      <c r="F40" s="6">
        <v>0</v>
      </c>
      <c r="G40" s="6">
        <v>0</v>
      </c>
      <c r="H40" s="6">
        <v>4.6631007000000002E-2</v>
      </c>
      <c r="I40" s="6">
        <v>16.775252003999999</v>
      </c>
      <c r="J40" s="6">
        <v>0</v>
      </c>
      <c r="K40" s="6">
        <v>0</v>
      </c>
      <c r="L40" s="6">
        <v>0.56780318699999999</v>
      </c>
      <c r="M40" s="6">
        <v>0</v>
      </c>
      <c r="N40" s="6">
        <v>0</v>
      </c>
      <c r="O40" s="6">
        <v>0</v>
      </c>
      <c r="P40" s="6">
        <v>0</v>
      </c>
      <c r="Q40" s="6">
        <v>0</v>
      </c>
      <c r="R40" s="6">
        <v>0</v>
      </c>
      <c r="S40" s="6">
        <v>0</v>
      </c>
      <c r="T40" s="6">
        <v>0</v>
      </c>
      <c r="U40" s="6">
        <v>0</v>
      </c>
      <c r="V40" s="6">
        <v>3.4948442000000003E-2</v>
      </c>
      <c r="W40" s="6">
        <v>0</v>
      </c>
      <c r="X40" s="6">
        <v>0</v>
      </c>
      <c r="Y40" s="6">
        <v>0</v>
      </c>
      <c r="Z40" s="6">
        <v>0</v>
      </c>
      <c r="AA40" s="6">
        <v>0</v>
      </c>
      <c r="AB40" s="6">
        <v>1.032301339</v>
      </c>
      <c r="AC40" s="6">
        <v>87.483319041000001</v>
      </c>
      <c r="AD40" s="6">
        <v>0</v>
      </c>
      <c r="AE40" s="6">
        <v>0</v>
      </c>
      <c r="AF40" s="6">
        <v>225.94520046599999</v>
      </c>
      <c r="AG40" s="6">
        <v>0</v>
      </c>
      <c r="AH40" s="6">
        <v>0</v>
      </c>
      <c r="AI40" s="6">
        <v>0</v>
      </c>
      <c r="AJ40" s="6">
        <v>0</v>
      </c>
      <c r="AK40" s="6">
        <v>0</v>
      </c>
      <c r="AL40" s="6">
        <v>6.8477466000000001E-2</v>
      </c>
      <c r="AM40" s="6">
        <v>0</v>
      </c>
      <c r="AN40" s="6">
        <v>0</v>
      </c>
      <c r="AO40" s="6">
        <v>0</v>
      </c>
      <c r="AP40" s="6">
        <v>17.249603958000002</v>
      </c>
      <c r="AQ40" s="6">
        <v>0</v>
      </c>
      <c r="AR40" s="6">
        <v>0</v>
      </c>
      <c r="AS40" s="6">
        <v>0</v>
      </c>
      <c r="AT40" s="6">
        <v>0</v>
      </c>
      <c r="AU40" s="6">
        <v>0</v>
      </c>
      <c r="AV40" s="6">
        <v>0.84699079300000002</v>
      </c>
      <c r="AW40" s="6">
        <v>4.2683675809999997</v>
      </c>
      <c r="AX40" s="6">
        <v>0</v>
      </c>
      <c r="AY40" s="6">
        <v>0</v>
      </c>
      <c r="AZ40" s="6">
        <v>28.570521979999999</v>
      </c>
      <c r="BA40" s="6">
        <v>0</v>
      </c>
      <c r="BB40" s="6">
        <v>0</v>
      </c>
      <c r="BC40" s="6">
        <v>0</v>
      </c>
      <c r="BD40" s="6">
        <v>0</v>
      </c>
      <c r="BE40" s="6">
        <v>0</v>
      </c>
      <c r="BF40" s="6">
        <v>0.42546282600000002</v>
      </c>
      <c r="BG40" s="6">
        <v>0</v>
      </c>
      <c r="BH40" s="6">
        <v>0</v>
      </c>
      <c r="BI40" s="6">
        <v>0</v>
      </c>
      <c r="BJ40" s="6">
        <v>2.6782221979999998</v>
      </c>
      <c r="BK40" s="6">
        <v>385.99310228799999</v>
      </c>
    </row>
    <row r="41" spans="1:63" ht="17.649999999999999" customHeight="1" x14ac:dyDescent="0.2">
      <c r="A41" s="5"/>
      <c r="B41" s="4" t="s">
        <v>54</v>
      </c>
      <c r="C41" s="6">
        <v>0</v>
      </c>
      <c r="D41" s="6">
        <v>0</v>
      </c>
      <c r="E41" s="6">
        <v>0</v>
      </c>
      <c r="F41" s="6">
        <v>0</v>
      </c>
      <c r="G41" s="6">
        <v>0</v>
      </c>
      <c r="H41" s="6">
        <v>1.6099005E-2</v>
      </c>
      <c r="I41" s="6">
        <v>15.816518662</v>
      </c>
      <c r="J41" s="6">
        <v>0</v>
      </c>
      <c r="K41" s="6">
        <v>0</v>
      </c>
      <c r="L41" s="6">
        <v>0.463198047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6">
        <v>5.6487599999999996E-4</v>
      </c>
      <c r="S41" s="6">
        <v>11.297513329999999</v>
      </c>
      <c r="T41" s="6">
        <v>0</v>
      </c>
      <c r="U41" s="6">
        <v>0</v>
      </c>
      <c r="V41" s="6">
        <v>0</v>
      </c>
      <c r="W41" s="6">
        <v>0</v>
      </c>
      <c r="X41" s="6">
        <v>0</v>
      </c>
      <c r="Y41" s="6">
        <v>0</v>
      </c>
      <c r="Z41" s="6">
        <v>0</v>
      </c>
      <c r="AA41" s="6">
        <v>0</v>
      </c>
      <c r="AB41" s="6">
        <v>0</v>
      </c>
      <c r="AC41" s="6">
        <v>0</v>
      </c>
      <c r="AD41" s="6">
        <v>0</v>
      </c>
      <c r="AE41" s="6">
        <v>0</v>
      </c>
      <c r="AF41" s="6">
        <v>8.5136995080000002</v>
      </c>
      <c r="AG41" s="6">
        <v>0</v>
      </c>
      <c r="AH41" s="6">
        <v>0</v>
      </c>
      <c r="AI41" s="6">
        <v>0</v>
      </c>
      <c r="AJ41" s="6">
        <v>0</v>
      </c>
      <c r="AK41" s="6">
        <v>0</v>
      </c>
      <c r="AL41" s="6">
        <v>0</v>
      </c>
      <c r="AM41" s="6">
        <v>0</v>
      </c>
      <c r="AN41" s="6">
        <v>0</v>
      </c>
      <c r="AO41" s="6">
        <v>0</v>
      </c>
      <c r="AP41" s="6">
        <v>0</v>
      </c>
      <c r="AQ41" s="6">
        <v>0</v>
      </c>
      <c r="AR41" s="6">
        <v>0</v>
      </c>
      <c r="AS41" s="6">
        <v>0</v>
      </c>
      <c r="AT41" s="6">
        <v>0</v>
      </c>
      <c r="AU41" s="6">
        <v>0</v>
      </c>
      <c r="AV41" s="6">
        <v>9.9770796999999994E-2</v>
      </c>
      <c r="AW41" s="6">
        <v>0</v>
      </c>
      <c r="AX41" s="6">
        <v>0</v>
      </c>
      <c r="AY41" s="6">
        <v>0</v>
      </c>
      <c r="AZ41" s="6">
        <v>16.216398555000001</v>
      </c>
      <c r="BA41" s="6">
        <v>0</v>
      </c>
      <c r="BB41" s="6">
        <v>0</v>
      </c>
      <c r="BC41" s="6">
        <v>0</v>
      </c>
      <c r="BD41" s="6">
        <v>0</v>
      </c>
      <c r="BE41" s="6">
        <v>0</v>
      </c>
      <c r="BF41" s="6">
        <v>3.711879E-3</v>
      </c>
      <c r="BG41" s="6">
        <v>0</v>
      </c>
      <c r="BH41" s="6">
        <v>0</v>
      </c>
      <c r="BI41" s="6">
        <v>0</v>
      </c>
      <c r="BJ41" s="6">
        <v>0</v>
      </c>
      <c r="BK41" s="6">
        <v>52.427474658999998</v>
      </c>
    </row>
    <row r="42" spans="1:63" ht="17.649999999999999" customHeight="1" x14ac:dyDescent="0.2">
      <c r="A42" s="5"/>
      <c r="B42" s="4" t="s">
        <v>55</v>
      </c>
      <c r="C42" s="6">
        <v>0</v>
      </c>
      <c r="D42" s="6">
        <v>0</v>
      </c>
      <c r="E42" s="6">
        <v>0</v>
      </c>
      <c r="F42" s="6">
        <v>0</v>
      </c>
      <c r="G42" s="6">
        <v>0</v>
      </c>
      <c r="H42" s="6">
        <v>0</v>
      </c>
      <c r="I42" s="6">
        <v>0</v>
      </c>
      <c r="J42" s="6">
        <v>0</v>
      </c>
      <c r="K42" s="6">
        <v>0</v>
      </c>
      <c r="L42" s="6">
        <v>2.0420299999999998E-3</v>
      </c>
      <c r="M42" s="6">
        <v>0</v>
      </c>
      <c r="N42" s="6">
        <v>0</v>
      </c>
      <c r="O42" s="6">
        <v>0</v>
      </c>
      <c r="P42" s="6">
        <v>0</v>
      </c>
      <c r="Q42" s="6">
        <v>0</v>
      </c>
      <c r="R42" s="6">
        <v>0</v>
      </c>
      <c r="S42" s="6">
        <v>0</v>
      </c>
      <c r="T42" s="6">
        <v>0</v>
      </c>
      <c r="U42" s="6">
        <v>0</v>
      </c>
      <c r="V42" s="6">
        <v>0</v>
      </c>
      <c r="W42" s="6">
        <v>0</v>
      </c>
      <c r="X42" s="6">
        <v>0</v>
      </c>
      <c r="Y42" s="6">
        <v>0</v>
      </c>
      <c r="Z42" s="6">
        <v>0</v>
      </c>
      <c r="AA42" s="6">
        <v>0</v>
      </c>
      <c r="AB42" s="6">
        <v>0</v>
      </c>
      <c r="AC42" s="6">
        <v>0</v>
      </c>
      <c r="AD42" s="6">
        <v>0</v>
      </c>
      <c r="AE42" s="6">
        <v>0</v>
      </c>
      <c r="AF42" s="6">
        <v>0</v>
      </c>
      <c r="AG42" s="6">
        <v>0</v>
      </c>
      <c r="AH42" s="6">
        <v>0</v>
      </c>
      <c r="AI42" s="6">
        <v>0</v>
      </c>
      <c r="AJ42" s="6">
        <v>0</v>
      </c>
      <c r="AK42" s="6">
        <v>0</v>
      </c>
      <c r="AL42" s="6">
        <v>0</v>
      </c>
      <c r="AM42" s="6">
        <v>6.7871966649999997</v>
      </c>
      <c r="AN42" s="6">
        <v>0</v>
      </c>
      <c r="AO42" s="6">
        <v>0</v>
      </c>
      <c r="AP42" s="6">
        <v>0</v>
      </c>
      <c r="AQ42" s="6">
        <v>0</v>
      </c>
      <c r="AR42" s="6">
        <v>0</v>
      </c>
      <c r="AS42" s="6">
        <v>0</v>
      </c>
      <c r="AT42" s="6">
        <v>0</v>
      </c>
      <c r="AU42" s="6">
        <v>0</v>
      </c>
      <c r="AV42" s="6">
        <v>3.8687021000000002E-2</v>
      </c>
      <c r="AW42" s="6">
        <v>0</v>
      </c>
      <c r="AX42" s="6">
        <v>0</v>
      </c>
      <c r="AY42" s="6">
        <v>0</v>
      </c>
      <c r="AZ42" s="6">
        <v>2.8574097959999998</v>
      </c>
      <c r="BA42" s="6">
        <v>0</v>
      </c>
      <c r="BB42" s="6">
        <v>0</v>
      </c>
      <c r="BC42" s="6">
        <v>0</v>
      </c>
      <c r="BD42" s="6">
        <v>0</v>
      </c>
      <c r="BE42" s="6">
        <v>0</v>
      </c>
      <c r="BF42" s="6">
        <v>0</v>
      </c>
      <c r="BG42" s="6">
        <v>0</v>
      </c>
      <c r="BH42" s="6">
        <v>0</v>
      </c>
      <c r="BI42" s="6">
        <v>0</v>
      </c>
      <c r="BJ42" s="6">
        <v>8.1446360000000002E-3</v>
      </c>
      <c r="BK42" s="6">
        <v>9.6934801480000008</v>
      </c>
    </row>
    <row r="43" spans="1:63" ht="17.649999999999999" customHeight="1" x14ac:dyDescent="0.2">
      <c r="A43" s="5"/>
      <c r="B43" s="4" t="s">
        <v>56</v>
      </c>
      <c r="C43" s="6">
        <v>0</v>
      </c>
      <c r="D43" s="6">
        <v>0</v>
      </c>
      <c r="E43" s="6">
        <v>0</v>
      </c>
      <c r="F43" s="6">
        <v>0</v>
      </c>
      <c r="G43" s="6">
        <v>0</v>
      </c>
      <c r="H43" s="6">
        <v>0.106004339</v>
      </c>
      <c r="I43" s="6">
        <v>98.889349999999993</v>
      </c>
      <c r="J43" s="6">
        <v>0</v>
      </c>
      <c r="K43" s="6">
        <v>0</v>
      </c>
      <c r="L43" s="6">
        <v>2.2002880380000001</v>
      </c>
      <c r="M43" s="6">
        <v>0</v>
      </c>
      <c r="N43" s="6">
        <v>0</v>
      </c>
      <c r="O43" s="6">
        <v>0</v>
      </c>
      <c r="P43" s="6">
        <v>0</v>
      </c>
      <c r="Q43" s="6">
        <v>0</v>
      </c>
      <c r="R43" s="6">
        <v>3.328333E-2</v>
      </c>
      <c r="S43" s="6">
        <v>45.408374999999999</v>
      </c>
      <c r="T43" s="6">
        <v>0</v>
      </c>
      <c r="U43" s="6">
        <v>0</v>
      </c>
      <c r="V43" s="6">
        <v>9.9908519999999997E-3</v>
      </c>
      <c r="W43" s="6">
        <v>0</v>
      </c>
      <c r="X43" s="6">
        <v>0</v>
      </c>
      <c r="Y43" s="6">
        <v>0</v>
      </c>
      <c r="Z43" s="6">
        <v>0</v>
      </c>
      <c r="AA43" s="6">
        <v>0</v>
      </c>
      <c r="AB43" s="6">
        <v>0</v>
      </c>
      <c r="AC43" s="6">
        <v>0</v>
      </c>
      <c r="AD43" s="6">
        <v>0</v>
      </c>
      <c r="AE43" s="6">
        <v>0</v>
      </c>
      <c r="AF43" s="6">
        <v>0</v>
      </c>
      <c r="AG43" s="6">
        <v>0</v>
      </c>
      <c r="AH43" s="6">
        <v>0</v>
      </c>
      <c r="AI43" s="6">
        <v>0</v>
      </c>
      <c r="AJ43" s="6">
        <v>0</v>
      </c>
      <c r="AK43" s="6">
        <v>0</v>
      </c>
      <c r="AL43" s="6">
        <v>0</v>
      </c>
      <c r="AM43" s="6">
        <v>0</v>
      </c>
      <c r="AN43" s="6">
        <v>0</v>
      </c>
      <c r="AO43" s="6">
        <v>0</v>
      </c>
      <c r="AP43" s="6">
        <v>0</v>
      </c>
      <c r="AQ43" s="6">
        <v>0</v>
      </c>
      <c r="AR43" s="6">
        <v>0</v>
      </c>
      <c r="AS43" s="6">
        <v>0</v>
      </c>
      <c r="AT43" s="6">
        <v>0</v>
      </c>
      <c r="AU43" s="6">
        <v>0</v>
      </c>
      <c r="AV43" s="6">
        <v>6.3848706000000005E-2</v>
      </c>
      <c r="AW43" s="6">
        <v>12.255320246</v>
      </c>
      <c r="AX43" s="6">
        <v>0</v>
      </c>
      <c r="AY43" s="6">
        <v>0</v>
      </c>
      <c r="AZ43" s="6">
        <v>9.4966123519999996</v>
      </c>
      <c r="BA43" s="6">
        <v>0</v>
      </c>
      <c r="BB43" s="6">
        <v>0</v>
      </c>
      <c r="BC43" s="6">
        <v>0</v>
      </c>
      <c r="BD43" s="6">
        <v>0</v>
      </c>
      <c r="BE43" s="6">
        <v>0</v>
      </c>
      <c r="BF43" s="6">
        <v>0</v>
      </c>
      <c r="BG43" s="6">
        <v>0</v>
      </c>
      <c r="BH43" s="6">
        <v>0</v>
      </c>
      <c r="BI43" s="6">
        <v>0</v>
      </c>
      <c r="BJ43" s="6">
        <v>0.30260049999999999</v>
      </c>
      <c r="BK43" s="6">
        <v>168.76567336299999</v>
      </c>
    </row>
    <row r="44" spans="1:63" ht="17.649999999999999" customHeight="1" x14ac:dyDescent="0.2">
      <c r="A44" s="5"/>
      <c r="B44" s="4" t="s">
        <v>57</v>
      </c>
      <c r="C44" s="6">
        <v>0</v>
      </c>
      <c r="D44" s="6">
        <v>0</v>
      </c>
      <c r="E44" s="6">
        <v>0</v>
      </c>
      <c r="F44" s="6">
        <v>0</v>
      </c>
      <c r="G44" s="6">
        <v>0</v>
      </c>
      <c r="H44" s="6">
        <v>3.7676189999999998E-3</v>
      </c>
      <c r="I44" s="6">
        <v>44.110556131999999</v>
      </c>
      <c r="J44" s="6">
        <v>0</v>
      </c>
      <c r="K44" s="6">
        <v>0</v>
      </c>
      <c r="L44" s="6">
        <v>3.1868716780000002</v>
      </c>
      <c r="M44" s="6">
        <v>0</v>
      </c>
      <c r="N44" s="6">
        <v>0</v>
      </c>
      <c r="O44" s="6">
        <v>0</v>
      </c>
      <c r="P44" s="6">
        <v>0</v>
      </c>
      <c r="Q44" s="6">
        <v>0</v>
      </c>
      <c r="R44" s="6">
        <v>3.4718100000000001E-3</v>
      </c>
      <c r="S44" s="6">
        <v>18.492638019000001</v>
      </c>
      <c r="T44" s="6">
        <v>0</v>
      </c>
      <c r="U44" s="6">
        <v>0</v>
      </c>
      <c r="V44" s="6">
        <v>0</v>
      </c>
      <c r="W44" s="6">
        <v>0</v>
      </c>
      <c r="X44" s="6">
        <v>0</v>
      </c>
      <c r="Y44" s="6">
        <v>0</v>
      </c>
      <c r="Z44" s="6">
        <v>0</v>
      </c>
      <c r="AA44" s="6">
        <v>0</v>
      </c>
      <c r="AB44" s="6">
        <v>0</v>
      </c>
      <c r="AC44" s="6">
        <v>0.1441016</v>
      </c>
      <c r="AD44" s="6">
        <v>0</v>
      </c>
      <c r="AE44" s="6">
        <v>0</v>
      </c>
      <c r="AF44" s="6">
        <v>0.38357036</v>
      </c>
      <c r="AG44" s="6">
        <v>0</v>
      </c>
      <c r="AH44" s="6">
        <v>0</v>
      </c>
      <c r="AI44" s="6">
        <v>0</v>
      </c>
      <c r="AJ44" s="6">
        <v>0</v>
      </c>
      <c r="AK44" s="6">
        <v>0</v>
      </c>
      <c r="AL44" s="6">
        <v>2.1615240000000001E-2</v>
      </c>
      <c r="AM44" s="6">
        <v>0</v>
      </c>
      <c r="AN44" s="6">
        <v>0</v>
      </c>
      <c r="AO44" s="6">
        <v>0</v>
      </c>
      <c r="AP44" s="6">
        <v>0</v>
      </c>
      <c r="AQ44" s="6">
        <v>0</v>
      </c>
      <c r="AR44" s="6">
        <v>0</v>
      </c>
      <c r="AS44" s="6">
        <v>0</v>
      </c>
      <c r="AT44" s="6">
        <v>0</v>
      </c>
      <c r="AU44" s="6">
        <v>0</v>
      </c>
      <c r="AV44" s="6">
        <v>0.29316389799999998</v>
      </c>
      <c r="AW44" s="6">
        <v>2.9252624819999999</v>
      </c>
      <c r="AX44" s="6">
        <v>0</v>
      </c>
      <c r="AY44" s="6">
        <v>0</v>
      </c>
      <c r="AZ44" s="6">
        <v>10.758388415000001</v>
      </c>
      <c r="BA44" s="6">
        <v>0</v>
      </c>
      <c r="BB44" s="6">
        <v>0</v>
      </c>
      <c r="BC44" s="6">
        <v>0</v>
      </c>
      <c r="BD44" s="6">
        <v>0</v>
      </c>
      <c r="BE44" s="6">
        <v>0</v>
      </c>
      <c r="BF44" s="6">
        <v>6.0890852000000002E-2</v>
      </c>
      <c r="BG44" s="6">
        <v>7.2050799999999998E-2</v>
      </c>
      <c r="BH44" s="6">
        <v>0</v>
      </c>
      <c r="BI44" s="6">
        <v>0</v>
      </c>
      <c r="BJ44" s="6">
        <v>0.23402820399999999</v>
      </c>
      <c r="BK44" s="6">
        <v>80.690377108999996</v>
      </c>
    </row>
    <row r="45" spans="1:63" ht="17.649999999999999" customHeight="1" x14ac:dyDescent="0.2">
      <c r="A45" s="5"/>
      <c r="B45" s="4" t="s">
        <v>58</v>
      </c>
      <c r="C45" s="6">
        <v>0</v>
      </c>
      <c r="D45" s="6">
        <v>0</v>
      </c>
      <c r="E45" s="6">
        <v>0</v>
      </c>
      <c r="F45" s="6">
        <v>0</v>
      </c>
      <c r="G45" s="6">
        <v>0</v>
      </c>
      <c r="H45" s="6">
        <v>7.3879907999999994E-2</v>
      </c>
      <c r="I45" s="6">
        <v>213.225943395</v>
      </c>
      <c r="J45" s="6">
        <v>0</v>
      </c>
      <c r="K45" s="6">
        <v>0</v>
      </c>
      <c r="L45" s="6">
        <v>23.524008132999999</v>
      </c>
      <c r="M45" s="6">
        <v>0</v>
      </c>
      <c r="N45" s="6">
        <v>0</v>
      </c>
      <c r="O45" s="6">
        <v>0</v>
      </c>
      <c r="P45" s="6">
        <v>0</v>
      </c>
      <c r="Q45" s="6">
        <v>0</v>
      </c>
      <c r="R45" s="6">
        <v>1.302407E-2</v>
      </c>
      <c r="S45" s="6">
        <v>145.224156042</v>
      </c>
      <c r="T45" s="6">
        <v>0</v>
      </c>
      <c r="U45" s="6">
        <v>0</v>
      </c>
      <c r="V45" s="6">
        <v>0.26509171300000001</v>
      </c>
      <c r="W45" s="6">
        <v>0</v>
      </c>
      <c r="X45" s="6">
        <v>0</v>
      </c>
      <c r="Y45" s="6">
        <v>0</v>
      </c>
      <c r="Z45" s="6">
        <v>0</v>
      </c>
      <c r="AA45" s="6">
        <v>0</v>
      </c>
      <c r="AB45" s="6">
        <v>6.8868820000000004E-3</v>
      </c>
      <c r="AC45" s="6">
        <v>0</v>
      </c>
      <c r="AD45" s="6">
        <v>0</v>
      </c>
      <c r="AE45" s="6">
        <v>0</v>
      </c>
      <c r="AF45" s="6">
        <v>8.9529466000000002E-2</v>
      </c>
      <c r="AG45" s="6">
        <v>0</v>
      </c>
      <c r="AH45" s="6">
        <v>0</v>
      </c>
      <c r="AI45" s="6">
        <v>0</v>
      </c>
      <c r="AJ45" s="6">
        <v>0</v>
      </c>
      <c r="AK45" s="6">
        <v>0</v>
      </c>
      <c r="AL45" s="6">
        <v>3.4434410000000002E-3</v>
      </c>
      <c r="AM45" s="6">
        <v>0</v>
      </c>
      <c r="AN45" s="6">
        <v>0</v>
      </c>
      <c r="AO45" s="6">
        <v>0</v>
      </c>
      <c r="AP45" s="6">
        <v>0</v>
      </c>
      <c r="AQ45" s="6">
        <v>0</v>
      </c>
      <c r="AR45" s="6">
        <v>0</v>
      </c>
      <c r="AS45" s="6">
        <v>0</v>
      </c>
      <c r="AT45" s="6">
        <v>0</v>
      </c>
      <c r="AU45" s="6">
        <v>0</v>
      </c>
      <c r="AV45" s="6">
        <v>9.3891158000000002E-2</v>
      </c>
      <c r="AW45" s="6">
        <v>0.86086024999999999</v>
      </c>
      <c r="AX45" s="6">
        <v>0</v>
      </c>
      <c r="AY45" s="6">
        <v>0</v>
      </c>
      <c r="AZ45" s="6">
        <v>0.29900546099999997</v>
      </c>
      <c r="BA45" s="6">
        <v>0</v>
      </c>
      <c r="BB45" s="6">
        <v>0</v>
      </c>
      <c r="BC45" s="6">
        <v>0</v>
      </c>
      <c r="BD45" s="6">
        <v>0</v>
      </c>
      <c r="BE45" s="6">
        <v>0</v>
      </c>
      <c r="BF45" s="6">
        <v>3.1450093999999998E-2</v>
      </c>
      <c r="BG45" s="6">
        <v>0</v>
      </c>
      <c r="BH45" s="6">
        <v>0</v>
      </c>
      <c r="BI45" s="6">
        <v>0</v>
      </c>
      <c r="BJ45" s="6">
        <v>1.147814E-3</v>
      </c>
      <c r="BK45" s="6">
        <v>383.71231782699999</v>
      </c>
    </row>
    <row r="46" spans="1:63" ht="17.649999999999999" customHeight="1" x14ac:dyDescent="0.2">
      <c r="A46" s="5"/>
      <c r="B46" s="4" t="s">
        <v>59</v>
      </c>
      <c r="C46" s="6">
        <v>0</v>
      </c>
      <c r="D46" s="6">
        <v>0</v>
      </c>
      <c r="E46" s="6">
        <v>0</v>
      </c>
      <c r="F46" s="6">
        <v>0</v>
      </c>
      <c r="G46" s="6">
        <v>0</v>
      </c>
      <c r="H46" s="6">
        <v>0.13289615299999999</v>
      </c>
      <c r="I46" s="6">
        <v>154.965825975</v>
      </c>
      <c r="J46" s="6">
        <v>0</v>
      </c>
      <c r="K46" s="6">
        <v>0</v>
      </c>
      <c r="L46" s="6">
        <v>8.7044479209999999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  <c r="S46" s="6">
        <v>42.688926653000003</v>
      </c>
      <c r="T46" s="6">
        <v>0</v>
      </c>
      <c r="U46" s="6">
        <v>0</v>
      </c>
      <c r="V46" s="6">
        <v>2.1996900890000002</v>
      </c>
      <c r="W46" s="6">
        <v>0</v>
      </c>
      <c r="X46" s="6">
        <v>0</v>
      </c>
      <c r="Y46" s="6">
        <v>0</v>
      </c>
      <c r="Z46" s="6">
        <v>0</v>
      </c>
      <c r="AA46" s="6">
        <v>0</v>
      </c>
      <c r="AB46" s="6">
        <v>0</v>
      </c>
      <c r="AC46" s="6">
        <v>0</v>
      </c>
      <c r="AD46" s="6">
        <v>0</v>
      </c>
      <c r="AE46" s="6">
        <v>0</v>
      </c>
      <c r="AF46" s="6">
        <v>0</v>
      </c>
      <c r="AG46" s="6">
        <v>0</v>
      </c>
      <c r="AH46" s="6">
        <v>0</v>
      </c>
      <c r="AI46" s="6">
        <v>0</v>
      </c>
      <c r="AJ46" s="6">
        <v>0</v>
      </c>
      <c r="AK46" s="6">
        <v>0</v>
      </c>
      <c r="AL46" s="6">
        <v>0</v>
      </c>
      <c r="AM46" s="6">
        <v>0</v>
      </c>
      <c r="AN46" s="6">
        <v>0</v>
      </c>
      <c r="AO46" s="6">
        <v>0</v>
      </c>
      <c r="AP46" s="6">
        <v>0</v>
      </c>
      <c r="AQ46" s="6">
        <v>0</v>
      </c>
      <c r="AR46" s="6">
        <v>0</v>
      </c>
      <c r="AS46" s="6">
        <v>0</v>
      </c>
      <c r="AT46" s="6">
        <v>0</v>
      </c>
      <c r="AU46" s="6">
        <v>0</v>
      </c>
      <c r="AV46" s="6">
        <v>8.1860758000000006E-2</v>
      </c>
      <c r="AW46" s="6">
        <v>4.8499201660000004</v>
      </c>
      <c r="AX46" s="6">
        <v>0</v>
      </c>
      <c r="AY46" s="6">
        <v>0</v>
      </c>
      <c r="AZ46" s="6">
        <v>17.173245526999999</v>
      </c>
      <c r="BA46" s="6">
        <v>0</v>
      </c>
      <c r="BB46" s="6">
        <v>0</v>
      </c>
      <c r="BC46" s="6">
        <v>0</v>
      </c>
      <c r="BD46" s="6">
        <v>0</v>
      </c>
      <c r="BE46" s="6">
        <v>0</v>
      </c>
      <c r="BF46" s="6">
        <v>0</v>
      </c>
      <c r="BG46" s="6">
        <v>0</v>
      </c>
      <c r="BH46" s="6">
        <v>0</v>
      </c>
      <c r="BI46" s="6">
        <v>0</v>
      </c>
      <c r="BJ46" s="6">
        <v>0.51216954000000003</v>
      </c>
      <c r="BK46" s="6">
        <v>231.30898278199999</v>
      </c>
    </row>
    <row r="47" spans="1:63" ht="17.649999999999999" customHeight="1" x14ac:dyDescent="0.2">
      <c r="A47" s="5"/>
      <c r="B47" s="4" t="s">
        <v>60</v>
      </c>
      <c r="C47" s="6">
        <v>0</v>
      </c>
      <c r="D47" s="6">
        <v>0</v>
      </c>
      <c r="E47" s="6">
        <v>0</v>
      </c>
      <c r="F47" s="6">
        <v>0</v>
      </c>
      <c r="G47" s="6">
        <v>0</v>
      </c>
      <c r="H47" s="6">
        <v>3.5348629999999999E-2</v>
      </c>
      <c r="I47" s="6">
        <v>0</v>
      </c>
      <c r="J47" s="6">
        <v>0</v>
      </c>
      <c r="K47" s="6">
        <v>0</v>
      </c>
      <c r="L47" s="6">
        <v>2.7479480629999999</v>
      </c>
      <c r="M47" s="6">
        <v>0</v>
      </c>
      <c r="N47" s="6">
        <v>0</v>
      </c>
      <c r="O47" s="6">
        <v>0</v>
      </c>
      <c r="P47" s="6">
        <v>0</v>
      </c>
      <c r="Q47" s="6">
        <v>0</v>
      </c>
      <c r="R47" s="6">
        <v>0</v>
      </c>
      <c r="S47" s="6">
        <v>0</v>
      </c>
      <c r="T47" s="6">
        <v>0</v>
      </c>
      <c r="U47" s="6">
        <v>0</v>
      </c>
      <c r="V47" s="6">
        <v>0</v>
      </c>
      <c r="W47" s="6">
        <v>0</v>
      </c>
      <c r="X47" s="6">
        <v>0</v>
      </c>
      <c r="Y47" s="6">
        <v>0</v>
      </c>
      <c r="Z47" s="6">
        <v>0</v>
      </c>
      <c r="AA47" s="6">
        <v>0</v>
      </c>
      <c r="AB47" s="6">
        <v>0</v>
      </c>
      <c r="AC47" s="6">
        <v>0</v>
      </c>
      <c r="AD47" s="6">
        <v>0</v>
      </c>
      <c r="AE47" s="6">
        <v>0</v>
      </c>
      <c r="AF47" s="6">
        <v>6.7752070000000001E-3</v>
      </c>
      <c r="AG47" s="6">
        <v>0</v>
      </c>
      <c r="AH47" s="6">
        <v>0</v>
      </c>
      <c r="AI47" s="6">
        <v>0</v>
      </c>
      <c r="AJ47" s="6">
        <v>0</v>
      </c>
      <c r="AK47" s="6">
        <v>0</v>
      </c>
      <c r="AL47" s="6">
        <v>0</v>
      </c>
      <c r="AM47" s="6">
        <v>0</v>
      </c>
      <c r="AN47" s="6">
        <v>0</v>
      </c>
      <c r="AO47" s="6">
        <v>0</v>
      </c>
      <c r="AP47" s="6">
        <v>0</v>
      </c>
      <c r="AQ47" s="6">
        <v>0</v>
      </c>
      <c r="AR47" s="6">
        <v>0</v>
      </c>
      <c r="AS47" s="6">
        <v>0</v>
      </c>
      <c r="AT47" s="6">
        <v>0</v>
      </c>
      <c r="AU47" s="6">
        <v>0</v>
      </c>
      <c r="AV47" s="6">
        <v>8.5824036000000006E-2</v>
      </c>
      <c r="AW47" s="6">
        <v>0</v>
      </c>
      <c r="AX47" s="6">
        <v>0</v>
      </c>
      <c r="AY47" s="6">
        <v>0</v>
      </c>
      <c r="AZ47" s="6">
        <v>0.81776744499999998</v>
      </c>
      <c r="BA47" s="6">
        <v>0</v>
      </c>
      <c r="BB47" s="6">
        <v>0</v>
      </c>
      <c r="BC47" s="6">
        <v>0</v>
      </c>
      <c r="BD47" s="6">
        <v>0</v>
      </c>
      <c r="BE47" s="6">
        <v>0</v>
      </c>
      <c r="BF47" s="6">
        <v>3.2520991999999999E-2</v>
      </c>
      <c r="BG47" s="6">
        <v>0</v>
      </c>
      <c r="BH47" s="6">
        <v>0</v>
      </c>
      <c r="BI47" s="6">
        <v>0</v>
      </c>
      <c r="BJ47" s="6">
        <v>0.16552486799999999</v>
      </c>
      <c r="BK47" s="6">
        <v>3.891709241</v>
      </c>
    </row>
    <row r="48" spans="1:63" ht="17.649999999999999" customHeight="1" x14ac:dyDescent="0.2">
      <c r="A48" s="5"/>
      <c r="B48" s="4" t="s">
        <v>61</v>
      </c>
      <c r="C48" s="6">
        <v>0</v>
      </c>
      <c r="D48" s="6">
        <v>0</v>
      </c>
      <c r="E48" s="6">
        <v>0</v>
      </c>
      <c r="F48" s="6">
        <v>0</v>
      </c>
      <c r="G48" s="6">
        <v>0</v>
      </c>
      <c r="H48" s="6">
        <v>4.2777963000000002E-2</v>
      </c>
      <c r="I48" s="6">
        <v>200.03279839300001</v>
      </c>
      <c r="J48" s="6">
        <v>0</v>
      </c>
      <c r="K48" s="6">
        <v>0</v>
      </c>
      <c r="L48" s="6">
        <v>1.195726783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6">
        <v>5.5875100000000002E-4</v>
      </c>
      <c r="S48" s="6">
        <v>61.462591685</v>
      </c>
      <c r="T48" s="6">
        <v>0</v>
      </c>
      <c r="U48" s="6">
        <v>0</v>
      </c>
      <c r="V48" s="6">
        <v>0</v>
      </c>
      <c r="W48" s="6">
        <v>0</v>
      </c>
      <c r="X48" s="6">
        <v>0</v>
      </c>
      <c r="Y48" s="6">
        <v>0</v>
      </c>
      <c r="Z48" s="6">
        <v>0</v>
      </c>
      <c r="AA48" s="6">
        <v>0</v>
      </c>
      <c r="AB48" s="6">
        <v>6.1196410000000003E-3</v>
      </c>
      <c r="AC48" s="6">
        <v>0.10570288999999999</v>
      </c>
      <c r="AD48" s="6">
        <v>0</v>
      </c>
      <c r="AE48" s="6">
        <v>0</v>
      </c>
      <c r="AF48" s="6">
        <v>0.38943169999999999</v>
      </c>
      <c r="AG48" s="6">
        <v>0</v>
      </c>
      <c r="AH48" s="6">
        <v>0</v>
      </c>
      <c r="AI48" s="6">
        <v>0</v>
      </c>
      <c r="AJ48" s="6">
        <v>0</v>
      </c>
      <c r="AK48" s="6">
        <v>0</v>
      </c>
      <c r="AL48" s="6">
        <v>0</v>
      </c>
      <c r="AM48" s="6">
        <v>0</v>
      </c>
      <c r="AN48" s="6">
        <v>0</v>
      </c>
      <c r="AO48" s="6">
        <v>0</v>
      </c>
      <c r="AP48" s="6">
        <v>0</v>
      </c>
      <c r="AQ48" s="6">
        <v>0</v>
      </c>
      <c r="AR48" s="6">
        <v>0</v>
      </c>
      <c r="AS48" s="6">
        <v>0</v>
      </c>
      <c r="AT48" s="6">
        <v>0</v>
      </c>
      <c r="AU48" s="6">
        <v>0</v>
      </c>
      <c r="AV48" s="6">
        <v>3.3379854E-2</v>
      </c>
      <c r="AW48" s="6">
        <v>3.894317</v>
      </c>
      <c r="AX48" s="6">
        <v>0</v>
      </c>
      <c r="AY48" s="6">
        <v>0</v>
      </c>
      <c r="AZ48" s="6">
        <v>7.2768094669999996</v>
      </c>
      <c r="BA48" s="6">
        <v>0</v>
      </c>
      <c r="BB48" s="6">
        <v>0</v>
      </c>
      <c r="BC48" s="6">
        <v>0</v>
      </c>
      <c r="BD48" s="6">
        <v>0</v>
      </c>
      <c r="BE48" s="6">
        <v>0</v>
      </c>
      <c r="BF48" s="6">
        <v>5.340778E-3</v>
      </c>
      <c r="BG48" s="6">
        <v>0</v>
      </c>
      <c r="BH48" s="6">
        <v>0</v>
      </c>
      <c r="BI48" s="6">
        <v>0</v>
      </c>
      <c r="BJ48" s="6">
        <v>2.6147556999999998E-2</v>
      </c>
      <c r="BK48" s="6">
        <v>274.471702462</v>
      </c>
    </row>
    <row r="49" spans="1:63" ht="17.649999999999999" customHeight="1" x14ac:dyDescent="0.2">
      <c r="A49" s="5"/>
      <c r="B49" s="4" t="s">
        <v>62</v>
      </c>
      <c r="C49" s="6">
        <v>0</v>
      </c>
      <c r="D49" s="6">
        <v>1.2792999970000001</v>
      </c>
      <c r="E49" s="6">
        <v>0</v>
      </c>
      <c r="F49" s="6">
        <v>0</v>
      </c>
      <c r="G49" s="6">
        <v>0</v>
      </c>
      <c r="H49" s="6">
        <v>0</v>
      </c>
      <c r="I49" s="6">
        <v>4.2643332999999999E-2</v>
      </c>
      <c r="J49" s="6">
        <v>0</v>
      </c>
      <c r="K49" s="6">
        <v>0</v>
      </c>
      <c r="L49" s="6">
        <v>4.0425880999999997E-2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  <c r="R49" s="6">
        <v>1.7057330000000001E-3</v>
      </c>
      <c r="S49" s="6">
        <v>0</v>
      </c>
      <c r="T49" s="6">
        <v>0</v>
      </c>
      <c r="U49" s="6">
        <v>0</v>
      </c>
      <c r="V49" s="6">
        <v>0</v>
      </c>
      <c r="W49" s="6">
        <v>0</v>
      </c>
      <c r="X49" s="6">
        <v>0</v>
      </c>
      <c r="Y49" s="6">
        <v>0</v>
      </c>
      <c r="Z49" s="6">
        <v>0</v>
      </c>
      <c r="AA49" s="6">
        <v>0</v>
      </c>
      <c r="AB49" s="6">
        <v>0</v>
      </c>
      <c r="AC49" s="6">
        <v>0</v>
      </c>
      <c r="AD49" s="6">
        <v>0</v>
      </c>
      <c r="AE49" s="6">
        <v>0</v>
      </c>
      <c r="AF49" s="6">
        <v>6.4615705999999995E-2</v>
      </c>
      <c r="AG49" s="6">
        <v>0</v>
      </c>
      <c r="AH49" s="6">
        <v>0</v>
      </c>
      <c r="AI49" s="6">
        <v>0</v>
      </c>
      <c r="AJ49" s="6">
        <v>0</v>
      </c>
      <c r="AK49" s="6">
        <v>0</v>
      </c>
      <c r="AL49" s="6">
        <v>0</v>
      </c>
      <c r="AM49" s="6">
        <v>0</v>
      </c>
      <c r="AN49" s="6">
        <v>0</v>
      </c>
      <c r="AO49" s="6">
        <v>0</v>
      </c>
      <c r="AP49" s="6">
        <v>2.7206613000000001E-2</v>
      </c>
      <c r="AQ49" s="6">
        <v>0</v>
      </c>
      <c r="AR49" s="6">
        <v>0</v>
      </c>
      <c r="AS49" s="6">
        <v>0</v>
      </c>
      <c r="AT49" s="6">
        <v>0</v>
      </c>
      <c r="AU49" s="6">
        <v>0</v>
      </c>
      <c r="AV49" s="6">
        <v>4.5610525999999998E-2</v>
      </c>
      <c r="AW49" s="6">
        <v>0.212551666</v>
      </c>
      <c r="AX49" s="6">
        <v>0</v>
      </c>
      <c r="AY49" s="6">
        <v>0</v>
      </c>
      <c r="AZ49" s="6">
        <v>0.84387568599999996</v>
      </c>
      <c r="BA49" s="6">
        <v>0</v>
      </c>
      <c r="BB49" s="6">
        <v>0</v>
      </c>
      <c r="BC49" s="6">
        <v>0</v>
      </c>
      <c r="BD49" s="6">
        <v>0</v>
      </c>
      <c r="BE49" s="6">
        <v>0</v>
      </c>
      <c r="BF49" s="6">
        <v>3.6268120000000001E-3</v>
      </c>
      <c r="BG49" s="6">
        <v>6.5997122000000005E-2</v>
      </c>
      <c r="BH49" s="6">
        <v>0</v>
      </c>
      <c r="BI49" s="6">
        <v>0</v>
      </c>
      <c r="BJ49" s="6">
        <v>8.88772E-3</v>
      </c>
      <c r="BK49" s="6">
        <v>2.6364467949999999</v>
      </c>
    </row>
    <row r="50" spans="1:63" ht="17.649999999999999" customHeight="1" x14ac:dyDescent="0.2">
      <c r="A50" s="5"/>
      <c r="B50" s="4" t="s">
        <v>63</v>
      </c>
      <c r="C50" s="6">
        <v>0</v>
      </c>
      <c r="D50" s="6">
        <v>0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  <c r="K50" s="6">
        <v>0</v>
      </c>
      <c r="L50" s="6">
        <v>0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6">
        <v>0</v>
      </c>
      <c r="S50" s="6">
        <v>0</v>
      </c>
      <c r="T50" s="6">
        <v>0</v>
      </c>
      <c r="U50" s="6">
        <v>0</v>
      </c>
      <c r="V50" s="6">
        <v>0</v>
      </c>
      <c r="W50" s="6">
        <v>0</v>
      </c>
      <c r="X50" s="6">
        <v>0</v>
      </c>
      <c r="Y50" s="6">
        <v>0</v>
      </c>
      <c r="Z50" s="6">
        <v>0</v>
      </c>
      <c r="AA50" s="6">
        <v>0</v>
      </c>
      <c r="AB50" s="6">
        <v>0</v>
      </c>
      <c r="AC50" s="6">
        <v>0</v>
      </c>
      <c r="AD50" s="6">
        <v>0</v>
      </c>
      <c r="AE50" s="6">
        <v>0</v>
      </c>
      <c r="AF50" s="6">
        <v>1.1327333719999999</v>
      </c>
      <c r="AG50" s="6">
        <v>0</v>
      </c>
      <c r="AH50" s="6">
        <v>0</v>
      </c>
      <c r="AI50" s="6">
        <v>0</v>
      </c>
      <c r="AJ50" s="6">
        <v>0</v>
      </c>
      <c r="AK50" s="6">
        <v>0</v>
      </c>
      <c r="AL50" s="6">
        <v>0</v>
      </c>
      <c r="AM50" s="6">
        <v>0</v>
      </c>
      <c r="AN50" s="6">
        <v>0</v>
      </c>
      <c r="AO50" s="6">
        <v>0</v>
      </c>
      <c r="AP50" s="6">
        <v>0</v>
      </c>
      <c r="AQ50" s="6">
        <v>0</v>
      </c>
      <c r="AR50" s="6">
        <v>0</v>
      </c>
      <c r="AS50" s="6">
        <v>0</v>
      </c>
      <c r="AT50" s="6">
        <v>0</v>
      </c>
      <c r="AU50" s="6">
        <v>0</v>
      </c>
      <c r="AV50" s="6">
        <v>72.969210179000001</v>
      </c>
      <c r="AW50" s="6">
        <v>74.132285861</v>
      </c>
      <c r="AX50" s="6">
        <v>0</v>
      </c>
      <c r="AY50" s="6">
        <v>0</v>
      </c>
      <c r="AZ50" s="6">
        <v>88.103886621000001</v>
      </c>
      <c r="BA50" s="6">
        <v>0</v>
      </c>
      <c r="BB50" s="6">
        <v>0</v>
      </c>
      <c r="BC50" s="6">
        <v>0</v>
      </c>
      <c r="BD50" s="6">
        <v>0</v>
      </c>
      <c r="BE50" s="6">
        <v>0</v>
      </c>
      <c r="BF50" s="6">
        <v>1.412089833</v>
      </c>
      <c r="BG50" s="6">
        <v>5.0247477099999998</v>
      </c>
      <c r="BH50" s="6">
        <v>0</v>
      </c>
      <c r="BI50" s="6">
        <v>0</v>
      </c>
      <c r="BJ50" s="6">
        <v>1.8169115549999999</v>
      </c>
      <c r="BK50" s="6">
        <v>244.59186513099999</v>
      </c>
    </row>
    <row r="51" spans="1:63" ht="17.649999999999999" customHeight="1" x14ac:dyDescent="0.2">
      <c r="A51" s="5"/>
      <c r="B51" s="4" t="s">
        <v>64</v>
      </c>
      <c r="C51" s="6">
        <v>0</v>
      </c>
      <c r="D51" s="6">
        <v>0</v>
      </c>
      <c r="E51" s="6">
        <v>0</v>
      </c>
      <c r="F51" s="6">
        <v>0</v>
      </c>
      <c r="G51" s="6">
        <v>0</v>
      </c>
      <c r="H51" s="6">
        <v>4.6908390000000001E-2</v>
      </c>
      <c r="I51" s="6">
        <v>4.3105007320000004</v>
      </c>
      <c r="J51" s="6">
        <v>0</v>
      </c>
      <c r="K51" s="6">
        <v>0</v>
      </c>
      <c r="L51" s="6">
        <v>9.542434385</v>
      </c>
      <c r="M51" s="6">
        <v>0</v>
      </c>
      <c r="N51" s="6">
        <v>0</v>
      </c>
      <c r="O51" s="6">
        <v>0</v>
      </c>
      <c r="P51" s="6">
        <v>0</v>
      </c>
      <c r="Q51" s="6">
        <v>0</v>
      </c>
      <c r="R51" s="6">
        <v>1.014235E-3</v>
      </c>
      <c r="S51" s="6">
        <v>0</v>
      </c>
      <c r="T51" s="6">
        <v>0</v>
      </c>
      <c r="U51" s="6">
        <v>0</v>
      </c>
      <c r="V51" s="6">
        <v>5.0711773000000002E-2</v>
      </c>
      <c r="W51" s="6">
        <v>0</v>
      </c>
      <c r="X51" s="6">
        <v>0</v>
      </c>
      <c r="Y51" s="6">
        <v>0</v>
      </c>
      <c r="Z51" s="6">
        <v>0</v>
      </c>
      <c r="AA51" s="6">
        <v>0</v>
      </c>
      <c r="AB51" s="6">
        <v>3.1429700000000001E-3</v>
      </c>
      <c r="AC51" s="6">
        <v>0</v>
      </c>
      <c r="AD51" s="6">
        <v>0</v>
      </c>
      <c r="AE51" s="6">
        <v>0</v>
      </c>
      <c r="AF51" s="6">
        <v>0.95749952500000002</v>
      </c>
      <c r="AG51" s="6">
        <v>0</v>
      </c>
      <c r="AH51" s="6">
        <v>0</v>
      </c>
      <c r="AI51" s="6">
        <v>0</v>
      </c>
      <c r="AJ51" s="6">
        <v>0</v>
      </c>
      <c r="AK51" s="6">
        <v>0</v>
      </c>
      <c r="AL51" s="6">
        <v>0</v>
      </c>
      <c r="AM51" s="6">
        <v>0</v>
      </c>
      <c r="AN51" s="6">
        <v>0</v>
      </c>
      <c r="AO51" s="6">
        <v>0</v>
      </c>
      <c r="AP51" s="6">
        <v>0</v>
      </c>
      <c r="AQ51" s="6">
        <v>0</v>
      </c>
      <c r="AR51" s="6">
        <v>0</v>
      </c>
      <c r="AS51" s="6">
        <v>0</v>
      </c>
      <c r="AT51" s="6">
        <v>0</v>
      </c>
      <c r="AU51" s="6">
        <v>0</v>
      </c>
      <c r="AV51" s="6">
        <v>0.36348825200000001</v>
      </c>
      <c r="AW51" s="6">
        <v>0.54059084000000002</v>
      </c>
      <c r="AX51" s="6">
        <v>0</v>
      </c>
      <c r="AY51" s="6">
        <v>0</v>
      </c>
      <c r="AZ51" s="6">
        <v>11.852716919000001</v>
      </c>
      <c r="BA51" s="6">
        <v>0</v>
      </c>
      <c r="BB51" s="6">
        <v>0</v>
      </c>
      <c r="BC51" s="6">
        <v>0</v>
      </c>
      <c r="BD51" s="6">
        <v>0</v>
      </c>
      <c r="BE51" s="6">
        <v>0</v>
      </c>
      <c r="BF51" s="6">
        <v>5.8647820000000003E-2</v>
      </c>
      <c r="BG51" s="6">
        <v>0</v>
      </c>
      <c r="BH51" s="6">
        <v>0</v>
      </c>
      <c r="BI51" s="6">
        <v>0</v>
      </c>
      <c r="BJ51" s="6">
        <v>0.69453129300000005</v>
      </c>
      <c r="BK51" s="6">
        <v>28.422187134000001</v>
      </c>
    </row>
    <row r="52" spans="1:63" ht="17.649999999999999" customHeight="1" x14ac:dyDescent="0.2">
      <c r="A52" s="5"/>
      <c r="B52" s="4" t="s">
        <v>65</v>
      </c>
      <c r="C52" s="6">
        <v>0</v>
      </c>
      <c r="D52" s="6">
        <v>0</v>
      </c>
      <c r="E52" s="6">
        <v>0</v>
      </c>
      <c r="F52" s="6">
        <v>0</v>
      </c>
      <c r="G52" s="6">
        <v>0</v>
      </c>
      <c r="H52" s="6">
        <v>1.215676E-3</v>
      </c>
      <c r="I52" s="6">
        <v>5.8283522999999997</v>
      </c>
      <c r="J52" s="6">
        <v>0</v>
      </c>
      <c r="K52" s="6">
        <v>0</v>
      </c>
      <c r="L52" s="6">
        <v>2.1801605159999999</v>
      </c>
      <c r="M52" s="6">
        <v>0</v>
      </c>
      <c r="N52" s="6">
        <v>0</v>
      </c>
      <c r="O52" s="6">
        <v>0</v>
      </c>
      <c r="P52" s="6">
        <v>0</v>
      </c>
      <c r="Q52" s="6">
        <v>0</v>
      </c>
      <c r="R52" s="6">
        <v>0</v>
      </c>
      <c r="S52" s="6">
        <v>0</v>
      </c>
      <c r="T52" s="6">
        <v>0</v>
      </c>
      <c r="U52" s="6">
        <v>0</v>
      </c>
      <c r="V52" s="6">
        <v>0</v>
      </c>
      <c r="W52" s="6">
        <v>0</v>
      </c>
      <c r="X52" s="6">
        <v>0</v>
      </c>
      <c r="Y52" s="6">
        <v>0</v>
      </c>
      <c r="Z52" s="6">
        <v>0</v>
      </c>
      <c r="AA52" s="6">
        <v>0</v>
      </c>
      <c r="AB52" s="6">
        <v>1.7249329999999999E-3</v>
      </c>
      <c r="AC52" s="6">
        <v>0.258739999</v>
      </c>
      <c r="AD52" s="6">
        <v>0</v>
      </c>
      <c r="AE52" s="6">
        <v>0</v>
      </c>
      <c r="AF52" s="6">
        <v>7.7621999999999997E-2</v>
      </c>
      <c r="AG52" s="6">
        <v>0</v>
      </c>
      <c r="AH52" s="6">
        <v>0</v>
      </c>
      <c r="AI52" s="6">
        <v>0</v>
      </c>
      <c r="AJ52" s="6">
        <v>0</v>
      </c>
      <c r="AK52" s="6">
        <v>0</v>
      </c>
      <c r="AL52" s="6">
        <v>1.7249329999999999E-3</v>
      </c>
      <c r="AM52" s="6">
        <v>0</v>
      </c>
      <c r="AN52" s="6">
        <v>0</v>
      </c>
      <c r="AO52" s="6">
        <v>0</v>
      </c>
      <c r="AP52" s="6">
        <v>0</v>
      </c>
      <c r="AQ52" s="6">
        <v>0</v>
      </c>
      <c r="AR52" s="6">
        <v>0</v>
      </c>
      <c r="AS52" s="6">
        <v>0</v>
      </c>
      <c r="AT52" s="6">
        <v>0</v>
      </c>
      <c r="AU52" s="6">
        <v>0</v>
      </c>
      <c r="AV52" s="6">
        <v>4.2489592999999999E-2</v>
      </c>
      <c r="AW52" s="6">
        <v>5.0117593000000002E-2</v>
      </c>
      <c r="AX52" s="6">
        <v>0</v>
      </c>
      <c r="AY52" s="6">
        <v>0</v>
      </c>
      <c r="AZ52" s="6">
        <v>1.075302049</v>
      </c>
      <c r="BA52" s="6">
        <v>0</v>
      </c>
      <c r="BB52" s="6">
        <v>0</v>
      </c>
      <c r="BC52" s="6">
        <v>0</v>
      </c>
      <c r="BD52" s="6">
        <v>0</v>
      </c>
      <c r="BE52" s="6">
        <v>0</v>
      </c>
      <c r="BF52" s="6">
        <v>1.7249329999999999E-3</v>
      </c>
      <c r="BG52" s="6">
        <v>0</v>
      </c>
      <c r="BH52" s="6">
        <v>0</v>
      </c>
      <c r="BI52" s="6">
        <v>0</v>
      </c>
      <c r="BJ52" s="6">
        <v>2.2731774999999999E-2</v>
      </c>
      <c r="BK52" s="6">
        <v>9.5419063000000008</v>
      </c>
    </row>
    <row r="53" spans="1:63" ht="17.649999999999999" customHeight="1" x14ac:dyDescent="0.2">
      <c r="A53" s="5"/>
      <c r="B53" s="4" t="s">
        <v>66</v>
      </c>
      <c r="C53" s="6">
        <v>0</v>
      </c>
      <c r="D53" s="6">
        <v>0</v>
      </c>
      <c r="E53" s="6">
        <v>0</v>
      </c>
      <c r="F53" s="6">
        <v>0</v>
      </c>
      <c r="G53" s="6">
        <v>0</v>
      </c>
      <c r="H53" s="6">
        <v>0.16011271899999999</v>
      </c>
      <c r="I53" s="6">
        <v>2.8416273999999998E-2</v>
      </c>
      <c r="J53" s="6">
        <v>0</v>
      </c>
      <c r="K53" s="6">
        <v>0</v>
      </c>
      <c r="L53" s="6">
        <v>0.39424361499999999</v>
      </c>
      <c r="M53" s="6">
        <v>0</v>
      </c>
      <c r="N53" s="6">
        <v>0</v>
      </c>
      <c r="O53" s="6">
        <v>0</v>
      </c>
      <c r="P53" s="6">
        <v>0</v>
      </c>
      <c r="Q53" s="6">
        <v>0</v>
      </c>
      <c r="R53" s="6">
        <v>1.059794E-3</v>
      </c>
      <c r="S53" s="6">
        <v>0</v>
      </c>
      <c r="T53" s="6">
        <v>0</v>
      </c>
      <c r="U53" s="6">
        <v>0</v>
      </c>
      <c r="V53" s="6">
        <v>0</v>
      </c>
      <c r="W53" s="6">
        <v>0</v>
      </c>
      <c r="X53" s="6">
        <v>0</v>
      </c>
      <c r="Y53" s="6">
        <v>0</v>
      </c>
      <c r="Z53" s="6">
        <v>0</v>
      </c>
      <c r="AA53" s="6">
        <v>0</v>
      </c>
      <c r="AB53" s="6">
        <v>10.107485468</v>
      </c>
      <c r="AC53" s="6">
        <v>1.8162900870000001</v>
      </c>
      <c r="AD53" s="6">
        <v>0</v>
      </c>
      <c r="AE53" s="6">
        <v>0</v>
      </c>
      <c r="AF53" s="6">
        <v>34.754560967000003</v>
      </c>
      <c r="AG53" s="6">
        <v>0</v>
      </c>
      <c r="AH53" s="6">
        <v>0</v>
      </c>
      <c r="AI53" s="6">
        <v>0</v>
      </c>
      <c r="AJ53" s="6">
        <v>0</v>
      </c>
      <c r="AK53" s="6">
        <v>0</v>
      </c>
      <c r="AL53" s="6">
        <v>4.0515082140000001</v>
      </c>
      <c r="AM53" s="6">
        <v>0.1054788</v>
      </c>
      <c r="AN53" s="6">
        <v>0</v>
      </c>
      <c r="AO53" s="6">
        <v>0</v>
      </c>
      <c r="AP53" s="6">
        <v>7.1634070599999999</v>
      </c>
      <c r="AQ53" s="6">
        <v>0</v>
      </c>
      <c r="AR53" s="6">
        <v>0</v>
      </c>
      <c r="AS53" s="6">
        <v>0</v>
      </c>
      <c r="AT53" s="6">
        <v>0</v>
      </c>
      <c r="AU53" s="6">
        <v>0</v>
      </c>
      <c r="AV53" s="6">
        <v>1.469897153</v>
      </c>
      <c r="AW53" s="6">
        <v>0.63418284700000005</v>
      </c>
      <c r="AX53" s="6">
        <v>0</v>
      </c>
      <c r="AY53" s="6">
        <v>0</v>
      </c>
      <c r="AZ53" s="6">
        <v>2.3901127789999999</v>
      </c>
      <c r="BA53" s="6">
        <v>0</v>
      </c>
      <c r="BB53" s="6">
        <v>0</v>
      </c>
      <c r="BC53" s="6">
        <v>0</v>
      </c>
      <c r="BD53" s="6">
        <v>0</v>
      </c>
      <c r="BE53" s="6">
        <v>0</v>
      </c>
      <c r="BF53" s="6">
        <v>0.60703049399999998</v>
      </c>
      <c r="BG53" s="6">
        <v>0</v>
      </c>
      <c r="BH53" s="6">
        <v>0</v>
      </c>
      <c r="BI53" s="6">
        <v>0</v>
      </c>
      <c r="BJ53" s="6">
        <v>0.29745021599999999</v>
      </c>
      <c r="BK53" s="6">
        <v>63.981236486999997</v>
      </c>
    </row>
    <row r="54" spans="1:63" ht="17.649999999999999" customHeight="1" x14ac:dyDescent="0.2">
      <c r="A54" s="5"/>
      <c r="B54" s="4" t="s">
        <v>67</v>
      </c>
      <c r="C54" s="6">
        <v>0</v>
      </c>
      <c r="D54" s="6">
        <v>0</v>
      </c>
      <c r="E54" s="6">
        <v>0</v>
      </c>
      <c r="F54" s="6">
        <v>0</v>
      </c>
      <c r="G54" s="6">
        <v>0</v>
      </c>
      <c r="H54" s="6">
        <v>0.36802362199999999</v>
      </c>
      <c r="I54" s="6">
        <v>58.769654150000001</v>
      </c>
      <c r="J54" s="6">
        <v>0</v>
      </c>
      <c r="K54" s="6">
        <v>0</v>
      </c>
      <c r="L54" s="6">
        <v>23.140779553000002</v>
      </c>
      <c r="M54" s="6">
        <v>0</v>
      </c>
      <c r="N54" s="6">
        <v>0</v>
      </c>
      <c r="O54" s="6">
        <v>0</v>
      </c>
      <c r="P54" s="6">
        <v>0</v>
      </c>
      <c r="Q54" s="6">
        <v>0</v>
      </c>
      <c r="R54" s="6">
        <v>1.141158E-3</v>
      </c>
      <c r="S54" s="6">
        <v>27.387799992000001</v>
      </c>
      <c r="T54" s="6">
        <v>0</v>
      </c>
      <c r="U54" s="6">
        <v>0</v>
      </c>
      <c r="V54" s="6">
        <v>4.5646332999999997E-2</v>
      </c>
      <c r="W54" s="6">
        <v>0</v>
      </c>
      <c r="X54" s="6">
        <v>0</v>
      </c>
      <c r="Y54" s="6">
        <v>0</v>
      </c>
      <c r="Z54" s="6">
        <v>0</v>
      </c>
      <c r="AA54" s="6">
        <v>0</v>
      </c>
      <c r="AB54" s="6">
        <v>1.1935467E-2</v>
      </c>
      <c r="AC54" s="6">
        <v>0</v>
      </c>
      <c r="AD54" s="6">
        <v>0</v>
      </c>
      <c r="AE54" s="6">
        <v>0</v>
      </c>
      <c r="AF54" s="6">
        <v>0</v>
      </c>
      <c r="AG54" s="6">
        <v>0</v>
      </c>
      <c r="AH54" s="6">
        <v>0</v>
      </c>
      <c r="AI54" s="6">
        <v>0</v>
      </c>
      <c r="AJ54" s="6">
        <v>0</v>
      </c>
      <c r="AK54" s="6">
        <v>0</v>
      </c>
      <c r="AL54" s="6">
        <v>0</v>
      </c>
      <c r="AM54" s="6">
        <v>0</v>
      </c>
      <c r="AN54" s="6">
        <v>0</v>
      </c>
      <c r="AO54" s="6">
        <v>0</v>
      </c>
      <c r="AP54" s="6">
        <v>0</v>
      </c>
      <c r="AQ54" s="6">
        <v>0</v>
      </c>
      <c r="AR54" s="6">
        <v>0</v>
      </c>
      <c r="AS54" s="6">
        <v>0</v>
      </c>
      <c r="AT54" s="6">
        <v>0</v>
      </c>
      <c r="AU54" s="6">
        <v>0</v>
      </c>
      <c r="AV54" s="6">
        <v>0.30428617000000002</v>
      </c>
      <c r="AW54" s="6">
        <v>4.6605150999999996</v>
      </c>
      <c r="AX54" s="6">
        <v>0</v>
      </c>
      <c r="AY54" s="6">
        <v>0</v>
      </c>
      <c r="AZ54" s="6">
        <v>6.4559387580000003</v>
      </c>
      <c r="BA54" s="6">
        <v>0</v>
      </c>
      <c r="BB54" s="6">
        <v>0</v>
      </c>
      <c r="BC54" s="6">
        <v>0</v>
      </c>
      <c r="BD54" s="6">
        <v>0</v>
      </c>
      <c r="BE54" s="6">
        <v>0</v>
      </c>
      <c r="BF54" s="6">
        <v>5.6620713000000003E-2</v>
      </c>
      <c r="BG54" s="6">
        <v>0</v>
      </c>
      <c r="BH54" s="6">
        <v>0</v>
      </c>
      <c r="BI54" s="6">
        <v>0</v>
      </c>
      <c r="BJ54" s="6">
        <v>0.674637979</v>
      </c>
      <c r="BK54" s="6">
        <v>121.876978995</v>
      </c>
    </row>
    <row r="55" spans="1:63" ht="17.649999999999999" customHeight="1" x14ac:dyDescent="0.2">
      <c r="A55" s="5"/>
      <c r="B55" s="4" t="s">
        <v>68</v>
      </c>
      <c r="C55" s="6">
        <v>0</v>
      </c>
      <c r="D55" s="6">
        <v>0</v>
      </c>
      <c r="E55" s="6">
        <v>0</v>
      </c>
      <c r="F55" s="6">
        <v>0</v>
      </c>
      <c r="G55" s="6">
        <v>0</v>
      </c>
      <c r="H55" s="6">
        <v>2.0346603000000001E-2</v>
      </c>
      <c r="I55" s="6">
        <v>172.07412400000001</v>
      </c>
      <c r="J55" s="6">
        <v>0</v>
      </c>
      <c r="K55" s="6">
        <v>0</v>
      </c>
      <c r="L55" s="6">
        <v>0.377516676</v>
      </c>
      <c r="M55" s="6">
        <v>0</v>
      </c>
      <c r="N55" s="6">
        <v>0</v>
      </c>
      <c r="O55" s="6">
        <v>0</v>
      </c>
      <c r="P55" s="6">
        <v>0</v>
      </c>
      <c r="Q55" s="6">
        <v>0</v>
      </c>
      <c r="R55" s="6">
        <v>1.255676E-2</v>
      </c>
      <c r="S55" s="6">
        <v>67.434454000000002</v>
      </c>
      <c r="T55" s="6">
        <v>0</v>
      </c>
      <c r="U55" s="6">
        <v>0</v>
      </c>
      <c r="V55" s="6">
        <v>0.23253260000000001</v>
      </c>
      <c r="W55" s="6">
        <v>0</v>
      </c>
      <c r="X55" s="6">
        <v>0</v>
      </c>
      <c r="Y55" s="6">
        <v>0</v>
      </c>
      <c r="Z55" s="6">
        <v>0</v>
      </c>
      <c r="AA55" s="6">
        <v>0</v>
      </c>
      <c r="AB55" s="6">
        <v>4.6262430000000004E-3</v>
      </c>
      <c r="AC55" s="6">
        <v>0</v>
      </c>
      <c r="AD55" s="6">
        <v>0</v>
      </c>
      <c r="AE55" s="6">
        <v>0</v>
      </c>
      <c r="AF55" s="6">
        <v>0</v>
      </c>
      <c r="AG55" s="6">
        <v>0</v>
      </c>
      <c r="AH55" s="6">
        <v>0</v>
      </c>
      <c r="AI55" s="6">
        <v>0</v>
      </c>
      <c r="AJ55" s="6">
        <v>0</v>
      </c>
      <c r="AK55" s="6">
        <v>0</v>
      </c>
      <c r="AL55" s="6">
        <v>0</v>
      </c>
      <c r="AM55" s="6">
        <v>0</v>
      </c>
      <c r="AN55" s="6">
        <v>0</v>
      </c>
      <c r="AO55" s="6">
        <v>0</v>
      </c>
      <c r="AP55" s="6">
        <v>0</v>
      </c>
      <c r="AQ55" s="6">
        <v>0</v>
      </c>
      <c r="AR55" s="6">
        <v>0</v>
      </c>
      <c r="AS55" s="6">
        <v>0</v>
      </c>
      <c r="AT55" s="6">
        <v>0</v>
      </c>
      <c r="AU55" s="6">
        <v>0</v>
      </c>
      <c r="AV55" s="6">
        <v>0.16838366900000001</v>
      </c>
      <c r="AW55" s="6">
        <v>0.57828033400000001</v>
      </c>
      <c r="AX55" s="6">
        <v>0</v>
      </c>
      <c r="AY55" s="6">
        <v>0</v>
      </c>
      <c r="AZ55" s="6">
        <v>52.702156473000002</v>
      </c>
      <c r="BA55" s="6">
        <v>0</v>
      </c>
      <c r="BB55" s="6">
        <v>0</v>
      </c>
      <c r="BC55" s="6">
        <v>0</v>
      </c>
      <c r="BD55" s="6">
        <v>0</v>
      </c>
      <c r="BE55" s="6">
        <v>0</v>
      </c>
      <c r="BF55" s="6">
        <v>5.7828030000000004E-3</v>
      </c>
      <c r="BG55" s="6">
        <v>0</v>
      </c>
      <c r="BH55" s="6">
        <v>0</v>
      </c>
      <c r="BI55" s="6">
        <v>0</v>
      </c>
      <c r="BJ55" s="6">
        <v>3.0070577000000001E-2</v>
      </c>
      <c r="BK55" s="6">
        <v>293.64083073799998</v>
      </c>
    </row>
    <row r="56" spans="1:63" ht="17.649999999999999" customHeight="1" x14ac:dyDescent="0.2">
      <c r="A56" s="5"/>
      <c r="B56" s="4" t="s">
        <v>69</v>
      </c>
      <c r="C56" s="6">
        <v>0</v>
      </c>
      <c r="D56" s="6">
        <v>0</v>
      </c>
      <c r="E56" s="6">
        <v>0</v>
      </c>
      <c r="F56" s="6">
        <v>0</v>
      </c>
      <c r="G56" s="6">
        <v>0</v>
      </c>
      <c r="H56" s="6">
        <v>7.5069373999999994E-2</v>
      </c>
      <c r="I56" s="6">
        <v>6.3083566659999999</v>
      </c>
      <c r="J56" s="6">
        <v>0</v>
      </c>
      <c r="K56" s="6">
        <v>0</v>
      </c>
      <c r="L56" s="6">
        <v>0.22710084</v>
      </c>
      <c r="M56" s="6">
        <v>0</v>
      </c>
      <c r="N56" s="6">
        <v>0</v>
      </c>
      <c r="O56" s="6">
        <v>0</v>
      </c>
      <c r="P56" s="6">
        <v>0</v>
      </c>
      <c r="Q56" s="6">
        <v>0</v>
      </c>
      <c r="R56" s="6">
        <v>0</v>
      </c>
      <c r="S56" s="6">
        <v>0</v>
      </c>
      <c r="T56" s="6">
        <v>0</v>
      </c>
      <c r="U56" s="6">
        <v>0</v>
      </c>
      <c r="V56" s="6">
        <v>0</v>
      </c>
      <c r="W56" s="6">
        <v>0</v>
      </c>
      <c r="X56" s="6">
        <v>0</v>
      </c>
      <c r="Y56" s="6">
        <v>0</v>
      </c>
      <c r="Z56" s="6">
        <v>0</v>
      </c>
      <c r="AA56" s="6">
        <v>0</v>
      </c>
      <c r="AB56" s="6">
        <v>2.5207620000000002E-3</v>
      </c>
      <c r="AC56" s="6">
        <v>0.63019066700000004</v>
      </c>
      <c r="AD56" s="6">
        <v>0</v>
      </c>
      <c r="AE56" s="6">
        <v>0</v>
      </c>
      <c r="AF56" s="6">
        <v>1.8905719999999999</v>
      </c>
      <c r="AG56" s="6">
        <v>0</v>
      </c>
      <c r="AH56" s="6">
        <v>0</v>
      </c>
      <c r="AI56" s="6">
        <v>0</v>
      </c>
      <c r="AJ56" s="6">
        <v>0</v>
      </c>
      <c r="AK56" s="6">
        <v>0</v>
      </c>
      <c r="AL56" s="6">
        <v>0</v>
      </c>
      <c r="AM56" s="6">
        <v>0</v>
      </c>
      <c r="AN56" s="6">
        <v>0</v>
      </c>
      <c r="AO56" s="6">
        <v>0</v>
      </c>
      <c r="AP56" s="6">
        <v>0</v>
      </c>
      <c r="AQ56" s="6">
        <v>0</v>
      </c>
      <c r="AR56" s="6">
        <v>0</v>
      </c>
      <c r="AS56" s="6">
        <v>0</v>
      </c>
      <c r="AT56" s="6">
        <v>0</v>
      </c>
      <c r="AU56" s="6">
        <v>0</v>
      </c>
      <c r="AV56" s="6">
        <v>0.552871314</v>
      </c>
      <c r="AW56" s="6">
        <v>1.260381333</v>
      </c>
      <c r="AX56" s="6">
        <v>0</v>
      </c>
      <c r="AY56" s="6">
        <v>0</v>
      </c>
      <c r="AZ56" s="6">
        <v>9.5516159179999995</v>
      </c>
      <c r="BA56" s="6">
        <v>0</v>
      </c>
      <c r="BB56" s="6">
        <v>0</v>
      </c>
      <c r="BC56" s="6">
        <v>0</v>
      </c>
      <c r="BD56" s="6">
        <v>0</v>
      </c>
      <c r="BE56" s="6">
        <v>0</v>
      </c>
      <c r="BF56" s="6">
        <v>9.2730120999999999E-2</v>
      </c>
      <c r="BG56" s="6">
        <v>0</v>
      </c>
      <c r="BH56" s="6">
        <v>0</v>
      </c>
      <c r="BI56" s="6">
        <v>0</v>
      </c>
      <c r="BJ56" s="6">
        <v>0.47971247900000002</v>
      </c>
      <c r="BK56" s="6">
        <v>21.071121474000002</v>
      </c>
    </row>
    <row r="57" spans="1:63" ht="17.649999999999999" customHeight="1" x14ac:dyDescent="0.2">
      <c r="A57" s="5"/>
      <c r="B57" s="4" t="s">
        <v>70</v>
      </c>
      <c r="C57" s="6">
        <v>0</v>
      </c>
      <c r="D57" s="6">
        <v>0</v>
      </c>
      <c r="E57" s="6">
        <v>0</v>
      </c>
      <c r="F57" s="6">
        <v>0</v>
      </c>
      <c r="G57" s="6">
        <v>0</v>
      </c>
      <c r="H57" s="6">
        <v>1.5486765E-2</v>
      </c>
      <c r="I57" s="6">
        <v>103.9580675</v>
      </c>
      <c r="J57" s="6">
        <v>0</v>
      </c>
      <c r="K57" s="6">
        <v>0</v>
      </c>
      <c r="L57" s="6">
        <v>6.7432259999999994E-2</v>
      </c>
      <c r="M57" s="6">
        <v>0</v>
      </c>
      <c r="N57" s="6">
        <v>0</v>
      </c>
      <c r="O57" s="6">
        <v>0</v>
      </c>
      <c r="P57" s="6">
        <v>0</v>
      </c>
      <c r="Q57" s="6">
        <v>0</v>
      </c>
      <c r="R57" s="6">
        <v>1.6858070000000001E-3</v>
      </c>
      <c r="S57" s="6">
        <v>28.096775000000001</v>
      </c>
      <c r="T57" s="6">
        <v>0</v>
      </c>
      <c r="U57" s="6">
        <v>0</v>
      </c>
      <c r="V57" s="6">
        <v>0</v>
      </c>
      <c r="W57" s="6">
        <v>0</v>
      </c>
      <c r="X57" s="6">
        <v>0</v>
      </c>
      <c r="Y57" s="6">
        <v>0</v>
      </c>
      <c r="Z57" s="6">
        <v>0</v>
      </c>
      <c r="AA57" s="6">
        <v>0</v>
      </c>
      <c r="AB57" s="6">
        <v>0</v>
      </c>
      <c r="AC57" s="6">
        <v>0.39145201699999999</v>
      </c>
      <c r="AD57" s="6">
        <v>0</v>
      </c>
      <c r="AE57" s="6">
        <v>0</v>
      </c>
      <c r="AF57" s="6">
        <v>0.46974242100000002</v>
      </c>
      <c r="AG57" s="6">
        <v>0</v>
      </c>
      <c r="AH57" s="6">
        <v>0</v>
      </c>
      <c r="AI57" s="6">
        <v>0</v>
      </c>
      <c r="AJ57" s="6">
        <v>0</v>
      </c>
      <c r="AK57" s="6">
        <v>0</v>
      </c>
      <c r="AL57" s="6">
        <v>0</v>
      </c>
      <c r="AM57" s="6">
        <v>0</v>
      </c>
      <c r="AN57" s="6">
        <v>0</v>
      </c>
      <c r="AO57" s="6">
        <v>0</v>
      </c>
      <c r="AP57" s="6">
        <v>0</v>
      </c>
      <c r="AQ57" s="6">
        <v>0</v>
      </c>
      <c r="AR57" s="6">
        <v>0</v>
      </c>
      <c r="AS57" s="6">
        <v>0</v>
      </c>
      <c r="AT57" s="6">
        <v>0</v>
      </c>
      <c r="AU57" s="6">
        <v>0</v>
      </c>
      <c r="AV57" s="6">
        <v>0.115198733</v>
      </c>
      <c r="AW57" s="6">
        <v>0.85001009299999997</v>
      </c>
      <c r="AX57" s="6">
        <v>0</v>
      </c>
      <c r="AY57" s="6">
        <v>0</v>
      </c>
      <c r="AZ57" s="6">
        <v>24.959682949000001</v>
      </c>
      <c r="BA57" s="6">
        <v>0</v>
      </c>
      <c r="BB57" s="6">
        <v>0</v>
      </c>
      <c r="BC57" s="6">
        <v>0</v>
      </c>
      <c r="BD57" s="6">
        <v>0</v>
      </c>
      <c r="BE57" s="6">
        <v>0</v>
      </c>
      <c r="BF57" s="6">
        <v>4.6974240000000004E-3</v>
      </c>
      <c r="BG57" s="6">
        <v>5.5921720000000003E-3</v>
      </c>
      <c r="BH57" s="6">
        <v>0</v>
      </c>
      <c r="BI57" s="6">
        <v>0</v>
      </c>
      <c r="BJ57" s="6">
        <v>0.82280641499999996</v>
      </c>
      <c r="BK57" s="6">
        <v>159.75862955599999</v>
      </c>
    </row>
    <row r="58" spans="1:63" ht="17.649999999999999" customHeight="1" x14ac:dyDescent="0.2">
      <c r="A58" s="5"/>
      <c r="B58" s="4" t="s">
        <v>71</v>
      </c>
      <c r="C58" s="6">
        <v>0</v>
      </c>
      <c r="D58" s="6">
        <v>0</v>
      </c>
      <c r="E58" s="6">
        <v>0</v>
      </c>
      <c r="F58" s="6">
        <v>0</v>
      </c>
      <c r="G58" s="6">
        <v>0</v>
      </c>
      <c r="H58" s="6">
        <v>1.2327906E-2</v>
      </c>
      <c r="I58" s="6">
        <v>0</v>
      </c>
      <c r="J58" s="6">
        <v>0</v>
      </c>
      <c r="K58" s="6">
        <v>0</v>
      </c>
      <c r="L58" s="6">
        <v>1.369767333</v>
      </c>
      <c r="M58" s="6">
        <v>0</v>
      </c>
      <c r="N58" s="6">
        <v>0</v>
      </c>
      <c r="O58" s="6">
        <v>0</v>
      </c>
      <c r="P58" s="6">
        <v>0</v>
      </c>
      <c r="Q58" s="6">
        <v>0</v>
      </c>
      <c r="R58" s="6">
        <v>0</v>
      </c>
      <c r="S58" s="6">
        <v>0</v>
      </c>
      <c r="T58" s="6">
        <v>0</v>
      </c>
      <c r="U58" s="6">
        <v>0</v>
      </c>
      <c r="V58" s="6">
        <v>0</v>
      </c>
      <c r="W58" s="6">
        <v>0</v>
      </c>
      <c r="X58" s="6">
        <v>0</v>
      </c>
      <c r="Y58" s="6">
        <v>0</v>
      </c>
      <c r="Z58" s="6">
        <v>0</v>
      </c>
      <c r="AA58" s="6">
        <v>0</v>
      </c>
      <c r="AB58" s="6">
        <v>0</v>
      </c>
      <c r="AC58" s="6">
        <v>0</v>
      </c>
      <c r="AD58" s="6">
        <v>0</v>
      </c>
      <c r="AE58" s="6">
        <v>0</v>
      </c>
      <c r="AF58" s="6">
        <v>0.21557744000000001</v>
      </c>
      <c r="AG58" s="6">
        <v>0</v>
      </c>
      <c r="AH58" s="6">
        <v>0</v>
      </c>
      <c r="AI58" s="6">
        <v>0</v>
      </c>
      <c r="AJ58" s="6">
        <v>0</v>
      </c>
      <c r="AK58" s="6">
        <v>0</v>
      </c>
      <c r="AL58" s="6">
        <v>0</v>
      </c>
      <c r="AM58" s="6">
        <v>0</v>
      </c>
      <c r="AN58" s="6">
        <v>0</v>
      </c>
      <c r="AO58" s="6">
        <v>0</v>
      </c>
      <c r="AP58" s="6">
        <v>0</v>
      </c>
      <c r="AQ58" s="6">
        <v>0</v>
      </c>
      <c r="AR58" s="6">
        <v>0</v>
      </c>
      <c r="AS58" s="6">
        <v>0</v>
      </c>
      <c r="AT58" s="6">
        <v>0</v>
      </c>
      <c r="AU58" s="6">
        <v>0</v>
      </c>
      <c r="AV58" s="6">
        <v>0.14052954400000001</v>
      </c>
      <c r="AW58" s="6">
        <v>0</v>
      </c>
      <c r="AX58" s="6">
        <v>0</v>
      </c>
      <c r="AY58" s="6">
        <v>0</v>
      </c>
      <c r="AZ58" s="6">
        <v>1.6990196989999999</v>
      </c>
      <c r="BA58" s="6">
        <v>0</v>
      </c>
      <c r="BB58" s="6">
        <v>0</v>
      </c>
      <c r="BC58" s="6">
        <v>0</v>
      </c>
      <c r="BD58" s="6">
        <v>0</v>
      </c>
      <c r="BE58" s="6">
        <v>0</v>
      </c>
      <c r="BF58" s="6">
        <v>1.0587318E-2</v>
      </c>
      <c r="BG58" s="6">
        <v>0</v>
      </c>
      <c r="BH58" s="6">
        <v>0</v>
      </c>
      <c r="BI58" s="6">
        <v>0</v>
      </c>
      <c r="BJ58" s="6">
        <v>0.11720675899999999</v>
      </c>
      <c r="BK58" s="6">
        <v>3.5650159989999999</v>
      </c>
    </row>
    <row r="59" spans="1:63" ht="17.649999999999999" customHeight="1" x14ac:dyDescent="0.2">
      <c r="A59" s="5"/>
      <c r="B59" s="4" t="s">
        <v>72</v>
      </c>
      <c r="C59" s="6">
        <v>0</v>
      </c>
      <c r="D59" s="6">
        <v>0</v>
      </c>
      <c r="E59" s="6">
        <v>0</v>
      </c>
      <c r="F59" s="6">
        <v>0</v>
      </c>
      <c r="G59" s="6">
        <v>0</v>
      </c>
      <c r="H59" s="6">
        <v>2.4745632E-2</v>
      </c>
      <c r="I59" s="6">
        <v>13.74757333</v>
      </c>
      <c r="J59" s="6">
        <v>0</v>
      </c>
      <c r="K59" s="6">
        <v>0</v>
      </c>
      <c r="L59" s="6">
        <v>4.3183877339999999</v>
      </c>
      <c r="M59" s="6">
        <v>0</v>
      </c>
      <c r="N59" s="6">
        <v>0</v>
      </c>
      <c r="O59" s="6">
        <v>0</v>
      </c>
      <c r="P59" s="6">
        <v>0</v>
      </c>
      <c r="Q59" s="6">
        <v>0</v>
      </c>
      <c r="R59" s="6">
        <v>0</v>
      </c>
      <c r="S59" s="6">
        <v>0</v>
      </c>
      <c r="T59" s="6">
        <v>0</v>
      </c>
      <c r="U59" s="6">
        <v>0</v>
      </c>
      <c r="V59" s="6">
        <v>0</v>
      </c>
      <c r="W59" s="6">
        <v>0</v>
      </c>
      <c r="X59" s="6">
        <v>0</v>
      </c>
      <c r="Y59" s="6">
        <v>0</v>
      </c>
      <c r="Z59" s="6">
        <v>0</v>
      </c>
      <c r="AA59" s="6">
        <v>0</v>
      </c>
      <c r="AB59" s="6">
        <v>0</v>
      </c>
      <c r="AC59" s="6">
        <v>0</v>
      </c>
      <c r="AD59" s="6">
        <v>0</v>
      </c>
      <c r="AE59" s="6">
        <v>0</v>
      </c>
      <c r="AF59" s="6">
        <v>3.4256641999999997E-2</v>
      </c>
      <c r="AG59" s="6">
        <v>0</v>
      </c>
      <c r="AH59" s="6">
        <v>0</v>
      </c>
      <c r="AI59" s="6">
        <v>0</v>
      </c>
      <c r="AJ59" s="6">
        <v>0</v>
      </c>
      <c r="AK59" s="6">
        <v>0</v>
      </c>
      <c r="AL59" s="6">
        <v>0</v>
      </c>
      <c r="AM59" s="6">
        <v>0</v>
      </c>
      <c r="AN59" s="6">
        <v>0</v>
      </c>
      <c r="AO59" s="6">
        <v>0</v>
      </c>
      <c r="AP59" s="6">
        <v>0</v>
      </c>
      <c r="AQ59" s="6">
        <v>0</v>
      </c>
      <c r="AR59" s="6">
        <v>0</v>
      </c>
      <c r="AS59" s="6">
        <v>0</v>
      </c>
      <c r="AT59" s="6">
        <v>0</v>
      </c>
      <c r="AU59" s="6">
        <v>0</v>
      </c>
      <c r="AV59" s="6">
        <v>5.5495759999999998E-2</v>
      </c>
      <c r="AW59" s="6">
        <v>0</v>
      </c>
      <c r="AX59" s="6">
        <v>0</v>
      </c>
      <c r="AY59" s="6">
        <v>0</v>
      </c>
      <c r="AZ59" s="6">
        <v>2.0567687659999998</v>
      </c>
      <c r="BA59" s="6">
        <v>0</v>
      </c>
      <c r="BB59" s="6">
        <v>0</v>
      </c>
      <c r="BC59" s="6">
        <v>0</v>
      </c>
      <c r="BD59" s="6">
        <v>0</v>
      </c>
      <c r="BE59" s="6">
        <v>0</v>
      </c>
      <c r="BF59" s="6">
        <v>4.1107970000000002E-3</v>
      </c>
      <c r="BG59" s="6">
        <v>0</v>
      </c>
      <c r="BH59" s="6">
        <v>0</v>
      </c>
      <c r="BI59" s="6">
        <v>0</v>
      </c>
      <c r="BJ59" s="6">
        <v>0.41928759199999999</v>
      </c>
      <c r="BK59" s="6">
        <v>20.660626253</v>
      </c>
    </row>
    <row r="60" spans="1:63" ht="17.649999999999999" customHeight="1" x14ac:dyDescent="0.2">
      <c r="A60" s="5"/>
      <c r="B60" s="4" t="s">
        <v>73</v>
      </c>
      <c r="C60" s="6">
        <v>0</v>
      </c>
      <c r="D60" s="6">
        <v>19.555499999999999</v>
      </c>
      <c r="E60" s="6">
        <v>0</v>
      </c>
      <c r="F60" s="6">
        <v>0</v>
      </c>
      <c r="G60" s="6">
        <v>0</v>
      </c>
      <c r="H60" s="6">
        <v>2.6725849999999999E-2</v>
      </c>
      <c r="I60" s="6">
        <v>72.218774762999999</v>
      </c>
      <c r="J60" s="6">
        <v>0</v>
      </c>
      <c r="K60" s="6">
        <v>0</v>
      </c>
      <c r="L60" s="6">
        <v>0.28551029999999999</v>
      </c>
      <c r="M60" s="6">
        <v>0</v>
      </c>
      <c r="N60" s="6">
        <v>0</v>
      </c>
      <c r="O60" s="6">
        <v>0</v>
      </c>
      <c r="P60" s="6">
        <v>0</v>
      </c>
      <c r="Q60" s="6">
        <v>0</v>
      </c>
      <c r="R60" s="6">
        <v>2.0809659000000001E-2</v>
      </c>
      <c r="S60" s="6">
        <v>10.429600000000001</v>
      </c>
      <c r="T60" s="6">
        <v>0</v>
      </c>
      <c r="U60" s="6">
        <v>0</v>
      </c>
      <c r="V60" s="6">
        <v>6.5185000000000004</v>
      </c>
      <c r="W60" s="6">
        <v>0</v>
      </c>
      <c r="X60" s="6">
        <v>0</v>
      </c>
      <c r="Y60" s="6">
        <v>0</v>
      </c>
      <c r="Z60" s="6">
        <v>0</v>
      </c>
      <c r="AA60" s="6">
        <v>0</v>
      </c>
      <c r="AB60" s="6">
        <v>3.8952069999999999E-3</v>
      </c>
      <c r="AC60" s="6">
        <v>0</v>
      </c>
      <c r="AD60" s="6">
        <v>0</v>
      </c>
      <c r="AE60" s="6">
        <v>0</v>
      </c>
      <c r="AF60" s="6">
        <v>6.4952576710000001</v>
      </c>
      <c r="AG60" s="6">
        <v>0</v>
      </c>
      <c r="AH60" s="6">
        <v>0</v>
      </c>
      <c r="AI60" s="6">
        <v>0</v>
      </c>
      <c r="AJ60" s="6">
        <v>0</v>
      </c>
      <c r="AK60" s="6">
        <v>0</v>
      </c>
      <c r="AL60" s="6">
        <v>6.4920120000000001E-3</v>
      </c>
      <c r="AM60" s="6">
        <v>0</v>
      </c>
      <c r="AN60" s="6">
        <v>0</v>
      </c>
      <c r="AO60" s="6">
        <v>0</v>
      </c>
      <c r="AP60" s="6">
        <v>2.5968047000000001E-2</v>
      </c>
      <c r="AQ60" s="6">
        <v>0</v>
      </c>
      <c r="AR60" s="6">
        <v>0</v>
      </c>
      <c r="AS60" s="6">
        <v>0</v>
      </c>
      <c r="AT60" s="6">
        <v>0</v>
      </c>
      <c r="AU60" s="6">
        <v>0</v>
      </c>
      <c r="AV60" s="6">
        <v>0.338981688</v>
      </c>
      <c r="AW60" s="6">
        <v>0</v>
      </c>
      <c r="AX60" s="6">
        <v>0</v>
      </c>
      <c r="AY60" s="6">
        <v>0</v>
      </c>
      <c r="AZ60" s="6">
        <v>12.335459677999999</v>
      </c>
      <c r="BA60" s="6">
        <v>0</v>
      </c>
      <c r="BB60" s="6">
        <v>0</v>
      </c>
      <c r="BC60" s="6">
        <v>0</v>
      </c>
      <c r="BD60" s="6">
        <v>0</v>
      </c>
      <c r="BE60" s="6">
        <v>0</v>
      </c>
      <c r="BF60" s="6">
        <v>3.2460060000000001E-3</v>
      </c>
      <c r="BG60" s="6">
        <v>0</v>
      </c>
      <c r="BH60" s="6">
        <v>0</v>
      </c>
      <c r="BI60" s="6">
        <v>0</v>
      </c>
      <c r="BJ60" s="6">
        <v>8.0686616000000003E-2</v>
      </c>
      <c r="BK60" s="6">
        <v>128.345407497</v>
      </c>
    </row>
    <row r="61" spans="1:63" ht="17.649999999999999" customHeight="1" x14ac:dyDescent="0.2">
      <c r="A61" s="5"/>
      <c r="B61" s="4" t="s">
        <v>74</v>
      </c>
      <c r="C61" s="6">
        <v>0</v>
      </c>
      <c r="D61" s="6">
        <v>0</v>
      </c>
      <c r="E61" s="6">
        <v>0</v>
      </c>
      <c r="F61" s="6">
        <v>0</v>
      </c>
      <c r="G61" s="6">
        <v>0</v>
      </c>
      <c r="H61" s="6">
        <v>3.9830429000000001E-2</v>
      </c>
      <c r="I61" s="6">
        <v>113.810662906</v>
      </c>
      <c r="J61" s="6">
        <v>0</v>
      </c>
      <c r="K61" s="6">
        <v>0</v>
      </c>
      <c r="L61" s="6">
        <v>1.686353003</v>
      </c>
      <c r="M61" s="6">
        <v>0</v>
      </c>
      <c r="N61" s="6">
        <v>0</v>
      </c>
      <c r="O61" s="6">
        <v>0</v>
      </c>
      <c r="P61" s="6">
        <v>0</v>
      </c>
      <c r="Q61" s="6">
        <v>0</v>
      </c>
      <c r="R61" s="6">
        <v>3.3026890000000003E-2</v>
      </c>
      <c r="S61" s="6">
        <v>36.329578988999998</v>
      </c>
      <c r="T61" s="6">
        <v>0</v>
      </c>
      <c r="U61" s="6">
        <v>0</v>
      </c>
      <c r="V61" s="6">
        <v>0.55044816699999999</v>
      </c>
      <c r="W61" s="6">
        <v>0</v>
      </c>
      <c r="X61" s="6">
        <v>0</v>
      </c>
      <c r="Y61" s="6">
        <v>0</v>
      </c>
      <c r="Z61" s="6">
        <v>0</v>
      </c>
      <c r="AA61" s="6">
        <v>0</v>
      </c>
      <c r="AB61" s="6">
        <v>3.2921480000000003E-2</v>
      </c>
      <c r="AC61" s="6">
        <v>7.1878564679999997</v>
      </c>
      <c r="AD61" s="6">
        <v>0</v>
      </c>
      <c r="AE61" s="6">
        <v>0</v>
      </c>
      <c r="AF61" s="6">
        <v>1.1632256270000001</v>
      </c>
      <c r="AG61" s="6">
        <v>0</v>
      </c>
      <c r="AH61" s="6">
        <v>0</v>
      </c>
      <c r="AI61" s="6">
        <v>0</v>
      </c>
      <c r="AJ61" s="6">
        <v>0</v>
      </c>
      <c r="AK61" s="6">
        <v>0</v>
      </c>
      <c r="AL61" s="6">
        <v>1.0973827E-2</v>
      </c>
      <c r="AM61" s="6">
        <v>0</v>
      </c>
      <c r="AN61" s="6">
        <v>0</v>
      </c>
      <c r="AO61" s="6">
        <v>0</v>
      </c>
      <c r="AP61" s="6">
        <v>0</v>
      </c>
      <c r="AQ61" s="6">
        <v>0</v>
      </c>
      <c r="AR61" s="6">
        <v>0</v>
      </c>
      <c r="AS61" s="6">
        <v>0</v>
      </c>
      <c r="AT61" s="6">
        <v>0</v>
      </c>
      <c r="AU61" s="6">
        <v>0</v>
      </c>
      <c r="AV61" s="6">
        <v>0.22125429399999999</v>
      </c>
      <c r="AW61" s="6">
        <v>11.30304147</v>
      </c>
      <c r="AX61" s="6">
        <v>0</v>
      </c>
      <c r="AY61" s="6">
        <v>0</v>
      </c>
      <c r="AZ61" s="6">
        <v>14.227435689</v>
      </c>
      <c r="BA61" s="6">
        <v>0</v>
      </c>
      <c r="BB61" s="6">
        <v>0</v>
      </c>
      <c r="BC61" s="6">
        <v>0</v>
      </c>
      <c r="BD61" s="6">
        <v>0</v>
      </c>
      <c r="BE61" s="6">
        <v>0</v>
      </c>
      <c r="BF61" s="6">
        <v>1.2049262E-2</v>
      </c>
      <c r="BG61" s="6">
        <v>0</v>
      </c>
      <c r="BH61" s="6">
        <v>0</v>
      </c>
      <c r="BI61" s="6">
        <v>0</v>
      </c>
      <c r="BJ61" s="6">
        <v>0.26007969199999997</v>
      </c>
      <c r="BK61" s="6">
        <v>186.86873819300001</v>
      </c>
    </row>
    <row r="62" spans="1:63" ht="17.649999999999999" customHeight="1" x14ac:dyDescent="0.2">
      <c r="A62" s="5"/>
      <c r="B62" s="4" t="s">
        <v>75</v>
      </c>
      <c r="C62" s="6">
        <v>0</v>
      </c>
      <c r="D62" s="6">
        <v>0</v>
      </c>
      <c r="E62" s="6">
        <v>0</v>
      </c>
      <c r="F62" s="6">
        <v>0</v>
      </c>
      <c r="G62" s="6">
        <v>0</v>
      </c>
      <c r="H62" s="6">
        <v>1.0242378E-2</v>
      </c>
      <c r="I62" s="6">
        <v>5.6902099999999997E-2</v>
      </c>
      <c r="J62" s="6">
        <v>0</v>
      </c>
      <c r="K62" s="6">
        <v>0</v>
      </c>
      <c r="L62" s="6">
        <v>229.726449798</v>
      </c>
      <c r="M62" s="6">
        <v>0</v>
      </c>
      <c r="N62" s="6">
        <v>0</v>
      </c>
      <c r="O62" s="6">
        <v>0</v>
      </c>
      <c r="P62" s="6">
        <v>0</v>
      </c>
      <c r="Q62" s="6">
        <v>0</v>
      </c>
      <c r="R62" s="6">
        <v>0</v>
      </c>
      <c r="S62" s="6">
        <v>0</v>
      </c>
      <c r="T62" s="6">
        <v>0</v>
      </c>
      <c r="U62" s="6">
        <v>0</v>
      </c>
      <c r="V62" s="6">
        <v>0.40628099400000001</v>
      </c>
      <c r="W62" s="6">
        <v>0</v>
      </c>
      <c r="X62" s="6">
        <v>0</v>
      </c>
      <c r="Y62" s="6">
        <v>0</v>
      </c>
      <c r="Z62" s="6">
        <v>0</v>
      </c>
      <c r="AA62" s="6">
        <v>0</v>
      </c>
      <c r="AB62" s="6">
        <v>0</v>
      </c>
      <c r="AC62" s="6">
        <v>0</v>
      </c>
      <c r="AD62" s="6">
        <v>0</v>
      </c>
      <c r="AE62" s="6">
        <v>0</v>
      </c>
      <c r="AF62" s="6">
        <v>0</v>
      </c>
      <c r="AG62" s="6">
        <v>0</v>
      </c>
      <c r="AH62" s="6">
        <v>0</v>
      </c>
      <c r="AI62" s="6">
        <v>0</v>
      </c>
      <c r="AJ62" s="6">
        <v>0</v>
      </c>
      <c r="AK62" s="6">
        <v>0</v>
      </c>
      <c r="AL62" s="6">
        <v>5.6867920000000004E-3</v>
      </c>
      <c r="AM62" s="6">
        <v>0</v>
      </c>
      <c r="AN62" s="6">
        <v>0</v>
      </c>
      <c r="AO62" s="6">
        <v>0</v>
      </c>
      <c r="AP62" s="6">
        <v>0</v>
      </c>
      <c r="AQ62" s="6">
        <v>0</v>
      </c>
      <c r="AR62" s="6">
        <v>0</v>
      </c>
      <c r="AS62" s="6">
        <v>0</v>
      </c>
      <c r="AT62" s="6">
        <v>0</v>
      </c>
      <c r="AU62" s="6">
        <v>0</v>
      </c>
      <c r="AV62" s="6">
        <v>1.1373604000000001E-2</v>
      </c>
      <c r="AW62" s="6">
        <v>0.75065649999999995</v>
      </c>
      <c r="AX62" s="6">
        <v>0</v>
      </c>
      <c r="AY62" s="6">
        <v>0</v>
      </c>
      <c r="AZ62" s="6">
        <v>0.53625308000000005</v>
      </c>
      <c r="BA62" s="6">
        <v>0</v>
      </c>
      <c r="BB62" s="6">
        <v>0</v>
      </c>
      <c r="BC62" s="6">
        <v>0</v>
      </c>
      <c r="BD62" s="6">
        <v>0</v>
      </c>
      <c r="BE62" s="6">
        <v>0</v>
      </c>
      <c r="BF62" s="6">
        <v>0.228040346</v>
      </c>
      <c r="BG62" s="6">
        <v>0</v>
      </c>
      <c r="BH62" s="6">
        <v>0</v>
      </c>
      <c r="BI62" s="6">
        <v>0</v>
      </c>
      <c r="BJ62" s="6">
        <v>0.230883742</v>
      </c>
      <c r="BK62" s="6">
        <v>231.962769334</v>
      </c>
    </row>
    <row r="63" spans="1:63" ht="17.649999999999999" customHeight="1" x14ac:dyDescent="0.2">
      <c r="A63" s="5"/>
      <c r="B63" s="4" t="s">
        <v>76</v>
      </c>
      <c r="C63" s="6">
        <v>0</v>
      </c>
      <c r="D63" s="6">
        <v>0</v>
      </c>
      <c r="E63" s="6">
        <v>0</v>
      </c>
      <c r="F63" s="6">
        <v>0</v>
      </c>
      <c r="G63" s="6">
        <v>0</v>
      </c>
      <c r="H63" s="6">
        <v>1.1691432999999999E-2</v>
      </c>
      <c r="I63" s="6">
        <v>59.626309982999999</v>
      </c>
      <c r="J63" s="6">
        <v>0</v>
      </c>
      <c r="K63" s="6">
        <v>0</v>
      </c>
      <c r="L63" s="6">
        <v>0.35074300000000003</v>
      </c>
      <c r="M63" s="6">
        <v>0</v>
      </c>
      <c r="N63" s="6">
        <v>0</v>
      </c>
      <c r="O63" s="6">
        <v>0</v>
      </c>
      <c r="P63" s="6">
        <v>0</v>
      </c>
      <c r="Q63" s="6">
        <v>0</v>
      </c>
      <c r="R63" s="6">
        <v>0</v>
      </c>
      <c r="S63" s="6">
        <v>28.059439992000001</v>
      </c>
      <c r="T63" s="6">
        <v>0</v>
      </c>
      <c r="U63" s="6">
        <v>0</v>
      </c>
      <c r="V63" s="6">
        <v>0</v>
      </c>
      <c r="W63" s="6">
        <v>0</v>
      </c>
      <c r="X63" s="6">
        <v>0</v>
      </c>
      <c r="Y63" s="6">
        <v>0</v>
      </c>
      <c r="Z63" s="6">
        <v>0</v>
      </c>
      <c r="AA63" s="6">
        <v>0</v>
      </c>
      <c r="AB63" s="6">
        <v>0</v>
      </c>
      <c r="AC63" s="6">
        <v>0</v>
      </c>
      <c r="AD63" s="6">
        <v>0</v>
      </c>
      <c r="AE63" s="6">
        <v>0</v>
      </c>
      <c r="AF63" s="6">
        <v>0</v>
      </c>
      <c r="AG63" s="6">
        <v>0</v>
      </c>
      <c r="AH63" s="6">
        <v>0</v>
      </c>
      <c r="AI63" s="6">
        <v>0</v>
      </c>
      <c r="AJ63" s="6">
        <v>0</v>
      </c>
      <c r="AK63" s="6">
        <v>0</v>
      </c>
      <c r="AL63" s="6">
        <v>0</v>
      </c>
      <c r="AM63" s="6">
        <v>0</v>
      </c>
      <c r="AN63" s="6">
        <v>0</v>
      </c>
      <c r="AO63" s="6">
        <v>0</v>
      </c>
      <c r="AP63" s="6">
        <v>6.0969299999999997E-2</v>
      </c>
      <c r="AQ63" s="6">
        <v>0</v>
      </c>
      <c r="AR63" s="6">
        <v>0</v>
      </c>
      <c r="AS63" s="6">
        <v>0</v>
      </c>
      <c r="AT63" s="6">
        <v>0</v>
      </c>
      <c r="AU63" s="6">
        <v>0</v>
      </c>
      <c r="AV63" s="6">
        <v>0.146792017</v>
      </c>
      <c r="AW63" s="6">
        <v>2.1484420000000002</v>
      </c>
      <c r="AX63" s="6">
        <v>0</v>
      </c>
      <c r="AY63" s="6">
        <v>0</v>
      </c>
      <c r="AZ63" s="6">
        <v>31.633195480000001</v>
      </c>
      <c r="BA63" s="6">
        <v>0</v>
      </c>
      <c r="BB63" s="6">
        <v>0</v>
      </c>
      <c r="BC63" s="6">
        <v>0</v>
      </c>
      <c r="BD63" s="6">
        <v>0</v>
      </c>
      <c r="BE63" s="6">
        <v>0</v>
      </c>
      <c r="BF63" s="6">
        <v>2.9033010000000001E-3</v>
      </c>
      <c r="BG63" s="6">
        <v>0</v>
      </c>
      <c r="BH63" s="6">
        <v>0</v>
      </c>
      <c r="BI63" s="6">
        <v>0</v>
      </c>
      <c r="BJ63" s="6">
        <v>0</v>
      </c>
      <c r="BK63" s="6">
        <v>122.04048650599999</v>
      </c>
    </row>
    <row r="64" spans="1:63" ht="17.649999999999999" customHeight="1" x14ac:dyDescent="0.2">
      <c r="A64" s="5"/>
      <c r="B64" s="4" t="s">
        <v>77</v>
      </c>
      <c r="C64" s="6">
        <v>0</v>
      </c>
      <c r="D64" s="6">
        <v>0</v>
      </c>
      <c r="E64" s="6">
        <v>0</v>
      </c>
      <c r="F64" s="6">
        <v>0</v>
      </c>
      <c r="G64" s="6">
        <v>0</v>
      </c>
      <c r="H64" s="6">
        <v>6.7971669999999998E-3</v>
      </c>
      <c r="I64" s="6">
        <v>0</v>
      </c>
      <c r="J64" s="6">
        <v>0</v>
      </c>
      <c r="K64" s="6">
        <v>0</v>
      </c>
      <c r="L64" s="6">
        <v>8.8363250000000008E-3</v>
      </c>
      <c r="M64" s="6">
        <v>0</v>
      </c>
      <c r="N64" s="6">
        <v>0</v>
      </c>
      <c r="O64" s="6">
        <v>0</v>
      </c>
      <c r="P64" s="6">
        <v>0</v>
      </c>
      <c r="Q64" s="6">
        <v>0</v>
      </c>
      <c r="R64" s="6">
        <v>0</v>
      </c>
      <c r="S64" s="6">
        <v>0</v>
      </c>
      <c r="T64" s="6">
        <v>0</v>
      </c>
      <c r="U64" s="6">
        <v>0</v>
      </c>
      <c r="V64" s="6">
        <v>0</v>
      </c>
      <c r="W64" s="6">
        <v>0</v>
      </c>
      <c r="X64" s="6">
        <v>0</v>
      </c>
      <c r="Y64" s="6">
        <v>0</v>
      </c>
      <c r="Z64" s="6">
        <v>0</v>
      </c>
      <c r="AA64" s="6">
        <v>0</v>
      </c>
      <c r="AB64" s="6">
        <v>0</v>
      </c>
      <c r="AC64" s="6">
        <v>0</v>
      </c>
      <c r="AD64" s="6">
        <v>0</v>
      </c>
      <c r="AE64" s="6">
        <v>0</v>
      </c>
      <c r="AF64" s="6">
        <v>0.179059573</v>
      </c>
      <c r="AG64" s="6">
        <v>0</v>
      </c>
      <c r="AH64" s="6">
        <v>0</v>
      </c>
      <c r="AI64" s="6">
        <v>0</v>
      </c>
      <c r="AJ64" s="6">
        <v>0</v>
      </c>
      <c r="AK64" s="6">
        <v>0</v>
      </c>
      <c r="AL64" s="6">
        <v>0</v>
      </c>
      <c r="AM64" s="6">
        <v>0</v>
      </c>
      <c r="AN64" s="6">
        <v>0</v>
      </c>
      <c r="AO64" s="6">
        <v>0</v>
      </c>
      <c r="AP64" s="6">
        <v>0</v>
      </c>
      <c r="AQ64" s="6">
        <v>0</v>
      </c>
      <c r="AR64" s="6">
        <v>0</v>
      </c>
      <c r="AS64" s="6">
        <v>0</v>
      </c>
      <c r="AT64" s="6">
        <v>0</v>
      </c>
      <c r="AU64" s="6">
        <v>0</v>
      </c>
      <c r="AV64" s="6">
        <v>1.6892412999999998E-2</v>
      </c>
      <c r="AW64" s="6">
        <v>0</v>
      </c>
      <c r="AX64" s="6">
        <v>0</v>
      </c>
      <c r="AY64" s="6">
        <v>0</v>
      </c>
      <c r="AZ64" s="6">
        <v>2.588656807</v>
      </c>
      <c r="BA64" s="6">
        <v>0</v>
      </c>
      <c r="BB64" s="6">
        <v>0</v>
      </c>
      <c r="BC64" s="6">
        <v>0</v>
      </c>
      <c r="BD64" s="6">
        <v>0</v>
      </c>
      <c r="BE64" s="6">
        <v>0</v>
      </c>
      <c r="BF64" s="6">
        <v>2.7690043000000001E-2</v>
      </c>
      <c r="BG64" s="6">
        <v>0</v>
      </c>
      <c r="BH64" s="6">
        <v>0</v>
      </c>
      <c r="BI64" s="6">
        <v>0</v>
      </c>
      <c r="BJ64" s="6">
        <v>8.1083579999999995E-3</v>
      </c>
      <c r="BK64" s="6">
        <v>2.836040686</v>
      </c>
    </row>
    <row r="65" spans="1:63" ht="17.649999999999999" customHeight="1" x14ac:dyDescent="0.2">
      <c r="A65" s="5"/>
      <c r="B65" s="4" t="s">
        <v>78</v>
      </c>
      <c r="C65" s="6">
        <v>0</v>
      </c>
      <c r="D65" s="6">
        <v>0</v>
      </c>
      <c r="E65" s="6">
        <v>0</v>
      </c>
      <c r="F65" s="6">
        <v>0</v>
      </c>
      <c r="G65" s="6">
        <v>0</v>
      </c>
      <c r="H65" s="6">
        <v>4.7329287999999997E-2</v>
      </c>
      <c r="I65" s="6">
        <v>2.4459580000000001</v>
      </c>
      <c r="J65" s="6">
        <v>0</v>
      </c>
      <c r="K65" s="6">
        <v>0</v>
      </c>
      <c r="L65" s="6">
        <v>2.102300901</v>
      </c>
      <c r="M65" s="6">
        <v>0</v>
      </c>
      <c r="N65" s="6">
        <v>0</v>
      </c>
      <c r="O65" s="6">
        <v>0</v>
      </c>
      <c r="P65" s="6">
        <v>0</v>
      </c>
      <c r="Q65" s="6">
        <v>0</v>
      </c>
      <c r="R65" s="6">
        <v>1.8956325999999999E-2</v>
      </c>
      <c r="S65" s="6">
        <v>6.1148949999999997</v>
      </c>
      <c r="T65" s="6">
        <v>0</v>
      </c>
      <c r="U65" s="6">
        <v>0</v>
      </c>
      <c r="V65" s="6">
        <v>0</v>
      </c>
      <c r="W65" s="6">
        <v>0</v>
      </c>
      <c r="X65" s="6">
        <v>0</v>
      </c>
      <c r="Y65" s="6">
        <v>0</v>
      </c>
      <c r="Z65" s="6">
        <v>0</v>
      </c>
      <c r="AA65" s="6">
        <v>0</v>
      </c>
      <c r="AB65" s="6">
        <v>0.295280722</v>
      </c>
      <c r="AC65" s="6">
        <v>109.329589871</v>
      </c>
      <c r="AD65" s="6">
        <v>0</v>
      </c>
      <c r="AE65" s="6">
        <v>0</v>
      </c>
      <c r="AF65" s="6">
        <v>256.57126307099998</v>
      </c>
      <c r="AG65" s="6">
        <v>0</v>
      </c>
      <c r="AH65" s="6">
        <v>0</v>
      </c>
      <c r="AI65" s="6">
        <v>0</v>
      </c>
      <c r="AJ65" s="6">
        <v>0</v>
      </c>
      <c r="AK65" s="6">
        <v>0</v>
      </c>
      <c r="AL65" s="6">
        <v>9.7090245000000006E-2</v>
      </c>
      <c r="AM65" s="6">
        <v>9.1136025000000007</v>
      </c>
      <c r="AN65" s="6">
        <v>0</v>
      </c>
      <c r="AO65" s="6">
        <v>0</v>
      </c>
      <c r="AP65" s="6">
        <v>13.96203903</v>
      </c>
      <c r="AQ65" s="6">
        <v>0</v>
      </c>
      <c r="AR65" s="6">
        <v>0</v>
      </c>
      <c r="AS65" s="6">
        <v>0</v>
      </c>
      <c r="AT65" s="6">
        <v>0</v>
      </c>
      <c r="AU65" s="6">
        <v>0</v>
      </c>
      <c r="AV65" s="6">
        <v>0.66662964800000002</v>
      </c>
      <c r="AW65" s="6">
        <v>32.962296248999998</v>
      </c>
      <c r="AX65" s="6">
        <v>0</v>
      </c>
      <c r="AY65" s="6">
        <v>0</v>
      </c>
      <c r="AZ65" s="6">
        <v>17.758180131</v>
      </c>
      <c r="BA65" s="6">
        <v>0</v>
      </c>
      <c r="BB65" s="6">
        <v>0</v>
      </c>
      <c r="BC65" s="6">
        <v>0</v>
      </c>
      <c r="BD65" s="6">
        <v>0</v>
      </c>
      <c r="BE65" s="6">
        <v>0</v>
      </c>
      <c r="BF65" s="6">
        <v>6.4998213999999999E-2</v>
      </c>
      <c r="BG65" s="6">
        <v>1.8227205E-2</v>
      </c>
      <c r="BH65" s="6">
        <v>0</v>
      </c>
      <c r="BI65" s="6">
        <v>0</v>
      </c>
      <c r="BJ65" s="6">
        <v>0.61486438200000004</v>
      </c>
      <c r="BK65" s="6">
        <v>452.183500783</v>
      </c>
    </row>
    <row r="66" spans="1:63" ht="17.649999999999999" customHeight="1" x14ac:dyDescent="0.2">
      <c r="A66" s="5"/>
      <c r="B66" s="4" t="s">
        <v>79</v>
      </c>
      <c r="C66" s="6">
        <v>0</v>
      </c>
      <c r="D66" s="6">
        <v>0</v>
      </c>
      <c r="E66" s="6">
        <v>0</v>
      </c>
      <c r="F66" s="6">
        <v>0</v>
      </c>
      <c r="G66" s="6">
        <v>0</v>
      </c>
      <c r="H66" s="6">
        <v>7.5690694000000003E-2</v>
      </c>
      <c r="I66" s="6">
        <v>0</v>
      </c>
      <c r="J66" s="6">
        <v>0</v>
      </c>
      <c r="K66" s="6">
        <v>0</v>
      </c>
      <c r="L66" s="6">
        <v>5.0836295949999997</v>
      </c>
      <c r="M66" s="6">
        <v>0</v>
      </c>
      <c r="N66" s="6">
        <v>0</v>
      </c>
      <c r="O66" s="6">
        <v>0</v>
      </c>
      <c r="P66" s="6">
        <v>0</v>
      </c>
      <c r="Q66" s="6">
        <v>0</v>
      </c>
      <c r="R66" s="6">
        <v>2.4256960000000002E-3</v>
      </c>
      <c r="S66" s="6">
        <v>0</v>
      </c>
      <c r="T66" s="6">
        <v>0</v>
      </c>
      <c r="U66" s="6">
        <v>0</v>
      </c>
      <c r="V66" s="6">
        <v>0.16845109999999999</v>
      </c>
      <c r="W66" s="6">
        <v>0</v>
      </c>
      <c r="X66" s="6">
        <v>0</v>
      </c>
      <c r="Y66" s="6">
        <v>0</v>
      </c>
      <c r="Z66" s="6">
        <v>0</v>
      </c>
      <c r="AA66" s="6">
        <v>0</v>
      </c>
      <c r="AB66" s="6">
        <v>11.234792734999999</v>
      </c>
      <c r="AC66" s="6">
        <v>55.241935882999996</v>
      </c>
      <c r="AD66" s="6">
        <v>0</v>
      </c>
      <c r="AE66" s="6">
        <v>0</v>
      </c>
      <c r="AF66" s="6">
        <v>310.44803575100002</v>
      </c>
      <c r="AG66" s="6">
        <v>0</v>
      </c>
      <c r="AH66" s="6">
        <v>0</v>
      </c>
      <c r="AI66" s="6">
        <v>0</v>
      </c>
      <c r="AJ66" s="6">
        <v>0</v>
      </c>
      <c r="AK66" s="6">
        <v>0</v>
      </c>
      <c r="AL66" s="6">
        <v>2.9996459039999999</v>
      </c>
      <c r="AM66" s="6">
        <v>0.53646087099999995</v>
      </c>
      <c r="AN66" s="6">
        <v>0</v>
      </c>
      <c r="AO66" s="6">
        <v>0</v>
      </c>
      <c r="AP66" s="6">
        <v>16.959096522999999</v>
      </c>
      <c r="AQ66" s="6">
        <v>0</v>
      </c>
      <c r="AR66" s="6">
        <v>0</v>
      </c>
      <c r="AS66" s="6">
        <v>0</v>
      </c>
      <c r="AT66" s="6">
        <v>0</v>
      </c>
      <c r="AU66" s="6">
        <v>0</v>
      </c>
      <c r="AV66" s="6">
        <v>0.79634708799999998</v>
      </c>
      <c r="AW66" s="6">
        <v>3.2455804349999999</v>
      </c>
      <c r="AX66" s="6">
        <v>0</v>
      </c>
      <c r="AY66" s="6">
        <v>0</v>
      </c>
      <c r="AZ66" s="6">
        <v>13.068996950000001</v>
      </c>
      <c r="BA66" s="6">
        <v>0</v>
      </c>
      <c r="BB66" s="6">
        <v>0</v>
      </c>
      <c r="BC66" s="6">
        <v>0</v>
      </c>
      <c r="BD66" s="6">
        <v>0</v>
      </c>
      <c r="BE66" s="6">
        <v>0</v>
      </c>
      <c r="BF66" s="6">
        <v>0.39995974299999998</v>
      </c>
      <c r="BG66" s="6">
        <v>1.2590613749999999</v>
      </c>
      <c r="BH66" s="6">
        <v>0</v>
      </c>
      <c r="BI66" s="6">
        <v>0</v>
      </c>
      <c r="BJ66" s="6">
        <v>5.0073277799999998</v>
      </c>
      <c r="BK66" s="6">
        <v>426.52743812300002</v>
      </c>
    </row>
    <row r="67" spans="1:63" ht="17.649999999999999" customHeight="1" x14ac:dyDescent="0.2">
      <c r="A67" s="5"/>
      <c r="B67" s="4" t="s">
        <v>80</v>
      </c>
      <c r="C67" s="6">
        <v>0</v>
      </c>
      <c r="D67" s="6">
        <v>0</v>
      </c>
      <c r="E67" s="6">
        <v>0</v>
      </c>
      <c r="F67" s="6">
        <v>0</v>
      </c>
      <c r="G67" s="6">
        <v>0</v>
      </c>
      <c r="H67" s="6">
        <v>2.8068935E-2</v>
      </c>
      <c r="I67" s="6">
        <v>140.663638537</v>
      </c>
      <c r="J67" s="6">
        <v>0</v>
      </c>
      <c r="K67" s="6">
        <v>0</v>
      </c>
      <c r="L67" s="6">
        <v>0.31896516600000002</v>
      </c>
      <c r="M67" s="6">
        <v>0</v>
      </c>
      <c r="N67" s="6">
        <v>0</v>
      </c>
      <c r="O67" s="6">
        <v>0</v>
      </c>
      <c r="P67" s="6">
        <v>0</v>
      </c>
      <c r="Q67" s="6">
        <v>0</v>
      </c>
      <c r="R67" s="6">
        <v>1.2758610000000001E-3</v>
      </c>
      <c r="S67" s="6">
        <v>0</v>
      </c>
      <c r="T67" s="6">
        <v>0</v>
      </c>
      <c r="U67" s="6">
        <v>0</v>
      </c>
      <c r="V67" s="6">
        <v>0.79741291599999997</v>
      </c>
      <c r="W67" s="6">
        <v>0</v>
      </c>
      <c r="X67" s="6">
        <v>0</v>
      </c>
      <c r="Y67" s="6">
        <v>0</v>
      </c>
      <c r="Z67" s="6">
        <v>0</v>
      </c>
      <c r="AA67" s="6">
        <v>0</v>
      </c>
      <c r="AB67" s="6">
        <v>5.091188E-2</v>
      </c>
      <c r="AC67" s="6">
        <v>0</v>
      </c>
      <c r="AD67" s="6">
        <v>0</v>
      </c>
      <c r="AE67" s="6">
        <v>0</v>
      </c>
      <c r="AF67" s="6">
        <v>0.70003835000000003</v>
      </c>
      <c r="AG67" s="6">
        <v>0</v>
      </c>
      <c r="AH67" s="6">
        <v>0</v>
      </c>
      <c r="AI67" s="6">
        <v>0</v>
      </c>
      <c r="AJ67" s="6">
        <v>0</v>
      </c>
      <c r="AK67" s="6">
        <v>0</v>
      </c>
      <c r="AL67" s="6">
        <v>0</v>
      </c>
      <c r="AM67" s="6">
        <v>0</v>
      </c>
      <c r="AN67" s="6">
        <v>0</v>
      </c>
      <c r="AO67" s="6">
        <v>0</v>
      </c>
      <c r="AP67" s="6">
        <v>0</v>
      </c>
      <c r="AQ67" s="6">
        <v>0</v>
      </c>
      <c r="AR67" s="6">
        <v>0</v>
      </c>
      <c r="AS67" s="6">
        <v>0</v>
      </c>
      <c r="AT67" s="6">
        <v>0</v>
      </c>
      <c r="AU67" s="6">
        <v>0</v>
      </c>
      <c r="AV67" s="6">
        <v>0.13612563999999999</v>
      </c>
      <c r="AW67" s="6">
        <v>0</v>
      </c>
      <c r="AX67" s="6">
        <v>0</v>
      </c>
      <c r="AY67" s="6">
        <v>0</v>
      </c>
      <c r="AZ67" s="6">
        <v>9.1244462249999998</v>
      </c>
      <c r="BA67" s="6">
        <v>0</v>
      </c>
      <c r="BB67" s="6">
        <v>0</v>
      </c>
      <c r="BC67" s="6">
        <v>0</v>
      </c>
      <c r="BD67" s="6">
        <v>0</v>
      </c>
      <c r="BE67" s="6">
        <v>0</v>
      </c>
      <c r="BF67" s="6">
        <v>2.9274298000000001E-2</v>
      </c>
      <c r="BG67" s="6">
        <v>46.544058188999998</v>
      </c>
      <c r="BH67" s="6">
        <v>0</v>
      </c>
      <c r="BI67" s="6">
        <v>0</v>
      </c>
      <c r="BJ67" s="6">
        <v>0.70767513199999998</v>
      </c>
      <c r="BK67" s="6">
        <v>199.10189112899999</v>
      </c>
    </row>
    <row r="68" spans="1:63" ht="17.649999999999999" customHeight="1" x14ac:dyDescent="0.2">
      <c r="A68" s="5"/>
      <c r="B68" s="4" t="s">
        <v>81</v>
      </c>
      <c r="C68" s="6">
        <v>0</v>
      </c>
      <c r="D68" s="6">
        <v>0</v>
      </c>
      <c r="E68" s="6">
        <v>0</v>
      </c>
      <c r="F68" s="6">
        <v>0</v>
      </c>
      <c r="G68" s="6">
        <v>0</v>
      </c>
      <c r="H68" s="6">
        <v>1.3366253E-2</v>
      </c>
      <c r="I68" s="6">
        <v>0</v>
      </c>
      <c r="J68" s="6">
        <v>0</v>
      </c>
      <c r="K68" s="6">
        <v>0</v>
      </c>
      <c r="L68" s="6">
        <v>0.68167891999999997</v>
      </c>
      <c r="M68" s="6">
        <v>0</v>
      </c>
      <c r="N68" s="6">
        <v>0</v>
      </c>
      <c r="O68" s="6">
        <v>0</v>
      </c>
      <c r="P68" s="6">
        <v>0</v>
      </c>
      <c r="Q68" s="6">
        <v>0</v>
      </c>
      <c r="R68" s="6">
        <v>0</v>
      </c>
      <c r="S68" s="6">
        <v>0</v>
      </c>
      <c r="T68" s="6">
        <v>0</v>
      </c>
      <c r="U68" s="6">
        <v>0</v>
      </c>
      <c r="V68" s="6">
        <v>0</v>
      </c>
      <c r="W68" s="6">
        <v>0</v>
      </c>
      <c r="X68" s="6">
        <v>0</v>
      </c>
      <c r="Y68" s="6">
        <v>0</v>
      </c>
      <c r="Z68" s="6">
        <v>0</v>
      </c>
      <c r="AA68" s="6">
        <v>0</v>
      </c>
      <c r="AB68" s="6">
        <v>7.8857319999999995E-2</v>
      </c>
      <c r="AC68" s="6">
        <v>0</v>
      </c>
      <c r="AD68" s="6">
        <v>0</v>
      </c>
      <c r="AE68" s="6">
        <v>0</v>
      </c>
      <c r="AF68" s="6">
        <v>5.3819897479999996</v>
      </c>
      <c r="AG68" s="6">
        <v>0</v>
      </c>
      <c r="AH68" s="6">
        <v>0</v>
      </c>
      <c r="AI68" s="6">
        <v>0</v>
      </c>
      <c r="AJ68" s="6">
        <v>0</v>
      </c>
      <c r="AK68" s="6">
        <v>0</v>
      </c>
      <c r="AL68" s="6">
        <v>0</v>
      </c>
      <c r="AM68" s="6">
        <v>0</v>
      </c>
      <c r="AN68" s="6">
        <v>0</v>
      </c>
      <c r="AO68" s="6">
        <v>0</v>
      </c>
      <c r="AP68" s="6">
        <v>0</v>
      </c>
      <c r="AQ68" s="6">
        <v>0</v>
      </c>
      <c r="AR68" s="6">
        <v>0</v>
      </c>
      <c r="AS68" s="6">
        <v>0</v>
      </c>
      <c r="AT68" s="6">
        <v>0</v>
      </c>
      <c r="AU68" s="6">
        <v>0</v>
      </c>
      <c r="AV68" s="6">
        <v>0.49075538899999999</v>
      </c>
      <c r="AW68" s="6">
        <v>1.7611468139999999</v>
      </c>
      <c r="AX68" s="6">
        <v>0</v>
      </c>
      <c r="AY68" s="6">
        <v>0</v>
      </c>
      <c r="AZ68" s="6">
        <v>21.551422989999999</v>
      </c>
      <c r="BA68" s="6">
        <v>0</v>
      </c>
      <c r="BB68" s="6">
        <v>0</v>
      </c>
      <c r="BC68" s="6">
        <v>0</v>
      </c>
      <c r="BD68" s="6">
        <v>0</v>
      </c>
      <c r="BE68" s="6">
        <v>0</v>
      </c>
      <c r="BF68" s="6">
        <v>9.2230206999999995E-2</v>
      </c>
      <c r="BG68" s="6">
        <v>4.2714382000000002E-2</v>
      </c>
      <c r="BH68" s="6">
        <v>0</v>
      </c>
      <c r="BI68" s="6">
        <v>0</v>
      </c>
      <c r="BJ68" s="6">
        <v>1.2079403719999999</v>
      </c>
      <c r="BK68" s="6">
        <v>31.302102394999999</v>
      </c>
    </row>
    <row r="69" spans="1:63" ht="17.649999999999999" customHeight="1" x14ac:dyDescent="0.2">
      <c r="A69" s="5"/>
      <c r="B69" s="4" t="s">
        <v>82</v>
      </c>
      <c r="C69" s="6">
        <v>0</v>
      </c>
      <c r="D69" s="6">
        <v>0</v>
      </c>
      <c r="E69" s="6">
        <v>0</v>
      </c>
      <c r="F69" s="6">
        <v>0</v>
      </c>
      <c r="G69" s="6">
        <v>0</v>
      </c>
      <c r="H69" s="6">
        <v>5.3046009999999999E-3</v>
      </c>
      <c r="I69" s="6">
        <v>9.5965099949999999</v>
      </c>
      <c r="J69" s="6">
        <v>0</v>
      </c>
      <c r="K69" s="6">
        <v>0</v>
      </c>
      <c r="L69" s="6">
        <v>0.34388762</v>
      </c>
      <c r="M69" s="6">
        <v>0</v>
      </c>
      <c r="N69" s="6">
        <v>0</v>
      </c>
      <c r="O69" s="6">
        <v>0</v>
      </c>
      <c r="P69" s="6">
        <v>0</v>
      </c>
      <c r="Q69" s="6">
        <v>0</v>
      </c>
      <c r="R69" s="6">
        <v>1.1254089E-2</v>
      </c>
      <c r="S69" s="6">
        <v>4.4244307679999997</v>
      </c>
      <c r="T69" s="6">
        <v>0</v>
      </c>
      <c r="U69" s="6">
        <v>0</v>
      </c>
      <c r="V69" s="6">
        <v>6.5430749999999996E-2</v>
      </c>
      <c r="W69" s="6">
        <v>0</v>
      </c>
      <c r="X69" s="6">
        <v>0</v>
      </c>
      <c r="Y69" s="6">
        <v>0</v>
      </c>
      <c r="Z69" s="6">
        <v>0</v>
      </c>
      <c r="AA69" s="6">
        <v>0</v>
      </c>
      <c r="AB69" s="6">
        <v>9.5086930000000004E-3</v>
      </c>
      <c r="AC69" s="6">
        <v>5.1865599999999998E-2</v>
      </c>
      <c r="AD69" s="6">
        <v>0</v>
      </c>
      <c r="AE69" s="6">
        <v>0</v>
      </c>
      <c r="AF69" s="6">
        <v>0.39115306599999999</v>
      </c>
      <c r="AG69" s="6">
        <v>0</v>
      </c>
      <c r="AH69" s="6">
        <v>0</v>
      </c>
      <c r="AI69" s="6">
        <v>0</v>
      </c>
      <c r="AJ69" s="6">
        <v>0</v>
      </c>
      <c r="AK69" s="6">
        <v>0</v>
      </c>
      <c r="AL69" s="6">
        <v>0</v>
      </c>
      <c r="AM69" s="6">
        <v>0</v>
      </c>
      <c r="AN69" s="6">
        <v>0</v>
      </c>
      <c r="AO69" s="6">
        <v>0</v>
      </c>
      <c r="AP69" s="6">
        <v>3.4577067000000003E-2</v>
      </c>
      <c r="AQ69" s="6">
        <v>0</v>
      </c>
      <c r="AR69" s="6">
        <v>0</v>
      </c>
      <c r="AS69" s="6">
        <v>0</v>
      </c>
      <c r="AT69" s="6">
        <v>0</v>
      </c>
      <c r="AU69" s="6">
        <v>0</v>
      </c>
      <c r="AV69" s="6">
        <v>0.13593506999999999</v>
      </c>
      <c r="AW69" s="6">
        <v>8.0985194999999996E-2</v>
      </c>
      <c r="AX69" s="6">
        <v>0</v>
      </c>
      <c r="AY69" s="6">
        <v>0</v>
      </c>
      <c r="AZ69" s="6">
        <v>2.8053790109999999</v>
      </c>
      <c r="BA69" s="6">
        <v>0</v>
      </c>
      <c r="BB69" s="6">
        <v>0</v>
      </c>
      <c r="BC69" s="6">
        <v>0</v>
      </c>
      <c r="BD69" s="6">
        <v>0</v>
      </c>
      <c r="BE69" s="6">
        <v>0</v>
      </c>
      <c r="BF69" s="6">
        <v>5.2304384000000002E-2</v>
      </c>
      <c r="BG69" s="6">
        <v>0.21005567999999999</v>
      </c>
      <c r="BH69" s="6">
        <v>0</v>
      </c>
      <c r="BI69" s="6">
        <v>0</v>
      </c>
      <c r="BJ69" s="6">
        <v>1.046367042</v>
      </c>
      <c r="BK69" s="6">
        <v>19.264948630999999</v>
      </c>
    </row>
    <row r="70" spans="1:63" ht="17.649999999999999" customHeight="1" x14ac:dyDescent="0.2">
      <c r="A70" s="5"/>
      <c r="B70" s="4" t="s">
        <v>83</v>
      </c>
      <c r="C70" s="6">
        <v>0</v>
      </c>
      <c r="D70" s="6">
        <v>0</v>
      </c>
      <c r="E70" s="6">
        <v>0</v>
      </c>
      <c r="F70" s="6">
        <v>0</v>
      </c>
      <c r="G70" s="6">
        <v>0</v>
      </c>
      <c r="H70" s="6">
        <v>2.5611914999999999E-2</v>
      </c>
      <c r="I70" s="6">
        <v>13.653687510999999</v>
      </c>
      <c r="J70" s="6">
        <v>0</v>
      </c>
      <c r="K70" s="6">
        <v>0</v>
      </c>
      <c r="L70" s="6">
        <v>5.6494458659999998</v>
      </c>
      <c r="M70" s="6">
        <v>0</v>
      </c>
      <c r="N70" s="6">
        <v>0</v>
      </c>
      <c r="O70" s="6">
        <v>0</v>
      </c>
      <c r="P70" s="6">
        <v>0</v>
      </c>
      <c r="Q70" s="6">
        <v>0</v>
      </c>
      <c r="R70" s="6">
        <v>1.5067119999999999E-3</v>
      </c>
      <c r="S70" s="6">
        <v>5.4614750040000004</v>
      </c>
      <c r="T70" s="6">
        <v>0</v>
      </c>
      <c r="U70" s="6">
        <v>0</v>
      </c>
      <c r="V70" s="6">
        <v>3.8857957999999998E-2</v>
      </c>
      <c r="W70" s="6">
        <v>0</v>
      </c>
      <c r="X70" s="6">
        <v>0</v>
      </c>
      <c r="Y70" s="6">
        <v>0</v>
      </c>
      <c r="Z70" s="6">
        <v>0</v>
      </c>
      <c r="AA70" s="6">
        <v>0</v>
      </c>
      <c r="AB70" s="6">
        <v>2.170843E-3</v>
      </c>
      <c r="AC70" s="6">
        <v>0</v>
      </c>
      <c r="AD70" s="6">
        <v>0</v>
      </c>
      <c r="AE70" s="6">
        <v>0</v>
      </c>
      <c r="AF70" s="6">
        <v>1.22435564</v>
      </c>
      <c r="AG70" s="6">
        <v>0</v>
      </c>
      <c r="AH70" s="6">
        <v>0</v>
      </c>
      <c r="AI70" s="6">
        <v>0</v>
      </c>
      <c r="AJ70" s="6">
        <v>0</v>
      </c>
      <c r="AK70" s="6">
        <v>0</v>
      </c>
      <c r="AL70" s="6">
        <v>0</v>
      </c>
      <c r="AM70" s="6">
        <v>0</v>
      </c>
      <c r="AN70" s="6">
        <v>0</v>
      </c>
      <c r="AO70" s="6">
        <v>0</v>
      </c>
      <c r="AP70" s="6">
        <v>1.7366746999999998E-2</v>
      </c>
      <c r="AQ70" s="6">
        <v>0</v>
      </c>
      <c r="AR70" s="6">
        <v>0</v>
      </c>
      <c r="AS70" s="6">
        <v>0</v>
      </c>
      <c r="AT70" s="6">
        <v>0</v>
      </c>
      <c r="AU70" s="6">
        <v>0</v>
      </c>
      <c r="AV70" s="6">
        <v>8.8099335000000001E-2</v>
      </c>
      <c r="AW70" s="6">
        <v>0.22586083600000001</v>
      </c>
      <c r="AX70" s="6">
        <v>0</v>
      </c>
      <c r="AY70" s="6">
        <v>0</v>
      </c>
      <c r="AZ70" s="6">
        <v>3.972412104</v>
      </c>
      <c r="BA70" s="6">
        <v>0</v>
      </c>
      <c r="BB70" s="6">
        <v>0</v>
      </c>
      <c r="BC70" s="6">
        <v>0</v>
      </c>
      <c r="BD70" s="6">
        <v>0</v>
      </c>
      <c r="BE70" s="6">
        <v>0</v>
      </c>
      <c r="BF70" s="6">
        <v>2.4594135E-2</v>
      </c>
      <c r="BG70" s="6">
        <v>0</v>
      </c>
      <c r="BH70" s="6">
        <v>0</v>
      </c>
      <c r="BI70" s="6">
        <v>0</v>
      </c>
      <c r="BJ70" s="6">
        <v>5.9355197999999998E-2</v>
      </c>
      <c r="BK70" s="6">
        <v>30.444799803999999</v>
      </c>
    </row>
    <row r="71" spans="1:63" ht="17.649999999999999" customHeight="1" x14ac:dyDescent="0.2">
      <c r="A71" s="5"/>
      <c r="B71" s="7" t="s">
        <v>84</v>
      </c>
      <c r="C71" s="6">
        <v>0</v>
      </c>
      <c r="D71" s="6">
        <v>89.499373324000004</v>
      </c>
      <c r="E71" s="6">
        <v>0</v>
      </c>
      <c r="F71" s="6">
        <v>0</v>
      </c>
      <c r="G71" s="6">
        <v>0</v>
      </c>
      <c r="H71" s="6">
        <v>2.5698031800000001</v>
      </c>
      <c r="I71" s="6">
        <v>3019.204503727</v>
      </c>
      <c r="J71" s="6">
        <v>0</v>
      </c>
      <c r="K71" s="6">
        <v>0</v>
      </c>
      <c r="L71" s="6">
        <v>389.75670907699998</v>
      </c>
      <c r="M71" s="6">
        <v>0</v>
      </c>
      <c r="N71" s="6">
        <v>0</v>
      </c>
      <c r="O71" s="6">
        <v>0</v>
      </c>
      <c r="P71" s="6">
        <v>0</v>
      </c>
      <c r="Q71" s="6">
        <v>0</v>
      </c>
      <c r="R71" s="6">
        <v>0.45386262799999999</v>
      </c>
      <c r="S71" s="6">
        <v>799.633625295</v>
      </c>
      <c r="T71" s="6">
        <v>6.3074350000000001E-2</v>
      </c>
      <c r="U71" s="6">
        <v>0</v>
      </c>
      <c r="V71" s="6">
        <v>57.558561085000001</v>
      </c>
      <c r="W71" s="6">
        <v>0</v>
      </c>
      <c r="X71" s="6">
        <v>0</v>
      </c>
      <c r="Y71" s="6">
        <v>0</v>
      </c>
      <c r="Z71" s="6">
        <v>0</v>
      </c>
      <c r="AA71" s="6">
        <v>0</v>
      </c>
      <c r="AB71" s="6">
        <v>48.345455551000001</v>
      </c>
      <c r="AC71" s="6">
        <v>447.606827544</v>
      </c>
      <c r="AD71" s="6">
        <v>5.5252783E-2</v>
      </c>
      <c r="AE71" s="6">
        <v>0</v>
      </c>
      <c r="AF71" s="6">
        <v>1533.775928544</v>
      </c>
      <c r="AG71" s="6">
        <v>0</v>
      </c>
      <c r="AH71" s="6">
        <v>0</v>
      </c>
      <c r="AI71" s="6">
        <v>0</v>
      </c>
      <c r="AJ71" s="6">
        <v>0</v>
      </c>
      <c r="AK71" s="6">
        <v>0</v>
      </c>
      <c r="AL71" s="6">
        <v>12.517801628999999</v>
      </c>
      <c r="AM71" s="6">
        <v>49.805174708000003</v>
      </c>
      <c r="AN71" s="6">
        <v>0</v>
      </c>
      <c r="AO71" s="6">
        <v>0</v>
      </c>
      <c r="AP71" s="6">
        <v>87.434021150999996</v>
      </c>
      <c r="AQ71" s="6">
        <v>0</v>
      </c>
      <c r="AR71" s="6">
        <v>0</v>
      </c>
      <c r="AS71" s="6">
        <v>0</v>
      </c>
      <c r="AT71" s="6">
        <v>0</v>
      </c>
      <c r="AU71" s="6">
        <v>0</v>
      </c>
      <c r="AV71" s="6">
        <v>96.369594097000004</v>
      </c>
      <c r="AW71" s="6">
        <v>364.29561641499998</v>
      </c>
      <c r="AX71" s="6">
        <v>0</v>
      </c>
      <c r="AY71" s="6">
        <v>0</v>
      </c>
      <c r="AZ71" s="6">
        <v>886.38091035800005</v>
      </c>
      <c r="BA71" s="6">
        <v>0</v>
      </c>
      <c r="BB71" s="6">
        <v>0</v>
      </c>
      <c r="BC71" s="6">
        <v>0</v>
      </c>
      <c r="BD71" s="6">
        <v>0</v>
      </c>
      <c r="BE71" s="6">
        <v>0</v>
      </c>
      <c r="BF71" s="6">
        <v>7.4275323440000003</v>
      </c>
      <c r="BG71" s="6">
        <v>156.05253835100001</v>
      </c>
      <c r="BH71" s="6">
        <v>0.17009733299999999</v>
      </c>
      <c r="BI71" s="6">
        <v>0</v>
      </c>
      <c r="BJ71" s="6">
        <v>49.349025146999999</v>
      </c>
      <c r="BK71" s="6">
        <v>8098.3252886210003</v>
      </c>
    </row>
    <row r="72" spans="1:63" ht="17.649999999999999" customHeight="1" x14ac:dyDescent="0.2">
      <c r="A72" s="2" t="s">
        <v>85</v>
      </c>
      <c r="B72" s="4" t="s">
        <v>86</v>
      </c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  <c r="BJ72" s="22"/>
      <c r="BK72" s="22"/>
    </row>
    <row r="73" spans="1:63" ht="17.649999999999999" customHeight="1" x14ac:dyDescent="0.2">
      <c r="A73" s="5"/>
      <c r="B73" s="4" t="s">
        <v>87</v>
      </c>
      <c r="C73" s="6">
        <v>0</v>
      </c>
      <c r="D73" s="6">
        <v>0</v>
      </c>
      <c r="E73" s="6">
        <v>0</v>
      </c>
      <c r="F73" s="6">
        <v>0</v>
      </c>
      <c r="G73" s="6">
        <v>0</v>
      </c>
      <c r="H73" s="6">
        <v>0</v>
      </c>
      <c r="I73" s="6">
        <v>0</v>
      </c>
      <c r="J73" s="6">
        <v>0</v>
      </c>
      <c r="K73" s="6">
        <v>0</v>
      </c>
      <c r="L73" s="6">
        <v>0</v>
      </c>
      <c r="M73" s="6">
        <v>0</v>
      </c>
      <c r="N73" s="6">
        <v>0</v>
      </c>
      <c r="O73" s="6">
        <v>0</v>
      </c>
      <c r="P73" s="6">
        <v>0</v>
      </c>
      <c r="Q73" s="6">
        <v>0</v>
      </c>
      <c r="R73" s="6">
        <v>0</v>
      </c>
      <c r="S73" s="6">
        <v>0</v>
      </c>
      <c r="T73" s="6">
        <v>0</v>
      </c>
      <c r="U73" s="6">
        <v>0</v>
      </c>
      <c r="V73" s="6">
        <v>0</v>
      </c>
      <c r="W73" s="6">
        <v>0</v>
      </c>
      <c r="X73" s="6">
        <v>0</v>
      </c>
      <c r="Y73" s="6">
        <v>0</v>
      </c>
      <c r="Z73" s="6">
        <v>0</v>
      </c>
      <c r="AA73" s="6">
        <v>0</v>
      </c>
      <c r="AB73" s="6">
        <v>0</v>
      </c>
      <c r="AC73" s="6">
        <v>0</v>
      </c>
      <c r="AD73" s="6">
        <v>0</v>
      </c>
      <c r="AE73" s="6">
        <v>0</v>
      </c>
      <c r="AF73" s="6">
        <v>0</v>
      </c>
      <c r="AG73" s="6">
        <v>0</v>
      </c>
      <c r="AH73" s="6">
        <v>0</v>
      </c>
      <c r="AI73" s="6">
        <v>0</v>
      </c>
      <c r="AJ73" s="6">
        <v>0</v>
      </c>
      <c r="AK73" s="6">
        <v>0</v>
      </c>
      <c r="AL73" s="6">
        <v>0</v>
      </c>
      <c r="AM73" s="6">
        <v>0</v>
      </c>
      <c r="AN73" s="6">
        <v>0</v>
      </c>
      <c r="AO73" s="6">
        <v>0</v>
      </c>
      <c r="AP73" s="6">
        <v>0</v>
      </c>
      <c r="AQ73" s="6">
        <v>0</v>
      </c>
      <c r="AR73" s="6">
        <v>0</v>
      </c>
      <c r="AS73" s="6">
        <v>0</v>
      </c>
      <c r="AT73" s="6">
        <v>0</v>
      </c>
      <c r="AU73" s="6">
        <v>0</v>
      </c>
      <c r="AV73" s="6">
        <v>0</v>
      </c>
      <c r="AW73" s="6">
        <v>0</v>
      </c>
      <c r="AX73" s="6">
        <v>0</v>
      </c>
      <c r="AY73" s="6">
        <v>0</v>
      </c>
      <c r="AZ73" s="6">
        <v>0</v>
      </c>
      <c r="BA73" s="6">
        <v>0</v>
      </c>
      <c r="BB73" s="6">
        <v>0</v>
      </c>
      <c r="BC73" s="6">
        <v>0</v>
      </c>
      <c r="BD73" s="6">
        <v>0</v>
      </c>
      <c r="BE73" s="6">
        <v>0</v>
      </c>
      <c r="BF73" s="6">
        <v>0</v>
      </c>
      <c r="BG73" s="6">
        <v>0</v>
      </c>
      <c r="BH73" s="6">
        <v>0</v>
      </c>
      <c r="BI73" s="6">
        <v>0</v>
      </c>
      <c r="BJ73" s="6">
        <v>0</v>
      </c>
      <c r="BK73" s="6">
        <v>0</v>
      </c>
    </row>
    <row r="74" spans="1:63" ht="17.649999999999999" customHeight="1" x14ac:dyDescent="0.2">
      <c r="A74" s="5"/>
      <c r="B74" s="7" t="s">
        <v>88</v>
      </c>
      <c r="C74" s="6">
        <v>0</v>
      </c>
      <c r="D74" s="6">
        <v>0</v>
      </c>
      <c r="E74" s="6">
        <v>0</v>
      </c>
      <c r="F74" s="6">
        <v>0</v>
      </c>
      <c r="G74" s="6">
        <v>0</v>
      </c>
      <c r="H74" s="6">
        <v>0</v>
      </c>
      <c r="I74" s="6">
        <v>0</v>
      </c>
      <c r="J74" s="6">
        <v>0</v>
      </c>
      <c r="K74" s="6">
        <v>0</v>
      </c>
      <c r="L74" s="6">
        <v>0</v>
      </c>
      <c r="M74" s="6">
        <v>0</v>
      </c>
      <c r="N74" s="6">
        <v>0</v>
      </c>
      <c r="O74" s="6">
        <v>0</v>
      </c>
      <c r="P74" s="6">
        <v>0</v>
      </c>
      <c r="Q74" s="6">
        <v>0</v>
      </c>
      <c r="R74" s="6">
        <v>0</v>
      </c>
      <c r="S74" s="6">
        <v>0</v>
      </c>
      <c r="T74" s="6">
        <v>0</v>
      </c>
      <c r="U74" s="6">
        <v>0</v>
      </c>
      <c r="V74" s="6">
        <v>0</v>
      </c>
      <c r="W74" s="6">
        <v>0</v>
      </c>
      <c r="X74" s="6">
        <v>0</v>
      </c>
      <c r="Y74" s="6">
        <v>0</v>
      </c>
      <c r="Z74" s="6">
        <v>0</v>
      </c>
      <c r="AA74" s="6">
        <v>0</v>
      </c>
      <c r="AB74" s="6">
        <v>0</v>
      </c>
      <c r="AC74" s="6">
        <v>0</v>
      </c>
      <c r="AD74" s="6">
        <v>0</v>
      </c>
      <c r="AE74" s="6">
        <v>0</v>
      </c>
      <c r="AF74" s="6">
        <v>0</v>
      </c>
      <c r="AG74" s="6">
        <v>0</v>
      </c>
      <c r="AH74" s="6">
        <v>0</v>
      </c>
      <c r="AI74" s="6">
        <v>0</v>
      </c>
      <c r="AJ74" s="6">
        <v>0</v>
      </c>
      <c r="AK74" s="6">
        <v>0</v>
      </c>
      <c r="AL74" s="6">
        <v>0</v>
      </c>
      <c r="AM74" s="6">
        <v>0</v>
      </c>
      <c r="AN74" s="6">
        <v>0</v>
      </c>
      <c r="AO74" s="6">
        <v>0</v>
      </c>
      <c r="AP74" s="6">
        <v>0</v>
      </c>
      <c r="AQ74" s="6">
        <v>0</v>
      </c>
      <c r="AR74" s="6">
        <v>0</v>
      </c>
      <c r="AS74" s="6">
        <v>0</v>
      </c>
      <c r="AT74" s="6">
        <v>0</v>
      </c>
      <c r="AU74" s="6">
        <v>0</v>
      </c>
      <c r="AV74" s="6">
        <v>0</v>
      </c>
      <c r="AW74" s="6">
        <v>0</v>
      </c>
      <c r="AX74" s="6">
        <v>0</v>
      </c>
      <c r="AY74" s="6">
        <v>0</v>
      </c>
      <c r="AZ74" s="6">
        <v>0</v>
      </c>
      <c r="BA74" s="6">
        <v>0</v>
      </c>
      <c r="BB74" s="6">
        <v>0</v>
      </c>
      <c r="BC74" s="6">
        <v>0</v>
      </c>
      <c r="BD74" s="6">
        <v>0</v>
      </c>
      <c r="BE74" s="6">
        <v>0</v>
      </c>
      <c r="BF74" s="6">
        <v>0</v>
      </c>
      <c r="BG74" s="6">
        <v>0</v>
      </c>
      <c r="BH74" s="6">
        <v>0</v>
      </c>
      <c r="BI74" s="6">
        <v>0</v>
      </c>
      <c r="BJ74" s="6">
        <v>0</v>
      </c>
      <c r="BK74" s="6">
        <v>0</v>
      </c>
    </row>
    <row r="75" spans="1:63" ht="17.649999999999999" customHeight="1" x14ac:dyDescent="0.2">
      <c r="A75" s="2" t="s">
        <v>89</v>
      </c>
      <c r="B75" s="4" t="s">
        <v>90</v>
      </c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  <c r="BJ75" s="22"/>
      <c r="BK75" s="22"/>
    </row>
    <row r="76" spans="1:63" ht="17.649999999999999" customHeight="1" x14ac:dyDescent="0.2">
      <c r="A76" s="5"/>
      <c r="B76" s="4" t="s">
        <v>87</v>
      </c>
      <c r="C76" s="6">
        <v>0</v>
      </c>
      <c r="D76" s="6">
        <v>0</v>
      </c>
      <c r="E76" s="6">
        <v>0</v>
      </c>
      <c r="F76" s="6">
        <v>0</v>
      </c>
      <c r="G76" s="6">
        <v>0</v>
      </c>
      <c r="H76" s="6">
        <v>0</v>
      </c>
      <c r="I76" s="6">
        <v>0</v>
      </c>
      <c r="J76" s="6">
        <v>0</v>
      </c>
      <c r="K76" s="6">
        <v>0</v>
      </c>
      <c r="L76" s="6">
        <v>0</v>
      </c>
      <c r="M76" s="6">
        <v>0</v>
      </c>
      <c r="N76" s="6">
        <v>0</v>
      </c>
      <c r="O76" s="6">
        <v>0</v>
      </c>
      <c r="P76" s="6">
        <v>0</v>
      </c>
      <c r="Q76" s="6">
        <v>0</v>
      </c>
      <c r="R76" s="6">
        <v>0</v>
      </c>
      <c r="S76" s="6">
        <v>0</v>
      </c>
      <c r="T76" s="6">
        <v>0</v>
      </c>
      <c r="U76" s="6">
        <v>0</v>
      </c>
      <c r="V76" s="6">
        <v>0</v>
      </c>
      <c r="W76" s="6">
        <v>0</v>
      </c>
      <c r="X76" s="6">
        <v>0</v>
      </c>
      <c r="Y76" s="6">
        <v>0</v>
      </c>
      <c r="Z76" s="6">
        <v>0</v>
      </c>
      <c r="AA76" s="6">
        <v>0</v>
      </c>
      <c r="AB76" s="6">
        <v>0</v>
      </c>
      <c r="AC76" s="6">
        <v>0</v>
      </c>
      <c r="AD76" s="6">
        <v>0</v>
      </c>
      <c r="AE76" s="6">
        <v>0</v>
      </c>
      <c r="AF76" s="6">
        <v>0</v>
      </c>
      <c r="AG76" s="6">
        <v>0</v>
      </c>
      <c r="AH76" s="6">
        <v>0</v>
      </c>
      <c r="AI76" s="6">
        <v>0</v>
      </c>
      <c r="AJ76" s="6">
        <v>0</v>
      </c>
      <c r="AK76" s="6">
        <v>0</v>
      </c>
      <c r="AL76" s="6">
        <v>0</v>
      </c>
      <c r="AM76" s="6">
        <v>0</v>
      </c>
      <c r="AN76" s="6">
        <v>0</v>
      </c>
      <c r="AO76" s="6">
        <v>0</v>
      </c>
      <c r="AP76" s="6">
        <v>0</v>
      </c>
      <c r="AQ76" s="6">
        <v>0</v>
      </c>
      <c r="AR76" s="6">
        <v>0</v>
      </c>
      <c r="AS76" s="6">
        <v>0</v>
      </c>
      <c r="AT76" s="6">
        <v>0</v>
      </c>
      <c r="AU76" s="6">
        <v>0</v>
      </c>
      <c r="AV76" s="6">
        <v>0</v>
      </c>
      <c r="AW76" s="6">
        <v>0</v>
      </c>
      <c r="AX76" s="6">
        <v>0</v>
      </c>
      <c r="AY76" s="6">
        <v>0</v>
      </c>
      <c r="AZ76" s="6">
        <v>0</v>
      </c>
      <c r="BA76" s="6">
        <v>0</v>
      </c>
      <c r="BB76" s="6">
        <v>0</v>
      </c>
      <c r="BC76" s="6">
        <v>0</v>
      </c>
      <c r="BD76" s="6">
        <v>0</v>
      </c>
      <c r="BE76" s="6">
        <v>0</v>
      </c>
      <c r="BF76" s="6">
        <v>0</v>
      </c>
      <c r="BG76" s="6">
        <v>0</v>
      </c>
      <c r="BH76" s="6">
        <v>0</v>
      </c>
      <c r="BI76" s="6">
        <v>0</v>
      </c>
      <c r="BJ76" s="6">
        <v>0</v>
      </c>
      <c r="BK76" s="6">
        <v>0</v>
      </c>
    </row>
    <row r="77" spans="1:63" ht="17.649999999999999" customHeight="1" x14ac:dyDescent="0.2">
      <c r="A77" s="5"/>
      <c r="B77" s="7" t="s">
        <v>91</v>
      </c>
      <c r="C77" s="6">
        <v>0</v>
      </c>
      <c r="D77" s="6">
        <v>0</v>
      </c>
      <c r="E77" s="6">
        <v>0</v>
      </c>
      <c r="F77" s="6">
        <v>0</v>
      </c>
      <c r="G77" s="6">
        <v>0</v>
      </c>
      <c r="H77" s="6">
        <v>0</v>
      </c>
      <c r="I77" s="6">
        <v>0</v>
      </c>
      <c r="J77" s="6">
        <v>0</v>
      </c>
      <c r="K77" s="6">
        <v>0</v>
      </c>
      <c r="L77" s="6">
        <v>0</v>
      </c>
      <c r="M77" s="6">
        <v>0</v>
      </c>
      <c r="N77" s="6">
        <v>0</v>
      </c>
      <c r="O77" s="6">
        <v>0</v>
      </c>
      <c r="P77" s="6">
        <v>0</v>
      </c>
      <c r="Q77" s="6">
        <v>0</v>
      </c>
      <c r="R77" s="6">
        <v>0</v>
      </c>
      <c r="S77" s="6">
        <v>0</v>
      </c>
      <c r="T77" s="6">
        <v>0</v>
      </c>
      <c r="U77" s="6">
        <v>0</v>
      </c>
      <c r="V77" s="6">
        <v>0</v>
      </c>
      <c r="W77" s="6">
        <v>0</v>
      </c>
      <c r="X77" s="6">
        <v>0</v>
      </c>
      <c r="Y77" s="6">
        <v>0</v>
      </c>
      <c r="Z77" s="6">
        <v>0</v>
      </c>
      <c r="AA77" s="6">
        <v>0</v>
      </c>
      <c r="AB77" s="6">
        <v>0</v>
      </c>
      <c r="AC77" s="6">
        <v>0</v>
      </c>
      <c r="AD77" s="6">
        <v>0</v>
      </c>
      <c r="AE77" s="6">
        <v>0</v>
      </c>
      <c r="AF77" s="6">
        <v>0</v>
      </c>
      <c r="AG77" s="6">
        <v>0</v>
      </c>
      <c r="AH77" s="6">
        <v>0</v>
      </c>
      <c r="AI77" s="6">
        <v>0</v>
      </c>
      <c r="AJ77" s="6">
        <v>0</v>
      </c>
      <c r="AK77" s="6">
        <v>0</v>
      </c>
      <c r="AL77" s="6">
        <v>0</v>
      </c>
      <c r="AM77" s="6">
        <v>0</v>
      </c>
      <c r="AN77" s="6">
        <v>0</v>
      </c>
      <c r="AO77" s="6">
        <v>0</v>
      </c>
      <c r="AP77" s="6">
        <v>0</v>
      </c>
      <c r="AQ77" s="6">
        <v>0</v>
      </c>
      <c r="AR77" s="6">
        <v>0</v>
      </c>
      <c r="AS77" s="6">
        <v>0</v>
      </c>
      <c r="AT77" s="6">
        <v>0</v>
      </c>
      <c r="AU77" s="6">
        <v>0</v>
      </c>
      <c r="AV77" s="6">
        <v>0</v>
      </c>
      <c r="AW77" s="6">
        <v>0</v>
      </c>
      <c r="AX77" s="6">
        <v>0</v>
      </c>
      <c r="AY77" s="6">
        <v>0</v>
      </c>
      <c r="AZ77" s="6">
        <v>0</v>
      </c>
      <c r="BA77" s="6">
        <v>0</v>
      </c>
      <c r="BB77" s="6">
        <v>0</v>
      </c>
      <c r="BC77" s="6">
        <v>0</v>
      </c>
      <c r="BD77" s="6">
        <v>0</v>
      </c>
      <c r="BE77" s="6">
        <v>0</v>
      </c>
      <c r="BF77" s="6">
        <v>0</v>
      </c>
      <c r="BG77" s="6">
        <v>0</v>
      </c>
      <c r="BH77" s="6">
        <v>0</v>
      </c>
      <c r="BI77" s="6">
        <v>0</v>
      </c>
      <c r="BJ77" s="6">
        <v>0</v>
      </c>
      <c r="BK77" s="6">
        <v>0</v>
      </c>
    </row>
    <row r="78" spans="1:63" ht="17.649999999999999" customHeight="1" x14ac:dyDescent="0.2">
      <c r="A78" s="2" t="s">
        <v>92</v>
      </c>
      <c r="B78" s="4" t="s">
        <v>93</v>
      </c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  <c r="BJ78" s="22"/>
      <c r="BK78" s="22"/>
    </row>
    <row r="79" spans="1:63" ht="17.649999999999999" customHeight="1" x14ac:dyDescent="0.2">
      <c r="A79" s="5"/>
      <c r="B79" s="4" t="s">
        <v>94</v>
      </c>
      <c r="C79" s="6">
        <v>0</v>
      </c>
      <c r="D79" s="6">
        <v>0</v>
      </c>
      <c r="E79" s="6">
        <v>0</v>
      </c>
      <c r="F79" s="6">
        <v>0</v>
      </c>
      <c r="G79" s="6">
        <v>0</v>
      </c>
      <c r="H79" s="6">
        <v>1.0186505379999999</v>
      </c>
      <c r="I79" s="6">
        <v>0.61903759800000002</v>
      </c>
      <c r="J79" s="6">
        <v>0</v>
      </c>
      <c r="K79" s="6">
        <v>0</v>
      </c>
      <c r="L79" s="6">
        <v>2.169659502</v>
      </c>
      <c r="M79" s="6">
        <v>0</v>
      </c>
      <c r="N79" s="6">
        <v>0</v>
      </c>
      <c r="O79" s="6">
        <v>0</v>
      </c>
      <c r="P79" s="6">
        <v>0</v>
      </c>
      <c r="Q79" s="6">
        <v>0</v>
      </c>
      <c r="R79" s="6">
        <v>0.35666238300000003</v>
      </c>
      <c r="S79" s="6">
        <v>0</v>
      </c>
      <c r="T79" s="6">
        <v>0</v>
      </c>
      <c r="U79" s="6">
        <v>0</v>
      </c>
      <c r="V79" s="6">
        <v>0.42368513800000002</v>
      </c>
      <c r="W79" s="6">
        <v>0</v>
      </c>
      <c r="X79" s="6">
        <v>0</v>
      </c>
      <c r="Y79" s="6">
        <v>0</v>
      </c>
      <c r="Z79" s="6">
        <v>0</v>
      </c>
      <c r="AA79" s="6">
        <v>0</v>
      </c>
      <c r="AB79" s="6">
        <v>5.3463888839999996</v>
      </c>
      <c r="AC79" s="6">
        <v>5.3752797130000003</v>
      </c>
      <c r="AD79" s="6">
        <v>0</v>
      </c>
      <c r="AE79" s="6">
        <v>0</v>
      </c>
      <c r="AF79" s="6">
        <v>40.781667552999998</v>
      </c>
      <c r="AG79" s="6">
        <v>0</v>
      </c>
      <c r="AH79" s="6">
        <v>0</v>
      </c>
      <c r="AI79" s="6">
        <v>0</v>
      </c>
      <c r="AJ79" s="6">
        <v>0</v>
      </c>
      <c r="AK79" s="6">
        <v>0</v>
      </c>
      <c r="AL79" s="6">
        <v>2.2266840499999998</v>
      </c>
      <c r="AM79" s="6">
        <v>0.62455239699999998</v>
      </c>
      <c r="AN79" s="6">
        <v>0</v>
      </c>
      <c r="AO79" s="6">
        <v>0</v>
      </c>
      <c r="AP79" s="6">
        <v>9.981888842</v>
      </c>
      <c r="AQ79" s="6">
        <v>0</v>
      </c>
      <c r="AR79" s="6">
        <v>0</v>
      </c>
      <c r="AS79" s="6">
        <v>0</v>
      </c>
      <c r="AT79" s="6">
        <v>0</v>
      </c>
      <c r="AU79" s="6">
        <v>0</v>
      </c>
      <c r="AV79" s="6">
        <v>17.475167582000001</v>
      </c>
      <c r="AW79" s="6">
        <v>42.458718754000003</v>
      </c>
      <c r="AX79" s="6">
        <v>0</v>
      </c>
      <c r="AY79" s="6">
        <v>0</v>
      </c>
      <c r="AZ79" s="6">
        <v>59.683055488000001</v>
      </c>
      <c r="BA79" s="6">
        <v>0</v>
      </c>
      <c r="BB79" s="6">
        <v>0</v>
      </c>
      <c r="BC79" s="6">
        <v>0</v>
      </c>
      <c r="BD79" s="6">
        <v>0</v>
      </c>
      <c r="BE79" s="6">
        <v>0</v>
      </c>
      <c r="BF79" s="6">
        <v>11.673027071</v>
      </c>
      <c r="BG79" s="6">
        <v>21.310142089999999</v>
      </c>
      <c r="BH79" s="6">
        <v>0</v>
      </c>
      <c r="BI79" s="6">
        <v>0</v>
      </c>
      <c r="BJ79" s="6">
        <v>27.763170592000002</v>
      </c>
      <c r="BK79" s="6">
        <v>249.28743817500001</v>
      </c>
    </row>
    <row r="80" spans="1:63" ht="17.649999999999999" customHeight="1" x14ac:dyDescent="0.2">
      <c r="A80" s="5"/>
      <c r="B80" s="18" t="s">
        <v>242</v>
      </c>
      <c r="C80" s="6">
        <v>0</v>
      </c>
      <c r="D80" s="6">
        <v>0</v>
      </c>
      <c r="E80" s="6">
        <v>0</v>
      </c>
      <c r="F80" s="6">
        <v>0</v>
      </c>
      <c r="G80" s="6">
        <v>0</v>
      </c>
      <c r="H80" s="6">
        <v>1.607296015</v>
      </c>
      <c r="I80" s="6">
        <v>630.47939005600006</v>
      </c>
      <c r="J80" s="6">
        <v>17.004897729</v>
      </c>
      <c r="K80" s="6">
        <v>668.44788627800006</v>
      </c>
      <c r="L80" s="6">
        <v>94.836638093000005</v>
      </c>
      <c r="M80" s="6">
        <v>0</v>
      </c>
      <c r="N80" s="6">
        <v>0</v>
      </c>
      <c r="O80" s="6">
        <v>0</v>
      </c>
      <c r="P80" s="6">
        <v>0</v>
      </c>
      <c r="Q80" s="6">
        <v>0</v>
      </c>
      <c r="R80" s="6">
        <v>0.83839395100000003</v>
      </c>
      <c r="S80" s="6">
        <v>8.2988374490000005</v>
      </c>
      <c r="T80" s="6">
        <v>0</v>
      </c>
      <c r="U80" s="6">
        <v>0</v>
      </c>
      <c r="V80" s="6">
        <v>15.965963024000001</v>
      </c>
      <c r="W80" s="6">
        <v>0</v>
      </c>
      <c r="X80" s="6">
        <v>0</v>
      </c>
      <c r="Y80" s="6">
        <v>0</v>
      </c>
      <c r="Z80" s="6">
        <v>0</v>
      </c>
      <c r="AA80" s="6">
        <v>0</v>
      </c>
      <c r="AB80" s="6">
        <v>4.7387859050000003</v>
      </c>
      <c r="AC80" s="6">
        <v>76.298340765000006</v>
      </c>
      <c r="AD80" s="6">
        <v>0</v>
      </c>
      <c r="AE80" s="6">
        <v>0</v>
      </c>
      <c r="AF80" s="6">
        <v>89.412045015999993</v>
      </c>
      <c r="AG80" s="6">
        <v>0</v>
      </c>
      <c r="AH80" s="6">
        <v>0</v>
      </c>
      <c r="AI80" s="6">
        <v>0</v>
      </c>
      <c r="AJ80" s="6">
        <v>0</v>
      </c>
      <c r="AK80" s="6">
        <v>0</v>
      </c>
      <c r="AL80" s="6">
        <v>0.96784054100000005</v>
      </c>
      <c r="AM80" s="6">
        <v>0.69962962299999998</v>
      </c>
      <c r="AN80" s="6">
        <v>0</v>
      </c>
      <c r="AO80" s="6">
        <v>0</v>
      </c>
      <c r="AP80" s="6">
        <v>3.3458518530000001</v>
      </c>
      <c r="AQ80" s="6">
        <v>0</v>
      </c>
      <c r="AR80" s="6">
        <v>0.33101788799999998</v>
      </c>
      <c r="AS80" s="6">
        <v>0</v>
      </c>
      <c r="AT80" s="6">
        <v>0</v>
      </c>
      <c r="AU80" s="6">
        <v>0</v>
      </c>
      <c r="AV80" s="6">
        <v>39.409554712000002</v>
      </c>
      <c r="AW80" s="6">
        <v>365.41016437299999</v>
      </c>
      <c r="AX80" s="6">
        <v>0.96334642299999995</v>
      </c>
      <c r="AY80" s="6">
        <v>592.00071572800005</v>
      </c>
      <c r="AZ80" s="6">
        <v>394.81167438799997</v>
      </c>
      <c r="BA80" s="6">
        <v>0</v>
      </c>
      <c r="BB80" s="6">
        <v>0</v>
      </c>
      <c r="BC80" s="6">
        <v>0</v>
      </c>
      <c r="BD80" s="6">
        <v>0</v>
      </c>
      <c r="BE80" s="6">
        <v>0</v>
      </c>
      <c r="BF80" s="6">
        <v>10.304206126</v>
      </c>
      <c r="BG80" s="6">
        <v>34.310416932999999</v>
      </c>
      <c r="BH80" s="6">
        <v>0.48574699900000001</v>
      </c>
      <c r="BI80" s="6">
        <v>0</v>
      </c>
      <c r="BJ80" s="6">
        <v>49.821547228</v>
      </c>
      <c r="BK80" s="6">
        <v>3100.790187096</v>
      </c>
    </row>
    <row r="81" spans="1:63" ht="17.649999999999999" customHeight="1" x14ac:dyDescent="0.2">
      <c r="A81" s="5"/>
      <c r="B81" s="4" t="s">
        <v>95</v>
      </c>
      <c r="C81" s="6">
        <v>0</v>
      </c>
      <c r="D81" s="6">
        <v>0</v>
      </c>
      <c r="E81" s="6">
        <v>0</v>
      </c>
      <c r="F81" s="6">
        <v>0</v>
      </c>
      <c r="G81" s="6">
        <v>0</v>
      </c>
      <c r="H81" s="6">
        <v>3.8837562339999998</v>
      </c>
      <c r="I81" s="6">
        <v>410.11212013099998</v>
      </c>
      <c r="J81" s="6">
        <v>0</v>
      </c>
      <c r="K81" s="6">
        <v>0</v>
      </c>
      <c r="L81" s="6">
        <v>19.701712938</v>
      </c>
      <c r="M81" s="6">
        <v>0</v>
      </c>
      <c r="N81" s="6">
        <v>0</v>
      </c>
      <c r="O81" s="6">
        <v>0</v>
      </c>
      <c r="P81" s="6">
        <v>0</v>
      </c>
      <c r="Q81" s="6">
        <v>0</v>
      </c>
      <c r="R81" s="6">
        <v>1.520102329</v>
      </c>
      <c r="S81" s="6">
        <v>4.1992580019999997</v>
      </c>
      <c r="T81" s="6">
        <v>0</v>
      </c>
      <c r="U81" s="6">
        <v>0</v>
      </c>
      <c r="V81" s="6">
        <v>4.6620879740000003</v>
      </c>
      <c r="W81" s="6">
        <v>0</v>
      </c>
      <c r="X81" s="6">
        <v>0</v>
      </c>
      <c r="Y81" s="6">
        <v>0</v>
      </c>
      <c r="Z81" s="6">
        <v>0</v>
      </c>
      <c r="AA81" s="6">
        <v>0</v>
      </c>
      <c r="AB81" s="6">
        <v>0.87873195199999998</v>
      </c>
      <c r="AC81" s="6">
        <v>35.513443479000003</v>
      </c>
      <c r="AD81" s="6">
        <v>0.80360688899999999</v>
      </c>
      <c r="AE81" s="6">
        <v>0</v>
      </c>
      <c r="AF81" s="6">
        <v>19.062427096</v>
      </c>
      <c r="AG81" s="6">
        <v>0</v>
      </c>
      <c r="AH81" s="6">
        <v>0</v>
      </c>
      <c r="AI81" s="6">
        <v>0</v>
      </c>
      <c r="AJ81" s="6">
        <v>0</v>
      </c>
      <c r="AK81" s="6">
        <v>0</v>
      </c>
      <c r="AL81" s="6">
        <v>0.15343036199999999</v>
      </c>
      <c r="AM81" s="6">
        <v>1.518953778</v>
      </c>
      <c r="AN81" s="6">
        <v>0</v>
      </c>
      <c r="AO81" s="6">
        <v>0</v>
      </c>
      <c r="AP81" s="6">
        <v>0.76992907700000002</v>
      </c>
      <c r="AQ81" s="6">
        <v>0</v>
      </c>
      <c r="AR81" s="6">
        <v>0</v>
      </c>
      <c r="AS81" s="6">
        <v>0</v>
      </c>
      <c r="AT81" s="6">
        <v>0</v>
      </c>
      <c r="AU81" s="6">
        <v>0</v>
      </c>
      <c r="AV81" s="6">
        <v>13.366180385</v>
      </c>
      <c r="AW81" s="6">
        <v>390.55219243099998</v>
      </c>
      <c r="AX81" s="6">
        <v>2.0182038759999998</v>
      </c>
      <c r="AY81" s="6">
        <v>0</v>
      </c>
      <c r="AZ81" s="6">
        <v>184.08652670500001</v>
      </c>
      <c r="BA81" s="6">
        <v>0</v>
      </c>
      <c r="BB81" s="6">
        <v>0</v>
      </c>
      <c r="BC81" s="6">
        <v>0</v>
      </c>
      <c r="BD81" s="6">
        <v>0</v>
      </c>
      <c r="BE81" s="6">
        <v>0</v>
      </c>
      <c r="BF81" s="6">
        <v>7.786512353</v>
      </c>
      <c r="BG81" s="6">
        <v>9.8984293280000006</v>
      </c>
      <c r="BH81" s="6">
        <v>1.646812919</v>
      </c>
      <c r="BI81" s="6">
        <v>0</v>
      </c>
      <c r="BJ81" s="6">
        <v>22.840793466000001</v>
      </c>
      <c r="BK81" s="6">
        <v>1134.975211704</v>
      </c>
    </row>
    <row r="82" spans="1:63" ht="17.649999999999999" customHeight="1" x14ac:dyDescent="0.2">
      <c r="A82" s="5"/>
      <c r="B82" s="4" t="s">
        <v>96</v>
      </c>
      <c r="C82" s="6">
        <v>0</v>
      </c>
      <c r="D82" s="6">
        <v>0</v>
      </c>
      <c r="E82" s="6">
        <v>0</v>
      </c>
      <c r="F82" s="6">
        <v>0</v>
      </c>
      <c r="G82" s="6">
        <v>0</v>
      </c>
      <c r="H82" s="6">
        <v>0.17921970200000001</v>
      </c>
      <c r="I82" s="6">
        <v>0</v>
      </c>
      <c r="J82" s="6">
        <v>0</v>
      </c>
      <c r="K82" s="6">
        <v>0</v>
      </c>
      <c r="L82" s="6">
        <v>0.67818884999999995</v>
      </c>
      <c r="M82" s="6">
        <v>0</v>
      </c>
      <c r="N82" s="6">
        <v>0</v>
      </c>
      <c r="O82" s="6">
        <v>0</v>
      </c>
      <c r="P82" s="6">
        <v>0</v>
      </c>
      <c r="Q82" s="6">
        <v>0</v>
      </c>
      <c r="R82" s="6">
        <v>8.8942799999999992E-3</v>
      </c>
      <c r="S82" s="6">
        <v>0</v>
      </c>
      <c r="T82" s="6">
        <v>0</v>
      </c>
      <c r="U82" s="6">
        <v>0</v>
      </c>
      <c r="V82" s="6">
        <v>2.7794625E-2</v>
      </c>
      <c r="W82" s="6">
        <v>0</v>
      </c>
      <c r="X82" s="6">
        <v>0</v>
      </c>
      <c r="Y82" s="6">
        <v>0</v>
      </c>
      <c r="Z82" s="6">
        <v>0</v>
      </c>
      <c r="AA82" s="6">
        <v>0</v>
      </c>
      <c r="AB82" s="6">
        <v>11.718598912999999</v>
      </c>
      <c r="AC82" s="6">
        <v>1.4698560810000001</v>
      </c>
      <c r="AD82" s="6">
        <v>5.5198333000000002E-2</v>
      </c>
      <c r="AE82" s="6">
        <v>0</v>
      </c>
      <c r="AF82" s="6">
        <v>48.182251548000004</v>
      </c>
      <c r="AG82" s="6">
        <v>0</v>
      </c>
      <c r="AH82" s="6">
        <v>0</v>
      </c>
      <c r="AI82" s="6">
        <v>0</v>
      </c>
      <c r="AJ82" s="6">
        <v>0</v>
      </c>
      <c r="AK82" s="6">
        <v>0</v>
      </c>
      <c r="AL82" s="6">
        <v>4.2322290850000002</v>
      </c>
      <c r="AM82" s="6">
        <v>0.837392939</v>
      </c>
      <c r="AN82" s="6">
        <v>0</v>
      </c>
      <c r="AO82" s="6">
        <v>0</v>
      </c>
      <c r="AP82" s="6">
        <v>6.7470002339999997</v>
      </c>
      <c r="AQ82" s="6">
        <v>0</v>
      </c>
      <c r="AR82" s="6">
        <v>0</v>
      </c>
      <c r="AS82" s="6">
        <v>0</v>
      </c>
      <c r="AT82" s="6">
        <v>0</v>
      </c>
      <c r="AU82" s="6">
        <v>0</v>
      </c>
      <c r="AV82" s="6">
        <v>6.1490112430000003</v>
      </c>
      <c r="AW82" s="6">
        <v>7.0764263359999999</v>
      </c>
      <c r="AX82" s="6">
        <v>0</v>
      </c>
      <c r="AY82" s="6">
        <v>0</v>
      </c>
      <c r="AZ82" s="6">
        <v>43.860145084999999</v>
      </c>
      <c r="BA82" s="6">
        <v>0</v>
      </c>
      <c r="BB82" s="6">
        <v>0</v>
      </c>
      <c r="BC82" s="6">
        <v>0</v>
      </c>
      <c r="BD82" s="6">
        <v>0</v>
      </c>
      <c r="BE82" s="6">
        <v>0</v>
      </c>
      <c r="BF82" s="6">
        <v>2.3218913369999998</v>
      </c>
      <c r="BG82" s="6">
        <v>4.4158666999999999E-2</v>
      </c>
      <c r="BH82" s="6">
        <v>0</v>
      </c>
      <c r="BI82" s="6">
        <v>0</v>
      </c>
      <c r="BJ82" s="6">
        <v>3.9729541629999998</v>
      </c>
      <c r="BK82" s="6">
        <v>137.561211421</v>
      </c>
    </row>
    <row r="83" spans="1:63" ht="17.649999999999999" customHeight="1" x14ac:dyDescent="0.2">
      <c r="A83" s="5"/>
      <c r="B83" s="4" t="s">
        <v>97</v>
      </c>
      <c r="C83" s="6">
        <v>0</v>
      </c>
      <c r="D83" s="6">
        <v>0.8</v>
      </c>
      <c r="E83" s="6">
        <v>0</v>
      </c>
      <c r="F83" s="6">
        <v>0</v>
      </c>
      <c r="G83" s="6">
        <v>0</v>
      </c>
      <c r="H83" s="6">
        <v>1.999736315</v>
      </c>
      <c r="I83" s="6">
        <v>2936.4552122199998</v>
      </c>
      <c r="J83" s="6">
        <v>271.88967339800001</v>
      </c>
      <c r="K83" s="6">
        <v>84.153762317000002</v>
      </c>
      <c r="L83" s="6">
        <v>549.22823192400006</v>
      </c>
      <c r="M83" s="6">
        <v>0</v>
      </c>
      <c r="N83" s="6">
        <v>0</v>
      </c>
      <c r="O83" s="6">
        <v>0</v>
      </c>
      <c r="P83" s="6">
        <v>0</v>
      </c>
      <c r="Q83" s="6">
        <v>0</v>
      </c>
      <c r="R83" s="6">
        <v>1.3693392550000001</v>
      </c>
      <c r="S83" s="6">
        <v>13.451230366000001</v>
      </c>
      <c r="T83" s="6">
        <v>11.139727393999999</v>
      </c>
      <c r="U83" s="6">
        <v>0</v>
      </c>
      <c r="V83" s="6">
        <v>16.057316590999999</v>
      </c>
      <c r="W83" s="6">
        <v>0</v>
      </c>
      <c r="X83" s="6">
        <v>0</v>
      </c>
      <c r="Y83" s="6">
        <v>0</v>
      </c>
      <c r="Z83" s="6">
        <v>0</v>
      </c>
      <c r="AA83" s="6">
        <v>0</v>
      </c>
      <c r="AB83" s="6">
        <v>1.860335165</v>
      </c>
      <c r="AC83" s="6">
        <v>183.41284504399999</v>
      </c>
      <c r="AD83" s="6">
        <v>0</v>
      </c>
      <c r="AE83" s="6">
        <v>0</v>
      </c>
      <c r="AF83" s="6">
        <v>267.41424753299998</v>
      </c>
      <c r="AG83" s="6">
        <v>0</v>
      </c>
      <c r="AH83" s="6">
        <v>0</v>
      </c>
      <c r="AI83" s="6">
        <v>0</v>
      </c>
      <c r="AJ83" s="6">
        <v>0</v>
      </c>
      <c r="AK83" s="6">
        <v>0</v>
      </c>
      <c r="AL83" s="6">
        <v>0.35461379700000001</v>
      </c>
      <c r="AM83" s="6">
        <v>1.13220531</v>
      </c>
      <c r="AN83" s="6">
        <v>0</v>
      </c>
      <c r="AO83" s="6">
        <v>0</v>
      </c>
      <c r="AP83" s="6">
        <v>13.65923654</v>
      </c>
      <c r="AQ83" s="6">
        <v>0</v>
      </c>
      <c r="AR83" s="6">
        <v>2.0346913369999999</v>
      </c>
      <c r="AS83" s="6">
        <v>0</v>
      </c>
      <c r="AT83" s="6">
        <v>0</v>
      </c>
      <c r="AU83" s="6">
        <v>0</v>
      </c>
      <c r="AV83" s="6">
        <v>26.965817435000002</v>
      </c>
      <c r="AW83" s="6">
        <v>938.223209247</v>
      </c>
      <c r="AX83" s="6">
        <v>0</v>
      </c>
      <c r="AY83" s="6">
        <v>116.918038186</v>
      </c>
      <c r="AZ83" s="6">
        <v>420.12075529399999</v>
      </c>
      <c r="BA83" s="6">
        <v>0</v>
      </c>
      <c r="BB83" s="6">
        <v>0</v>
      </c>
      <c r="BC83" s="6">
        <v>0</v>
      </c>
      <c r="BD83" s="6">
        <v>0</v>
      </c>
      <c r="BE83" s="6">
        <v>0</v>
      </c>
      <c r="BF83" s="6">
        <v>9.0977258929999998</v>
      </c>
      <c r="BG83" s="6">
        <v>70.978316101999994</v>
      </c>
      <c r="BH83" s="6">
        <v>2.1501979590000002</v>
      </c>
      <c r="BI83" s="6">
        <v>0</v>
      </c>
      <c r="BJ83" s="6">
        <v>48.724580404000001</v>
      </c>
      <c r="BK83" s="6">
        <v>5989.5910450259998</v>
      </c>
    </row>
    <row r="84" spans="1:63" ht="17.649999999999999" customHeight="1" x14ac:dyDescent="0.2">
      <c r="A84" s="5"/>
      <c r="B84" s="4" t="s">
        <v>98</v>
      </c>
      <c r="C84" s="6">
        <v>0</v>
      </c>
      <c r="D84" s="6">
        <v>0</v>
      </c>
      <c r="E84" s="6">
        <v>0</v>
      </c>
      <c r="F84" s="6">
        <v>0</v>
      </c>
      <c r="G84" s="6">
        <v>0</v>
      </c>
      <c r="H84" s="6">
        <v>0.112762136</v>
      </c>
      <c r="I84" s="6">
        <v>0</v>
      </c>
      <c r="J84" s="6">
        <v>0</v>
      </c>
      <c r="K84" s="6">
        <v>0</v>
      </c>
      <c r="L84" s="6">
        <v>0.14442441</v>
      </c>
      <c r="M84" s="6">
        <v>0</v>
      </c>
      <c r="N84" s="6">
        <v>0</v>
      </c>
      <c r="O84" s="6">
        <v>0</v>
      </c>
      <c r="P84" s="6">
        <v>0</v>
      </c>
      <c r="Q84" s="6">
        <v>0</v>
      </c>
      <c r="R84" s="6">
        <v>5.1215168999999998E-2</v>
      </c>
      <c r="S84" s="6">
        <v>0</v>
      </c>
      <c r="T84" s="6">
        <v>0</v>
      </c>
      <c r="U84" s="6">
        <v>0</v>
      </c>
      <c r="V84" s="6">
        <v>4.4438280000000004E-3</v>
      </c>
      <c r="W84" s="6">
        <v>0</v>
      </c>
      <c r="X84" s="6">
        <v>0</v>
      </c>
      <c r="Y84" s="6">
        <v>0</v>
      </c>
      <c r="Z84" s="6">
        <v>0</v>
      </c>
      <c r="AA84" s="6">
        <v>0</v>
      </c>
      <c r="AB84" s="6">
        <v>17.030005973000002</v>
      </c>
      <c r="AC84" s="6">
        <v>11.873408363999999</v>
      </c>
      <c r="AD84" s="6">
        <v>0.12117853000000001</v>
      </c>
      <c r="AE84" s="6">
        <v>0</v>
      </c>
      <c r="AF84" s="6">
        <v>60.159178169999997</v>
      </c>
      <c r="AG84" s="6">
        <v>0</v>
      </c>
      <c r="AH84" s="6">
        <v>0</v>
      </c>
      <c r="AI84" s="6">
        <v>0</v>
      </c>
      <c r="AJ84" s="6">
        <v>0</v>
      </c>
      <c r="AK84" s="6">
        <v>0</v>
      </c>
      <c r="AL84" s="6">
        <v>5.9263527820000004</v>
      </c>
      <c r="AM84" s="6">
        <v>1.02450939</v>
      </c>
      <c r="AN84" s="6">
        <v>0</v>
      </c>
      <c r="AO84" s="6">
        <v>0</v>
      </c>
      <c r="AP84" s="6">
        <v>9.7100373229999999</v>
      </c>
      <c r="AQ84" s="6">
        <v>0</v>
      </c>
      <c r="AR84" s="6">
        <v>0</v>
      </c>
      <c r="AS84" s="6">
        <v>0</v>
      </c>
      <c r="AT84" s="6">
        <v>0</v>
      </c>
      <c r="AU84" s="6">
        <v>0</v>
      </c>
      <c r="AV84" s="6">
        <v>8.8263416899999996</v>
      </c>
      <c r="AW84" s="6">
        <v>6.6703272650000001</v>
      </c>
      <c r="AX84" s="6">
        <v>0</v>
      </c>
      <c r="AY84" s="6">
        <v>0</v>
      </c>
      <c r="AZ84" s="6">
        <v>53.699021827000003</v>
      </c>
      <c r="BA84" s="6">
        <v>0</v>
      </c>
      <c r="BB84" s="6">
        <v>0</v>
      </c>
      <c r="BC84" s="6">
        <v>0</v>
      </c>
      <c r="BD84" s="6">
        <v>0</v>
      </c>
      <c r="BE84" s="6">
        <v>0</v>
      </c>
      <c r="BF84" s="6">
        <v>2.6120561009999999</v>
      </c>
      <c r="BG84" s="6">
        <v>1.2117853000000001</v>
      </c>
      <c r="BH84" s="6">
        <v>0</v>
      </c>
      <c r="BI84" s="6">
        <v>0</v>
      </c>
      <c r="BJ84" s="6">
        <v>5.2485345560000001</v>
      </c>
      <c r="BK84" s="6">
        <v>184.42558281399999</v>
      </c>
    </row>
    <row r="85" spans="1:63" ht="17.649999999999999" customHeight="1" x14ac:dyDescent="0.2">
      <c r="A85" s="5"/>
      <c r="B85" s="4" t="s">
        <v>99</v>
      </c>
      <c r="C85" s="6">
        <v>0</v>
      </c>
      <c r="D85" s="6">
        <v>0</v>
      </c>
      <c r="E85" s="6">
        <v>0</v>
      </c>
      <c r="F85" s="6">
        <v>0</v>
      </c>
      <c r="G85" s="6">
        <v>0</v>
      </c>
      <c r="H85" s="6">
        <v>3.3303267999999997E-2</v>
      </c>
      <c r="I85" s="6">
        <v>0.59157000800000004</v>
      </c>
      <c r="J85" s="6">
        <v>0</v>
      </c>
      <c r="K85" s="6">
        <v>0</v>
      </c>
      <c r="L85" s="6">
        <v>2.6268321000000001E-2</v>
      </c>
      <c r="M85" s="6">
        <v>0</v>
      </c>
      <c r="N85" s="6">
        <v>0</v>
      </c>
      <c r="O85" s="6">
        <v>0</v>
      </c>
      <c r="P85" s="6">
        <v>0</v>
      </c>
      <c r="Q85" s="6">
        <v>0</v>
      </c>
      <c r="R85" s="6">
        <v>2.2232011999999999E-2</v>
      </c>
      <c r="S85" s="6">
        <v>0</v>
      </c>
      <c r="T85" s="6">
        <v>0</v>
      </c>
      <c r="U85" s="6">
        <v>0</v>
      </c>
      <c r="V85" s="6">
        <v>0</v>
      </c>
      <c r="W85" s="6">
        <v>0</v>
      </c>
      <c r="X85" s="6">
        <v>0</v>
      </c>
      <c r="Y85" s="6">
        <v>0</v>
      </c>
      <c r="Z85" s="6">
        <v>0</v>
      </c>
      <c r="AA85" s="6">
        <v>0</v>
      </c>
      <c r="AB85" s="6">
        <v>0.48404196500000002</v>
      </c>
      <c r="AC85" s="6">
        <v>0</v>
      </c>
      <c r="AD85" s="6">
        <v>0</v>
      </c>
      <c r="AE85" s="6">
        <v>0</v>
      </c>
      <c r="AF85" s="6">
        <v>0.57325578399999999</v>
      </c>
      <c r="AG85" s="6">
        <v>0</v>
      </c>
      <c r="AH85" s="6">
        <v>0</v>
      </c>
      <c r="AI85" s="6">
        <v>0</v>
      </c>
      <c r="AJ85" s="6">
        <v>0</v>
      </c>
      <c r="AK85" s="6">
        <v>0</v>
      </c>
      <c r="AL85" s="6">
        <v>7.0895030999999997E-2</v>
      </c>
      <c r="AM85" s="6">
        <v>0</v>
      </c>
      <c r="AN85" s="6">
        <v>0</v>
      </c>
      <c r="AO85" s="6">
        <v>0</v>
      </c>
      <c r="AP85" s="6">
        <v>6.1605590000000003E-3</v>
      </c>
      <c r="AQ85" s="6">
        <v>0</v>
      </c>
      <c r="AR85" s="6">
        <v>0</v>
      </c>
      <c r="AS85" s="6">
        <v>0</v>
      </c>
      <c r="AT85" s="6">
        <v>0</v>
      </c>
      <c r="AU85" s="6">
        <v>0</v>
      </c>
      <c r="AV85" s="6">
        <v>4.5042528649999998</v>
      </c>
      <c r="AW85" s="6">
        <v>0.92612106000000005</v>
      </c>
      <c r="AX85" s="6">
        <v>0</v>
      </c>
      <c r="AY85" s="6">
        <v>0</v>
      </c>
      <c r="AZ85" s="6">
        <v>5.01632882</v>
      </c>
      <c r="BA85" s="6">
        <v>0</v>
      </c>
      <c r="BB85" s="6">
        <v>0</v>
      </c>
      <c r="BC85" s="6">
        <v>0</v>
      </c>
      <c r="BD85" s="6">
        <v>0</v>
      </c>
      <c r="BE85" s="6">
        <v>0</v>
      </c>
      <c r="BF85" s="6">
        <v>2.2992383059999999</v>
      </c>
      <c r="BG85" s="6">
        <v>0.381968052</v>
      </c>
      <c r="BH85" s="6">
        <v>0</v>
      </c>
      <c r="BI85" s="6">
        <v>0</v>
      </c>
      <c r="BJ85" s="6">
        <v>2.192208961</v>
      </c>
      <c r="BK85" s="6">
        <v>17.127845012000002</v>
      </c>
    </row>
    <row r="86" spans="1:63" ht="17.649999999999999" customHeight="1" x14ac:dyDescent="0.2">
      <c r="A86" s="5"/>
      <c r="B86" s="4" t="s">
        <v>100</v>
      </c>
      <c r="C86" s="6">
        <v>0</v>
      </c>
      <c r="D86" s="6">
        <v>0</v>
      </c>
      <c r="E86" s="6">
        <v>0</v>
      </c>
      <c r="F86" s="6">
        <v>0</v>
      </c>
      <c r="G86" s="6">
        <v>0</v>
      </c>
      <c r="H86" s="6">
        <v>0.48028916399999999</v>
      </c>
      <c r="I86" s="6">
        <f>130.92-6.67</f>
        <v>124.24999999999999</v>
      </c>
      <c r="J86" s="6">
        <v>0.13335587400000001</v>
      </c>
      <c r="K86" s="6">
        <v>0</v>
      </c>
      <c r="L86" s="6">
        <v>18.231217100999999</v>
      </c>
      <c r="M86" s="6">
        <v>0</v>
      </c>
      <c r="N86" s="6">
        <v>0</v>
      </c>
      <c r="O86" s="6">
        <v>0</v>
      </c>
      <c r="P86" s="6">
        <v>0</v>
      </c>
      <c r="Q86" s="6">
        <v>0</v>
      </c>
      <c r="R86" s="6">
        <v>0.15740832099999999</v>
      </c>
      <c r="S86" s="6">
        <v>9.8454001630000008</v>
      </c>
      <c r="T86" s="6">
        <v>1.2009943160000001</v>
      </c>
      <c r="U86" s="6">
        <v>0</v>
      </c>
      <c r="V86" s="6">
        <v>16.641917446000001</v>
      </c>
      <c r="W86" s="6">
        <v>0</v>
      </c>
      <c r="X86" s="6">
        <v>0</v>
      </c>
      <c r="Y86" s="6">
        <v>0</v>
      </c>
      <c r="Z86" s="6">
        <v>0</v>
      </c>
      <c r="AA86" s="6">
        <v>0</v>
      </c>
      <c r="AB86" s="6">
        <v>0.133258392</v>
      </c>
      <c r="AC86" s="6">
        <v>54.018327030999998</v>
      </c>
      <c r="AD86" s="6">
        <v>0</v>
      </c>
      <c r="AE86" s="6">
        <v>0</v>
      </c>
      <c r="AF86" s="6">
        <v>13.779243806</v>
      </c>
      <c r="AG86" s="6">
        <v>0</v>
      </c>
      <c r="AH86" s="6">
        <v>0</v>
      </c>
      <c r="AI86" s="6">
        <v>0</v>
      </c>
      <c r="AJ86" s="6">
        <v>0</v>
      </c>
      <c r="AK86" s="6">
        <v>0</v>
      </c>
      <c r="AL86" s="6">
        <v>3.5651341000000003E-2</v>
      </c>
      <c r="AM86" s="6">
        <v>0</v>
      </c>
      <c r="AN86" s="6">
        <v>0</v>
      </c>
      <c r="AO86" s="6">
        <v>0</v>
      </c>
      <c r="AP86" s="6">
        <v>7.1889559490000003</v>
      </c>
      <c r="AQ86" s="6">
        <v>0</v>
      </c>
      <c r="AR86" s="6">
        <v>0</v>
      </c>
      <c r="AS86" s="6">
        <v>0</v>
      </c>
      <c r="AT86" s="6">
        <v>0</v>
      </c>
      <c r="AU86" s="6">
        <v>0</v>
      </c>
      <c r="AV86" s="6">
        <v>2.2410654929999998</v>
      </c>
      <c r="AW86" s="6">
        <v>29.214839971</v>
      </c>
      <c r="AX86" s="6">
        <v>0</v>
      </c>
      <c r="AY86" s="6">
        <v>0</v>
      </c>
      <c r="AZ86" s="6">
        <v>10.167782873</v>
      </c>
      <c r="BA86" s="6">
        <v>0</v>
      </c>
      <c r="BB86" s="6">
        <v>0</v>
      </c>
      <c r="BC86" s="6">
        <v>0</v>
      </c>
      <c r="BD86" s="6">
        <v>0</v>
      </c>
      <c r="BE86" s="6">
        <v>0</v>
      </c>
      <c r="BF86" s="6">
        <v>0.39217564500000002</v>
      </c>
      <c r="BG86" s="6">
        <v>0.108225115</v>
      </c>
      <c r="BH86" s="6">
        <v>0.42053385100000001</v>
      </c>
      <c r="BI86" s="6">
        <v>0</v>
      </c>
      <c r="BJ86" s="6">
        <v>1.6243819340000001</v>
      </c>
      <c r="BK86" s="6">
        <f>296.93-6.67</f>
        <v>290.26</v>
      </c>
    </row>
    <row r="87" spans="1:63" ht="17.649999999999999" customHeight="1" x14ac:dyDescent="0.2">
      <c r="A87" s="5"/>
      <c r="B87" s="4" t="s">
        <v>101</v>
      </c>
      <c r="C87" s="6">
        <v>0</v>
      </c>
      <c r="D87" s="6">
        <v>0</v>
      </c>
      <c r="E87" s="6">
        <v>0</v>
      </c>
      <c r="F87" s="6">
        <v>0</v>
      </c>
      <c r="G87" s="6">
        <v>0</v>
      </c>
      <c r="H87" s="6">
        <v>4.3544919630000001</v>
      </c>
      <c r="I87" s="6">
        <v>153.06571126200001</v>
      </c>
      <c r="J87" s="6">
        <v>0</v>
      </c>
      <c r="K87" s="6">
        <v>0</v>
      </c>
      <c r="L87" s="6">
        <v>142.1580046</v>
      </c>
      <c r="M87" s="6">
        <v>0</v>
      </c>
      <c r="N87" s="6">
        <v>0</v>
      </c>
      <c r="O87" s="6">
        <v>0</v>
      </c>
      <c r="P87" s="6">
        <v>0</v>
      </c>
      <c r="Q87" s="6">
        <v>0</v>
      </c>
      <c r="R87" s="6">
        <v>2.5364602810000001</v>
      </c>
      <c r="S87" s="6">
        <v>41.455992412000001</v>
      </c>
      <c r="T87" s="6">
        <v>2.862317386</v>
      </c>
      <c r="U87" s="6">
        <v>0</v>
      </c>
      <c r="V87" s="6">
        <v>49.978948750999997</v>
      </c>
      <c r="W87" s="6">
        <v>0</v>
      </c>
      <c r="X87" s="6">
        <v>0</v>
      </c>
      <c r="Y87" s="6">
        <v>0</v>
      </c>
      <c r="Z87" s="6">
        <v>0</v>
      </c>
      <c r="AA87" s="6">
        <v>0</v>
      </c>
      <c r="AB87" s="6">
        <v>28.845746953999999</v>
      </c>
      <c r="AC87" s="6">
        <v>281.110979977</v>
      </c>
      <c r="AD87" s="6">
        <v>3.9043751000000002E-2</v>
      </c>
      <c r="AE87" s="6">
        <v>0</v>
      </c>
      <c r="AF87" s="6">
        <v>958.65333468599999</v>
      </c>
      <c r="AG87" s="6">
        <v>0</v>
      </c>
      <c r="AH87" s="6">
        <v>0</v>
      </c>
      <c r="AI87" s="6">
        <v>0</v>
      </c>
      <c r="AJ87" s="6">
        <v>0</v>
      </c>
      <c r="AK87" s="6">
        <v>0</v>
      </c>
      <c r="AL87" s="6">
        <v>12.058052166</v>
      </c>
      <c r="AM87" s="6">
        <v>29.693163202000001</v>
      </c>
      <c r="AN87" s="6">
        <v>3.1402353629999999</v>
      </c>
      <c r="AO87" s="6">
        <v>0</v>
      </c>
      <c r="AP87" s="6">
        <v>109.15685881</v>
      </c>
      <c r="AQ87" s="6">
        <v>0</v>
      </c>
      <c r="AR87" s="6">
        <v>0</v>
      </c>
      <c r="AS87" s="6">
        <v>0</v>
      </c>
      <c r="AT87" s="6">
        <v>0</v>
      </c>
      <c r="AU87" s="6">
        <v>0</v>
      </c>
      <c r="AV87" s="6">
        <v>64.259278653999999</v>
      </c>
      <c r="AW87" s="6">
        <v>521.29776272300001</v>
      </c>
      <c r="AX87" s="6">
        <v>0.12216017999999999</v>
      </c>
      <c r="AY87" s="6">
        <v>12.348411929999999</v>
      </c>
      <c r="AZ87" s="6">
        <v>1186.9773750869999</v>
      </c>
      <c r="BA87" s="6">
        <v>0</v>
      </c>
      <c r="BB87" s="6">
        <v>0</v>
      </c>
      <c r="BC87" s="6">
        <v>0</v>
      </c>
      <c r="BD87" s="6">
        <v>0</v>
      </c>
      <c r="BE87" s="6">
        <v>0</v>
      </c>
      <c r="BF87" s="6">
        <v>24.019750182999999</v>
      </c>
      <c r="BG87" s="6">
        <v>74.747474922999999</v>
      </c>
      <c r="BH87" s="6">
        <v>2.4278328550000001</v>
      </c>
      <c r="BI87" s="6">
        <v>0</v>
      </c>
      <c r="BJ87" s="6">
        <v>113.72619845600001</v>
      </c>
      <c r="BK87" s="6">
        <v>3819.035586555</v>
      </c>
    </row>
    <row r="88" spans="1:63" ht="17.649999999999999" customHeight="1" x14ac:dyDescent="0.2">
      <c r="A88" s="5"/>
      <c r="B88" s="4" t="s">
        <v>102</v>
      </c>
      <c r="C88" s="6">
        <v>0</v>
      </c>
      <c r="D88" s="6">
        <v>0</v>
      </c>
      <c r="E88" s="6">
        <v>0</v>
      </c>
      <c r="F88" s="6">
        <v>0</v>
      </c>
      <c r="G88" s="6">
        <v>0</v>
      </c>
      <c r="H88" s="6">
        <v>6.1379612E-2</v>
      </c>
      <c r="I88" s="6">
        <v>0</v>
      </c>
      <c r="J88" s="6">
        <v>0</v>
      </c>
      <c r="K88" s="6">
        <v>0</v>
      </c>
      <c r="L88" s="6">
        <v>1.0686918E-2</v>
      </c>
      <c r="M88" s="6">
        <v>0</v>
      </c>
      <c r="N88" s="6">
        <v>0</v>
      </c>
      <c r="O88" s="6">
        <v>0</v>
      </c>
      <c r="P88" s="6">
        <v>0</v>
      </c>
      <c r="Q88" s="6">
        <v>0</v>
      </c>
      <c r="R88" s="6">
        <v>2.6987170000000002E-3</v>
      </c>
      <c r="S88" s="6">
        <v>0</v>
      </c>
      <c r="T88" s="6">
        <v>0</v>
      </c>
      <c r="U88" s="6">
        <v>0</v>
      </c>
      <c r="V88" s="6">
        <v>0</v>
      </c>
      <c r="W88" s="6">
        <v>0</v>
      </c>
      <c r="X88" s="6">
        <v>0</v>
      </c>
      <c r="Y88" s="6">
        <v>0</v>
      </c>
      <c r="Z88" s="6">
        <v>0</v>
      </c>
      <c r="AA88" s="6">
        <v>0</v>
      </c>
      <c r="AB88" s="6">
        <v>3.70628416</v>
      </c>
      <c r="AC88" s="6">
        <v>0.87912937999999996</v>
      </c>
      <c r="AD88" s="6">
        <v>0</v>
      </c>
      <c r="AE88" s="6">
        <v>0</v>
      </c>
      <c r="AF88" s="6">
        <v>10.699004555</v>
      </c>
      <c r="AG88" s="6">
        <v>0</v>
      </c>
      <c r="AH88" s="6">
        <v>0</v>
      </c>
      <c r="AI88" s="6">
        <v>0</v>
      </c>
      <c r="AJ88" s="6">
        <v>0</v>
      </c>
      <c r="AK88" s="6">
        <v>0</v>
      </c>
      <c r="AL88" s="6">
        <v>1.8752483680000001</v>
      </c>
      <c r="AM88" s="6">
        <v>0.2144218</v>
      </c>
      <c r="AN88" s="6">
        <v>0</v>
      </c>
      <c r="AO88" s="6">
        <v>0</v>
      </c>
      <c r="AP88" s="6">
        <v>4.8021434599999999</v>
      </c>
      <c r="AQ88" s="6">
        <v>0</v>
      </c>
      <c r="AR88" s="6">
        <v>0</v>
      </c>
      <c r="AS88" s="6">
        <v>0</v>
      </c>
      <c r="AT88" s="6">
        <v>0</v>
      </c>
      <c r="AU88" s="6">
        <v>0</v>
      </c>
      <c r="AV88" s="6">
        <v>1.304227976</v>
      </c>
      <c r="AW88" s="6">
        <v>0.37523814999999999</v>
      </c>
      <c r="AX88" s="6">
        <v>0</v>
      </c>
      <c r="AY88" s="6">
        <v>0</v>
      </c>
      <c r="AZ88" s="6">
        <v>3.8502425379999998</v>
      </c>
      <c r="BA88" s="6">
        <v>0</v>
      </c>
      <c r="BB88" s="6">
        <v>0</v>
      </c>
      <c r="BC88" s="6">
        <v>0</v>
      </c>
      <c r="BD88" s="6">
        <v>0</v>
      </c>
      <c r="BE88" s="6">
        <v>0</v>
      </c>
      <c r="BF88" s="6">
        <v>0.67724911300000001</v>
      </c>
      <c r="BG88" s="6">
        <v>0.32163269999999999</v>
      </c>
      <c r="BH88" s="6">
        <v>0</v>
      </c>
      <c r="BI88" s="6">
        <v>0</v>
      </c>
      <c r="BJ88" s="6">
        <v>0.83195658400000005</v>
      </c>
      <c r="BK88" s="6">
        <v>29.611544031000001</v>
      </c>
    </row>
    <row r="89" spans="1:63" ht="17.649999999999999" customHeight="1" x14ac:dyDescent="0.2">
      <c r="A89" s="5"/>
      <c r="B89" s="4" t="s">
        <v>103</v>
      </c>
      <c r="C89" s="6">
        <v>0</v>
      </c>
      <c r="D89" s="6">
        <v>0</v>
      </c>
      <c r="E89" s="6">
        <v>0</v>
      </c>
      <c r="F89" s="6">
        <v>0</v>
      </c>
      <c r="G89" s="6">
        <v>0</v>
      </c>
      <c r="H89" s="6">
        <v>8.1034384720000006</v>
      </c>
      <c r="I89" s="6">
        <v>2359.9005341840002</v>
      </c>
      <c r="J89" s="6">
        <v>22.506256094000001</v>
      </c>
      <c r="K89" s="6">
        <v>2.5147424350000001</v>
      </c>
      <c r="L89" s="6">
        <v>165.37960076100001</v>
      </c>
      <c r="M89" s="6">
        <v>0</v>
      </c>
      <c r="N89" s="6">
        <v>0</v>
      </c>
      <c r="O89" s="6">
        <v>0</v>
      </c>
      <c r="P89" s="6">
        <v>0</v>
      </c>
      <c r="Q89" s="6">
        <v>0</v>
      </c>
      <c r="R89" s="6">
        <v>6.2723264619999997</v>
      </c>
      <c r="S89" s="6">
        <v>38.207428593000003</v>
      </c>
      <c r="T89" s="6">
        <v>53.056906595999997</v>
      </c>
      <c r="U89" s="6">
        <v>0</v>
      </c>
      <c r="V89" s="6">
        <v>36.405775464999998</v>
      </c>
      <c r="W89" s="6">
        <v>0</v>
      </c>
      <c r="X89" s="6">
        <v>0</v>
      </c>
      <c r="Y89" s="6">
        <v>0</v>
      </c>
      <c r="Z89" s="6">
        <v>0</v>
      </c>
      <c r="AA89" s="6">
        <v>0</v>
      </c>
      <c r="AB89" s="6">
        <v>0.197636903</v>
      </c>
      <c r="AC89" s="6">
        <v>45.793867229</v>
      </c>
      <c r="AD89" s="6">
        <v>0</v>
      </c>
      <c r="AE89" s="6">
        <v>0</v>
      </c>
      <c r="AF89" s="6">
        <v>22.279213109000001</v>
      </c>
      <c r="AG89" s="6">
        <v>0</v>
      </c>
      <c r="AH89" s="6">
        <v>0</v>
      </c>
      <c r="AI89" s="6">
        <v>0</v>
      </c>
      <c r="AJ89" s="6">
        <v>0</v>
      </c>
      <c r="AK89" s="6">
        <v>0</v>
      </c>
      <c r="AL89" s="6">
        <v>0.18912295100000001</v>
      </c>
      <c r="AM89" s="6">
        <v>9.1850697740000005</v>
      </c>
      <c r="AN89" s="6">
        <v>0</v>
      </c>
      <c r="AO89" s="6">
        <v>0</v>
      </c>
      <c r="AP89" s="6">
        <v>14.621828608</v>
      </c>
      <c r="AQ89" s="6">
        <v>0</v>
      </c>
      <c r="AR89" s="6">
        <v>0</v>
      </c>
      <c r="AS89" s="6">
        <v>0</v>
      </c>
      <c r="AT89" s="6">
        <v>0</v>
      </c>
      <c r="AU89" s="6">
        <v>0</v>
      </c>
      <c r="AV89" s="6">
        <v>59.597675084000002</v>
      </c>
      <c r="AW89" s="6">
        <v>1548.4962373450001</v>
      </c>
      <c r="AX89" s="6">
        <v>10.906776294</v>
      </c>
      <c r="AY89" s="6">
        <v>47.054298017000001</v>
      </c>
      <c r="AZ89" s="6">
        <v>491.61462009100001</v>
      </c>
      <c r="BA89" s="6">
        <v>0</v>
      </c>
      <c r="BB89" s="6">
        <v>0</v>
      </c>
      <c r="BC89" s="6">
        <v>0</v>
      </c>
      <c r="BD89" s="6">
        <v>0</v>
      </c>
      <c r="BE89" s="6">
        <v>0</v>
      </c>
      <c r="BF89" s="6">
        <v>52.435471749000001</v>
      </c>
      <c r="BG89" s="6">
        <v>231.74834548000001</v>
      </c>
      <c r="BH89" s="6">
        <v>20.871099667999999</v>
      </c>
      <c r="BI89" s="6">
        <v>0</v>
      </c>
      <c r="BJ89" s="6">
        <v>178.92433028100001</v>
      </c>
      <c r="BK89" s="6">
        <v>5426.2626016450004</v>
      </c>
    </row>
    <row r="90" spans="1:63" ht="17.649999999999999" customHeight="1" x14ac:dyDescent="0.2">
      <c r="A90" s="5"/>
      <c r="B90" s="4" t="s">
        <v>104</v>
      </c>
      <c r="C90" s="6">
        <v>0</v>
      </c>
      <c r="D90" s="6">
        <v>0</v>
      </c>
      <c r="E90" s="6">
        <v>0</v>
      </c>
      <c r="F90" s="6">
        <v>0</v>
      </c>
      <c r="G90" s="6">
        <v>0</v>
      </c>
      <c r="H90" s="6">
        <v>6.517313938</v>
      </c>
      <c r="I90" s="6">
        <v>336.39792665200002</v>
      </c>
      <c r="J90" s="6">
        <v>1.201593124</v>
      </c>
      <c r="K90" s="6">
        <v>0</v>
      </c>
      <c r="L90" s="6">
        <v>148.89059028</v>
      </c>
      <c r="M90" s="6">
        <v>0</v>
      </c>
      <c r="N90" s="6">
        <v>0</v>
      </c>
      <c r="O90" s="6">
        <v>0</v>
      </c>
      <c r="P90" s="6">
        <v>0</v>
      </c>
      <c r="Q90" s="6">
        <v>0</v>
      </c>
      <c r="R90" s="6">
        <v>3.2445879409999998</v>
      </c>
      <c r="S90" s="6">
        <v>21.557452409</v>
      </c>
      <c r="T90" s="6">
        <v>0.374284006</v>
      </c>
      <c r="U90" s="6">
        <v>0</v>
      </c>
      <c r="V90" s="6">
        <v>18.680704578</v>
      </c>
      <c r="W90" s="6">
        <v>0</v>
      </c>
      <c r="X90" s="6">
        <v>0</v>
      </c>
      <c r="Y90" s="6">
        <v>0</v>
      </c>
      <c r="Z90" s="6">
        <v>0</v>
      </c>
      <c r="AA90" s="6">
        <v>0</v>
      </c>
      <c r="AB90" s="6">
        <v>0.78229782299999995</v>
      </c>
      <c r="AC90" s="6">
        <v>0.827967165</v>
      </c>
      <c r="AD90" s="6">
        <v>2.6709979999999999E-3</v>
      </c>
      <c r="AE90" s="6">
        <v>0</v>
      </c>
      <c r="AF90" s="6">
        <v>7.4746027939999999</v>
      </c>
      <c r="AG90" s="6">
        <v>0</v>
      </c>
      <c r="AH90" s="6">
        <v>0</v>
      </c>
      <c r="AI90" s="6">
        <v>0</v>
      </c>
      <c r="AJ90" s="6">
        <v>0</v>
      </c>
      <c r="AK90" s="6">
        <v>0</v>
      </c>
      <c r="AL90" s="6">
        <v>0.40233321900000002</v>
      </c>
      <c r="AM90" s="6">
        <v>0.62485584500000002</v>
      </c>
      <c r="AN90" s="6">
        <v>0</v>
      </c>
      <c r="AO90" s="6">
        <v>0</v>
      </c>
      <c r="AP90" s="6">
        <v>1.4684092630000001</v>
      </c>
      <c r="AQ90" s="6">
        <v>0</v>
      </c>
      <c r="AR90" s="6">
        <v>0</v>
      </c>
      <c r="AS90" s="6">
        <v>0</v>
      </c>
      <c r="AT90" s="6">
        <v>0</v>
      </c>
      <c r="AU90" s="6">
        <v>0</v>
      </c>
      <c r="AV90" s="6">
        <v>75.815958909000003</v>
      </c>
      <c r="AW90" s="6">
        <v>944.69148707800002</v>
      </c>
      <c r="AX90" s="6">
        <v>38.950988625000001</v>
      </c>
      <c r="AY90" s="6">
        <v>0</v>
      </c>
      <c r="AZ90" s="6">
        <v>1142.7402460830001</v>
      </c>
      <c r="BA90" s="6">
        <v>0</v>
      </c>
      <c r="BB90" s="6">
        <v>0</v>
      </c>
      <c r="BC90" s="6">
        <v>0</v>
      </c>
      <c r="BD90" s="6">
        <v>0</v>
      </c>
      <c r="BE90" s="6">
        <v>0</v>
      </c>
      <c r="BF90" s="6">
        <v>91.652215760999994</v>
      </c>
      <c r="BG90" s="6">
        <v>358.444471765</v>
      </c>
      <c r="BH90" s="6">
        <v>73.139310840999997</v>
      </c>
      <c r="BI90" s="6">
        <v>0</v>
      </c>
      <c r="BJ90" s="6">
        <v>456.76720795599999</v>
      </c>
      <c r="BK90" s="6">
        <v>3730.6494770529998</v>
      </c>
    </row>
    <row r="91" spans="1:63" ht="17.649999999999999" customHeight="1" x14ac:dyDescent="0.2">
      <c r="A91" s="5"/>
      <c r="B91" s="4" t="s">
        <v>105</v>
      </c>
      <c r="C91" s="6">
        <v>0</v>
      </c>
      <c r="D91" s="6">
        <v>0</v>
      </c>
      <c r="E91" s="6">
        <v>0</v>
      </c>
      <c r="F91" s="6">
        <v>0</v>
      </c>
      <c r="G91" s="6">
        <v>0</v>
      </c>
      <c r="H91" s="6">
        <v>1.0120900900000001</v>
      </c>
      <c r="I91" s="6">
        <v>772.39507515499997</v>
      </c>
      <c r="J91" s="6">
        <v>51.040326735999997</v>
      </c>
      <c r="K91" s="6">
        <v>0</v>
      </c>
      <c r="L91" s="6">
        <v>113.128041934</v>
      </c>
      <c r="M91" s="6">
        <v>0</v>
      </c>
      <c r="N91" s="6">
        <v>0</v>
      </c>
      <c r="O91" s="6">
        <v>0</v>
      </c>
      <c r="P91" s="6">
        <v>0</v>
      </c>
      <c r="Q91" s="6">
        <v>0</v>
      </c>
      <c r="R91" s="6">
        <v>0.45315830299999998</v>
      </c>
      <c r="S91" s="6">
        <v>3.882545973</v>
      </c>
      <c r="T91" s="6">
        <v>3.2275906910000001</v>
      </c>
      <c r="U91" s="6">
        <v>0</v>
      </c>
      <c r="V91" s="6">
        <v>1.051057286</v>
      </c>
      <c r="W91" s="6">
        <v>0</v>
      </c>
      <c r="X91" s="6">
        <v>1.8178700000000001E-4</v>
      </c>
      <c r="Y91" s="6">
        <v>0</v>
      </c>
      <c r="Z91" s="6">
        <v>0</v>
      </c>
      <c r="AA91" s="6">
        <v>0</v>
      </c>
      <c r="AB91" s="6">
        <v>0.39834762699999998</v>
      </c>
      <c r="AC91" s="6">
        <v>45.718645705</v>
      </c>
      <c r="AD91" s="6">
        <v>0</v>
      </c>
      <c r="AE91" s="6">
        <v>0</v>
      </c>
      <c r="AF91" s="6">
        <v>6.6619187220000002</v>
      </c>
      <c r="AG91" s="6">
        <v>0</v>
      </c>
      <c r="AH91" s="6">
        <v>0</v>
      </c>
      <c r="AI91" s="6">
        <v>0</v>
      </c>
      <c r="AJ91" s="6">
        <v>0</v>
      </c>
      <c r="AK91" s="6">
        <v>0</v>
      </c>
      <c r="AL91" s="6">
        <v>0.10633213900000001</v>
      </c>
      <c r="AM91" s="6">
        <v>0.181571122</v>
      </c>
      <c r="AN91" s="6">
        <v>0</v>
      </c>
      <c r="AO91" s="6">
        <v>0</v>
      </c>
      <c r="AP91" s="6">
        <v>0.81208348699999999</v>
      </c>
      <c r="AQ91" s="6">
        <v>0</v>
      </c>
      <c r="AR91" s="6">
        <v>0</v>
      </c>
      <c r="AS91" s="6">
        <v>0</v>
      </c>
      <c r="AT91" s="6">
        <v>0</v>
      </c>
      <c r="AU91" s="6">
        <v>0</v>
      </c>
      <c r="AV91" s="6">
        <v>8.4306396180000007</v>
      </c>
      <c r="AW91" s="6">
        <v>114.060599213</v>
      </c>
      <c r="AX91" s="6">
        <v>0</v>
      </c>
      <c r="AY91" s="6">
        <v>0</v>
      </c>
      <c r="AZ91" s="6">
        <v>67.793356227000004</v>
      </c>
      <c r="BA91" s="6">
        <v>0</v>
      </c>
      <c r="BB91" s="6">
        <v>0</v>
      </c>
      <c r="BC91" s="6">
        <v>0</v>
      </c>
      <c r="BD91" s="6">
        <v>0</v>
      </c>
      <c r="BE91" s="6">
        <v>0</v>
      </c>
      <c r="BF91" s="6">
        <v>2.4580723920000001</v>
      </c>
      <c r="BG91" s="6">
        <v>10.578610979</v>
      </c>
      <c r="BH91" s="6">
        <v>5.0595937549999999</v>
      </c>
      <c r="BI91" s="6">
        <v>0</v>
      </c>
      <c r="BJ91" s="6">
        <v>6.1979291060000001</v>
      </c>
      <c r="BK91" s="6">
        <v>1214.647768047</v>
      </c>
    </row>
    <row r="92" spans="1:63" ht="17.649999999999999" customHeight="1" x14ac:dyDescent="0.2">
      <c r="A92" s="5"/>
      <c r="B92" s="18" t="s">
        <v>243</v>
      </c>
      <c r="C92" s="6">
        <v>0</v>
      </c>
      <c r="D92" s="6">
        <v>0</v>
      </c>
      <c r="E92" s="6">
        <v>0</v>
      </c>
      <c r="F92" s="6">
        <v>0</v>
      </c>
      <c r="G92" s="6">
        <v>0</v>
      </c>
      <c r="H92" s="6">
        <v>1.041098565</v>
      </c>
      <c r="I92" s="6">
        <v>5797.3149536889996</v>
      </c>
      <c r="J92" s="6">
        <v>420.29482888199999</v>
      </c>
      <c r="K92" s="6">
        <v>2.4990107589999999</v>
      </c>
      <c r="L92" s="6">
        <v>224.78892907100001</v>
      </c>
      <c r="M92" s="6">
        <v>0</v>
      </c>
      <c r="N92" s="6">
        <v>0</v>
      </c>
      <c r="O92" s="6">
        <v>0</v>
      </c>
      <c r="P92" s="6">
        <v>0</v>
      </c>
      <c r="Q92" s="6">
        <v>0</v>
      </c>
      <c r="R92" s="6">
        <v>0.84486371400000004</v>
      </c>
      <c r="S92" s="6">
        <v>73.369097107000002</v>
      </c>
      <c r="T92" s="6">
        <v>15.966790165999999</v>
      </c>
      <c r="U92" s="6">
        <v>0</v>
      </c>
      <c r="V92" s="6">
        <v>67.033973024000005</v>
      </c>
      <c r="W92" s="6">
        <v>0</v>
      </c>
      <c r="X92" s="6">
        <v>0</v>
      </c>
      <c r="Y92" s="6">
        <v>0</v>
      </c>
      <c r="Z92" s="6">
        <v>0</v>
      </c>
      <c r="AA92" s="6">
        <v>0</v>
      </c>
      <c r="AB92" s="6">
        <v>0.81052693600000003</v>
      </c>
      <c r="AC92" s="6">
        <v>7.0679076670000001</v>
      </c>
      <c r="AD92" s="6">
        <v>0</v>
      </c>
      <c r="AE92" s="6">
        <v>0</v>
      </c>
      <c r="AF92" s="6">
        <v>28.539239265999999</v>
      </c>
      <c r="AG92" s="6">
        <v>0</v>
      </c>
      <c r="AH92" s="6">
        <v>0</v>
      </c>
      <c r="AI92" s="6">
        <v>0</v>
      </c>
      <c r="AJ92" s="6">
        <v>0</v>
      </c>
      <c r="AK92" s="6">
        <v>0</v>
      </c>
      <c r="AL92" s="6">
        <v>0.15752163</v>
      </c>
      <c r="AM92" s="6">
        <v>4.982485423</v>
      </c>
      <c r="AN92" s="6">
        <v>0</v>
      </c>
      <c r="AO92" s="6">
        <v>0</v>
      </c>
      <c r="AP92" s="6">
        <v>3.0109579900000001</v>
      </c>
      <c r="AQ92" s="6">
        <v>0</v>
      </c>
      <c r="AR92" s="6">
        <v>0</v>
      </c>
      <c r="AS92" s="6">
        <v>0</v>
      </c>
      <c r="AT92" s="6">
        <v>0</v>
      </c>
      <c r="AU92" s="6">
        <v>0</v>
      </c>
      <c r="AV92" s="6">
        <v>10.334355124</v>
      </c>
      <c r="AW92" s="6">
        <v>869.67154061099995</v>
      </c>
      <c r="AX92" s="6">
        <v>0.835266917</v>
      </c>
      <c r="AY92" s="6">
        <v>0</v>
      </c>
      <c r="AZ92" s="6">
        <v>240.85826632499999</v>
      </c>
      <c r="BA92" s="6">
        <v>0</v>
      </c>
      <c r="BB92" s="6">
        <v>0</v>
      </c>
      <c r="BC92" s="6">
        <v>0</v>
      </c>
      <c r="BD92" s="6">
        <v>0</v>
      </c>
      <c r="BE92" s="6">
        <v>0</v>
      </c>
      <c r="BF92" s="6">
        <v>6.6986438780000004</v>
      </c>
      <c r="BG92" s="6">
        <v>77.570300584999998</v>
      </c>
      <c r="BH92" s="6">
        <v>1.2874721520000001</v>
      </c>
      <c r="BI92" s="6">
        <v>0</v>
      </c>
      <c r="BJ92" s="6">
        <v>49.066934369999998</v>
      </c>
      <c r="BK92" s="6">
        <v>7904.0449638509999</v>
      </c>
    </row>
    <row r="93" spans="1:63" ht="17.649999999999999" customHeight="1" x14ac:dyDescent="0.2">
      <c r="A93" s="5"/>
      <c r="B93" s="7" t="s">
        <v>106</v>
      </c>
      <c r="C93" s="6">
        <v>0</v>
      </c>
      <c r="D93" s="6">
        <v>0.8</v>
      </c>
      <c r="E93" s="6">
        <v>0</v>
      </c>
      <c r="F93" s="6">
        <v>0</v>
      </c>
      <c r="G93" s="6">
        <v>0</v>
      </c>
      <c r="H93" s="6">
        <v>30.404826012000001</v>
      </c>
      <c r="I93" s="6">
        <f>13528.25-6.67</f>
        <v>13521.58</v>
      </c>
      <c r="J93" s="6">
        <v>784.07093183699999</v>
      </c>
      <c r="K93" s="6">
        <v>757.61540178899997</v>
      </c>
      <c r="L93" s="6">
        <v>1479.3721947030001</v>
      </c>
      <c r="M93" s="6">
        <v>0</v>
      </c>
      <c r="N93" s="6">
        <v>0</v>
      </c>
      <c r="O93" s="6">
        <v>0</v>
      </c>
      <c r="P93" s="6">
        <v>0</v>
      </c>
      <c r="Q93" s="6">
        <v>0</v>
      </c>
      <c r="R93" s="6">
        <v>17.678343118000001</v>
      </c>
      <c r="S93" s="6">
        <v>214.267242474</v>
      </c>
      <c r="T93" s="6">
        <v>87.828610554999997</v>
      </c>
      <c r="U93" s="6">
        <v>0</v>
      </c>
      <c r="V93" s="6">
        <v>226.93366773</v>
      </c>
      <c r="W93" s="6">
        <v>0</v>
      </c>
      <c r="X93" s="6">
        <v>1.8178700000000001E-4</v>
      </c>
      <c r="Y93" s="6">
        <v>0</v>
      </c>
      <c r="Z93" s="6">
        <v>0</v>
      </c>
      <c r="AA93" s="6">
        <v>0</v>
      </c>
      <c r="AB93" s="6">
        <v>76.930987552000005</v>
      </c>
      <c r="AC93" s="6">
        <v>749.35999760000004</v>
      </c>
      <c r="AD93" s="6">
        <v>1.0216985009999999</v>
      </c>
      <c r="AE93" s="6">
        <v>0</v>
      </c>
      <c r="AF93" s="6">
        <v>1573.671629638</v>
      </c>
      <c r="AG93" s="6">
        <v>0</v>
      </c>
      <c r="AH93" s="6">
        <v>0</v>
      </c>
      <c r="AI93" s="6">
        <v>0</v>
      </c>
      <c r="AJ93" s="6">
        <v>0</v>
      </c>
      <c r="AK93" s="6">
        <v>0</v>
      </c>
      <c r="AL93" s="6">
        <v>28.756307461999999</v>
      </c>
      <c r="AM93" s="6">
        <v>50.718810603000001</v>
      </c>
      <c r="AN93" s="6">
        <v>3.1402353629999999</v>
      </c>
      <c r="AO93" s="6">
        <v>0</v>
      </c>
      <c r="AP93" s="6">
        <v>185.28134199499999</v>
      </c>
      <c r="AQ93" s="6">
        <v>0</v>
      </c>
      <c r="AR93" s="6">
        <v>2.3657092249999998</v>
      </c>
      <c r="AS93" s="6">
        <v>0</v>
      </c>
      <c r="AT93" s="6">
        <v>0</v>
      </c>
      <c r="AU93" s="6">
        <v>0</v>
      </c>
      <c r="AV93" s="6">
        <v>338.67952677</v>
      </c>
      <c r="AW93" s="6">
        <v>5779.1248645570004</v>
      </c>
      <c r="AX93" s="6">
        <v>53.796742315000003</v>
      </c>
      <c r="AY93" s="6">
        <v>768.32146386099998</v>
      </c>
      <c r="AZ93" s="6">
        <v>4305.2793968309998</v>
      </c>
      <c r="BA93" s="6">
        <v>0</v>
      </c>
      <c r="BB93" s="6">
        <v>0</v>
      </c>
      <c r="BC93" s="6">
        <v>0</v>
      </c>
      <c r="BD93" s="6">
        <v>0</v>
      </c>
      <c r="BE93" s="6">
        <v>0</v>
      </c>
      <c r="BF93" s="6">
        <v>224.428235908</v>
      </c>
      <c r="BG93" s="6">
        <v>891.654278019</v>
      </c>
      <c r="BH93" s="6">
        <v>107.488600999</v>
      </c>
      <c r="BI93" s="6">
        <v>0</v>
      </c>
      <c r="BJ93" s="6">
        <v>967.70272805699994</v>
      </c>
      <c r="BK93" s="6">
        <f>33234.944509904-6.67</f>
        <v>33228.274509904004</v>
      </c>
    </row>
    <row r="94" spans="1:63" ht="17.649999999999999" customHeight="1" x14ac:dyDescent="0.2">
      <c r="A94" s="5"/>
      <c r="B94" s="8" t="s">
        <v>107</v>
      </c>
      <c r="C94" s="6">
        <v>0</v>
      </c>
      <c r="D94" s="6">
        <v>806.404656047</v>
      </c>
      <c r="E94" s="6">
        <v>553.377748086</v>
      </c>
      <c r="F94" s="6">
        <v>0</v>
      </c>
      <c r="G94" s="6">
        <v>0</v>
      </c>
      <c r="H94" s="6">
        <v>40.380565816999997</v>
      </c>
      <c r="I94" s="6">
        <f>28956.86-438.4-6.67</f>
        <v>28511.79</v>
      </c>
      <c r="J94" s="6">
        <v>2980.8835553039999</v>
      </c>
      <c r="K94" s="6">
        <v>761.25479901200003</v>
      </c>
      <c r="L94" s="6">
        <v>3097.4856940449999</v>
      </c>
      <c r="M94" s="6">
        <v>0</v>
      </c>
      <c r="N94" s="6">
        <v>0</v>
      </c>
      <c r="O94" s="6">
        <v>0</v>
      </c>
      <c r="P94" s="6">
        <v>0</v>
      </c>
      <c r="Q94" s="6">
        <v>0</v>
      </c>
      <c r="R94" s="6">
        <v>21.412753558999999</v>
      </c>
      <c r="S94" s="6">
        <v>1419.2348280389999</v>
      </c>
      <c r="T94" s="6">
        <v>279.28109192800002</v>
      </c>
      <c r="U94" s="6">
        <v>0</v>
      </c>
      <c r="V94" s="6">
        <v>302.310367332</v>
      </c>
      <c r="W94" s="6">
        <v>0</v>
      </c>
      <c r="X94" s="6">
        <v>1.8178700000000001E-4</v>
      </c>
      <c r="Y94" s="6">
        <v>0</v>
      </c>
      <c r="Z94" s="6">
        <v>0</v>
      </c>
      <c r="AA94" s="6">
        <v>0</v>
      </c>
      <c r="AB94" s="6">
        <v>130.18478105599999</v>
      </c>
      <c r="AC94" s="6">
        <v>2211.2178698980001</v>
      </c>
      <c r="AD94" s="6">
        <v>1.076951284</v>
      </c>
      <c r="AE94" s="6">
        <v>0</v>
      </c>
      <c r="AF94" s="6">
        <v>3956.1083748750002</v>
      </c>
      <c r="AG94" s="6">
        <v>0</v>
      </c>
      <c r="AH94" s="6">
        <v>0</v>
      </c>
      <c r="AI94" s="6">
        <v>0</v>
      </c>
      <c r="AJ94" s="6">
        <v>0</v>
      </c>
      <c r="AK94" s="6">
        <v>0</v>
      </c>
      <c r="AL94" s="6">
        <v>42.337831203</v>
      </c>
      <c r="AM94" s="6">
        <v>128.852265273</v>
      </c>
      <c r="AN94" s="6">
        <v>3.1402353629999999</v>
      </c>
      <c r="AO94" s="6">
        <v>0</v>
      </c>
      <c r="AP94" s="6">
        <v>318.418354669</v>
      </c>
      <c r="AQ94" s="6">
        <v>0</v>
      </c>
      <c r="AR94" s="6">
        <v>77.810245312000006</v>
      </c>
      <c r="AS94" s="6">
        <v>0</v>
      </c>
      <c r="AT94" s="6">
        <v>0</v>
      </c>
      <c r="AU94" s="6">
        <v>0</v>
      </c>
      <c r="AV94" s="6">
        <v>479.89927297000003</v>
      </c>
      <c r="AW94" s="6">
        <f>11601.45-2.82</f>
        <v>11598.630000000001</v>
      </c>
      <c r="AX94" s="6">
        <v>273.80123808399998</v>
      </c>
      <c r="AY94" s="6">
        <v>786.53538259300001</v>
      </c>
      <c r="AZ94" s="6">
        <v>6035.7700900299997</v>
      </c>
      <c r="BA94" s="6">
        <v>0</v>
      </c>
      <c r="BB94" s="6">
        <v>0</v>
      </c>
      <c r="BC94" s="6">
        <v>0</v>
      </c>
      <c r="BD94" s="6">
        <v>0</v>
      </c>
      <c r="BE94" s="6">
        <v>0</v>
      </c>
      <c r="BF94" s="6">
        <v>247.17744190900001</v>
      </c>
      <c r="BG94" s="6">
        <v>1303.037933741</v>
      </c>
      <c r="BH94" s="6">
        <v>152.63963452300001</v>
      </c>
      <c r="BI94" s="6">
        <v>0</v>
      </c>
      <c r="BJ94" s="6">
        <v>1064.5342077089999</v>
      </c>
      <c r="BK94" s="6">
        <f>68032.87-438.4-6.67-2.82</f>
        <v>67584.98</v>
      </c>
    </row>
    <row r="95" spans="1:63" ht="17.649999999999999" customHeight="1" x14ac:dyDescent="0.2">
      <c r="A95" s="2" t="s">
        <v>108</v>
      </c>
      <c r="B95" s="3" t="s">
        <v>109</v>
      </c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  <c r="BJ95" s="22"/>
      <c r="BK95" s="22"/>
    </row>
    <row r="96" spans="1:63" ht="17.649999999999999" customHeight="1" x14ac:dyDescent="0.2">
      <c r="A96" s="2" t="s">
        <v>18</v>
      </c>
      <c r="B96" s="4" t="s">
        <v>110</v>
      </c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  <c r="BJ96" s="22"/>
      <c r="BK96" s="22"/>
    </row>
    <row r="97" spans="1:64" ht="17.649999999999999" customHeight="1" x14ac:dyDescent="0.2">
      <c r="A97" s="5"/>
      <c r="B97" s="4" t="s">
        <v>111</v>
      </c>
      <c r="C97" s="6">
        <v>0</v>
      </c>
      <c r="D97" s="6">
        <v>0</v>
      </c>
      <c r="E97" s="6">
        <v>0</v>
      </c>
      <c r="F97" s="6">
        <v>0</v>
      </c>
      <c r="G97" s="6">
        <v>0</v>
      </c>
      <c r="H97" s="6">
        <v>6.7822974470000004</v>
      </c>
      <c r="I97" s="6">
        <v>0.65976501099999996</v>
      </c>
      <c r="J97" s="6">
        <v>0</v>
      </c>
      <c r="K97" s="6">
        <v>0</v>
      </c>
      <c r="L97" s="6">
        <v>1.737804511</v>
      </c>
      <c r="M97" s="6">
        <v>0</v>
      </c>
      <c r="N97" s="6">
        <v>0</v>
      </c>
      <c r="O97" s="6">
        <v>0</v>
      </c>
      <c r="P97" s="6">
        <v>0</v>
      </c>
      <c r="Q97" s="6">
        <v>0</v>
      </c>
      <c r="R97" s="6">
        <v>6.0477374949999998</v>
      </c>
      <c r="S97" s="6">
        <v>0</v>
      </c>
      <c r="T97" s="6">
        <v>0</v>
      </c>
      <c r="U97" s="6">
        <v>0</v>
      </c>
      <c r="V97" s="6">
        <v>0.75943078100000005</v>
      </c>
      <c r="W97" s="6">
        <v>0</v>
      </c>
      <c r="X97" s="6">
        <v>0</v>
      </c>
      <c r="Y97" s="6">
        <v>0</v>
      </c>
      <c r="Z97" s="6">
        <v>0</v>
      </c>
      <c r="AA97" s="6">
        <v>0</v>
      </c>
      <c r="AB97" s="6">
        <v>17.467932394000002</v>
      </c>
      <c r="AC97" s="6">
        <v>6.0054569999999996E-3</v>
      </c>
      <c r="AD97" s="6">
        <v>0</v>
      </c>
      <c r="AE97" s="6">
        <v>0</v>
      </c>
      <c r="AF97" s="6">
        <v>0.90087075299999997</v>
      </c>
      <c r="AG97" s="6">
        <v>0</v>
      </c>
      <c r="AH97" s="6">
        <v>0</v>
      </c>
      <c r="AI97" s="6">
        <v>0</v>
      </c>
      <c r="AJ97" s="6">
        <v>0</v>
      </c>
      <c r="AK97" s="6">
        <v>0</v>
      </c>
      <c r="AL97" s="6">
        <v>8.3867642999999994</v>
      </c>
      <c r="AM97" s="6">
        <v>2.1499353999999998E-2</v>
      </c>
      <c r="AN97" s="6">
        <v>0</v>
      </c>
      <c r="AO97" s="6">
        <v>0</v>
      </c>
      <c r="AP97" s="6">
        <v>0.256473177</v>
      </c>
      <c r="AQ97" s="6">
        <v>0</v>
      </c>
      <c r="AR97" s="6">
        <v>0</v>
      </c>
      <c r="AS97" s="6">
        <v>0</v>
      </c>
      <c r="AT97" s="6">
        <v>0</v>
      </c>
      <c r="AU97" s="6">
        <v>0</v>
      </c>
      <c r="AV97" s="6">
        <v>272.658960788</v>
      </c>
      <c r="AW97" s="6">
        <v>29.849075332000002</v>
      </c>
      <c r="AX97" s="6">
        <v>0</v>
      </c>
      <c r="AY97" s="6">
        <v>0</v>
      </c>
      <c r="AZ97" s="6">
        <v>72.262242560000004</v>
      </c>
      <c r="BA97" s="6">
        <v>0</v>
      </c>
      <c r="BB97" s="6">
        <v>0</v>
      </c>
      <c r="BC97" s="6">
        <v>0</v>
      </c>
      <c r="BD97" s="6">
        <v>0</v>
      </c>
      <c r="BE97" s="6">
        <v>0</v>
      </c>
      <c r="BF97" s="6">
        <v>161.75700899399999</v>
      </c>
      <c r="BG97" s="6">
        <v>27.232854995</v>
      </c>
      <c r="BH97" s="6">
        <v>0</v>
      </c>
      <c r="BI97" s="6">
        <v>0</v>
      </c>
      <c r="BJ97" s="6">
        <v>18.804994904000001</v>
      </c>
      <c r="BK97" s="6">
        <v>625.59171825299995</v>
      </c>
    </row>
    <row r="98" spans="1:64" ht="17.649999999999999" customHeight="1" x14ac:dyDescent="0.2">
      <c r="A98" s="5"/>
      <c r="B98" s="7" t="s">
        <v>21</v>
      </c>
      <c r="C98" s="6">
        <v>0</v>
      </c>
      <c r="D98" s="6">
        <v>0</v>
      </c>
      <c r="E98" s="6">
        <v>0</v>
      </c>
      <c r="F98" s="6">
        <v>0</v>
      </c>
      <c r="G98" s="6">
        <v>0</v>
      </c>
      <c r="H98" s="6">
        <v>6.7822974470000004</v>
      </c>
      <c r="I98" s="6">
        <v>0.65976501099999996</v>
      </c>
      <c r="J98" s="6">
        <v>0</v>
      </c>
      <c r="K98" s="6">
        <v>0</v>
      </c>
      <c r="L98" s="6">
        <v>1.737804511</v>
      </c>
      <c r="M98" s="6">
        <v>0</v>
      </c>
      <c r="N98" s="6">
        <v>0</v>
      </c>
      <c r="O98" s="6">
        <v>0</v>
      </c>
      <c r="P98" s="6">
        <v>0</v>
      </c>
      <c r="Q98" s="6">
        <v>0</v>
      </c>
      <c r="R98" s="6">
        <v>6.0477374949999998</v>
      </c>
      <c r="S98" s="6">
        <v>0</v>
      </c>
      <c r="T98" s="6">
        <v>0</v>
      </c>
      <c r="U98" s="6">
        <v>0</v>
      </c>
      <c r="V98" s="6">
        <v>0.75943078100000005</v>
      </c>
      <c r="W98" s="6">
        <v>0</v>
      </c>
      <c r="X98" s="6">
        <v>0</v>
      </c>
      <c r="Y98" s="6">
        <v>0</v>
      </c>
      <c r="Z98" s="6">
        <v>0</v>
      </c>
      <c r="AA98" s="6">
        <v>0</v>
      </c>
      <c r="AB98" s="6">
        <v>17.467932394000002</v>
      </c>
      <c r="AC98" s="6">
        <v>6.0054569999999996E-3</v>
      </c>
      <c r="AD98" s="6">
        <v>0</v>
      </c>
      <c r="AE98" s="6">
        <v>0</v>
      </c>
      <c r="AF98" s="6">
        <v>0.90087075299999997</v>
      </c>
      <c r="AG98" s="6">
        <v>0</v>
      </c>
      <c r="AH98" s="6">
        <v>0</v>
      </c>
      <c r="AI98" s="6">
        <v>0</v>
      </c>
      <c r="AJ98" s="6">
        <v>0</v>
      </c>
      <c r="AK98" s="6">
        <v>0</v>
      </c>
      <c r="AL98" s="6">
        <v>8.3867642999999994</v>
      </c>
      <c r="AM98" s="6">
        <v>2.1499353999999998E-2</v>
      </c>
      <c r="AN98" s="6">
        <v>0</v>
      </c>
      <c r="AO98" s="6">
        <v>0</v>
      </c>
      <c r="AP98" s="6">
        <v>0.256473177</v>
      </c>
      <c r="AQ98" s="6">
        <v>0</v>
      </c>
      <c r="AR98" s="6">
        <v>0</v>
      </c>
      <c r="AS98" s="6">
        <v>0</v>
      </c>
      <c r="AT98" s="6">
        <v>0</v>
      </c>
      <c r="AU98" s="6">
        <v>0</v>
      </c>
      <c r="AV98" s="6">
        <v>272.658960788</v>
      </c>
      <c r="AW98" s="6">
        <v>29.849075332000002</v>
      </c>
      <c r="AX98" s="6">
        <v>0</v>
      </c>
      <c r="AY98" s="6">
        <v>0</v>
      </c>
      <c r="AZ98" s="6">
        <v>72.262242560000004</v>
      </c>
      <c r="BA98" s="6">
        <v>0</v>
      </c>
      <c r="BB98" s="6">
        <v>0</v>
      </c>
      <c r="BC98" s="6">
        <v>0</v>
      </c>
      <c r="BD98" s="6">
        <v>0</v>
      </c>
      <c r="BE98" s="6">
        <v>0</v>
      </c>
      <c r="BF98" s="6">
        <v>161.75700899399999</v>
      </c>
      <c r="BG98" s="6">
        <v>27.232854995</v>
      </c>
      <c r="BH98" s="6">
        <v>0</v>
      </c>
      <c r="BI98" s="6">
        <v>0</v>
      </c>
      <c r="BJ98" s="6">
        <v>18.804994904000001</v>
      </c>
      <c r="BK98" s="6">
        <v>625.59171825299995</v>
      </c>
    </row>
    <row r="99" spans="1:64" ht="17.649999999999999" customHeight="1" x14ac:dyDescent="0.2">
      <c r="A99" s="2" t="s">
        <v>22</v>
      </c>
      <c r="B99" s="4" t="s">
        <v>112</v>
      </c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  <c r="BJ99" s="22"/>
      <c r="BK99" s="22"/>
    </row>
    <row r="100" spans="1:64" ht="17.649999999999999" customHeight="1" x14ac:dyDescent="0.2">
      <c r="A100" s="5"/>
      <c r="B100" s="4" t="s">
        <v>113</v>
      </c>
      <c r="C100" s="6">
        <v>0</v>
      </c>
      <c r="D100" s="6">
        <v>0</v>
      </c>
      <c r="E100" s="6">
        <v>0</v>
      </c>
      <c r="F100" s="6">
        <v>0</v>
      </c>
      <c r="G100" s="6">
        <v>0</v>
      </c>
      <c r="H100" s="6">
        <v>11.444060202999999</v>
      </c>
      <c r="I100" s="6">
        <v>16.974437699999999</v>
      </c>
      <c r="J100" s="6">
        <v>29.363885580000002</v>
      </c>
      <c r="K100" s="6">
        <v>0</v>
      </c>
      <c r="L100" s="6">
        <v>31.543084890999999</v>
      </c>
      <c r="M100" s="6">
        <v>0</v>
      </c>
      <c r="N100" s="6">
        <v>0</v>
      </c>
      <c r="O100" s="6">
        <v>0</v>
      </c>
      <c r="P100" s="6">
        <v>0</v>
      </c>
      <c r="Q100" s="6">
        <v>0</v>
      </c>
      <c r="R100" s="6">
        <v>9.816121334</v>
      </c>
      <c r="S100" s="6">
        <v>1.580604664</v>
      </c>
      <c r="T100" s="6">
        <v>0</v>
      </c>
      <c r="U100" s="6">
        <v>0</v>
      </c>
      <c r="V100" s="6">
        <v>11.110961394</v>
      </c>
      <c r="W100" s="6">
        <v>0</v>
      </c>
      <c r="X100" s="6">
        <v>0</v>
      </c>
      <c r="Y100" s="6">
        <v>0</v>
      </c>
      <c r="Z100" s="6">
        <v>0</v>
      </c>
      <c r="AA100" s="6">
        <v>0</v>
      </c>
      <c r="AB100" s="6">
        <v>49.929303187999999</v>
      </c>
      <c r="AC100" s="6">
        <v>20.688748630999999</v>
      </c>
      <c r="AD100" s="6">
        <v>0</v>
      </c>
      <c r="AE100" s="6">
        <v>0</v>
      </c>
      <c r="AF100" s="6">
        <v>89.701186903000007</v>
      </c>
      <c r="AG100" s="6">
        <v>0</v>
      </c>
      <c r="AH100" s="6">
        <v>0</v>
      </c>
      <c r="AI100" s="6">
        <v>0</v>
      </c>
      <c r="AJ100" s="6">
        <v>0</v>
      </c>
      <c r="AK100" s="6">
        <v>0</v>
      </c>
      <c r="AL100" s="6">
        <v>17.857333599</v>
      </c>
      <c r="AM100" s="6">
        <v>0.306205644</v>
      </c>
      <c r="AN100" s="6">
        <v>0</v>
      </c>
      <c r="AO100" s="6">
        <v>0</v>
      </c>
      <c r="AP100" s="6">
        <v>9.0264001260000004</v>
      </c>
      <c r="AQ100" s="6">
        <v>0</v>
      </c>
      <c r="AR100" s="6">
        <v>2.1333300000000001E-4</v>
      </c>
      <c r="AS100" s="6">
        <v>0</v>
      </c>
      <c r="AT100" s="6">
        <v>0</v>
      </c>
      <c r="AU100" s="6">
        <v>0</v>
      </c>
      <c r="AV100" s="6">
        <v>321.04871085399998</v>
      </c>
      <c r="AW100" s="6">
        <v>180.18514463599999</v>
      </c>
      <c r="AX100" s="6">
        <v>1.46389E-3</v>
      </c>
      <c r="AY100" s="6">
        <v>0</v>
      </c>
      <c r="AZ100" s="6">
        <v>602.25985321200005</v>
      </c>
      <c r="BA100" s="6">
        <v>0</v>
      </c>
      <c r="BB100" s="6">
        <v>0</v>
      </c>
      <c r="BC100" s="6">
        <v>0</v>
      </c>
      <c r="BD100" s="6">
        <v>0</v>
      </c>
      <c r="BE100" s="6">
        <v>0</v>
      </c>
      <c r="BF100" s="6">
        <v>215.44360762700001</v>
      </c>
      <c r="BG100" s="6">
        <v>41.465615597000003</v>
      </c>
      <c r="BH100" s="6">
        <v>0</v>
      </c>
      <c r="BI100" s="6">
        <v>0</v>
      </c>
      <c r="BJ100" s="6">
        <v>148.79280270800001</v>
      </c>
      <c r="BK100" s="6">
        <v>1808.539745714</v>
      </c>
    </row>
    <row r="101" spans="1:64" ht="17.649999999999999" customHeight="1" x14ac:dyDescent="0.2">
      <c r="A101" s="5"/>
      <c r="B101" s="4" t="s">
        <v>114</v>
      </c>
      <c r="C101" s="6">
        <v>0</v>
      </c>
      <c r="D101" s="6">
        <v>0</v>
      </c>
      <c r="E101" s="6">
        <v>0</v>
      </c>
      <c r="F101" s="6">
        <v>0</v>
      </c>
      <c r="G101" s="6">
        <v>0</v>
      </c>
      <c r="H101" s="6">
        <v>85.319693471999997</v>
      </c>
      <c r="I101" s="6">
        <v>1481.054731857</v>
      </c>
      <c r="J101" s="6">
        <v>14.711785416</v>
      </c>
      <c r="K101" s="6">
        <v>0</v>
      </c>
      <c r="L101" s="6">
        <v>516.83284557100001</v>
      </c>
      <c r="M101" s="6">
        <v>0</v>
      </c>
      <c r="N101" s="6">
        <v>0</v>
      </c>
      <c r="O101" s="6">
        <v>0</v>
      </c>
      <c r="P101" s="6">
        <v>0</v>
      </c>
      <c r="Q101" s="6">
        <v>0</v>
      </c>
      <c r="R101" s="6">
        <v>30.549453485000001</v>
      </c>
      <c r="S101" s="6">
        <v>89.988677796999994</v>
      </c>
      <c r="T101" s="6">
        <v>0</v>
      </c>
      <c r="U101" s="6">
        <v>0</v>
      </c>
      <c r="V101" s="6">
        <v>78.758658863999997</v>
      </c>
      <c r="W101" s="6">
        <v>0</v>
      </c>
      <c r="X101" s="6">
        <v>0.44246318200000001</v>
      </c>
      <c r="Y101" s="6">
        <v>0</v>
      </c>
      <c r="Z101" s="6">
        <v>0</v>
      </c>
      <c r="AA101" s="6">
        <v>0</v>
      </c>
      <c r="AB101" s="6">
        <v>188.10057427199999</v>
      </c>
      <c r="AC101" s="6">
        <v>325.34788862599999</v>
      </c>
      <c r="AD101" s="6">
        <v>0</v>
      </c>
      <c r="AE101" s="6">
        <v>0</v>
      </c>
      <c r="AF101" s="6">
        <v>786.20819049299996</v>
      </c>
      <c r="AG101" s="6">
        <v>0</v>
      </c>
      <c r="AH101" s="6">
        <v>0</v>
      </c>
      <c r="AI101" s="6">
        <v>0</v>
      </c>
      <c r="AJ101" s="6">
        <v>0</v>
      </c>
      <c r="AK101" s="6">
        <v>0</v>
      </c>
      <c r="AL101" s="6">
        <v>65.688695851999995</v>
      </c>
      <c r="AM101" s="6">
        <v>11.511543558</v>
      </c>
      <c r="AN101" s="6">
        <v>0</v>
      </c>
      <c r="AO101" s="6">
        <v>0</v>
      </c>
      <c r="AP101" s="6">
        <v>52.006740067999999</v>
      </c>
      <c r="AQ101" s="6">
        <v>0</v>
      </c>
      <c r="AR101" s="6">
        <v>2.2000000000000001E-4</v>
      </c>
      <c r="AS101" s="6">
        <v>0</v>
      </c>
      <c r="AT101" s="6">
        <v>0</v>
      </c>
      <c r="AU101" s="6">
        <v>0</v>
      </c>
      <c r="AV101" s="6">
        <v>1273.151097549</v>
      </c>
      <c r="AW101" s="6">
        <v>573.17459087099996</v>
      </c>
      <c r="AX101" s="6">
        <v>8.2587336600000008</v>
      </c>
      <c r="AY101" s="6">
        <v>6.0520241749999997</v>
      </c>
      <c r="AZ101" s="6">
        <v>3029.8248772769998</v>
      </c>
      <c r="BA101" s="6">
        <v>0</v>
      </c>
      <c r="BB101" s="6">
        <v>0</v>
      </c>
      <c r="BC101" s="6">
        <v>0</v>
      </c>
      <c r="BD101" s="6">
        <v>0</v>
      </c>
      <c r="BE101" s="6">
        <v>0</v>
      </c>
      <c r="BF101" s="6">
        <v>622.45183439100003</v>
      </c>
      <c r="BG101" s="6">
        <v>122.448247247</v>
      </c>
      <c r="BH101" s="6">
        <v>0</v>
      </c>
      <c r="BI101" s="6">
        <v>0</v>
      </c>
      <c r="BJ101" s="6">
        <v>396.04757493400001</v>
      </c>
      <c r="BK101" s="6">
        <v>9757.9311426170007</v>
      </c>
    </row>
    <row r="102" spans="1:64" ht="17.649999999999999" customHeight="1" x14ac:dyDescent="0.2">
      <c r="A102" s="5"/>
      <c r="B102" s="4" t="s">
        <v>115</v>
      </c>
      <c r="C102" s="6">
        <v>0</v>
      </c>
      <c r="D102" s="6">
        <v>0</v>
      </c>
      <c r="E102" s="6">
        <v>0</v>
      </c>
      <c r="F102" s="6">
        <v>0</v>
      </c>
      <c r="G102" s="6">
        <v>0</v>
      </c>
      <c r="H102" s="6">
        <v>2.584960589</v>
      </c>
      <c r="I102" s="6">
        <v>1.349765976</v>
      </c>
      <c r="J102" s="6">
        <v>0</v>
      </c>
      <c r="K102" s="6">
        <v>0</v>
      </c>
      <c r="L102" s="6">
        <v>9.8608753379999996</v>
      </c>
      <c r="M102" s="6">
        <v>0</v>
      </c>
      <c r="N102" s="6">
        <v>0</v>
      </c>
      <c r="O102" s="6">
        <v>0</v>
      </c>
      <c r="P102" s="6">
        <v>0</v>
      </c>
      <c r="Q102" s="6">
        <v>0</v>
      </c>
      <c r="R102" s="6">
        <v>1.1894864270000001</v>
      </c>
      <c r="S102" s="6">
        <v>0.11009474</v>
      </c>
      <c r="T102" s="6">
        <v>0</v>
      </c>
      <c r="U102" s="6">
        <v>0</v>
      </c>
      <c r="V102" s="6">
        <v>1.178287206</v>
      </c>
      <c r="W102" s="6">
        <v>0</v>
      </c>
      <c r="X102" s="6">
        <v>0</v>
      </c>
      <c r="Y102" s="6">
        <v>0</v>
      </c>
      <c r="Z102" s="6">
        <v>0</v>
      </c>
      <c r="AA102" s="6">
        <v>0</v>
      </c>
      <c r="AB102" s="6">
        <v>0.51433159100000003</v>
      </c>
      <c r="AC102" s="6">
        <v>8.5109955000000001E-2</v>
      </c>
      <c r="AD102" s="6">
        <v>0</v>
      </c>
      <c r="AE102" s="6">
        <v>0</v>
      </c>
      <c r="AF102" s="6">
        <v>0.16611695500000001</v>
      </c>
      <c r="AG102" s="6">
        <v>0</v>
      </c>
      <c r="AH102" s="6">
        <v>0</v>
      </c>
      <c r="AI102" s="6">
        <v>0</v>
      </c>
      <c r="AJ102" s="6">
        <v>0</v>
      </c>
      <c r="AK102" s="6">
        <v>0</v>
      </c>
      <c r="AL102" s="6">
        <v>0.13288588200000001</v>
      </c>
      <c r="AM102" s="6">
        <v>0</v>
      </c>
      <c r="AN102" s="6">
        <v>0</v>
      </c>
      <c r="AO102" s="6">
        <v>0</v>
      </c>
      <c r="AP102" s="6">
        <v>0.19338608800000001</v>
      </c>
      <c r="AQ102" s="6">
        <v>0</v>
      </c>
      <c r="AR102" s="6">
        <v>0</v>
      </c>
      <c r="AS102" s="6">
        <v>0</v>
      </c>
      <c r="AT102" s="6">
        <v>0</v>
      </c>
      <c r="AU102" s="6">
        <v>0</v>
      </c>
      <c r="AV102" s="6">
        <v>61.513593649000001</v>
      </c>
      <c r="AW102" s="6">
        <v>26.737653656999999</v>
      </c>
      <c r="AX102" s="6">
        <v>0</v>
      </c>
      <c r="AY102" s="6">
        <v>0</v>
      </c>
      <c r="AZ102" s="6">
        <v>100.673687844</v>
      </c>
      <c r="BA102" s="6">
        <v>0</v>
      </c>
      <c r="BB102" s="6">
        <v>0</v>
      </c>
      <c r="BC102" s="6">
        <v>0</v>
      </c>
      <c r="BD102" s="6">
        <v>0</v>
      </c>
      <c r="BE102" s="6">
        <v>0</v>
      </c>
      <c r="BF102" s="6">
        <v>21.602276263</v>
      </c>
      <c r="BG102" s="6">
        <v>5.8224644970000003</v>
      </c>
      <c r="BH102" s="6">
        <v>0</v>
      </c>
      <c r="BI102" s="6">
        <v>0</v>
      </c>
      <c r="BJ102" s="6">
        <v>17.219623613</v>
      </c>
      <c r="BK102" s="6">
        <v>250.93460027</v>
      </c>
    </row>
    <row r="103" spans="1:64" ht="17.649999999999999" customHeight="1" x14ac:dyDescent="0.2">
      <c r="A103" s="5"/>
      <c r="B103" s="4" t="s">
        <v>116</v>
      </c>
      <c r="C103" s="6">
        <v>0</v>
      </c>
      <c r="D103" s="6">
        <v>0</v>
      </c>
      <c r="E103" s="6">
        <v>0</v>
      </c>
      <c r="F103" s="6">
        <v>0</v>
      </c>
      <c r="G103" s="6">
        <v>0</v>
      </c>
      <c r="H103" s="6">
        <v>6.9716593979999999</v>
      </c>
      <c r="I103" s="6">
        <v>8.3869730019999995</v>
      </c>
      <c r="J103" s="6">
        <v>0</v>
      </c>
      <c r="K103" s="6">
        <v>0</v>
      </c>
      <c r="L103" s="6">
        <v>21.836507058999999</v>
      </c>
      <c r="M103" s="6">
        <v>0</v>
      </c>
      <c r="N103" s="6">
        <v>0</v>
      </c>
      <c r="O103" s="6">
        <v>0</v>
      </c>
      <c r="P103" s="6">
        <v>0</v>
      </c>
      <c r="Q103" s="6">
        <v>0</v>
      </c>
      <c r="R103" s="6">
        <v>4.6524768529999996</v>
      </c>
      <c r="S103" s="6">
        <v>1.6626942119999999</v>
      </c>
      <c r="T103" s="6">
        <v>0</v>
      </c>
      <c r="U103" s="6">
        <v>0</v>
      </c>
      <c r="V103" s="6">
        <v>1.4172544069999999</v>
      </c>
      <c r="W103" s="6">
        <v>0</v>
      </c>
      <c r="X103" s="6">
        <v>0</v>
      </c>
      <c r="Y103" s="6">
        <v>0</v>
      </c>
      <c r="Z103" s="6">
        <v>0</v>
      </c>
      <c r="AA103" s="6">
        <v>0</v>
      </c>
      <c r="AB103" s="6">
        <v>24.255769282999999</v>
      </c>
      <c r="AC103" s="6">
        <v>0.68095852800000001</v>
      </c>
      <c r="AD103" s="6">
        <v>0</v>
      </c>
      <c r="AE103" s="6">
        <v>0</v>
      </c>
      <c r="AF103" s="6">
        <v>8.0642988679999998</v>
      </c>
      <c r="AG103" s="6">
        <v>0</v>
      </c>
      <c r="AH103" s="6">
        <v>0</v>
      </c>
      <c r="AI103" s="6">
        <v>0</v>
      </c>
      <c r="AJ103" s="6">
        <v>0</v>
      </c>
      <c r="AK103" s="6">
        <v>0</v>
      </c>
      <c r="AL103" s="6">
        <v>8.0640417099999997</v>
      </c>
      <c r="AM103" s="6">
        <v>0.43634006800000003</v>
      </c>
      <c r="AN103" s="6">
        <v>0</v>
      </c>
      <c r="AO103" s="6">
        <v>0</v>
      </c>
      <c r="AP103" s="6">
        <v>1.4882221550000001</v>
      </c>
      <c r="AQ103" s="6">
        <v>0</v>
      </c>
      <c r="AR103" s="6">
        <v>8.3329999999999997E-6</v>
      </c>
      <c r="AS103" s="6">
        <v>0</v>
      </c>
      <c r="AT103" s="6">
        <v>0</v>
      </c>
      <c r="AU103" s="6">
        <v>0</v>
      </c>
      <c r="AV103" s="6">
        <v>383.81875013400003</v>
      </c>
      <c r="AW103" s="6">
        <v>113.311544047</v>
      </c>
      <c r="AX103" s="6">
        <v>0</v>
      </c>
      <c r="AY103" s="6">
        <v>1.168217338</v>
      </c>
      <c r="AZ103" s="6">
        <v>575.25750733899997</v>
      </c>
      <c r="BA103" s="6">
        <v>0</v>
      </c>
      <c r="BB103" s="6">
        <v>0</v>
      </c>
      <c r="BC103" s="6">
        <v>0</v>
      </c>
      <c r="BD103" s="6">
        <v>0</v>
      </c>
      <c r="BE103" s="6">
        <v>0</v>
      </c>
      <c r="BF103" s="6">
        <v>182.19541833599999</v>
      </c>
      <c r="BG103" s="6">
        <v>21.293250344</v>
      </c>
      <c r="BH103" s="6">
        <v>0</v>
      </c>
      <c r="BI103" s="6">
        <v>0</v>
      </c>
      <c r="BJ103" s="6">
        <v>61.899339660999999</v>
      </c>
      <c r="BK103" s="6">
        <v>1426.8621141179999</v>
      </c>
    </row>
    <row r="104" spans="1:64" ht="17.649999999999999" customHeight="1" x14ac:dyDescent="0.2">
      <c r="A104" s="5"/>
      <c r="B104" s="4" t="s">
        <v>117</v>
      </c>
      <c r="C104" s="6">
        <v>0</v>
      </c>
      <c r="D104" s="6">
        <v>0</v>
      </c>
      <c r="E104" s="6">
        <v>0</v>
      </c>
      <c r="F104" s="6">
        <v>0</v>
      </c>
      <c r="G104" s="6">
        <v>0</v>
      </c>
      <c r="H104" s="6">
        <v>3.6165160000000002E-3</v>
      </c>
      <c r="I104" s="6">
        <v>0.55205439199999995</v>
      </c>
      <c r="J104" s="6">
        <v>0</v>
      </c>
      <c r="K104" s="6">
        <v>0</v>
      </c>
      <c r="L104" s="6">
        <v>2.4667597840000002</v>
      </c>
      <c r="M104" s="6">
        <v>0</v>
      </c>
      <c r="N104" s="6">
        <v>0</v>
      </c>
      <c r="O104" s="6">
        <v>0</v>
      </c>
      <c r="P104" s="6">
        <v>0</v>
      </c>
      <c r="Q104" s="6">
        <v>0</v>
      </c>
      <c r="R104" s="6">
        <v>8.5928399999999992E-3</v>
      </c>
      <c r="S104" s="6">
        <v>0</v>
      </c>
      <c r="T104" s="6">
        <v>0</v>
      </c>
      <c r="U104" s="6">
        <v>0</v>
      </c>
      <c r="V104" s="6">
        <v>6.0275250000000002E-2</v>
      </c>
      <c r="W104" s="6">
        <v>0</v>
      </c>
      <c r="X104" s="6">
        <v>0</v>
      </c>
      <c r="Y104" s="6">
        <v>0</v>
      </c>
      <c r="Z104" s="6">
        <v>0</v>
      </c>
      <c r="AA104" s="6">
        <v>0</v>
      </c>
      <c r="AB104" s="6">
        <v>7.4758490919999998</v>
      </c>
      <c r="AC104" s="6">
        <v>93.450140118999997</v>
      </c>
      <c r="AD104" s="6">
        <v>0</v>
      </c>
      <c r="AE104" s="6">
        <v>0</v>
      </c>
      <c r="AF104" s="6">
        <v>268.30571193899999</v>
      </c>
      <c r="AG104" s="6">
        <v>0</v>
      </c>
      <c r="AH104" s="6">
        <v>0</v>
      </c>
      <c r="AI104" s="6">
        <v>0</v>
      </c>
      <c r="AJ104" s="6">
        <v>0</v>
      </c>
      <c r="AK104" s="6">
        <v>0</v>
      </c>
      <c r="AL104" s="6">
        <v>1.9817426659999999</v>
      </c>
      <c r="AM104" s="6">
        <v>14.555876517</v>
      </c>
      <c r="AN104" s="6">
        <v>0</v>
      </c>
      <c r="AO104" s="6">
        <v>0</v>
      </c>
      <c r="AP104" s="6">
        <v>8.5819156240000005</v>
      </c>
      <c r="AQ104" s="6">
        <v>0</v>
      </c>
      <c r="AR104" s="6">
        <v>0</v>
      </c>
      <c r="AS104" s="6">
        <v>0</v>
      </c>
      <c r="AT104" s="6">
        <v>0</v>
      </c>
      <c r="AU104" s="6">
        <v>0</v>
      </c>
      <c r="AV104" s="6">
        <v>1.3392435119999999</v>
      </c>
      <c r="AW104" s="6">
        <v>4.8611267690000002</v>
      </c>
      <c r="AX104" s="6">
        <v>0</v>
      </c>
      <c r="AY104" s="6">
        <v>0</v>
      </c>
      <c r="AZ104" s="6">
        <v>16.669895311000001</v>
      </c>
      <c r="BA104" s="6">
        <v>0</v>
      </c>
      <c r="BB104" s="6">
        <v>0</v>
      </c>
      <c r="BC104" s="6">
        <v>0</v>
      </c>
      <c r="BD104" s="6">
        <v>0</v>
      </c>
      <c r="BE104" s="6">
        <v>0</v>
      </c>
      <c r="BF104" s="6">
        <v>0.59652309699999995</v>
      </c>
      <c r="BG104" s="6">
        <v>0</v>
      </c>
      <c r="BH104" s="6">
        <v>0</v>
      </c>
      <c r="BI104" s="6">
        <v>0</v>
      </c>
      <c r="BJ104" s="6">
        <v>0.64570160099999996</v>
      </c>
      <c r="BK104" s="6">
        <v>421.55502502899998</v>
      </c>
    </row>
    <row r="105" spans="1:64" ht="17.649999999999999" customHeight="1" x14ac:dyDescent="0.2">
      <c r="A105" s="5"/>
      <c r="B105" s="4" t="s">
        <v>118</v>
      </c>
      <c r="C105" s="6">
        <v>0</v>
      </c>
      <c r="D105" s="6">
        <v>0.62220366699999996</v>
      </c>
      <c r="E105" s="6">
        <v>0</v>
      </c>
      <c r="F105" s="6">
        <v>0</v>
      </c>
      <c r="G105" s="6">
        <v>0</v>
      </c>
      <c r="H105" s="6">
        <v>0.68459888400000002</v>
      </c>
      <c r="I105" s="6">
        <v>8.1723409109999992</v>
      </c>
      <c r="J105" s="6">
        <v>0</v>
      </c>
      <c r="K105" s="6">
        <v>0</v>
      </c>
      <c r="L105" s="6">
        <v>17.592960356999999</v>
      </c>
      <c r="M105" s="6">
        <v>0</v>
      </c>
      <c r="N105" s="6">
        <v>0</v>
      </c>
      <c r="O105" s="6">
        <v>0</v>
      </c>
      <c r="P105" s="6">
        <v>0</v>
      </c>
      <c r="Q105" s="6">
        <v>0</v>
      </c>
      <c r="R105" s="6">
        <v>0.36606297500000001</v>
      </c>
      <c r="S105" s="6">
        <v>7.5509391999999995E-2</v>
      </c>
      <c r="T105" s="6">
        <v>0</v>
      </c>
      <c r="U105" s="6">
        <v>0</v>
      </c>
      <c r="V105" s="6">
        <v>2.384490918</v>
      </c>
      <c r="W105" s="6">
        <v>0</v>
      </c>
      <c r="X105" s="6">
        <v>0</v>
      </c>
      <c r="Y105" s="6">
        <v>0</v>
      </c>
      <c r="Z105" s="6">
        <v>0</v>
      </c>
      <c r="AA105" s="6">
        <v>0</v>
      </c>
      <c r="AB105" s="6">
        <v>1.6436367949999999</v>
      </c>
      <c r="AC105" s="6">
        <v>3.3333583720000002</v>
      </c>
      <c r="AD105" s="6">
        <v>0</v>
      </c>
      <c r="AE105" s="6">
        <v>0</v>
      </c>
      <c r="AF105" s="6">
        <v>20.215696216000001</v>
      </c>
      <c r="AG105" s="6">
        <v>0</v>
      </c>
      <c r="AH105" s="6">
        <v>0</v>
      </c>
      <c r="AI105" s="6">
        <v>0</v>
      </c>
      <c r="AJ105" s="6">
        <v>0</v>
      </c>
      <c r="AK105" s="6">
        <v>0</v>
      </c>
      <c r="AL105" s="6">
        <v>0.85864212200000001</v>
      </c>
      <c r="AM105" s="6">
        <v>1.64056698</v>
      </c>
      <c r="AN105" s="6">
        <v>0</v>
      </c>
      <c r="AO105" s="6">
        <v>0</v>
      </c>
      <c r="AP105" s="6">
        <v>2.9179427800000002</v>
      </c>
      <c r="AQ105" s="6">
        <v>0</v>
      </c>
      <c r="AR105" s="6">
        <v>0</v>
      </c>
      <c r="AS105" s="6">
        <v>0</v>
      </c>
      <c r="AT105" s="6">
        <v>0</v>
      </c>
      <c r="AU105" s="6">
        <v>0</v>
      </c>
      <c r="AV105" s="6">
        <v>27.907033241000001</v>
      </c>
      <c r="AW105" s="6">
        <v>112.509065827</v>
      </c>
      <c r="AX105" s="6">
        <v>0</v>
      </c>
      <c r="AY105" s="6">
        <v>0</v>
      </c>
      <c r="AZ105" s="6">
        <v>455.14099532500001</v>
      </c>
      <c r="BA105" s="6">
        <v>0</v>
      </c>
      <c r="BB105" s="6">
        <v>0</v>
      </c>
      <c r="BC105" s="6">
        <v>0</v>
      </c>
      <c r="BD105" s="6">
        <v>0</v>
      </c>
      <c r="BE105" s="6">
        <v>0</v>
      </c>
      <c r="BF105" s="6">
        <v>9.2557832900000001</v>
      </c>
      <c r="BG105" s="6">
        <v>33.227989180000002</v>
      </c>
      <c r="BH105" s="6">
        <v>0</v>
      </c>
      <c r="BI105" s="6">
        <v>0</v>
      </c>
      <c r="BJ105" s="6">
        <v>31.856977561000001</v>
      </c>
      <c r="BK105" s="6">
        <v>730.405854793</v>
      </c>
    </row>
    <row r="106" spans="1:64" ht="17.649999999999999" customHeight="1" x14ac:dyDescent="0.2">
      <c r="A106" s="5"/>
      <c r="B106" s="4" t="s">
        <v>119</v>
      </c>
      <c r="C106" s="6">
        <v>0</v>
      </c>
      <c r="D106" s="6">
        <v>0</v>
      </c>
      <c r="E106" s="6">
        <v>0</v>
      </c>
      <c r="F106" s="6">
        <v>0</v>
      </c>
      <c r="G106" s="6">
        <v>0</v>
      </c>
      <c r="H106" s="6">
        <v>9.4504225999999997E-2</v>
      </c>
      <c r="I106" s="6">
        <v>0.44918617399999999</v>
      </c>
      <c r="J106" s="6">
        <v>0</v>
      </c>
      <c r="K106" s="6">
        <v>0</v>
      </c>
      <c r="L106" s="6">
        <v>6.4132908000000002E-2</v>
      </c>
      <c r="M106" s="6">
        <v>0</v>
      </c>
      <c r="N106" s="6">
        <v>0</v>
      </c>
      <c r="O106" s="6">
        <v>0</v>
      </c>
      <c r="P106" s="6">
        <v>0</v>
      </c>
      <c r="Q106" s="6">
        <v>0</v>
      </c>
      <c r="R106" s="6">
        <v>2.4754794E-2</v>
      </c>
      <c r="S106" s="6">
        <v>0</v>
      </c>
      <c r="T106" s="6">
        <v>0</v>
      </c>
      <c r="U106" s="6">
        <v>0</v>
      </c>
      <c r="V106" s="6">
        <v>1.1388313000000001E-2</v>
      </c>
      <c r="W106" s="6">
        <v>0</v>
      </c>
      <c r="X106" s="6">
        <v>0</v>
      </c>
      <c r="Y106" s="6">
        <v>0</v>
      </c>
      <c r="Z106" s="6">
        <v>0</v>
      </c>
      <c r="AA106" s="6">
        <v>0</v>
      </c>
      <c r="AB106" s="6">
        <v>2.5536987959999999</v>
      </c>
      <c r="AC106" s="6">
        <v>0.56898437400000001</v>
      </c>
      <c r="AD106" s="6">
        <v>0</v>
      </c>
      <c r="AE106" s="6">
        <v>0</v>
      </c>
      <c r="AF106" s="6">
        <v>2.1692806779999998</v>
      </c>
      <c r="AG106" s="6">
        <v>0</v>
      </c>
      <c r="AH106" s="6">
        <v>0</v>
      </c>
      <c r="AI106" s="6">
        <v>0</v>
      </c>
      <c r="AJ106" s="6">
        <v>0</v>
      </c>
      <c r="AK106" s="6">
        <v>0</v>
      </c>
      <c r="AL106" s="6">
        <v>1.476282571</v>
      </c>
      <c r="AM106" s="6">
        <v>3.4060082999999998E-2</v>
      </c>
      <c r="AN106" s="6">
        <v>0</v>
      </c>
      <c r="AO106" s="6">
        <v>0</v>
      </c>
      <c r="AP106" s="6">
        <v>0.157357583</v>
      </c>
      <c r="AQ106" s="6">
        <v>0</v>
      </c>
      <c r="AR106" s="6">
        <v>0</v>
      </c>
      <c r="AS106" s="6">
        <v>0</v>
      </c>
      <c r="AT106" s="6">
        <v>0</v>
      </c>
      <c r="AU106" s="6">
        <v>0</v>
      </c>
      <c r="AV106" s="6">
        <v>9.6424883700000006</v>
      </c>
      <c r="AW106" s="6">
        <v>0.64783014500000002</v>
      </c>
      <c r="AX106" s="6">
        <v>0</v>
      </c>
      <c r="AY106" s="6">
        <v>0</v>
      </c>
      <c r="AZ106" s="6">
        <v>1.6129666199999999</v>
      </c>
      <c r="BA106" s="6">
        <v>0</v>
      </c>
      <c r="BB106" s="6">
        <v>0</v>
      </c>
      <c r="BC106" s="6">
        <v>0</v>
      </c>
      <c r="BD106" s="6">
        <v>0</v>
      </c>
      <c r="BE106" s="6">
        <v>0</v>
      </c>
      <c r="BF106" s="6">
        <v>7.5754502910000001</v>
      </c>
      <c r="BG106" s="6">
        <v>0.310692629</v>
      </c>
      <c r="BH106" s="6">
        <v>0</v>
      </c>
      <c r="BI106" s="6">
        <v>0</v>
      </c>
      <c r="BJ106" s="6">
        <v>9.9783875999999994E-2</v>
      </c>
      <c r="BK106" s="6">
        <v>27.492842431</v>
      </c>
    </row>
    <row r="107" spans="1:64" ht="17.649999999999999" customHeight="1" x14ac:dyDescent="0.2">
      <c r="A107" s="5"/>
      <c r="B107" s="4" t="s">
        <v>120</v>
      </c>
      <c r="C107" s="6">
        <v>0</v>
      </c>
      <c r="D107" s="6">
        <v>0</v>
      </c>
      <c r="E107" s="6">
        <v>0</v>
      </c>
      <c r="F107" s="6">
        <v>0</v>
      </c>
      <c r="G107" s="6">
        <v>0</v>
      </c>
      <c r="H107" s="6">
        <v>4.9810884120000001</v>
      </c>
      <c r="I107" s="6">
        <v>2.2213585689999999</v>
      </c>
      <c r="J107" s="6">
        <v>0</v>
      </c>
      <c r="K107" s="6">
        <v>0</v>
      </c>
      <c r="L107" s="6">
        <v>5.260213276</v>
      </c>
      <c r="M107" s="6">
        <v>0</v>
      </c>
      <c r="N107" s="6">
        <v>0</v>
      </c>
      <c r="O107" s="6">
        <v>0</v>
      </c>
      <c r="P107" s="6">
        <v>0</v>
      </c>
      <c r="Q107" s="6">
        <v>0</v>
      </c>
      <c r="R107" s="6">
        <v>3.4528039860000002</v>
      </c>
      <c r="S107" s="6">
        <v>0.52596190300000001</v>
      </c>
      <c r="T107" s="6">
        <v>0</v>
      </c>
      <c r="U107" s="6">
        <v>0</v>
      </c>
      <c r="V107" s="6">
        <v>0.87191170500000004</v>
      </c>
      <c r="W107" s="6">
        <v>0</v>
      </c>
      <c r="X107" s="6">
        <v>0</v>
      </c>
      <c r="Y107" s="6">
        <v>0</v>
      </c>
      <c r="Z107" s="6">
        <v>0</v>
      </c>
      <c r="AA107" s="6">
        <v>0</v>
      </c>
      <c r="AB107" s="6">
        <v>12.516430157</v>
      </c>
      <c r="AC107" s="6">
        <v>0.55103524299999995</v>
      </c>
      <c r="AD107" s="6">
        <v>0</v>
      </c>
      <c r="AE107" s="6">
        <v>0</v>
      </c>
      <c r="AF107" s="6">
        <v>9.3724765320000003</v>
      </c>
      <c r="AG107" s="6">
        <v>0</v>
      </c>
      <c r="AH107" s="6">
        <v>0</v>
      </c>
      <c r="AI107" s="6">
        <v>0</v>
      </c>
      <c r="AJ107" s="6">
        <v>0</v>
      </c>
      <c r="AK107" s="6">
        <v>0</v>
      </c>
      <c r="AL107" s="6">
        <v>5.138280902</v>
      </c>
      <c r="AM107" s="6">
        <v>0</v>
      </c>
      <c r="AN107" s="6">
        <v>0</v>
      </c>
      <c r="AO107" s="6">
        <v>0</v>
      </c>
      <c r="AP107" s="6">
        <v>0.70916490399999998</v>
      </c>
      <c r="AQ107" s="6">
        <v>0</v>
      </c>
      <c r="AR107" s="6">
        <v>0</v>
      </c>
      <c r="AS107" s="6">
        <v>0</v>
      </c>
      <c r="AT107" s="6">
        <v>0</v>
      </c>
      <c r="AU107" s="6">
        <v>0</v>
      </c>
      <c r="AV107" s="6">
        <v>170.067688503</v>
      </c>
      <c r="AW107" s="6">
        <v>67.063606003000004</v>
      </c>
      <c r="AX107" s="6">
        <v>0</v>
      </c>
      <c r="AY107" s="6">
        <v>0</v>
      </c>
      <c r="AZ107" s="6">
        <v>189.17520143900001</v>
      </c>
      <c r="BA107" s="6">
        <v>0</v>
      </c>
      <c r="BB107" s="6">
        <v>0</v>
      </c>
      <c r="BC107" s="6">
        <v>0</v>
      </c>
      <c r="BD107" s="6">
        <v>0</v>
      </c>
      <c r="BE107" s="6">
        <v>0</v>
      </c>
      <c r="BF107" s="6">
        <v>106.37470418300001</v>
      </c>
      <c r="BG107" s="6">
        <v>12.019000779000001</v>
      </c>
      <c r="BH107" s="6">
        <v>0</v>
      </c>
      <c r="BI107" s="6">
        <v>0</v>
      </c>
      <c r="BJ107" s="6">
        <v>53.419945396000003</v>
      </c>
      <c r="BK107" s="6">
        <v>643.72138730500001</v>
      </c>
    </row>
    <row r="108" spans="1:64" ht="17.649999999999999" customHeight="1" x14ac:dyDescent="0.2">
      <c r="A108" s="5"/>
      <c r="B108" s="4" t="s">
        <v>121</v>
      </c>
      <c r="C108" s="6">
        <v>0</v>
      </c>
      <c r="D108" s="6">
        <v>0</v>
      </c>
      <c r="E108" s="6">
        <v>0</v>
      </c>
      <c r="F108" s="6">
        <v>0</v>
      </c>
      <c r="G108" s="6">
        <v>0</v>
      </c>
      <c r="H108" s="6">
        <v>6.1369250050000002</v>
      </c>
      <c r="I108" s="6">
        <v>2178.547432331</v>
      </c>
      <c r="J108" s="6">
        <v>0</v>
      </c>
      <c r="K108" s="6">
        <v>0</v>
      </c>
      <c r="L108" s="6">
        <v>776.92566173399996</v>
      </c>
      <c r="M108" s="6">
        <v>0</v>
      </c>
      <c r="N108" s="6">
        <v>0</v>
      </c>
      <c r="O108" s="6">
        <v>0</v>
      </c>
      <c r="P108" s="6">
        <v>0</v>
      </c>
      <c r="Q108" s="6">
        <v>0</v>
      </c>
      <c r="R108" s="6">
        <v>1.794015173</v>
      </c>
      <c r="S108" s="6">
        <v>76.896752233000001</v>
      </c>
      <c r="T108" s="6">
        <v>0</v>
      </c>
      <c r="U108" s="6">
        <v>0</v>
      </c>
      <c r="V108" s="6">
        <v>87.482301090000007</v>
      </c>
      <c r="W108" s="6">
        <v>0</v>
      </c>
      <c r="X108" s="6">
        <v>0</v>
      </c>
      <c r="Y108" s="6">
        <v>0</v>
      </c>
      <c r="Z108" s="6">
        <v>0</v>
      </c>
      <c r="AA108" s="6">
        <v>0</v>
      </c>
      <c r="AB108" s="6">
        <v>2.1283228090000001</v>
      </c>
      <c r="AC108" s="6">
        <v>180.41581922200001</v>
      </c>
      <c r="AD108" s="6">
        <v>0</v>
      </c>
      <c r="AE108" s="6">
        <v>0</v>
      </c>
      <c r="AF108" s="6">
        <v>227.74640192800001</v>
      </c>
      <c r="AG108" s="6">
        <v>0</v>
      </c>
      <c r="AH108" s="6">
        <v>0</v>
      </c>
      <c r="AI108" s="6">
        <v>0</v>
      </c>
      <c r="AJ108" s="6">
        <v>0</v>
      </c>
      <c r="AK108" s="6">
        <v>0</v>
      </c>
      <c r="AL108" s="6">
        <v>0.33231532200000002</v>
      </c>
      <c r="AM108" s="6">
        <v>2.133108574</v>
      </c>
      <c r="AN108" s="6">
        <v>0</v>
      </c>
      <c r="AO108" s="6">
        <v>0</v>
      </c>
      <c r="AP108" s="6">
        <v>11.011416766</v>
      </c>
      <c r="AQ108" s="6">
        <v>0</v>
      </c>
      <c r="AR108" s="6">
        <v>0</v>
      </c>
      <c r="AS108" s="6">
        <v>0</v>
      </c>
      <c r="AT108" s="6">
        <v>0</v>
      </c>
      <c r="AU108" s="6">
        <v>0</v>
      </c>
      <c r="AV108" s="6">
        <v>58.977407984000003</v>
      </c>
      <c r="AW108" s="6">
        <v>810.44174858099996</v>
      </c>
      <c r="AX108" s="6">
        <v>1.520979957</v>
      </c>
      <c r="AY108" s="6">
        <v>0</v>
      </c>
      <c r="AZ108" s="6">
        <v>1634.7548560499999</v>
      </c>
      <c r="BA108" s="6">
        <v>0</v>
      </c>
      <c r="BB108" s="6">
        <v>0</v>
      </c>
      <c r="BC108" s="6">
        <v>0</v>
      </c>
      <c r="BD108" s="6">
        <v>0</v>
      </c>
      <c r="BE108" s="6">
        <v>0</v>
      </c>
      <c r="BF108" s="6">
        <v>14.113974536000001</v>
      </c>
      <c r="BG108" s="6">
        <v>92.550183726</v>
      </c>
      <c r="BH108" s="6">
        <v>0</v>
      </c>
      <c r="BI108" s="6">
        <v>0</v>
      </c>
      <c r="BJ108" s="6">
        <v>95.329340852000001</v>
      </c>
      <c r="BK108" s="6">
        <v>6259.2389638730001</v>
      </c>
    </row>
    <row r="109" spans="1:64" ht="17.649999999999999" customHeight="1" x14ac:dyDescent="0.2">
      <c r="A109" s="5"/>
      <c r="B109" s="4" t="s">
        <v>122</v>
      </c>
      <c r="C109" s="6">
        <v>0</v>
      </c>
      <c r="D109" s="6">
        <v>0</v>
      </c>
      <c r="E109" s="6">
        <v>0</v>
      </c>
      <c r="F109" s="6">
        <v>0</v>
      </c>
      <c r="G109" s="6">
        <v>0</v>
      </c>
      <c r="H109" s="6">
        <v>0.53559809899999999</v>
      </c>
      <c r="I109" s="6">
        <v>0.60187664500000004</v>
      </c>
      <c r="J109" s="6">
        <v>0</v>
      </c>
      <c r="K109" s="6">
        <v>0</v>
      </c>
      <c r="L109" s="6">
        <v>0.82037331700000005</v>
      </c>
      <c r="M109" s="6">
        <v>0</v>
      </c>
      <c r="N109" s="6">
        <v>0</v>
      </c>
      <c r="O109" s="6">
        <v>0</v>
      </c>
      <c r="P109" s="6">
        <v>0</v>
      </c>
      <c r="Q109" s="6">
        <v>0</v>
      </c>
      <c r="R109" s="6">
        <v>0.60757400900000003</v>
      </c>
      <c r="S109" s="6">
        <v>5.1940281999999997E-2</v>
      </c>
      <c r="T109" s="6">
        <v>0</v>
      </c>
      <c r="U109" s="6">
        <v>0</v>
      </c>
      <c r="V109" s="6">
        <v>1.400022857</v>
      </c>
      <c r="W109" s="6">
        <v>0</v>
      </c>
      <c r="X109" s="6">
        <v>0</v>
      </c>
      <c r="Y109" s="6">
        <v>0</v>
      </c>
      <c r="Z109" s="6">
        <v>0</v>
      </c>
      <c r="AA109" s="6">
        <v>0</v>
      </c>
      <c r="AB109" s="6">
        <v>6.3538086109999998</v>
      </c>
      <c r="AC109" s="6">
        <v>3.3786876E-2</v>
      </c>
      <c r="AD109" s="6">
        <v>0</v>
      </c>
      <c r="AE109" s="6">
        <v>0</v>
      </c>
      <c r="AF109" s="6">
        <v>0.414309908</v>
      </c>
      <c r="AG109" s="6">
        <v>0</v>
      </c>
      <c r="AH109" s="6">
        <v>0</v>
      </c>
      <c r="AI109" s="6">
        <v>0</v>
      </c>
      <c r="AJ109" s="6">
        <v>0</v>
      </c>
      <c r="AK109" s="6">
        <v>0</v>
      </c>
      <c r="AL109" s="6">
        <v>3.6324648879999999</v>
      </c>
      <c r="AM109" s="6">
        <v>1.465227412</v>
      </c>
      <c r="AN109" s="6">
        <v>0</v>
      </c>
      <c r="AO109" s="6">
        <v>0</v>
      </c>
      <c r="AP109" s="6">
        <v>1.0485835000000001E-2</v>
      </c>
      <c r="AQ109" s="6">
        <v>0</v>
      </c>
      <c r="AR109" s="6">
        <v>0</v>
      </c>
      <c r="AS109" s="6">
        <v>0</v>
      </c>
      <c r="AT109" s="6">
        <v>0</v>
      </c>
      <c r="AU109" s="6">
        <v>0</v>
      </c>
      <c r="AV109" s="6">
        <v>33.662130024</v>
      </c>
      <c r="AW109" s="6">
        <v>2.2504982409999998</v>
      </c>
      <c r="AX109" s="6">
        <v>0</v>
      </c>
      <c r="AY109" s="6">
        <v>0</v>
      </c>
      <c r="AZ109" s="6">
        <v>19.009583594999999</v>
      </c>
      <c r="BA109" s="6">
        <v>0</v>
      </c>
      <c r="BB109" s="6">
        <v>0</v>
      </c>
      <c r="BC109" s="6">
        <v>0</v>
      </c>
      <c r="BD109" s="6">
        <v>0</v>
      </c>
      <c r="BE109" s="6">
        <v>0</v>
      </c>
      <c r="BF109" s="6">
        <v>20.366880189</v>
      </c>
      <c r="BG109" s="6">
        <v>1.8013968359999999</v>
      </c>
      <c r="BH109" s="6">
        <v>0</v>
      </c>
      <c r="BI109" s="6">
        <v>0</v>
      </c>
      <c r="BJ109" s="6">
        <v>4.5842236429999996</v>
      </c>
      <c r="BK109" s="6">
        <v>97.602365430999996</v>
      </c>
    </row>
    <row r="110" spans="1:64" s="16" customFormat="1" ht="17.649999999999999" customHeight="1" x14ac:dyDescent="0.2">
      <c r="A110" s="5"/>
      <c r="B110" s="4" t="s">
        <v>123</v>
      </c>
      <c r="C110" s="6">
        <v>0</v>
      </c>
      <c r="D110" s="6">
        <v>0</v>
      </c>
      <c r="E110" s="6">
        <v>0</v>
      </c>
      <c r="F110" s="6">
        <v>0</v>
      </c>
      <c r="G110" s="6">
        <v>0</v>
      </c>
      <c r="H110" s="6">
        <v>9.1621236249999995</v>
      </c>
      <c r="I110" s="6">
        <v>173.609768688</v>
      </c>
      <c r="J110" s="6">
        <v>0</v>
      </c>
      <c r="K110" s="6">
        <v>0</v>
      </c>
      <c r="L110" s="6">
        <v>48.075664023000002</v>
      </c>
      <c r="M110" s="6">
        <v>0</v>
      </c>
      <c r="N110" s="6">
        <v>0</v>
      </c>
      <c r="O110" s="6">
        <v>0</v>
      </c>
      <c r="P110" s="6">
        <v>0</v>
      </c>
      <c r="Q110" s="6">
        <v>0</v>
      </c>
      <c r="R110" s="6">
        <v>5.7155357499999999</v>
      </c>
      <c r="S110" s="6">
        <v>3.7797148030000001</v>
      </c>
      <c r="T110" s="6">
        <v>0</v>
      </c>
      <c r="U110" s="6">
        <v>0</v>
      </c>
      <c r="V110" s="6">
        <v>2.5771993809999998</v>
      </c>
      <c r="W110" s="6">
        <v>0</v>
      </c>
      <c r="X110" s="6">
        <v>0</v>
      </c>
      <c r="Y110" s="6">
        <v>0</v>
      </c>
      <c r="Z110" s="6">
        <v>0</v>
      </c>
      <c r="AA110" s="6">
        <v>0</v>
      </c>
      <c r="AB110" s="6">
        <v>16.111320707000001</v>
      </c>
      <c r="AC110" s="6">
        <v>1.028521308</v>
      </c>
      <c r="AD110" s="6">
        <v>0</v>
      </c>
      <c r="AE110" s="6">
        <v>0</v>
      </c>
      <c r="AF110" s="6">
        <v>9.7756051429999999</v>
      </c>
      <c r="AG110" s="6">
        <v>0</v>
      </c>
      <c r="AH110" s="6">
        <v>0</v>
      </c>
      <c r="AI110" s="6">
        <v>0</v>
      </c>
      <c r="AJ110" s="6">
        <v>0</v>
      </c>
      <c r="AK110" s="6">
        <v>0</v>
      </c>
      <c r="AL110" s="6">
        <v>6.5842844359999999</v>
      </c>
      <c r="AM110" s="6">
        <v>0.37891525199999998</v>
      </c>
      <c r="AN110" s="6">
        <v>0</v>
      </c>
      <c r="AO110" s="6">
        <v>0</v>
      </c>
      <c r="AP110" s="6">
        <v>1.24863916</v>
      </c>
      <c r="AQ110" s="6">
        <v>0</v>
      </c>
      <c r="AR110" s="6">
        <v>0</v>
      </c>
      <c r="AS110" s="6">
        <v>0</v>
      </c>
      <c r="AT110" s="6">
        <v>0</v>
      </c>
      <c r="AU110" s="6">
        <v>0</v>
      </c>
      <c r="AV110" s="6">
        <v>372.263977979</v>
      </c>
      <c r="AW110" s="6">
        <f>86.06-0.33</f>
        <v>85.73</v>
      </c>
      <c r="AX110" s="6">
        <v>0</v>
      </c>
      <c r="AY110" s="6">
        <v>2.1638304110000002</v>
      </c>
      <c r="AZ110" s="6">
        <v>286.380285302</v>
      </c>
      <c r="BA110" s="6">
        <v>0</v>
      </c>
      <c r="BB110" s="6">
        <v>0</v>
      </c>
      <c r="BC110" s="6">
        <v>0</v>
      </c>
      <c r="BD110" s="6">
        <v>0</v>
      </c>
      <c r="BE110" s="6">
        <v>0</v>
      </c>
      <c r="BF110" s="6">
        <v>189.38409873699999</v>
      </c>
      <c r="BG110" s="6">
        <v>31.847416920000001</v>
      </c>
      <c r="BH110" s="6">
        <v>0</v>
      </c>
      <c r="BI110" s="6">
        <v>0</v>
      </c>
      <c r="BJ110" s="6">
        <v>79.328473805000002</v>
      </c>
      <c r="BK110" s="6">
        <f>1325.48-0.33</f>
        <v>1325.15</v>
      </c>
      <c r="BL110" s="17"/>
    </row>
    <row r="111" spans="1:64" ht="17.649999999999999" customHeight="1" x14ac:dyDescent="0.2">
      <c r="A111" s="5"/>
      <c r="B111" s="7" t="s">
        <v>25</v>
      </c>
      <c r="C111" s="6">
        <v>0</v>
      </c>
      <c r="D111" s="6">
        <v>0.62220366699999996</v>
      </c>
      <c r="E111" s="6">
        <v>0</v>
      </c>
      <c r="F111" s="6">
        <v>0</v>
      </c>
      <c r="G111" s="6">
        <v>0</v>
      </c>
      <c r="H111" s="6">
        <v>127.918828429</v>
      </c>
      <c r="I111" s="6">
        <v>3871.9199262450002</v>
      </c>
      <c r="J111" s="6">
        <v>44.075670995999999</v>
      </c>
      <c r="K111" s="6">
        <v>0</v>
      </c>
      <c r="L111" s="6">
        <v>1431.279078258</v>
      </c>
      <c r="M111" s="6">
        <v>0</v>
      </c>
      <c r="N111" s="6">
        <v>0</v>
      </c>
      <c r="O111" s="6">
        <v>0</v>
      </c>
      <c r="P111" s="6">
        <v>0</v>
      </c>
      <c r="Q111" s="6">
        <v>0</v>
      </c>
      <c r="R111" s="6">
        <v>58.176877626</v>
      </c>
      <c r="S111" s="6">
        <v>174.67195002599999</v>
      </c>
      <c r="T111" s="6">
        <v>0</v>
      </c>
      <c r="U111" s="6">
        <v>0</v>
      </c>
      <c r="V111" s="6">
        <v>187.25275138500001</v>
      </c>
      <c r="W111" s="6">
        <v>0</v>
      </c>
      <c r="X111" s="6">
        <v>0.44246318200000001</v>
      </c>
      <c r="Y111" s="6">
        <v>0</v>
      </c>
      <c r="Z111" s="6">
        <v>0</v>
      </c>
      <c r="AA111" s="6">
        <v>0</v>
      </c>
      <c r="AB111" s="6">
        <v>311.58304530100003</v>
      </c>
      <c r="AC111" s="6">
        <v>626.18435125400003</v>
      </c>
      <c r="AD111" s="6">
        <v>0</v>
      </c>
      <c r="AE111" s="6">
        <v>0</v>
      </c>
      <c r="AF111" s="6">
        <v>1422.139275563</v>
      </c>
      <c r="AG111" s="6">
        <v>0</v>
      </c>
      <c r="AH111" s="6">
        <v>0</v>
      </c>
      <c r="AI111" s="6">
        <v>0</v>
      </c>
      <c r="AJ111" s="6">
        <v>0</v>
      </c>
      <c r="AK111" s="6">
        <v>0</v>
      </c>
      <c r="AL111" s="6">
        <v>111.74696994999999</v>
      </c>
      <c r="AM111" s="6">
        <v>32.461844087999999</v>
      </c>
      <c r="AN111" s="6">
        <v>0</v>
      </c>
      <c r="AO111" s="6">
        <v>0</v>
      </c>
      <c r="AP111" s="6">
        <v>87.351671089000007</v>
      </c>
      <c r="AQ111" s="6">
        <v>0</v>
      </c>
      <c r="AR111" s="6">
        <v>4.4166600000000001E-4</v>
      </c>
      <c r="AS111" s="6">
        <v>0</v>
      </c>
      <c r="AT111" s="6">
        <v>0</v>
      </c>
      <c r="AU111" s="6">
        <v>0</v>
      </c>
      <c r="AV111" s="6">
        <v>2713.3921217990001</v>
      </c>
      <c r="AW111" s="6">
        <f>1977.24-0.33</f>
        <v>1976.91</v>
      </c>
      <c r="AX111" s="6">
        <v>9.7811775070000007</v>
      </c>
      <c r="AY111" s="6">
        <v>9.3840719240000006</v>
      </c>
      <c r="AZ111" s="6">
        <v>6910.7597093140002</v>
      </c>
      <c r="BA111" s="6">
        <v>0</v>
      </c>
      <c r="BB111" s="6">
        <v>0</v>
      </c>
      <c r="BC111" s="6">
        <v>0</v>
      </c>
      <c r="BD111" s="6">
        <v>0</v>
      </c>
      <c r="BE111" s="6">
        <v>0</v>
      </c>
      <c r="BF111" s="6">
        <v>1389.3605509399999</v>
      </c>
      <c r="BG111" s="6">
        <v>362.78625775500001</v>
      </c>
      <c r="BH111" s="6">
        <v>0</v>
      </c>
      <c r="BI111" s="6">
        <v>0</v>
      </c>
      <c r="BJ111" s="6">
        <v>889.22378764999996</v>
      </c>
      <c r="BK111" s="6">
        <f>22749.77-0.33</f>
        <v>22749.439999999999</v>
      </c>
    </row>
    <row r="112" spans="1:64" ht="17.649999999999999" customHeight="1" x14ac:dyDescent="0.2">
      <c r="A112" s="5"/>
      <c r="B112" s="8" t="s">
        <v>124</v>
      </c>
      <c r="C112" s="6">
        <v>0</v>
      </c>
      <c r="D112" s="6">
        <v>0.62220366699999996</v>
      </c>
      <c r="E112" s="6">
        <v>0</v>
      </c>
      <c r="F112" s="6">
        <v>0</v>
      </c>
      <c r="G112" s="6">
        <v>0</v>
      </c>
      <c r="H112" s="6">
        <v>134.70112587599999</v>
      </c>
      <c r="I112" s="6">
        <v>3872.5796912559999</v>
      </c>
      <c r="J112" s="6">
        <v>44.075670995999999</v>
      </c>
      <c r="K112" s="6">
        <v>0</v>
      </c>
      <c r="L112" s="6">
        <v>1433.0168827689999</v>
      </c>
      <c r="M112" s="6">
        <v>0</v>
      </c>
      <c r="N112" s="6">
        <v>0</v>
      </c>
      <c r="O112" s="6">
        <v>0</v>
      </c>
      <c r="P112" s="6">
        <v>0</v>
      </c>
      <c r="Q112" s="6">
        <v>0</v>
      </c>
      <c r="R112" s="6">
        <v>64.224615120999999</v>
      </c>
      <c r="S112" s="6">
        <v>174.67195002599999</v>
      </c>
      <c r="T112" s="6">
        <v>0</v>
      </c>
      <c r="U112" s="6">
        <v>0</v>
      </c>
      <c r="V112" s="6">
        <v>188.012182166</v>
      </c>
      <c r="W112" s="6">
        <v>0</v>
      </c>
      <c r="X112" s="6">
        <v>0.44246318200000001</v>
      </c>
      <c r="Y112" s="6">
        <v>0</v>
      </c>
      <c r="Z112" s="6">
        <v>0</v>
      </c>
      <c r="AA112" s="6">
        <v>0</v>
      </c>
      <c r="AB112" s="6">
        <v>329.05097769499997</v>
      </c>
      <c r="AC112" s="6">
        <v>626.19035671100005</v>
      </c>
      <c r="AD112" s="6">
        <v>0</v>
      </c>
      <c r="AE112" s="6">
        <v>0</v>
      </c>
      <c r="AF112" s="6">
        <v>1423.0401463159999</v>
      </c>
      <c r="AG112" s="6">
        <v>0</v>
      </c>
      <c r="AH112" s="6">
        <v>0</v>
      </c>
      <c r="AI112" s="6">
        <v>0</v>
      </c>
      <c r="AJ112" s="6">
        <v>0</v>
      </c>
      <c r="AK112" s="6">
        <v>0</v>
      </c>
      <c r="AL112" s="6">
        <v>120.13373425</v>
      </c>
      <c r="AM112" s="6">
        <v>32.483343441999999</v>
      </c>
      <c r="AN112" s="6">
        <v>0</v>
      </c>
      <c r="AO112" s="6">
        <v>0</v>
      </c>
      <c r="AP112" s="6">
        <v>87.608144265999996</v>
      </c>
      <c r="AQ112" s="6">
        <v>0</v>
      </c>
      <c r="AR112" s="6">
        <v>4.4166600000000001E-4</v>
      </c>
      <c r="AS112" s="6">
        <v>0</v>
      </c>
      <c r="AT112" s="6">
        <v>0</v>
      </c>
      <c r="AU112" s="6">
        <v>0</v>
      </c>
      <c r="AV112" s="6">
        <v>2986.0510825870001</v>
      </c>
      <c r="AW112" s="6">
        <f>2007.09-0.33</f>
        <v>2006.76</v>
      </c>
      <c r="AX112" s="6">
        <v>9.7811775070000007</v>
      </c>
      <c r="AY112" s="6">
        <v>9.3840719240000006</v>
      </c>
      <c r="AZ112" s="6">
        <v>6983.0219518739996</v>
      </c>
      <c r="BA112" s="6">
        <v>0</v>
      </c>
      <c r="BB112" s="6">
        <v>0</v>
      </c>
      <c r="BC112" s="6">
        <v>0</v>
      </c>
      <c r="BD112" s="6">
        <v>0</v>
      </c>
      <c r="BE112" s="6">
        <v>0</v>
      </c>
      <c r="BF112" s="6">
        <v>1551.1175599339999</v>
      </c>
      <c r="BG112" s="6">
        <v>390.01911274999998</v>
      </c>
      <c r="BH112" s="6">
        <v>0</v>
      </c>
      <c r="BI112" s="6">
        <v>0</v>
      </c>
      <c r="BJ112" s="6">
        <v>908.02878255400003</v>
      </c>
      <c r="BK112" s="6">
        <f>23375.36-0.33</f>
        <v>23375.03</v>
      </c>
    </row>
    <row r="113" spans="1:63" ht="17.649999999999999" customHeight="1" x14ac:dyDescent="0.2">
      <c r="A113" s="2" t="s">
        <v>125</v>
      </c>
      <c r="B113" s="3" t="s">
        <v>126</v>
      </c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  <c r="BJ113" s="22"/>
      <c r="BK113" s="22"/>
    </row>
    <row r="114" spans="1:63" ht="17.649999999999999" customHeight="1" x14ac:dyDescent="0.2">
      <c r="A114" s="2" t="s">
        <v>18</v>
      </c>
      <c r="B114" s="4" t="s">
        <v>127</v>
      </c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  <c r="BJ114" s="22"/>
      <c r="BK114" s="22"/>
    </row>
    <row r="115" spans="1:63" ht="17.649999999999999" customHeight="1" x14ac:dyDescent="0.2">
      <c r="A115" s="5"/>
      <c r="B115" s="4" t="s">
        <v>128</v>
      </c>
      <c r="C115" s="6">
        <v>0</v>
      </c>
      <c r="D115" s="6">
        <v>0</v>
      </c>
      <c r="E115" s="6">
        <v>0</v>
      </c>
      <c r="F115" s="6">
        <v>0</v>
      </c>
      <c r="G115" s="6">
        <v>0</v>
      </c>
      <c r="H115" s="6">
        <v>1.9478507279999999</v>
      </c>
      <c r="I115" s="6">
        <v>5.3986115159999999</v>
      </c>
      <c r="J115" s="6">
        <v>0</v>
      </c>
      <c r="K115" s="6">
        <v>0</v>
      </c>
      <c r="L115" s="6">
        <v>10.281638718</v>
      </c>
      <c r="M115" s="6">
        <v>0</v>
      </c>
      <c r="N115" s="6">
        <v>0</v>
      </c>
      <c r="O115" s="6">
        <v>0</v>
      </c>
      <c r="P115" s="6">
        <v>0</v>
      </c>
      <c r="Q115" s="6">
        <v>0</v>
      </c>
      <c r="R115" s="6">
        <v>1.6593994139999999</v>
      </c>
      <c r="S115" s="6">
        <v>5.5820418050000002</v>
      </c>
      <c r="T115" s="6">
        <v>0</v>
      </c>
      <c r="U115" s="6">
        <v>0</v>
      </c>
      <c r="V115" s="6">
        <v>2.6994828499999999</v>
      </c>
      <c r="W115" s="6">
        <v>0</v>
      </c>
      <c r="X115" s="6">
        <v>0</v>
      </c>
      <c r="Y115" s="6">
        <v>0</v>
      </c>
      <c r="Z115" s="6">
        <v>0</v>
      </c>
      <c r="AA115" s="6">
        <v>0</v>
      </c>
      <c r="AB115" s="6">
        <v>6.2378314640000001</v>
      </c>
      <c r="AC115" s="6">
        <v>4.2161223310000002</v>
      </c>
      <c r="AD115" s="6">
        <v>0</v>
      </c>
      <c r="AE115" s="6">
        <v>0</v>
      </c>
      <c r="AF115" s="6">
        <v>75.975036447999997</v>
      </c>
      <c r="AG115" s="6">
        <v>0</v>
      </c>
      <c r="AH115" s="6">
        <v>0</v>
      </c>
      <c r="AI115" s="6">
        <v>0</v>
      </c>
      <c r="AJ115" s="6">
        <v>0</v>
      </c>
      <c r="AK115" s="6">
        <v>0</v>
      </c>
      <c r="AL115" s="6">
        <v>1.570833208</v>
      </c>
      <c r="AM115" s="6">
        <v>0.62625625799999995</v>
      </c>
      <c r="AN115" s="6">
        <v>0</v>
      </c>
      <c r="AO115" s="6">
        <v>0</v>
      </c>
      <c r="AP115" s="6">
        <v>9.0199564999999993</v>
      </c>
      <c r="AQ115" s="6">
        <v>0</v>
      </c>
      <c r="AR115" s="6">
        <v>0</v>
      </c>
      <c r="AS115" s="6">
        <v>0</v>
      </c>
      <c r="AT115" s="6">
        <v>0</v>
      </c>
      <c r="AU115" s="6">
        <v>0</v>
      </c>
      <c r="AV115" s="6">
        <v>135.33829038299999</v>
      </c>
      <c r="AW115" s="6">
        <v>84.019366168000005</v>
      </c>
      <c r="AX115" s="6">
        <v>0</v>
      </c>
      <c r="AY115" s="6">
        <v>0</v>
      </c>
      <c r="AZ115" s="6">
        <v>526.64943534700001</v>
      </c>
      <c r="BA115" s="6">
        <v>0</v>
      </c>
      <c r="BB115" s="6">
        <v>0</v>
      </c>
      <c r="BC115" s="6">
        <v>0</v>
      </c>
      <c r="BD115" s="6">
        <v>0</v>
      </c>
      <c r="BE115" s="6">
        <v>0</v>
      </c>
      <c r="BF115" s="6">
        <v>102.14015690799999</v>
      </c>
      <c r="BG115" s="6">
        <v>79.625925572</v>
      </c>
      <c r="BH115" s="6">
        <v>1.609723536</v>
      </c>
      <c r="BI115" s="6">
        <v>0</v>
      </c>
      <c r="BJ115" s="6">
        <v>198.15621004499999</v>
      </c>
      <c r="BK115" s="6">
        <v>1252.754169199</v>
      </c>
    </row>
    <row r="116" spans="1:63" ht="17.649999999999999" customHeight="1" x14ac:dyDescent="0.2">
      <c r="A116" s="5"/>
      <c r="B116" s="7" t="s">
        <v>21</v>
      </c>
      <c r="C116" s="6">
        <v>0</v>
      </c>
      <c r="D116" s="6">
        <v>0</v>
      </c>
      <c r="E116" s="6">
        <v>0</v>
      </c>
      <c r="F116" s="6">
        <v>0</v>
      </c>
      <c r="G116" s="6">
        <v>0</v>
      </c>
      <c r="H116" s="6">
        <v>1.9478507279999999</v>
      </c>
      <c r="I116" s="6">
        <v>5.3986115159999999</v>
      </c>
      <c r="J116" s="6">
        <v>0</v>
      </c>
      <c r="K116" s="6">
        <v>0</v>
      </c>
      <c r="L116" s="6">
        <v>10.281638718</v>
      </c>
      <c r="M116" s="6">
        <v>0</v>
      </c>
      <c r="N116" s="6">
        <v>0</v>
      </c>
      <c r="O116" s="6">
        <v>0</v>
      </c>
      <c r="P116" s="6">
        <v>0</v>
      </c>
      <c r="Q116" s="6">
        <v>0</v>
      </c>
      <c r="R116" s="6">
        <v>1.6593994139999999</v>
      </c>
      <c r="S116" s="6">
        <v>5.5820418050000002</v>
      </c>
      <c r="T116" s="6">
        <v>0</v>
      </c>
      <c r="U116" s="6">
        <v>0</v>
      </c>
      <c r="V116" s="6">
        <v>2.6994828499999999</v>
      </c>
      <c r="W116" s="6">
        <v>0</v>
      </c>
      <c r="X116" s="6">
        <v>0</v>
      </c>
      <c r="Y116" s="6">
        <v>0</v>
      </c>
      <c r="Z116" s="6">
        <v>0</v>
      </c>
      <c r="AA116" s="6">
        <v>0</v>
      </c>
      <c r="AB116" s="6">
        <v>6.2378314640000001</v>
      </c>
      <c r="AC116" s="6">
        <v>4.2161223310000002</v>
      </c>
      <c r="AD116" s="6">
        <v>0</v>
      </c>
      <c r="AE116" s="6">
        <v>0</v>
      </c>
      <c r="AF116" s="6">
        <v>75.975036447999997</v>
      </c>
      <c r="AG116" s="6">
        <v>0</v>
      </c>
      <c r="AH116" s="6">
        <v>0</v>
      </c>
      <c r="AI116" s="6">
        <v>0</v>
      </c>
      <c r="AJ116" s="6">
        <v>0</v>
      </c>
      <c r="AK116" s="6">
        <v>0</v>
      </c>
      <c r="AL116" s="6">
        <v>1.570833208</v>
      </c>
      <c r="AM116" s="6">
        <v>0.62625625799999995</v>
      </c>
      <c r="AN116" s="6">
        <v>0</v>
      </c>
      <c r="AO116" s="6">
        <v>0</v>
      </c>
      <c r="AP116" s="6">
        <v>9.0199564999999993</v>
      </c>
      <c r="AQ116" s="6">
        <v>0</v>
      </c>
      <c r="AR116" s="6">
        <v>0</v>
      </c>
      <c r="AS116" s="6">
        <v>0</v>
      </c>
      <c r="AT116" s="6">
        <v>0</v>
      </c>
      <c r="AU116" s="6">
        <v>0</v>
      </c>
      <c r="AV116" s="6">
        <v>135.33829038299999</v>
      </c>
      <c r="AW116" s="6">
        <v>84.019366168000005</v>
      </c>
      <c r="AX116" s="6">
        <v>0</v>
      </c>
      <c r="AY116" s="6">
        <v>0</v>
      </c>
      <c r="AZ116" s="6">
        <v>526.64943534700001</v>
      </c>
      <c r="BA116" s="6">
        <v>0</v>
      </c>
      <c r="BB116" s="6">
        <v>0</v>
      </c>
      <c r="BC116" s="6">
        <v>0</v>
      </c>
      <c r="BD116" s="6">
        <v>0</v>
      </c>
      <c r="BE116" s="6">
        <v>0</v>
      </c>
      <c r="BF116" s="6">
        <v>102.14015690799999</v>
      </c>
      <c r="BG116" s="6">
        <v>79.625925572</v>
      </c>
      <c r="BH116" s="6">
        <v>1.609723536</v>
      </c>
      <c r="BI116" s="6">
        <v>0</v>
      </c>
      <c r="BJ116" s="6">
        <v>198.15621004499999</v>
      </c>
      <c r="BK116" s="6">
        <v>1252.754169199</v>
      </c>
    </row>
    <row r="117" spans="1:63" ht="17.649999999999999" customHeight="1" x14ac:dyDescent="0.2">
      <c r="A117" s="5"/>
      <c r="B117" s="8" t="s">
        <v>129</v>
      </c>
      <c r="C117" s="6">
        <v>0</v>
      </c>
      <c r="D117" s="6">
        <v>0</v>
      </c>
      <c r="E117" s="6">
        <v>0</v>
      </c>
      <c r="F117" s="6">
        <v>0</v>
      </c>
      <c r="G117" s="6">
        <v>0</v>
      </c>
      <c r="H117" s="6">
        <v>1.9478507279999999</v>
      </c>
      <c r="I117" s="6">
        <v>5.3986115159999999</v>
      </c>
      <c r="J117" s="6">
        <v>0</v>
      </c>
      <c r="K117" s="6">
        <v>0</v>
      </c>
      <c r="L117" s="6">
        <v>10.281638718</v>
      </c>
      <c r="M117" s="6">
        <v>0</v>
      </c>
      <c r="N117" s="6">
        <v>0</v>
      </c>
      <c r="O117" s="6">
        <v>0</v>
      </c>
      <c r="P117" s="6">
        <v>0</v>
      </c>
      <c r="Q117" s="6">
        <v>0</v>
      </c>
      <c r="R117" s="6">
        <v>1.6593994139999999</v>
      </c>
      <c r="S117" s="6">
        <v>5.5820418050000002</v>
      </c>
      <c r="T117" s="6">
        <v>0</v>
      </c>
      <c r="U117" s="6">
        <v>0</v>
      </c>
      <c r="V117" s="6">
        <v>2.6994828499999999</v>
      </c>
      <c r="W117" s="6">
        <v>0</v>
      </c>
      <c r="X117" s="6">
        <v>0</v>
      </c>
      <c r="Y117" s="6">
        <v>0</v>
      </c>
      <c r="Z117" s="6">
        <v>0</v>
      </c>
      <c r="AA117" s="6">
        <v>0</v>
      </c>
      <c r="AB117" s="6">
        <v>6.2378314640000001</v>
      </c>
      <c r="AC117" s="6">
        <v>4.2161223310000002</v>
      </c>
      <c r="AD117" s="6">
        <v>0</v>
      </c>
      <c r="AE117" s="6">
        <v>0</v>
      </c>
      <c r="AF117" s="6">
        <v>75.975036447999997</v>
      </c>
      <c r="AG117" s="6">
        <v>0</v>
      </c>
      <c r="AH117" s="6">
        <v>0</v>
      </c>
      <c r="AI117" s="6">
        <v>0</v>
      </c>
      <c r="AJ117" s="6">
        <v>0</v>
      </c>
      <c r="AK117" s="6">
        <v>0</v>
      </c>
      <c r="AL117" s="6">
        <v>1.570833208</v>
      </c>
      <c r="AM117" s="6">
        <v>0.62625625799999995</v>
      </c>
      <c r="AN117" s="6">
        <v>0</v>
      </c>
      <c r="AO117" s="6">
        <v>0</v>
      </c>
      <c r="AP117" s="6">
        <v>9.0199564999999993</v>
      </c>
      <c r="AQ117" s="6">
        <v>0</v>
      </c>
      <c r="AR117" s="6">
        <v>0</v>
      </c>
      <c r="AS117" s="6">
        <v>0</v>
      </c>
      <c r="AT117" s="6">
        <v>0</v>
      </c>
      <c r="AU117" s="6">
        <v>0</v>
      </c>
      <c r="AV117" s="6">
        <v>135.33829038299999</v>
      </c>
      <c r="AW117" s="6">
        <v>84.019366168000005</v>
      </c>
      <c r="AX117" s="6">
        <v>0</v>
      </c>
      <c r="AY117" s="6">
        <v>0</v>
      </c>
      <c r="AZ117" s="6">
        <v>526.64943534700001</v>
      </c>
      <c r="BA117" s="6">
        <v>0</v>
      </c>
      <c r="BB117" s="6">
        <v>0</v>
      </c>
      <c r="BC117" s="6">
        <v>0</v>
      </c>
      <c r="BD117" s="6">
        <v>0</v>
      </c>
      <c r="BE117" s="6">
        <v>0</v>
      </c>
      <c r="BF117" s="6">
        <v>102.14015690799999</v>
      </c>
      <c r="BG117" s="6">
        <v>79.625925572</v>
      </c>
      <c r="BH117" s="6">
        <v>1.609723536</v>
      </c>
      <c r="BI117" s="6">
        <v>0</v>
      </c>
      <c r="BJ117" s="6">
        <v>198.15621004499999</v>
      </c>
      <c r="BK117" s="6">
        <v>1252.754169199</v>
      </c>
    </row>
    <row r="118" spans="1:63" ht="17.649999999999999" customHeight="1" x14ac:dyDescent="0.2">
      <c r="A118" s="2" t="s">
        <v>130</v>
      </c>
      <c r="B118" s="3" t="s">
        <v>131</v>
      </c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  <c r="BJ118" s="22"/>
      <c r="BK118" s="22"/>
    </row>
    <row r="119" spans="1:63" ht="17.649999999999999" customHeight="1" x14ac:dyDescent="0.2">
      <c r="A119" s="2" t="s">
        <v>18</v>
      </c>
      <c r="B119" s="4" t="s">
        <v>132</v>
      </c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  <c r="BJ119" s="22"/>
      <c r="BK119" s="22"/>
    </row>
    <row r="120" spans="1:63" ht="17.649999999999999" customHeight="1" x14ac:dyDescent="0.2">
      <c r="A120" s="5"/>
      <c r="B120" s="4" t="s">
        <v>133</v>
      </c>
      <c r="C120" s="6">
        <v>0</v>
      </c>
      <c r="D120" s="6">
        <v>0</v>
      </c>
      <c r="E120" s="6">
        <v>0</v>
      </c>
      <c r="F120" s="6">
        <v>0</v>
      </c>
      <c r="G120" s="6">
        <v>0</v>
      </c>
      <c r="H120" s="6">
        <v>0</v>
      </c>
      <c r="I120" s="6">
        <v>0</v>
      </c>
      <c r="J120" s="6">
        <v>0</v>
      </c>
      <c r="K120" s="6">
        <v>0</v>
      </c>
      <c r="L120" s="6">
        <v>0</v>
      </c>
      <c r="M120" s="6">
        <v>0</v>
      </c>
      <c r="N120" s="6">
        <v>0</v>
      </c>
      <c r="O120" s="6">
        <v>0</v>
      </c>
      <c r="P120" s="6">
        <v>0</v>
      </c>
      <c r="Q120" s="6">
        <v>0</v>
      </c>
      <c r="R120" s="6">
        <v>0</v>
      </c>
      <c r="S120" s="6">
        <v>0</v>
      </c>
      <c r="T120" s="6">
        <v>0</v>
      </c>
      <c r="U120" s="6">
        <v>0</v>
      </c>
      <c r="V120" s="6">
        <v>0</v>
      </c>
      <c r="W120" s="6">
        <v>0</v>
      </c>
      <c r="X120" s="6">
        <v>0</v>
      </c>
      <c r="Y120" s="6">
        <v>0</v>
      </c>
      <c r="Z120" s="6">
        <v>0</v>
      </c>
      <c r="AA120" s="6">
        <v>0</v>
      </c>
      <c r="AB120" s="6">
        <v>0</v>
      </c>
      <c r="AC120" s="6">
        <v>0</v>
      </c>
      <c r="AD120" s="6">
        <v>0</v>
      </c>
      <c r="AE120" s="6">
        <v>0</v>
      </c>
      <c r="AF120" s="6">
        <v>0</v>
      </c>
      <c r="AG120" s="6">
        <v>0</v>
      </c>
      <c r="AH120" s="6">
        <v>0</v>
      </c>
      <c r="AI120" s="6">
        <v>0</v>
      </c>
      <c r="AJ120" s="6">
        <v>0</v>
      </c>
      <c r="AK120" s="6">
        <v>0</v>
      </c>
      <c r="AL120" s="6">
        <v>0</v>
      </c>
      <c r="AM120" s="6">
        <v>0</v>
      </c>
      <c r="AN120" s="6">
        <v>0</v>
      </c>
      <c r="AO120" s="6">
        <v>0</v>
      </c>
      <c r="AP120" s="6">
        <v>0</v>
      </c>
      <c r="AQ120" s="6">
        <v>0</v>
      </c>
      <c r="AR120" s="6">
        <v>0</v>
      </c>
      <c r="AS120" s="6">
        <v>0</v>
      </c>
      <c r="AT120" s="6">
        <v>0</v>
      </c>
      <c r="AU120" s="6">
        <v>0</v>
      </c>
      <c r="AV120" s="6">
        <v>0</v>
      </c>
      <c r="AW120" s="6">
        <v>455.61536333499998</v>
      </c>
      <c r="AX120" s="6">
        <v>0</v>
      </c>
      <c r="AY120" s="6">
        <v>0</v>
      </c>
      <c r="AZ120" s="6">
        <v>0</v>
      </c>
      <c r="BA120" s="6">
        <v>0</v>
      </c>
      <c r="BB120" s="6">
        <v>0</v>
      </c>
      <c r="BC120" s="6">
        <v>0</v>
      </c>
      <c r="BD120" s="6">
        <v>0</v>
      </c>
      <c r="BE120" s="6">
        <v>0</v>
      </c>
      <c r="BF120" s="6">
        <v>0</v>
      </c>
      <c r="BG120" s="6">
        <v>0</v>
      </c>
      <c r="BH120" s="6">
        <v>0</v>
      </c>
      <c r="BI120" s="6">
        <v>0</v>
      </c>
      <c r="BJ120" s="6">
        <v>0</v>
      </c>
      <c r="BK120" s="6">
        <v>455.61536333499998</v>
      </c>
    </row>
    <row r="121" spans="1:63" ht="17.649999999999999" customHeight="1" x14ac:dyDescent="0.2">
      <c r="A121" s="5"/>
      <c r="B121" s="7" t="s">
        <v>21</v>
      </c>
      <c r="C121" s="6">
        <v>0</v>
      </c>
      <c r="D121" s="6">
        <v>0</v>
      </c>
      <c r="E121" s="6">
        <v>0</v>
      </c>
      <c r="F121" s="6">
        <v>0</v>
      </c>
      <c r="G121" s="6">
        <v>0</v>
      </c>
      <c r="H121" s="6">
        <v>0</v>
      </c>
      <c r="I121" s="6">
        <v>0</v>
      </c>
      <c r="J121" s="6">
        <v>0</v>
      </c>
      <c r="K121" s="6">
        <v>0</v>
      </c>
      <c r="L121" s="6">
        <v>0</v>
      </c>
      <c r="M121" s="6">
        <v>0</v>
      </c>
      <c r="N121" s="6">
        <v>0</v>
      </c>
      <c r="O121" s="6">
        <v>0</v>
      </c>
      <c r="P121" s="6">
        <v>0</v>
      </c>
      <c r="Q121" s="6">
        <v>0</v>
      </c>
      <c r="R121" s="6">
        <v>0</v>
      </c>
      <c r="S121" s="6">
        <v>0</v>
      </c>
      <c r="T121" s="6">
        <v>0</v>
      </c>
      <c r="U121" s="6">
        <v>0</v>
      </c>
      <c r="V121" s="6">
        <v>0</v>
      </c>
      <c r="W121" s="6">
        <v>0</v>
      </c>
      <c r="X121" s="6">
        <v>0</v>
      </c>
      <c r="Y121" s="6">
        <v>0</v>
      </c>
      <c r="Z121" s="6">
        <v>0</v>
      </c>
      <c r="AA121" s="6">
        <v>0</v>
      </c>
      <c r="AB121" s="6">
        <v>0</v>
      </c>
      <c r="AC121" s="6">
        <v>0</v>
      </c>
      <c r="AD121" s="6">
        <v>0</v>
      </c>
      <c r="AE121" s="6">
        <v>0</v>
      </c>
      <c r="AF121" s="6">
        <v>0</v>
      </c>
      <c r="AG121" s="6">
        <v>0</v>
      </c>
      <c r="AH121" s="6">
        <v>0</v>
      </c>
      <c r="AI121" s="6">
        <v>0</v>
      </c>
      <c r="AJ121" s="6">
        <v>0</v>
      </c>
      <c r="AK121" s="6">
        <v>0</v>
      </c>
      <c r="AL121" s="6">
        <v>0</v>
      </c>
      <c r="AM121" s="6">
        <v>0</v>
      </c>
      <c r="AN121" s="6">
        <v>0</v>
      </c>
      <c r="AO121" s="6">
        <v>0</v>
      </c>
      <c r="AP121" s="6">
        <v>0</v>
      </c>
      <c r="AQ121" s="6">
        <v>0</v>
      </c>
      <c r="AR121" s="6">
        <v>0</v>
      </c>
      <c r="AS121" s="6">
        <v>0</v>
      </c>
      <c r="AT121" s="6">
        <v>0</v>
      </c>
      <c r="AU121" s="6">
        <v>0</v>
      </c>
      <c r="AV121" s="6">
        <v>0</v>
      </c>
      <c r="AW121" s="6">
        <v>455.61536333499998</v>
      </c>
      <c r="AX121" s="6">
        <v>0</v>
      </c>
      <c r="AY121" s="6">
        <v>0</v>
      </c>
      <c r="AZ121" s="6">
        <v>0</v>
      </c>
      <c r="BA121" s="6">
        <v>0</v>
      </c>
      <c r="BB121" s="6">
        <v>0</v>
      </c>
      <c r="BC121" s="6">
        <v>0</v>
      </c>
      <c r="BD121" s="6">
        <v>0</v>
      </c>
      <c r="BE121" s="6">
        <v>0</v>
      </c>
      <c r="BF121" s="6">
        <v>0</v>
      </c>
      <c r="BG121" s="6">
        <v>0</v>
      </c>
      <c r="BH121" s="6">
        <v>0</v>
      </c>
      <c r="BI121" s="6">
        <v>0</v>
      </c>
      <c r="BJ121" s="6">
        <v>0</v>
      </c>
      <c r="BK121" s="6">
        <v>455.61536333499998</v>
      </c>
    </row>
    <row r="122" spans="1:63" ht="17.649999999999999" customHeight="1" x14ac:dyDescent="0.2">
      <c r="A122" s="2" t="s">
        <v>22</v>
      </c>
      <c r="B122" s="4" t="s">
        <v>134</v>
      </c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  <c r="BJ122" s="22"/>
      <c r="BK122" s="22"/>
    </row>
    <row r="123" spans="1:63" ht="17.649999999999999" customHeight="1" x14ac:dyDescent="0.2">
      <c r="A123" s="5"/>
      <c r="B123" s="4" t="s">
        <v>135</v>
      </c>
      <c r="C123" s="6">
        <v>0</v>
      </c>
      <c r="D123" s="6">
        <v>0</v>
      </c>
      <c r="E123" s="6">
        <v>0</v>
      </c>
      <c r="F123" s="6">
        <v>0</v>
      </c>
      <c r="G123" s="6">
        <v>0</v>
      </c>
      <c r="H123" s="6">
        <v>0</v>
      </c>
      <c r="I123" s="6">
        <v>0</v>
      </c>
      <c r="J123" s="6">
        <v>0</v>
      </c>
      <c r="K123" s="6">
        <v>0</v>
      </c>
      <c r="L123" s="6">
        <v>0</v>
      </c>
      <c r="M123" s="6">
        <v>0</v>
      </c>
      <c r="N123" s="6">
        <v>0</v>
      </c>
      <c r="O123" s="6">
        <v>0</v>
      </c>
      <c r="P123" s="6">
        <v>0</v>
      </c>
      <c r="Q123" s="6">
        <v>0</v>
      </c>
      <c r="R123" s="6">
        <v>0</v>
      </c>
      <c r="S123" s="6">
        <v>0</v>
      </c>
      <c r="T123" s="6">
        <v>0</v>
      </c>
      <c r="U123" s="6">
        <v>0</v>
      </c>
      <c r="V123" s="6">
        <v>0</v>
      </c>
      <c r="W123" s="6">
        <v>0</v>
      </c>
      <c r="X123" s="6">
        <v>0</v>
      </c>
      <c r="Y123" s="6">
        <v>0</v>
      </c>
      <c r="Z123" s="6">
        <v>0</v>
      </c>
      <c r="AA123" s="6">
        <v>0</v>
      </c>
      <c r="AB123" s="6">
        <v>0</v>
      </c>
      <c r="AC123" s="6">
        <v>0</v>
      </c>
      <c r="AD123" s="6">
        <v>0</v>
      </c>
      <c r="AE123" s="6">
        <v>0</v>
      </c>
      <c r="AF123" s="6">
        <v>0</v>
      </c>
      <c r="AG123" s="6">
        <v>0</v>
      </c>
      <c r="AH123" s="6">
        <v>0</v>
      </c>
      <c r="AI123" s="6">
        <v>0</v>
      </c>
      <c r="AJ123" s="6">
        <v>0</v>
      </c>
      <c r="AK123" s="6">
        <v>0</v>
      </c>
      <c r="AL123" s="6">
        <v>0</v>
      </c>
      <c r="AM123" s="6">
        <v>0</v>
      </c>
      <c r="AN123" s="6">
        <v>0</v>
      </c>
      <c r="AO123" s="6">
        <v>0</v>
      </c>
      <c r="AP123" s="6">
        <v>0</v>
      </c>
      <c r="AQ123" s="6">
        <v>0</v>
      </c>
      <c r="AR123" s="6">
        <v>0.97910860300000002</v>
      </c>
      <c r="AS123" s="6">
        <v>0</v>
      </c>
      <c r="AT123" s="6">
        <v>0</v>
      </c>
      <c r="AU123" s="6">
        <v>0</v>
      </c>
      <c r="AV123" s="6">
        <v>2.9832124000000002E-2</v>
      </c>
      <c r="AW123" s="6">
        <v>148.18834193500001</v>
      </c>
      <c r="AX123" s="6">
        <v>7.0692239999999998E-3</v>
      </c>
      <c r="AY123" s="6">
        <v>0</v>
      </c>
      <c r="AZ123" s="6">
        <v>0</v>
      </c>
      <c r="BA123" s="6">
        <v>0</v>
      </c>
      <c r="BB123" s="6">
        <v>0</v>
      </c>
      <c r="BC123" s="6">
        <v>0</v>
      </c>
      <c r="BD123" s="6">
        <v>0</v>
      </c>
      <c r="BE123" s="6">
        <v>0</v>
      </c>
      <c r="BF123" s="6">
        <v>2.4742299999999998E-4</v>
      </c>
      <c r="BG123" s="6">
        <v>0</v>
      </c>
      <c r="BH123" s="6">
        <v>0</v>
      </c>
      <c r="BI123" s="6">
        <v>0</v>
      </c>
      <c r="BJ123" s="6">
        <v>0.23624173300000001</v>
      </c>
      <c r="BK123" s="6">
        <v>149.44084104199999</v>
      </c>
    </row>
    <row r="124" spans="1:63" ht="17.649999999999999" customHeight="1" x14ac:dyDescent="0.2">
      <c r="A124" s="5"/>
      <c r="B124" s="4" t="s">
        <v>136</v>
      </c>
      <c r="C124" s="6">
        <v>0</v>
      </c>
      <c r="D124" s="6">
        <v>0</v>
      </c>
      <c r="E124" s="6">
        <v>0</v>
      </c>
      <c r="F124" s="6">
        <v>0</v>
      </c>
      <c r="G124" s="6">
        <v>0</v>
      </c>
      <c r="H124" s="6">
        <v>0</v>
      </c>
      <c r="I124" s="6">
        <v>0</v>
      </c>
      <c r="J124" s="6">
        <v>0</v>
      </c>
      <c r="K124" s="6">
        <v>0</v>
      </c>
      <c r="L124" s="6">
        <v>0</v>
      </c>
      <c r="M124" s="6">
        <v>0</v>
      </c>
      <c r="N124" s="6">
        <v>0</v>
      </c>
      <c r="O124" s="6">
        <v>0</v>
      </c>
      <c r="P124" s="6">
        <v>0</v>
      </c>
      <c r="Q124" s="6">
        <v>0</v>
      </c>
      <c r="R124" s="6">
        <v>0</v>
      </c>
      <c r="S124" s="6">
        <v>0</v>
      </c>
      <c r="T124" s="6">
        <v>0</v>
      </c>
      <c r="U124" s="6">
        <v>0</v>
      </c>
      <c r="V124" s="6">
        <v>0</v>
      </c>
      <c r="W124" s="6">
        <v>0</v>
      </c>
      <c r="X124" s="6">
        <v>0</v>
      </c>
      <c r="Y124" s="6">
        <v>0</v>
      </c>
      <c r="Z124" s="6">
        <v>0</v>
      </c>
      <c r="AA124" s="6">
        <v>0</v>
      </c>
      <c r="AB124" s="6">
        <v>0</v>
      </c>
      <c r="AC124" s="6">
        <v>0</v>
      </c>
      <c r="AD124" s="6">
        <v>0</v>
      </c>
      <c r="AE124" s="6">
        <v>0</v>
      </c>
      <c r="AF124" s="6">
        <v>0</v>
      </c>
      <c r="AG124" s="6">
        <v>0</v>
      </c>
      <c r="AH124" s="6">
        <v>0</v>
      </c>
      <c r="AI124" s="6">
        <v>0</v>
      </c>
      <c r="AJ124" s="6">
        <v>0</v>
      </c>
      <c r="AK124" s="6">
        <v>0</v>
      </c>
      <c r="AL124" s="6">
        <v>0</v>
      </c>
      <c r="AM124" s="6">
        <v>0</v>
      </c>
      <c r="AN124" s="6">
        <v>0</v>
      </c>
      <c r="AO124" s="6">
        <v>0</v>
      </c>
      <c r="AP124" s="6">
        <v>0</v>
      </c>
      <c r="AQ124" s="6">
        <v>0</v>
      </c>
      <c r="AR124" s="6">
        <v>1.323218293</v>
      </c>
      <c r="AS124" s="6">
        <v>0</v>
      </c>
      <c r="AT124" s="6">
        <v>0</v>
      </c>
      <c r="AU124" s="6">
        <v>0</v>
      </c>
      <c r="AV124" s="6">
        <v>2.4828151999999999E-2</v>
      </c>
      <c r="AW124" s="6">
        <v>527.060627469</v>
      </c>
      <c r="AX124" s="6">
        <v>0.58417083700000005</v>
      </c>
      <c r="AY124" s="6">
        <v>0</v>
      </c>
      <c r="AZ124" s="6">
        <v>0</v>
      </c>
      <c r="BA124" s="6">
        <v>0</v>
      </c>
      <c r="BB124" s="6">
        <v>0</v>
      </c>
      <c r="BC124" s="6">
        <v>0</v>
      </c>
      <c r="BD124" s="6">
        <v>0</v>
      </c>
      <c r="BE124" s="6">
        <v>0</v>
      </c>
      <c r="BF124" s="6">
        <v>1.1537245E-2</v>
      </c>
      <c r="BG124" s="6">
        <v>9.2298E-4</v>
      </c>
      <c r="BH124" s="6">
        <v>0</v>
      </c>
      <c r="BI124" s="6">
        <v>0</v>
      </c>
      <c r="BJ124" s="6">
        <v>0</v>
      </c>
      <c r="BK124" s="6">
        <v>529.00530497600005</v>
      </c>
    </row>
    <row r="125" spans="1:63" ht="17.649999999999999" customHeight="1" x14ac:dyDescent="0.2">
      <c r="A125" s="5"/>
      <c r="B125" s="4" t="s">
        <v>137</v>
      </c>
      <c r="C125" s="6">
        <v>0</v>
      </c>
      <c r="D125" s="6">
        <v>0</v>
      </c>
      <c r="E125" s="6">
        <v>0</v>
      </c>
      <c r="F125" s="6">
        <v>0</v>
      </c>
      <c r="G125" s="6">
        <v>0</v>
      </c>
      <c r="H125" s="6">
        <v>0</v>
      </c>
      <c r="I125" s="6">
        <v>0</v>
      </c>
      <c r="J125" s="6">
        <v>0</v>
      </c>
      <c r="K125" s="6">
        <v>0</v>
      </c>
      <c r="L125" s="6">
        <v>0</v>
      </c>
      <c r="M125" s="6">
        <v>0</v>
      </c>
      <c r="N125" s="6">
        <v>0</v>
      </c>
      <c r="O125" s="6">
        <v>0</v>
      </c>
      <c r="P125" s="6">
        <v>0</v>
      </c>
      <c r="Q125" s="6">
        <v>0</v>
      </c>
      <c r="R125" s="6">
        <v>0</v>
      </c>
      <c r="S125" s="6">
        <v>0</v>
      </c>
      <c r="T125" s="6">
        <v>0</v>
      </c>
      <c r="U125" s="6">
        <v>0</v>
      </c>
      <c r="V125" s="6">
        <v>0</v>
      </c>
      <c r="W125" s="6">
        <v>0</v>
      </c>
      <c r="X125" s="6">
        <v>0</v>
      </c>
      <c r="Y125" s="6">
        <v>0</v>
      </c>
      <c r="Z125" s="6">
        <v>0</v>
      </c>
      <c r="AA125" s="6">
        <v>0</v>
      </c>
      <c r="AB125" s="6">
        <v>0</v>
      </c>
      <c r="AC125" s="6">
        <v>0</v>
      </c>
      <c r="AD125" s="6">
        <v>0</v>
      </c>
      <c r="AE125" s="6">
        <v>0</v>
      </c>
      <c r="AF125" s="6">
        <v>0</v>
      </c>
      <c r="AG125" s="6">
        <v>0</v>
      </c>
      <c r="AH125" s="6">
        <v>0</v>
      </c>
      <c r="AI125" s="6">
        <v>0</v>
      </c>
      <c r="AJ125" s="6">
        <v>0</v>
      </c>
      <c r="AK125" s="6">
        <v>0</v>
      </c>
      <c r="AL125" s="6">
        <v>0</v>
      </c>
      <c r="AM125" s="6">
        <v>0</v>
      </c>
      <c r="AN125" s="6">
        <v>0</v>
      </c>
      <c r="AO125" s="6">
        <v>0</v>
      </c>
      <c r="AP125" s="6">
        <v>0</v>
      </c>
      <c r="AQ125" s="6">
        <v>0</v>
      </c>
      <c r="AR125" s="6">
        <v>0.86590896699999997</v>
      </c>
      <c r="AS125" s="6">
        <v>0</v>
      </c>
      <c r="AT125" s="6">
        <v>0</v>
      </c>
      <c r="AU125" s="6">
        <v>0</v>
      </c>
      <c r="AV125" s="6">
        <v>0</v>
      </c>
      <c r="AW125" s="6">
        <v>1.141534391</v>
      </c>
      <c r="AX125" s="6">
        <v>0</v>
      </c>
      <c r="AY125" s="6">
        <v>0</v>
      </c>
      <c r="AZ125" s="6">
        <v>0</v>
      </c>
      <c r="BA125" s="6">
        <v>0</v>
      </c>
      <c r="BB125" s="6">
        <v>0</v>
      </c>
      <c r="BC125" s="6">
        <v>0</v>
      </c>
      <c r="BD125" s="6">
        <v>0</v>
      </c>
      <c r="BE125" s="6">
        <v>0</v>
      </c>
      <c r="BF125" s="6">
        <v>0</v>
      </c>
      <c r="BG125" s="6">
        <v>0</v>
      </c>
      <c r="BH125" s="6">
        <v>0</v>
      </c>
      <c r="BI125" s="6">
        <v>0</v>
      </c>
      <c r="BJ125" s="6">
        <v>0</v>
      </c>
      <c r="BK125" s="6">
        <v>2.0074433580000002</v>
      </c>
    </row>
    <row r="126" spans="1:63" ht="17.649999999999999" customHeight="1" x14ac:dyDescent="0.2">
      <c r="A126" s="5"/>
      <c r="B126" s="4" t="s">
        <v>138</v>
      </c>
      <c r="C126" s="6">
        <v>0</v>
      </c>
      <c r="D126" s="6">
        <v>0</v>
      </c>
      <c r="E126" s="6">
        <v>0</v>
      </c>
      <c r="F126" s="6">
        <v>0</v>
      </c>
      <c r="G126" s="6">
        <v>0</v>
      </c>
      <c r="H126" s="6">
        <v>0</v>
      </c>
      <c r="I126" s="6">
        <v>0</v>
      </c>
      <c r="J126" s="6">
        <v>0</v>
      </c>
      <c r="K126" s="6">
        <v>0</v>
      </c>
      <c r="L126" s="6">
        <v>0</v>
      </c>
      <c r="M126" s="6">
        <v>0</v>
      </c>
      <c r="N126" s="6">
        <v>0</v>
      </c>
      <c r="O126" s="6">
        <v>0</v>
      </c>
      <c r="P126" s="6">
        <v>0</v>
      </c>
      <c r="Q126" s="6">
        <v>0</v>
      </c>
      <c r="R126" s="6">
        <v>0</v>
      </c>
      <c r="S126" s="6">
        <v>0</v>
      </c>
      <c r="T126" s="6">
        <v>0</v>
      </c>
      <c r="U126" s="6">
        <v>0</v>
      </c>
      <c r="V126" s="6">
        <v>0</v>
      </c>
      <c r="W126" s="6">
        <v>0</v>
      </c>
      <c r="X126" s="6">
        <v>0</v>
      </c>
      <c r="Y126" s="6">
        <v>0</v>
      </c>
      <c r="Z126" s="6">
        <v>0</v>
      </c>
      <c r="AA126" s="6">
        <v>0</v>
      </c>
      <c r="AB126" s="6">
        <v>0</v>
      </c>
      <c r="AC126" s="6">
        <v>0</v>
      </c>
      <c r="AD126" s="6">
        <v>0</v>
      </c>
      <c r="AE126" s="6">
        <v>0</v>
      </c>
      <c r="AF126" s="6">
        <v>0</v>
      </c>
      <c r="AG126" s="6">
        <v>0</v>
      </c>
      <c r="AH126" s="6">
        <v>0</v>
      </c>
      <c r="AI126" s="6">
        <v>0</v>
      </c>
      <c r="AJ126" s="6">
        <v>0</v>
      </c>
      <c r="AK126" s="6">
        <v>0</v>
      </c>
      <c r="AL126" s="6">
        <v>0</v>
      </c>
      <c r="AM126" s="6">
        <v>0</v>
      </c>
      <c r="AN126" s="6">
        <v>0</v>
      </c>
      <c r="AO126" s="6">
        <v>0</v>
      </c>
      <c r="AP126" s="6">
        <v>0</v>
      </c>
      <c r="AQ126" s="6">
        <v>0</v>
      </c>
      <c r="AR126" s="6">
        <v>0</v>
      </c>
      <c r="AS126" s="6">
        <v>0</v>
      </c>
      <c r="AT126" s="6">
        <v>0</v>
      </c>
      <c r="AU126" s="6">
        <v>0</v>
      </c>
      <c r="AV126" s="6">
        <v>4.7617500000000001E-4</v>
      </c>
      <c r="AW126" s="6">
        <v>11.370039551</v>
      </c>
      <c r="AX126" s="6">
        <v>0</v>
      </c>
      <c r="AY126" s="6">
        <v>0</v>
      </c>
      <c r="AZ126" s="6">
        <v>0</v>
      </c>
      <c r="BA126" s="6">
        <v>0</v>
      </c>
      <c r="BB126" s="6">
        <v>0</v>
      </c>
      <c r="BC126" s="6">
        <v>0</v>
      </c>
      <c r="BD126" s="6">
        <v>0</v>
      </c>
      <c r="BE126" s="6">
        <v>0</v>
      </c>
      <c r="BF126" s="6">
        <v>0</v>
      </c>
      <c r="BG126" s="6">
        <v>0.297609177</v>
      </c>
      <c r="BH126" s="6">
        <v>0</v>
      </c>
      <c r="BI126" s="6">
        <v>0</v>
      </c>
      <c r="BJ126" s="6">
        <v>0</v>
      </c>
      <c r="BK126" s="6">
        <v>11.668124903000001</v>
      </c>
    </row>
    <row r="127" spans="1:63" ht="17.649999999999999" customHeight="1" x14ac:dyDescent="0.2">
      <c r="A127" s="5"/>
      <c r="B127" s="4" t="s">
        <v>139</v>
      </c>
      <c r="C127" s="6">
        <v>0</v>
      </c>
      <c r="D127" s="6">
        <v>0</v>
      </c>
      <c r="E127" s="6">
        <v>0</v>
      </c>
      <c r="F127" s="6">
        <v>0</v>
      </c>
      <c r="G127" s="6">
        <v>0</v>
      </c>
      <c r="H127" s="6">
        <v>0</v>
      </c>
      <c r="I127" s="6">
        <v>0</v>
      </c>
      <c r="J127" s="6">
        <v>0</v>
      </c>
      <c r="K127" s="6">
        <v>0</v>
      </c>
      <c r="L127" s="6">
        <v>0</v>
      </c>
      <c r="M127" s="6">
        <v>0</v>
      </c>
      <c r="N127" s="6">
        <v>0</v>
      </c>
      <c r="O127" s="6">
        <v>0</v>
      </c>
      <c r="P127" s="6">
        <v>0</v>
      </c>
      <c r="Q127" s="6">
        <v>0</v>
      </c>
      <c r="R127" s="6">
        <v>0</v>
      </c>
      <c r="S127" s="6">
        <v>0</v>
      </c>
      <c r="T127" s="6">
        <v>0</v>
      </c>
      <c r="U127" s="6">
        <v>0</v>
      </c>
      <c r="V127" s="6">
        <v>0</v>
      </c>
      <c r="W127" s="6">
        <v>0</v>
      </c>
      <c r="X127" s="6">
        <v>2.9763843300000001</v>
      </c>
      <c r="Y127" s="6">
        <v>0</v>
      </c>
      <c r="Z127" s="6">
        <v>0</v>
      </c>
      <c r="AA127" s="6">
        <v>0</v>
      </c>
      <c r="AB127" s="6">
        <v>0</v>
      </c>
      <c r="AC127" s="6">
        <v>90.945076748999995</v>
      </c>
      <c r="AD127" s="6">
        <v>0</v>
      </c>
      <c r="AE127" s="6">
        <v>0</v>
      </c>
      <c r="AF127" s="6">
        <v>0</v>
      </c>
      <c r="AG127" s="6">
        <v>0</v>
      </c>
      <c r="AH127" s="6">
        <v>0</v>
      </c>
      <c r="AI127" s="6">
        <v>0</v>
      </c>
      <c r="AJ127" s="6">
        <v>0</v>
      </c>
      <c r="AK127" s="6">
        <v>0</v>
      </c>
      <c r="AL127" s="6">
        <v>0</v>
      </c>
      <c r="AM127" s="6">
        <v>0</v>
      </c>
      <c r="AN127" s="6">
        <v>0</v>
      </c>
      <c r="AO127" s="6">
        <v>0</v>
      </c>
      <c r="AP127" s="6">
        <v>0</v>
      </c>
      <c r="AQ127" s="6">
        <v>0</v>
      </c>
      <c r="AR127" s="6">
        <v>80.074897897</v>
      </c>
      <c r="AS127" s="6">
        <v>0</v>
      </c>
      <c r="AT127" s="6">
        <v>0</v>
      </c>
      <c r="AU127" s="6">
        <v>0</v>
      </c>
      <c r="AV127" s="6">
        <v>0</v>
      </c>
      <c r="AW127" s="6">
        <v>2983.5021673340002</v>
      </c>
      <c r="AX127" s="6">
        <v>0</v>
      </c>
      <c r="AY127" s="6">
        <v>0</v>
      </c>
      <c r="AZ127" s="6">
        <v>0</v>
      </c>
      <c r="BA127" s="6">
        <v>0</v>
      </c>
      <c r="BB127" s="6">
        <v>0</v>
      </c>
      <c r="BC127" s="6">
        <v>0</v>
      </c>
      <c r="BD127" s="6">
        <v>0</v>
      </c>
      <c r="BE127" s="6">
        <v>0</v>
      </c>
      <c r="BF127" s="6">
        <v>0</v>
      </c>
      <c r="BG127" s="6">
        <v>0</v>
      </c>
      <c r="BH127" s="6">
        <v>0</v>
      </c>
      <c r="BI127" s="6">
        <v>0</v>
      </c>
      <c r="BJ127" s="6">
        <v>0</v>
      </c>
      <c r="BK127" s="6">
        <v>3157.4985263100002</v>
      </c>
    </row>
    <row r="128" spans="1:63" ht="17.649999999999999" customHeight="1" x14ac:dyDescent="0.2">
      <c r="A128" s="5"/>
      <c r="B128" s="7" t="s">
        <v>25</v>
      </c>
      <c r="C128" s="6">
        <v>0</v>
      </c>
      <c r="D128" s="6">
        <v>0</v>
      </c>
      <c r="E128" s="6">
        <v>0</v>
      </c>
      <c r="F128" s="6">
        <v>0</v>
      </c>
      <c r="G128" s="6">
        <v>0</v>
      </c>
      <c r="H128" s="6">
        <v>0</v>
      </c>
      <c r="I128" s="6">
        <v>0</v>
      </c>
      <c r="J128" s="6">
        <v>0</v>
      </c>
      <c r="K128" s="6">
        <v>0</v>
      </c>
      <c r="L128" s="6">
        <v>0</v>
      </c>
      <c r="M128" s="6">
        <v>0</v>
      </c>
      <c r="N128" s="6">
        <v>0</v>
      </c>
      <c r="O128" s="6">
        <v>0</v>
      </c>
      <c r="P128" s="6">
        <v>0</v>
      </c>
      <c r="Q128" s="6">
        <v>0</v>
      </c>
      <c r="R128" s="6">
        <v>0</v>
      </c>
      <c r="S128" s="6">
        <v>0</v>
      </c>
      <c r="T128" s="6">
        <v>0</v>
      </c>
      <c r="U128" s="6">
        <v>0</v>
      </c>
      <c r="V128" s="6">
        <v>0</v>
      </c>
      <c r="W128" s="6">
        <v>0</v>
      </c>
      <c r="X128" s="6">
        <v>2.9763843300000001</v>
      </c>
      <c r="Y128" s="6">
        <v>0</v>
      </c>
      <c r="Z128" s="6">
        <v>0</v>
      </c>
      <c r="AA128" s="6">
        <v>0</v>
      </c>
      <c r="AB128" s="6">
        <v>0</v>
      </c>
      <c r="AC128" s="6">
        <v>90.945076748999995</v>
      </c>
      <c r="AD128" s="6">
        <v>0</v>
      </c>
      <c r="AE128" s="6">
        <v>0</v>
      </c>
      <c r="AF128" s="6">
        <v>0</v>
      </c>
      <c r="AG128" s="6">
        <v>0</v>
      </c>
      <c r="AH128" s="6">
        <v>0</v>
      </c>
      <c r="AI128" s="6">
        <v>0</v>
      </c>
      <c r="AJ128" s="6">
        <v>0</v>
      </c>
      <c r="AK128" s="6">
        <v>0</v>
      </c>
      <c r="AL128" s="6">
        <v>0</v>
      </c>
      <c r="AM128" s="6">
        <v>0</v>
      </c>
      <c r="AN128" s="6">
        <v>0</v>
      </c>
      <c r="AO128" s="6">
        <v>0</v>
      </c>
      <c r="AP128" s="6">
        <v>0</v>
      </c>
      <c r="AQ128" s="6">
        <v>0</v>
      </c>
      <c r="AR128" s="6">
        <v>83.243133760000006</v>
      </c>
      <c r="AS128" s="6">
        <v>0</v>
      </c>
      <c r="AT128" s="6">
        <v>0</v>
      </c>
      <c r="AU128" s="6">
        <v>0</v>
      </c>
      <c r="AV128" s="6">
        <v>5.5136451000000003E-2</v>
      </c>
      <c r="AW128" s="6">
        <v>3671.2627106800001</v>
      </c>
      <c r="AX128" s="6">
        <v>0.59124006100000004</v>
      </c>
      <c r="AY128" s="6">
        <v>0</v>
      </c>
      <c r="AZ128" s="6">
        <v>0</v>
      </c>
      <c r="BA128" s="6">
        <v>0</v>
      </c>
      <c r="BB128" s="6">
        <v>0</v>
      </c>
      <c r="BC128" s="6">
        <v>0</v>
      </c>
      <c r="BD128" s="6">
        <v>0</v>
      </c>
      <c r="BE128" s="6">
        <v>0</v>
      </c>
      <c r="BF128" s="6">
        <v>1.1784668E-2</v>
      </c>
      <c r="BG128" s="6">
        <v>0.29853215700000002</v>
      </c>
      <c r="BH128" s="6">
        <v>0</v>
      </c>
      <c r="BI128" s="6">
        <v>0</v>
      </c>
      <c r="BJ128" s="6">
        <v>0.23624173300000001</v>
      </c>
      <c r="BK128" s="6">
        <v>3849.6202405889999</v>
      </c>
    </row>
    <row r="129" spans="1:63" ht="17.649999999999999" customHeight="1" x14ac:dyDescent="0.2">
      <c r="A129" s="5"/>
      <c r="B129" s="8" t="s">
        <v>124</v>
      </c>
      <c r="C129" s="6">
        <v>0</v>
      </c>
      <c r="D129" s="6">
        <v>0</v>
      </c>
      <c r="E129" s="6">
        <v>0</v>
      </c>
      <c r="F129" s="6">
        <v>0</v>
      </c>
      <c r="G129" s="6">
        <v>0</v>
      </c>
      <c r="H129" s="6">
        <v>0</v>
      </c>
      <c r="I129" s="6">
        <v>0</v>
      </c>
      <c r="J129" s="6">
        <v>0</v>
      </c>
      <c r="K129" s="6">
        <v>0</v>
      </c>
      <c r="L129" s="6">
        <v>0</v>
      </c>
      <c r="M129" s="6">
        <v>0</v>
      </c>
      <c r="N129" s="6">
        <v>0</v>
      </c>
      <c r="O129" s="6">
        <v>0</v>
      </c>
      <c r="P129" s="6">
        <v>0</v>
      </c>
      <c r="Q129" s="6">
        <v>0</v>
      </c>
      <c r="R129" s="6">
        <v>0</v>
      </c>
      <c r="S129" s="6">
        <v>0</v>
      </c>
      <c r="T129" s="6">
        <v>0</v>
      </c>
      <c r="U129" s="6">
        <v>0</v>
      </c>
      <c r="V129" s="6">
        <v>0</v>
      </c>
      <c r="W129" s="6">
        <v>0</v>
      </c>
      <c r="X129" s="6">
        <v>2.9763843300000001</v>
      </c>
      <c r="Y129" s="6">
        <v>0</v>
      </c>
      <c r="Z129" s="6">
        <v>0</v>
      </c>
      <c r="AA129" s="6">
        <v>0</v>
      </c>
      <c r="AB129" s="6">
        <v>0</v>
      </c>
      <c r="AC129" s="6">
        <v>90.945076748999995</v>
      </c>
      <c r="AD129" s="6">
        <v>0</v>
      </c>
      <c r="AE129" s="6">
        <v>0</v>
      </c>
      <c r="AF129" s="6">
        <v>0</v>
      </c>
      <c r="AG129" s="6">
        <v>0</v>
      </c>
      <c r="AH129" s="6">
        <v>0</v>
      </c>
      <c r="AI129" s="6">
        <v>0</v>
      </c>
      <c r="AJ129" s="6">
        <v>0</v>
      </c>
      <c r="AK129" s="6">
        <v>0</v>
      </c>
      <c r="AL129" s="6">
        <v>0</v>
      </c>
      <c r="AM129" s="6">
        <v>0</v>
      </c>
      <c r="AN129" s="6">
        <v>0</v>
      </c>
      <c r="AO129" s="6">
        <v>0</v>
      </c>
      <c r="AP129" s="6">
        <v>0</v>
      </c>
      <c r="AQ129" s="6">
        <v>0</v>
      </c>
      <c r="AR129" s="6">
        <v>83.243133760000006</v>
      </c>
      <c r="AS129" s="6">
        <v>0</v>
      </c>
      <c r="AT129" s="6">
        <v>0</v>
      </c>
      <c r="AU129" s="6">
        <v>0</v>
      </c>
      <c r="AV129" s="6">
        <v>5.5136451000000003E-2</v>
      </c>
      <c r="AW129" s="6">
        <v>4126.8780740149996</v>
      </c>
      <c r="AX129" s="6">
        <v>0.59124006100000004</v>
      </c>
      <c r="AY129" s="6">
        <v>0</v>
      </c>
      <c r="AZ129" s="6">
        <v>0</v>
      </c>
      <c r="BA129" s="6">
        <v>0</v>
      </c>
      <c r="BB129" s="6">
        <v>0</v>
      </c>
      <c r="BC129" s="6">
        <v>0</v>
      </c>
      <c r="BD129" s="6">
        <v>0</v>
      </c>
      <c r="BE129" s="6">
        <v>0</v>
      </c>
      <c r="BF129" s="6">
        <v>1.1784668E-2</v>
      </c>
      <c r="BG129" s="6">
        <v>0.29853215700000002</v>
      </c>
      <c r="BH129" s="6">
        <v>0</v>
      </c>
      <c r="BI129" s="6">
        <v>0</v>
      </c>
      <c r="BJ129" s="6">
        <v>0.23624173300000001</v>
      </c>
      <c r="BK129" s="6">
        <v>4305.2356039240003</v>
      </c>
    </row>
    <row r="130" spans="1:63" ht="17.649999999999999" customHeight="1" x14ac:dyDescent="0.2">
      <c r="A130" s="2" t="s">
        <v>140</v>
      </c>
      <c r="B130" s="3" t="s">
        <v>141</v>
      </c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  <c r="BJ130" s="22"/>
      <c r="BK130" s="22"/>
    </row>
    <row r="131" spans="1:63" ht="17.649999999999999" customHeight="1" x14ac:dyDescent="0.2">
      <c r="A131" s="2" t="s">
        <v>18</v>
      </c>
      <c r="B131" s="4" t="s">
        <v>142</v>
      </c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  <c r="BJ131" s="22"/>
      <c r="BK131" s="22"/>
    </row>
    <row r="132" spans="1:63" ht="17.649999999999999" customHeight="1" x14ac:dyDescent="0.2">
      <c r="A132" s="5"/>
      <c r="B132" s="4" t="s">
        <v>143</v>
      </c>
      <c r="C132" s="6">
        <v>0</v>
      </c>
      <c r="D132" s="6">
        <v>0</v>
      </c>
      <c r="E132" s="6">
        <v>0</v>
      </c>
      <c r="F132" s="6">
        <v>0</v>
      </c>
      <c r="G132" s="6">
        <v>0</v>
      </c>
      <c r="H132" s="6">
        <v>1.011149342</v>
      </c>
      <c r="I132" s="6">
        <v>0.56877295900000002</v>
      </c>
      <c r="J132" s="6">
        <v>0</v>
      </c>
      <c r="K132" s="6">
        <v>0</v>
      </c>
      <c r="L132" s="6">
        <v>0.72514914900000005</v>
      </c>
      <c r="M132" s="6">
        <v>0</v>
      </c>
      <c r="N132" s="6">
        <v>0</v>
      </c>
      <c r="O132" s="6">
        <v>0</v>
      </c>
      <c r="P132" s="6">
        <v>0</v>
      </c>
      <c r="Q132" s="6">
        <v>0</v>
      </c>
      <c r="R132" s="6">
        <v>0.43796083099999999</v>
      </c>
      <c r="S132" s="6">
        <v>0</v>
      </c>
      <c r="T132" s="6">
        <v>0</v>
      </c>
      <c r="U132" s="6">
        <v>0</v>
      </c>
      <c r="V132" s="6">
        <v>0.89657506499999995</v>
      </c>
      <c r="W132" s="6">
        <v>0</v>
      </c>
      <c r="X132" s="6">
        <v>0</v>
      </c>
      <c r="Y132" s="6">
        <v>0</v>
      </c>
      <c r="Z132" s="6">
        <v>0</v>
      </c>
      <c r="AA132" s="6">
        <v>0</v>
      </c>
      <c r="AB132" s="6">
        <v>0.24449685400000001</v>
      </c>
      <c r="AC132" s="6">
        <v>7.5481230000000003E-3</v>
      </c>
      <c r="AD132" s="6">
        <v>0</v>
      </c>
      <c r="AE132" s="6">
        <v>0</v>
      </c>
      <c r="AF132" s="6">
        <v>0.37027683700000003</v>
      </c>
      <c r="AG132" s="6">
        <v>0</v>
      </c>
      <c r="AH132" s="6">
        <v>0</v>
      </c>
      <c r="AI132" s="6">
        <v>0</v>
      </c>
      <c r="AJ132" s="6">
        <v>0</v>
      </c>
      <c r="AK132" s="6">
        <v>0</v>
      </c>
      <c r="AL132" s="6">
        <v>0.112019329</v>
      </c>
      <c r="AM132" s="6">
        <v>0</v>
      </c>
      <c r="AN132" s="6">
        <v>0</v>
      </c>
      <c r="AO132" s="6">
        <v>0</v>
      </c>
      <c r="AP132" s="6">
        <v>0</v>
      </c>
      <c r="AQ132" s="6">
        <v>0</v>
      </c>
      <c r="AR132" s="6">
        <v>0</v>
      </c>
      <c r="AS132" s="6">
        <v>0</v>
      </c>
      <c r="AT132" s="6">
        <v>0</v>
      </c>
      <c r="AU132" s="6">
        <v>0</v>
      </c>
      <c r="AV132" s="6">
        <v>21.190076050999998</v>
      </c>
      <c r="AW132" s="6">
        <v>1.5418878659999999</v>
      </c>
      <c r="AX132" s="6">
        <v>0</v>
      </c>
      <c r="AY132" s="6">
        <v>0</v>
      </c>
      <c r="AZ132" s="6">
        <v>9.9168900729999994</v>
      </c>
      <c r="BA132" s="6">
        <v>0</v>
      </c>
      <c r="BB132" s="6">
        <v>0</v>
      </c>
      <c r="BC132" s="6">
        <v>0</v>
      </c>
      <c r="BD132" s="6">
        <v>0</v>
      </c>
      <c r="BE132" s="6">
        <v>0</v>
      </c>
      <c r="BF132" s="6">
        <v>6.0912061900000003</v>
      </c>
      <c r="BG132" s="6">
        <v>0.21826743000000001</v>
      </c>
      <c r="BH132" s="6">
        <v>0</v>
      </c>
      <c r="BI132" s="6">
        <v>0</v>
      </c>
      <c r="BJ132" s="6">
        <v>1.118176595</v>
      </c>
      <c r="BK132" s="6">
        <v>44.450452693999999</v>
      </c>
    </row>
    <row r="133" spans="1:63" ht="17.649999999999999" customHeight="1" x14ac:dyDescent="0.2">
      <c r="A133" s="5"/>
      <c r="B133" s="4" t="s">
        <v>144</v>
      </c>
      <c r="C133" s="6">
        <v>0</v>
      </c>
      <c r="D133" s="6">
        <v>0</v>
      </c>
      <c r="E133" s="6">
        <v>0</v>
      </c>
      <c r="F133" s="6">
        <v>0</v>
      </c>
      <c r="G133" s="6">
        <v>0</v>
      </c>
      <c r="H133" s="6">
        <v>0.197283774</v>
      </c>
      <c r="I133" s="6">
        <v>0.11357487500000001</v>
      </c>
      <c r="J133" s="6">
        <v>0</v>
      </c>
      <c r="K133" s="6">
        <v>0</v>
      </c>
      <c r="L133" s="6">
        <v>0.32206684699999999</v>
      </c>
      <c r="M133" s="6">
        <v>0</v>
      </c>
      <c r="N133" s="6">
        <v>0</v>
      </c>
      <c r="O133" s="6">
        <v>0</v>
      </c>
      <c r="P133" s="6">
        <v>0</v>
      </c>
      <c r="Q133" s="6">
        <v>0</v>
      </c>
      <c r="R133" s="6">
        <v>5.7679903999999997E-2</v>
      </c>
      <c r="S133" s="6">
        <v>0</v>
      </c>
      <c r="T133" s="6">
        <v>0</v>
      </c>
      <c r="U133" s="6">
        <v>0</v>
      </c>
      <c r="V133" s="6">
        <v>0.275550607</v>
      </c>
      <c r="W133" s="6">
        <v>0</v>
      </c>
      <c r="X133" s="6">
        <v>0</v>
      </c>
      <c r="Y133" s="6">
        <v>0</v>
      </c>
      <c r="Z133" s="6">
        <v>0</v>
      </c>
      <c r="AA133" s="6">
        <v>0</v>
      </c>
      <c r="AB133" s="6">
        <v>3.1218744E-2</v>
      </c>
      <c r="AC133" s="6">
        <v>0</v>
      </c>
      <c r="AD133" s="6">
        <v>0</v>
      </c>
      <c r="AE133" s="6">
        <v>0</v>
      </c>
      <c r="AF133" s="6">
        <v>0</v>
      </c>
      <c r="AG133" s="6">
        <v>0</v>
      </c>
      <c r="AH133" s="6">
        <v>0</v>
      </c>
      <c r="AI133" s="6">
        <v>0</v>
      </c>
      <c r="AJ133" s="6">
        <v>0</v>
      </c>
      <c r="AK133" s="6">
        <v>0</v>
      </c>
      <c r="AL133" s="6">
        <v>2.1020209999999999E-3</v>
      </c>
      <c r="AM133" s="6">
        <v>0</v>
      </c>
      <c r="AN133" s="6">
        <v>0</v>
      </c>
      <c r="AO133" s="6">
        <v>0</v>
      </c>
      <c r="AP133" s="6">
        <v>0</v>
      </c>
      <c r="AQ133" s="6">
        <v>0</v>
      </c>
      <c r="AR133" s="6">
        <v>0</v>
      </c>
      <c r="AS133" s="6">
        <v>0</v>
      </c>
      <c r="AT133" s="6">
        <v>0</v>
      </c>
      <c r="AU133" s="6">
        <v>0</v>
      </c>
      <c r="AV133" s="6">
        <v>1.1092833799999999</v>
      </c>
      <c r="AW133" s="6">
        <v>0.20327141700000001</v>
      </c>
      <c r="AX133" s="6">
        <v>0</v>
      </c>
      <c r="AY133" s="6">
        <v>0</v>
      </c>
      <c r="AZ133" s="6">
        <v>1.9856781299999999</v>
      </c>
      <c r="BA133" s="6">
        <v>0</v>
      </c>
      <c r="BB133" s="6">
        <v>0</v>
      </c>
      <c r="BC133" s="6">
        <v>0</v>
      </c>
      <c r="BD133" s="6">
        <v>0</v>
      </c>
      <c r="BE133" s="6">
        <v>0</v>
      </c>
      <c r="BF133" s="6">
        <v>0.40326148699999997</v>
      </c>
      <c r="BG133" s="6">
        <v>0</v>
      </c>
      <c r="BH133" s="6">
        <v>0</v>
      </c>
      <c r="BI133" s="6">
        <v>0</v>
      </c>
      <c r="BJ133" s="6">
        <v>0.20912586699999999</v>
      </c>
      <c r="BK133" s="6">
        <v>4.9100970530000003</v>
      </c>
    </row>
    <row r="134" spans="1:63" ht="17.649999999999999" customHeight="1" x14ac:dyDescent="0.2">
      <c r="A134" s="5"/>
      <c r="B134" s="7" t="s">
        <v>21</v>
      </c>
      <c r="C134" s="6">
        <v>0</v>
      </c>
      <c r="D134" s="6">
        <v>0</v>
      </c>
      <c r="E134" s="6">
        <v>0</v>
      </c>
      <c r="F134" s="6">
        <v>0</v>
      </c>
      <c r="G134" s="6">
        <v>0</v>
      </c>
      <c r="H134" s="6">
        <v>1.2084331159999999</v>
      </c>
      <c r="I134" s="6">
        <v>0.68234783399999999</v>
      </c>
      <c r="J134" s="6">
        <v>0</v>
      </c>
      <c r="K134" s="6">
        <v>0</v>
      </c>
      <c r="L134" s="6">
        <v>1.047215996</v>
      </c>
      <c r="M134" s="6">
        <v>0</v>
      </c>
      <c r="N134" s="6">
        <v>0</v>
      </c>
      <c r="O134" s="6">
        <v>0</v>
      </c>
      <c r="P134" s="6">
        <v>0</v>
      </c>
      <c r="Q134" s="6">
        <v>0</v>
      </c>
      <c r="R134" s="6">
        <v>0.495640735</v>
      </c>
      <c r="S134" s="6">
        <v>0</v>
      </c>
      <c r="T134" s="6">
        <v>0</v>
      </c>
      <c r="U134" s="6">
        <v>0</v>
      </c>
      <c r="V134" s="6">
        <v>1.172125672</v>
      </c>
      <c r="W134" s="6">
        <v>0</v>
      </c>
      <c r="X134" s="6">
        <v>0</v>
      </c>
      <c r="Y134" s="6">
        <v>0</v>
      </c>
      <c r="Z134" s="6">
        <v>0</v>
      </c>
      <c r="AA134" s="6">
        <v>0</v>
      </c>
      <c r="AB134" s="6">
        <v>0.27571559800000001</v>
      </c>
      <c r="AC134" s="6">
        <v>7.5481230000000003E-3</v>
      </c>
      <c r="AD134" s="6">
        <v>0</v>
      </c>
      <c r="AE134" s="6">
        <v>0</v>
      </c>
      <c r="AF134" s="6">
        <v>0.37027683700000003</v>
      </c>
      <c r="AG134" s="6">
        <v>0</v>
      </c>
      <c r="AH134" s="6">
        <v>0</v>
      </c>
      <c r="AI134" s="6">
        <v>0</v>
      </c>
      <c r="AJ134" s="6">
        <v>0</v>
      </c>
      <c r="AK134" s="6">
        <v>0</v>
      </c>
      <c r="AL134" s="6">
        <v>0.11412135</v>
      </c>
      <c r="AM134" s="6">
        <v>0</v>
      </c>
      <c r="AN134" s="6">
        <v>0</v>
      </c>
      <c r="AO134" s="6">
        <v>0</v>
      </c>
      <c r="AP134" s="6">
        <v>0</v>
      </c>
      <c r="AQ134" s="6">
        <v>0</v>
      </c>
      <c r="AR134" s="6">
        <v>0</v>
      </c>
      <c r="AS134" s="6">
        <v>0</v>
      </c>
      <c r="AT134" s="6">
        <v>0</v>
      </c>
      <c r="AU134" s="6">
        <v>0</v>
      </c>
      <c r="AV134" s="6">
        <v>22.299359430999999</v>
      </c>
      <c r="AW134" s="6">
        <v>1.745159283</v>
      </c>
      <c r="AX134" s="6">
        <v>0</v>
      </c>
      <c r="AY134" s="6">
        <v>0</v>
      </c>
      <c r="AZ134" s="6">
        <v>11.902568203</v>
      </c>
      <c r="BA134" s="6">
        <v>0</v>
      </c>
      <c r="BB134" s="6">
        <v>0</v>
      </c>
      <c r="BC134" s="6">
        <v>0</v>
      </c>
      <c r="BD134" s="6">
        <v>0</v>
      </c>
      <c r="BE134" s="6">
        <v>0</v>
      </c>
      <c r="BF134" s="6">
        <v>6.4944676770000003</v>
      </c>
      <c r="BG134" s="6">
        <v>0.21826743000000001</v>
      </c>
      <c r="BH134" s="6">
        <v>0</v>
      </c>
      <c r="BI134" s="6">
        <v>0</v>
      </c>
      <c r="BJ134" s="6">
        <v>1.327302462</v>
      </c>
      <c r="BK134" s="6">
        <v>49.360549747</v>
      </c>
    </row>
    <row r="135" spans="1:63" ht="17.649999999999999" customHeight="1" x14ac:dyDescent="0.2">
      <c r="A135" s="5"/>
      <c r="B135" s="8" t="s">
        <v>129</v>
      </c>
      <c r="C135" s="6">
        <v>0</v>
      </c>
      <c r="D135" s="6">
        <v>0</v>
      </c>
      <c r="E135" s="6">
        <v>0</v>
      </c>
      <c r="F135" s="6">
        <v>0</v>
      </c>
      <c r="G135" s="6">
        <v>0</v>
      </c>
      <c r="H135" s="6">
        <v>1.2084331159999999</v>
      </c>
      <c r="I135" s="6">
        <v>0.68234783399999999</v>
      </c>
      <c r="J135" s="6">
        <v>0</v>
      </c>
      <c r="K135" s="6">
        <v>0</v>
      </c>
      <c r="L135" s="6">
        <v>1.047215996</v>
      </c>
      <c r="M135" s="6">
        <v>0</v>
      </c>
      <c r="N135" s="6">
        <v>0</v>
      </c>
      <c r="O135" s="6">
        <v>0</v>
      </c>
      <c r="P135" s="6">
        <v>0</v>
      </c>
      <c r="Q135" s="6">
        <v>0</v>
      </c>
      <c r="R135" s="6">
        <v>0.495640735</v>
      </c>
      <c r="S135" s="6">
        <v>0</v>
      </c>
      <c r="T135" s="6">
        <v>0</v>
      </c>
      <c r="U135" s="6">
        <v>0</v>
      </c>
      <c r="V135" s="6">
        <v>1.172125672</v>
      </c>
      <c r="W135" s="6">
        <v>0</v>
      </c>
      <c r="X135" s="6">
        <v>0</v>
      </c>
      <c r="Y135" s="6">
        <v>0</v>
      </c>
      <c r="Z135" s="6">
        <v>0</v>
      </c>
      <c r="AA135" s="6">
        <v>0</v>
      </c>
      <c r="AB135" s="6">
        <v>0.27571559800000001</v>
      </c>
      <c r="AC135" s="6">
        <v>7.5481230000000003E-3</v>
      </c>
      <c r="AD135" s="6">
        <v>0</v>
      </c>
      <c r="AE135" s="6">
        <v>0</v>
      </c>
      <c r="AF135" s="6">
        <v>0.37027683700000003</v>
      </c>
      <c r="AG135" s="6">
        <v>0</v>
      </c>
      <c r="AH135" s="6">
        <v>0</v>
      </c>
      <c r="AI135" s="6">
        <v>0</v>
      </c>
      <c r="AJ135" s="6">
        <v>0</v>
      </c>
      <c r="AK135" s="6">
        <v>0</v>
      </c>
      <c r="AL135" s="6">
        <v>0.11412135</v>
      </c>
      <c r="AM135" s="6">
        <v>0</v>
      </c>
      <c r="AN135" s="6">
        <v>0</v>
      </c>
      <c r="AO135" s="6">
        <v>0</v>
      </c>
      <c r="AP135" s="6">
        <v>0</v>
      </c>
      <c r="AQ135" s="6">
        <v>0</v>
      </c>
      <c r="AR135" s="6">
        <v>0</v>
      </c>
      <c r="AS135" s="6">
        <v>0</v>
      </c>
      <c r="AT135" s="6">
        <v>0</v>
      </c>
      <c r="AU135" s="6">
        <v>0</v>
      </c>
      <c r="AV135" s="6">
        <v>22.299359430999999</v>
      </c>
      <c r="AW135" s="6">
        <v>1.745159283</v>
      </c>
      <c r="AX135" s="6">
        <v>0</v>
      </c>
      <c r="AY135" s="6">
        <v>0</v>
      </c>
      <c r="AZ135" s="6">
        <v>11.902568203</v>
      </c>
      <c r="BA135" s="6">
        <v>0</v>
      </c>
      <c r="BB135" s="6">
        <v>0</v>
      </c>
      <c r="BC135" s="6">
        <v>0</v>
      </c>
      <c r="BD135" s="6">
        <v>0</v>
      </c>
      <c r="BE135" s="6">
        <v>0</v>
      </c>
      <c r="BF135" s="6">
        <v>6.4944676770000003</v>
      </c>
      <c r="BG135" s="6">
        <v>0.21826743000000001</v>
      </c>
      <c r="BH135" s="6">
        <v>0</v>
      </c>
      <c r="BI135" s="6">
        <v>0</v>
      </c>
      <c r="BJ135" s="6">
        <v>1.327302462</v>
      </c>
      <c r="BK135" s="6">
        <v>49.360549747</v>
      </c>
    </row>
    <row r="136" spans="1:63" ht="17.649999999999999" customHeight="1" x14ac:dyDescent="0.2">
      <c r="A136" s="5"/>
      <c r="B136" s="8" t="s">
        <v>145</v>
      </c>
      <c r="C136" s="6">
        <v>0</v>
      </c>
      <c r="D136" s="6">
        <v>807.02685971400001</v>
      </c>
      <c r="E136" s="6">
        <v>553.377748086</v>
      </c>
      <c r="F136" s="6">
        <v>0</v>
      </c>
      <c r="G136" s="6">
        <v>0</v>
      </c>
      <c r="H136" s="6">
        <v>178.23797553700001</v>
      </c>
      <c r="I136" s="6">
        <f>32835.52-438.4-6.67</f>
        <v>32390.449999999997</v>
      </c>
      <c r="J136" s="6">
        <v>3024.9592263</v>
      </c>
      <c r="K136" s="6">
        <v>761.25479901200003</v>
      </c>
      <c r="L136" s="6">
        <v>4541.8314315280004</v>
      </c>
      <c r="M136" s="6">
        <v>0</v>
      </c>
      <c r="N136" s="6">
        <v>0</v>
      </c>
      <c r="O136" s="6">
        <v>0</v>
      </c>
      <c r="P136" s="6">
        <v>0</v>
      </c>
      <c r="Q136" s="6">
        <v>0</v>
      </c>
      <c r="R136" s="6">
        <v>87.792408828999996</v>
      </c>
      <c r="S136" s="6">
        <v>1599.48881987</v>
      </c>
      <c r="T136" s="6">
        <v>279.28109192800002</v>
      </c>
      <c r="U136" s="6">
        <v>0</v>
      </c>
      <c r="V136" s="6">
        <v>494.19415801999997</v>
      </c>
      <c r="W136" s="6">
        <v>0</v>
      </c>
      <c r="X136" s="6">
        <v>3.419029299</v>
      </c>
      <c r="Y136" s="6">
        <v>0</v>
      </c>
      <c r="Z136" s="6">
        <v>0</v>
      </c>
      <c r="AA136" s="6">
        <v>0</v>
      </c>
      <c r="AB136" s="6">
        <v>465.74930581299998</v>
      </c>
      <c r="AC136" s="6">
        <v>2932.5769738119998</v>
      </c>
      <c r="AD136" s="6">
        <v>1.076951284</v>
      </c>
      <c r="AE136" s="6">
        <v>0</v>
      </c>
      <c r="AF136" s="6">
        <v>5455.4938344760003</v>
      </c>
      <c r="AG136" s="6">
        <v>0</v>
      </c>
      <c r="AH136" s="6">
        <v>0</v>
      </c>
      <c r="AI136" s="6">
        <v>0</v>
      </c>
      <c r="AJ136" s="6">
        <v>0</v>
      </c>
      <c r="AK136" s="6">
        <v>0</v>
      </c>
      <c r="AL136" s="6">
        <v>164.156520011</v>
      </c>
      <c r="AM136" s="6">
        <v>161.96186497299999</v>
      </c>
      <c r="AN136" s="6">
        <v>3.1402353629999999</v>
      </c>
      <c r="AO136" s="6">
        <v>0</v>
      </c>
      <c r="AP136" s="6">
        <v>415.04645543499998</v>
      </c>
      <c r="AQ136" s="6">
        <v>0</v>
      </c>
      <c r="AR136" s="6">
        <v>161.05382073800001</v>
      </c>
      <c r="AS136" s="6">
        <v>0</v>
      </c>
      <c r="AT136" s="6">
        <v>0</v>
      </c>
      <c r="AU136" s="6">
        <v>0</v>
      </c>
      <c r="AV136" s="6">
        <v>3623.643141822</v>
      </c>
      <c r="AW136" s="6">
        <f>17821.18-2.82-0.33</f>
        <v>17818.03</v>
      </c>
      <c r="AX136" s="6">
        <v>284.17365565199998</v>
      </c>
      <c r="AY136" s="6">
        <v>795.91945451699996</v>
      </c>
      <c r="AZ136" s="6">
        <v>13557.344045454</v>
      </c>
      <c r="BA136" s="6">
        <v>0</v>
      </c>
      <c r="BB136" s="6">
        <v>0</v>
      </c>
      <c r="BC136" s="6">
        <v>0</v>
      </c>
      <c r="BD136" s="6">
        <v>0</v>
      </c>
      <c r="BE136" s="6">
        <v>0</v>
      </c>
      <c r="BF136" s="6">
        <v>1906.9414110959999</v>
      </c>
      <c r="BG136" s="6">
        <v>1773.19977165</v>
      </c>
      <c r="BH136" s="6">
        <v>154.249358059</v>
      </c>
      <c r="BI136" s="6">
        <v>0</v>
      </c>
      <c r="BJ136" s="6">
        <v>2172.2827445029998</v>
      </c>
      <c r="BK136" s="6">
        <f>97015.58-438.4-6.67-2.82-0.33</f>
        <v>96567.360000000001</v>
      </c>
    </row>
    <row r="137" spans="1:63" ht="17.649999999999999" customHeight="1" x14ac:dyDescent="0.2">
      <c r="A137" s="2" t="s">
        <v>146</v>
      </c>
      <c r="B137" s="3" t="s">
        <v>147</v>
      </c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  <c r="BJ137" s="22"/>
      <c r="BK137" s="22"/>
    </row>
    <row r="138" spans="1:63" ht="17.649999999999999" customHeight="1" x14ac:dyDescent="0.2">
      <c r="A138" s="5"/>
      <c r="B138" s="4" t="s">
        <v>148</v>
      </c>
      <c r="C138" s="6">
        <v>0</v>
      </c>
      <c r="D138" s="6">
        <v>0</v>
      </c>
      <c r="E138" s="6">
        <v>0</v>
      </c>
      <c r="F138" s="6">
        <v>0</v>
      </c>
      <c r="G138" s="6">
        <v>0</v>
      </c>
      <c r="H138" s="6">
        <v>0.33801991399999998</v>
      </c>
      <c r="I138" s="6">
        <v>0.30958694399999998</v>
      </c>
      <c r="J138" s="6">
        <v>0</v>
      </c>
      <c r="K138" s="6">
        <v>0</v>
      </c>
      <c r="L138" s="6">
        <v>0.39616294099999999</v>
      </c>
      <c r="M138" s="6">
        <v>0</v>
      </c>
      <c r="N138" s="6">
        <v>0</v>
      </c>
      <c r="O138" s="6">
        <v>0</v>
      </c>
      <c r="P138" s="6">
        <v>0</v>
      </c>
      <c r="Q138" s="6">
        <v>0</v>
      </c>
      <c r="R138" s="6">
        <v>0.105803746</v>
      </c>
      <c r="S138" s="6">
        <v>0</v>
      </c>
      <c r="T138" s="6">
        <v>0</v>
      </c>
      <c r="U138" s="6">
        <v>0</v>
      </c>
      <c r="V138" s="6">
        <v>6.4021649999999996E-3</v>
      </c>
      <c r="W138" s="6">
        <v>0</v>
      </c>
      <c r="X138" s="6">
        <v>0</v>
      </c>
      <c r="Y138" s="6">
        <v>0</v>
      </c>
      <c r="Z138" s="6">
        <v>0</v>
      </c>
      <c r="AA138" s="6">
        <v>0</v>
      </c>
      <c r="AB138" s="6">
        <v>1.5161852060000001</v>
      </c>
      <c r="AC138" s="6">
        <v>0.40939630599999999</v>
      </c>
      <c r="AD138" s="6">
        <v>0</v>
      </c>
      <c r="AE138" s="6">
        <v>0</v>
      </c>
      <c r="AF138" s="6">
        <v>0.77707318599999997</v>
      </c>
      <c r="AG138" s="6">
        <v>0</v>
      </c>
      <c r="AH138" s="6">
        <v>0</v>
      </c>
      <c r="AI138" s="6">
        <v>0</v>
      </c>
      <c r="AJ138" s="6">
        <v>0</v>
      </c>
      <c r="AK138" s="6">
        <v>0</v>
      </c>
      <c r="AL138" s="6">
        <v>0.35448050199999998</v>
      </c>
      <c r="AM138" s="6">
        <v>0</v>
      </c>
      <c r="AN138" s="6">
        <v>0</v>
      </c>
      <c r="AO138" s="6">
        <v>0</v>
      </c>
      <c r="AP138" s="6">
        <v>0</v>
      </c>
      <c r="AQ138" s="6">
        <v>0</v>
      </c>
      <c r="AR138" s="6">
        <v>0</v>
      </c>
      <c r="AS138" s="6">
        <v>0</v>
      </c>
      <c r="AT138" s="6">
        <v>0</v>
      </c>
      <c r="AU138" s="6">
        <v>0</v>
      </c>
      <c r="AV138" s="6">
        <v>13.963898650000001</v>
      </c>
      <c r="AW138" s="6">
        <v>0.82621730100000002</v>
      </c>
      <c r="AX138" s="6">
        <v>0</v>
      </c>
      <c r="AY138" s="6">
        <v>0</v>
      </c>
      <c r="AZ138" s="6">
        <v>7.1068543440000003</v>
      </c>
      <c r="BA138" s="6">
        <v>0</v>
      </c>
      <c r="BB138" s="6">
        <v>0</v>
      </c>
      <c r="BC138" s="6">
        <v>0</v>
      </c>
      <c r="BD138" s="6">
        <v>0</v>
      </c>
      <c r="BE138" s="6">
        <v>0</v>
      </c>
      <c r="BF138" s="6">
        <v>4.0217299000000004</v>
      </c>
      <c r="BG138" s="6">
        <v>6.1311856999999997E-2</v>
      </c>
      <c r="BH138" s="6">
        <v>0</v>
      </c>
      <c r="BI138" s="6">
        <v>0</v>
      </c>
      <c r="BJ138" s="6">
        <v>1.074671401</v>
      </c>
      <c r="BK138" s="6">
        <v>31.267794363</v>
      </c>
    </row>
    <row r="139" spans="1:63" ht="17.649999999999999" customHeight="1" x14ac:dyDescent="0.2">
      <c r="A139" s="5"/>
      <c r="B139" s="4" t="s">
        <v>149</v>
      </c>
      <c r="C139" s="6">
        <v>0</v>
      </c>
      <c r="D139" s="6">
        <v>0</v>
      </c>
      <c r="E139" s="6">
        <v>0</v>
      </c>
      <c r="F139" s="6">
        <v>0</v>
      </c>
      <c r="G139" s="6">
        <v>0</v>
      </c>
      <c r="H139" s="6">
        <v>2.226923803</v>
      </c>
      <c r="I139" s="6">
        <v>0.98384579400000005</v>
      </c>
      <c r="J139" s="6">
        <v>0</v>
      </c>
      <c r="K139" s="6">
        <v>0</v>
      </c>
      <c r="L139" s="6">
        <v>0.59169806599999997</v>
      </c>
      <c r="M139" s="6">
        <v>0</v>
      </c>
      <c r="N139" s="6">
        <v>0</v>
      </c>
      <c r="O139" s="6">
        <v>0</v>
      </c>
      <c r="P139" s="6">
        <v>0</v>
      </c>
      <c r="Q139" s="6">
        <v>0</v>
      </c>
      <c r="R139" s="6">
        <v>1.410276847</v>
      </c>
      <c r="S139" s="6">
        <v>0</v>
      </c>
      <c r="T139" s="6">
        <v>0</v>
      </c>
      <c r="U139" s="6">
        <v>0</v>
      </c>
      <c r="V139" s="6">
        <v>0.23597300700000001</v>
      </c>
      <c r="W139" s="6">
        <v>0</v>
      </c>
      <c r="X139" s="6">
        <v>0</v>
      </c>
      <c r="Y139" s="6">
        <v>0</v>
      </c>
      <c r="Z139" s="6">
        <v>0</v>
      </c>
      <c r="AA139" s="6">
        <v>0</v>
      </c>
      <c r="AB139" s="6">
        <v>6.2130972360000003</v>
      </c>
      <c r="AC139" s="6">
        <v>9.8750149999999995E-2</v>
      </c>
      <c r="AD139" s="6">
        <v>0</v>
      </c>
      <c r="AE139" s="6">
        <v>0</v>
      </c>
      <c r="AF139" s="6">
        <v>4.1087687730000004</v>
      </c>
      <c r="AG139" s="6">
        <v>0</v>
      </c>
      <c r="AH139" s="6">
        <v>0</v>
      </c>
      <c r="AI139" s="6">
        <v>0</v>
      </c>
      <c r="AJ139" s="6">
        <v>0</v>
      </c>
      <c r="AK139" s="6">
        <v>0</v>
      </c>
      <c r="AL139" s="6">
        <v>2.2687514740000001</v>
      </c>
      <c r="AM139" s="6">
        <v>1.2451716999999999E-2</v>
      </c>
      <c r="AN139" s="6">
        <v>0</v>
      </c>
      <c r="AO139" s="6">
        <v>0</v>
      </c>
      <c r="AP139" s="6">
        <v>0.65604217499999995</v>
      </c>
      <c r="AQ139" s="6">
        <v>0</v>
      </c>
      <c r="AR139" s="6">
        <v>0</v>
      </c>
      <c r="AS139" s="6">
        <v>0</v>
      </c>
      <c r="AT139" s="6">
        <v>0</v>
      </c>
      <c r="AU139" s="6">
        <v>0</v>
      </c>
      <c r="AV139" s="6">
        <v>74.156146973999995</v>
      </c>
      <c r="AW139" s="6">
        <v>5.7576443289999997</v>
      </c>
      <c r="AX139" s="6">
        <v>0</v>
      </c>
      <c r="AY139" s="6">
        <v>0</v>
      </c>
      <c r="AZ139" s="6">
        <v>44.597231127000001</v>
      </c>
      <c r="BA139" s="6">
        <v>0</v>
      </c>
      <c r="BB139" s="6">
        <v>0</v>
      </c>
      <c r="BC139" s="6">
        <v>0</v>
      </c>
      <c r="BD139" s="6">
        <v>0</v>
      </c>
      <c r="BE139" s="6">
        <v>0</v>
      </c>
      <c r="BF139" s="6">
        <v>43.226922426000002</v>
      </c>
      <c r="BG139" s="6">
        <v>0.56913248400000005</v>
      </c>
      <c r="BH139" s="6">
        <v>0</v>
      </c>
      <c r="BI139" s="6">
        <v>0</v>
      </c>
      <c r="BJ139" s="6">
        <v>4.3816899779999998</v>
      </c>
      <c r="BK139" s="6">
        <v>191.49683250499999</v>
      </c>
    </row>
    <row r="140" spans="1:63" ht="17.649999999999999" customHeight="1" x14ac:dyDescent="0.2">
      <c r="A140" s="5"/>
      <c r="B140" s="8" t="s">
        <v>129</v>
      </c>
      <c r="C140" s="6">
        <v>0</v>
      </c>
      <c r="D140" s="6">
        <v>0</v>
      </c>
      <c r="E140" s="6">
        <v>0</v>
      </c>
      <c r="F140" s="6">
        <v>0</v>
      </c>
      <c r="G140" s="6">
        <v>0</v>
      </c>
      <c r="H140" s="6">
        <v>2.5649437169999998</v>
      </c>
      <c r="I140" s="6">
        <v>1.2934327379999999</v>
      </c>
      <c r="J140" s="6">
        <v>0</v>
      </c>
      <c r="K140" s="6">
        <v>0</v>
      </c>
      <c r="L140" s="6">
        <v>0.98786100700000001</v>
      </c>
      <c r="M140" s="6">
        <v>0</v>
      </c>
      <c r="N140" s="6">
        <v>0</v>
      </c>
      <c r="O140" s="6">
        <v>0</v>
      </c>
      <c r="P140" s="6">
        <v>0</v>
      </c>
      <c r="Q140" s="6">
        <v>0</v>
      </c>
      <c r="R140" s="6">
        <v>1.5160805930000001</v>
      </c>
      <c r="S140" s="6">
        <v>0</v>
      </c>
      <c r="T140" s="6">
        <v>0</v>
      </c>
      <c r="U140" s="6">
        <v>0</v>
      </c>
      <c r="V140" s="6">
        <v>0.242375172</v>
      </c>
      <c r="W140" s="6">
        <v>0</v>
      </c>
      <c r="X140" s="6">
        <v>0</v>
      </c>
      <c r="Y140" s="6">
        <v>0</v>
      </c>
      <c r="Z140" s="6">
        <v>0</v>
      </c>
      <c r="AA140" s="6">
        <v>0</v>
      </c>
      <c r="AB140" s="6">
        <v>7.7292824419999997</v>
      </c>
      <c r="AC140" s="6">
        <v>0.50814645599999997</v>
      </c>
      <c r="AD140" s="6">
        <v>0</v>
      </c>
      <c r="AE140" s="6">
        <v>0</v>
      </c>
      <c r="AF140" s="6">
        <v>4.8858419590000004</v>
      </c>
      <c r="AG140" s="6">
        <v>0</v>
      </c>
      <c r="AH140" s="6">
        <v>0</v>
      </c>
      <c r="AI140" s="6">
        <v>0</v>
      </c>
      <c r="AJ140" s="6">
        <v>0</v>
      </c>
      <c r="AK140" s="6">
        <v>0</v>
      </c>
      <c r="AL140" s="6">
        <v>2.623231976</v>
      </c>
      <c r="AM140" s="6">
        <v>1.2451716999999999E-2</v>
      </c>
      <c r="AN140" s="6">
        <v>0</v>
      </c>
      <c r="AO140" s="6">
        <v>0</v>
      </c>
      <c r="AP140" s="6">
        <v>0.65604217499999995</v>
      </c>
      <c r="AQ140" s="6">
        <v>0</v>
      </c>
      <c r="AR140" s="6">
        <v>0</v>
      </c>
      <c r="AS140" s="6">
        <v>0</v>
      </c>
      <c r="AT140" s="6">
        <v>0</v>
      </c>
      <c r="AU140" s="6">
        <v>0</v>
      </c>
      <c r="AV140" s="6">
        <v>88.120045623999999</v>
      </c>
      <c r="AW140" s="6">
        <v>6.5838616300000004</v>
      </c>
      <c r="AX140" s="6">
        <v>0</v>
      </c>
      <c r="AY140" s="6">
        <v>0</v>
      </c>
      <c r="AZ140" s="6">
        <v>51.704085470999999</v>
      </c>
      <c r="BA140" s="6">
        <v>0</v>
      </c>
      <c r="BB140" s="6">
        <v>0</v>
      </c>
      <c r="BC140" s="6">
        <v>0</v>
      </c>
      <c r="BD140" s="6">
        <v>0</v>
      </c>
      <c r="BE140" s="6">
        <v>0</v>
      </c>
      <c r="BF140" s="6">
        <v>47.248652325999998</v>
      </c>
      <c r="BG140" s="6">
        <v>0.63044434100000002</v>
      </c>
      <c r="BH140" s="6">
        <v>0</v>
      </c>
      <c r="BI140" s="6">
        <v>0</v>
      </c>
      <c r="BJ140" s="6">
        <v>5.4563613789999996</v>
      </c>
      <c r="BK140" s="6">
        <v>222.76462686799999</v>
      </c>
    </row>
    <row r="141" spans="1:63" ht="17.649999999999999" customHeight="1" x14ac:dyDescent="0.2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  <c r="AP141" s="9"/>
      <c r="AQ141" s="9"/>
      <c r="AR141" s="9"/>
      <c r="AS141" s="9"/>
      <c r="AT141" s="9"/>
      <c r="AU141" s="9"/>
      <c r="AV141" s="9"/>
      <c r="AW141" s="9"/>
      <c r="AX141" s="9"/>
      <c r="AY141" s="9"/>
      <c r="AZ141" s="9"/>
      <c r="BA141" s="9"/>
      <c r="BB141" s="9"/>
      <c r="BC141" s="9"/>
      <c r="BD141" s="9"/>
      <c r="BE141" s="9"/>
      <c r="BF141" s="9"/>
      <c r="BG141" s="9"/>
      <c r="BH141" s="9"/>
      <c r="BI141" s="9"/>
      <c r="BJ141" s="9"/>
      <c r="BK141" s="9"/>
    </row>
    <row r="142" spans="1:63" ht="17.649999999999999" customHeight="1" x14ac:dyDescent="0.2">
      <c r="B142" s="21" t="s">
        <v>150</v>
      </c>
      <c r="C142" s="21"/>
      <c r="D142" s="21"/>
      <c r="E142" s="21"/>
      <c r="H142" s="19" t="s">
        <v>151</v>
      </c>
      <c r="I142" s="20"/>
      <c r="J142" s="19"/>
    </row>
    <row r="143" spans="1:63" ht="17.649999999999999" customHeight="1" x14ac:dyDescent="0.2">
      <c r="B143" s="21" t="s">
        <v>152</v>
      </c>
      <c r="C143" s="21"/>
      <c r="D143" s="21"/>
      <c r="E143" s="21"/>
      <c r="H143" s="19" t="s">
        <v>153</v>
      </c>
      <c r="I143" s="20"/>
      <c r="J143" s="19"/>
    </row>
    <row r="144" spans="1:63" ht="17.649999999999999" customHeight="1" x14ac:dyDescent="0.2">
      <c r="H144" s="19" t="s">
        <v>154</v>
      </c>
      <c r="I144" s="20"/>
      <c r="J144" s="19"/>
    </row>
    <row r="145" spans="2:10" ht="17.649999999999999" customHeight="1" x14ac:dyDescent="0.2">
      <c r="B145" s="21" t="s">
        <v>155</v>
      </c>
      <c r="C145" s="21"/>
      <c r="D145" s="21"/>
      <c r="E145" s="21"/>
      <c r="H145" s="19" t="s">
        <v>156</v>
      </c>
      <c r="I145" s="20"/>
      <c r="J145" s="19"/>
    </row>
    <row r="146" spans="2:10" ht="17.649999999999999" customHeight="1" x14ac:dyDescent="0.2">
      <c r="B146" s="21" t="s">
        <v>157</v>
      </c>
      <c r="C146" s="21"/>
      <c r="D146" s="21"/>
      <c r="E146" s="21"/>
      <c r="H146" s="19" t="s">
        <v>158</v>
      </c>
      <c r="I146" s="20"/>
      <c r="J146" s="19"/>
    </row>
    <row r="147" spans="2:10" ht="17.649999999999999" customHeight="1" x14ac:dyDescent="0.2">
      <c r="H147" s="19" t="s">
        <v>159</v>
      </c>
      <c r="I147" s="20"/>
      <c r="J147" s="19"/>
    </row>
    <row r="148" spans="2:10" ht="17.649999999999999" customHeight="1" x14ac:dyDescent="0.2"/>
    <row r="149" spans="2:10" ht="0.75" customHeight="1" x14ac:dyDescent="0.2"/>
  </sheetData>
  <mergeCells count="53">
    <mergeCell ref="A1:A5"/>
    <mergeCell ref="B1:B5"/>
    <mergeCell ref="C1:BK1"/>
    <mergeCell ref="C2:V2"/>
    <mergeCell ref="W2:AP2"/>
    <mergeCell ref="AQ2:BJ2"/>
    <mergeCell ref="BK2:BK5"/>
    <mergeCell ref="C3:L3"/>
    <mergeCell ref="M3:V3"/>
    <mergeCell ref="W3:AF3"/>
    <mergeCell ref="AG3:AP3"/>
    <mergeCell ref="AQ3:AZ3"/>
    <mergeCell ref="BA3:BJ3"/>
    <mergeCell ref="C4:G4"/>
    <mergeCell ref="H4:L4"/>
    <mergeCell ref="M4:Q4"/>
    <mergeCell ref="R4:V4"/>
    <mergeCell ref="W4:AA4"/>
    <mergeCell ref="AB4:AF4"/>
    <mergeCell ref="AG4:AK4"/>
    <mergeCell ref="C78:BK78"/>
    <mergeCell ref="AL4:AP4"/>
    <mergeCell ref="AQ4:AU4"/>
    <mergeCell ref="AV4:AZ4"/>
    <mergeCell ref="BA4:BE4"/>
    <mergeCell ref="BF4:BJ4"/>
    <mergeCell ref="C6:BK6"/>
    <mergeCell ref="C7:BK7"/>
    <mergeCell ref="C11:BK11"/>
    <mergeCell ref="C14:BK14"/>
    <mergeCell ref="C72:BK72"/>
    <mergeCell ref="C75:BK75"/>
    <mergeCell ref="B142:E142"/>
    <mergeCell ref="H142:J142"/>
    <mergeCell ref="C95:BK95"/>
    <mergeCell ref="C96:BK96"/>
    <mergeCell ref="C99:BK99"/>
    <mergeCell ref="C113:BK113"/>
    <mergeCell ref="C114:BK114"/>
    <mergeCell ref="C118:BK118"/>
    <mergeCell ref="C119:BK119"/>
    <mergeCell ref="C122:BK122"/>
    <mergeCell ref="C130:BK130"/>
    <mergeCell ref="C131:BK131"/>
    <mergeCell ref="C137:BK137"/>
    <mergeCell ref="H147:J147"/>
    <mergeCell ref="B143:E143"/>
    <mergeCell ref="H143:J143"/>
    <mergeCell ref="H144:J144"/>
    <mergeCell ref="B145:E145"/>
    <mergeCell ref="H145:J145"/>
    <mergeCell ref="B146:E146"/>
    <mergeCell ref="H146:J146"/>
  </mergeCells>
  <pageMargins left="0.39" right="0.39" top="0.39" bottom="0.39" header="0" footer="0"/>
  <pageSetup orientation="landscape" horizontalDpi="0" verticalDpi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workbookViewId="0">
      <selection sqref="A1:K1"/>
    </sheetView>
  </sheetViews>
  <sheetFormatPr defaultRowHeight="12.75" x14ac:dyDescent="0.2"/>
  <cols>
    <col min="1" max="1" width="9.28515625" customWidth="1"/>
    <col min="2" max="2" width="49" customWidth="1"/>
    <col min="3" max="9" width="38.5703125" customWidth="1"/>
    <col min="10" max="10" width="25.140625" customWidth="1"/>
    <col min="11" max="11" width="39.140625" customWidth="1"/>
  </cols>
  <sheetData>
    <row r="1" spans="1:11" ht="25.7" customHeight="1" x14ac:dyDescent="0.2">
      <c r="A1" s="29" t="s">
        <v>160</v>
      </c>
      <c r="B1" s="29"/>
      <c r="C1" s="29"/>
      <c r="D1" s="29"/>
      <c r="E1" s="29"/>
      <c r="F1" s="29"/>
      <c r="G1" s="29"/>
      <c r="H1" s="29"/>
      <c r="I1" s="29"/>
      <c r="J1" s="29"/>
      <c r="K1" s="29"/>
    </row>
    <row r="2" spans="1:11" ht="25.7" customHeight="1" x14ac:dyDescent="0.2">
      <c r="A2" s="29" t="s">
        <v>161</v>
      </c>
      <c r="B2" s="29"/>
      <c r="C2" s="29"/>
      <c r="D2" s="29"/>
      <c r="E2" s="29"/>
      <c r="F2" s="29"/>
      <c r="G2" s="29"/>
      <c r="H2" s="29"/>
      <c r="I2" s="29"/>
      <c r="J2" s="29"/>
      <c r="K2" s="29"/>
    </row>
    <row r="3" spans="1:11" ht="44.1" customHeight="1" x14ac:dyDescent="0.2">
      <c r="A3" s="10" t="s">
        <v>0</v>
      </c>
      <c r="B3" s="11" t="s">
        <v>162</v>
      </c>
      <c r="C3" s="11" t="s">
        <v>163</v>
      </c>
      <c r="D3" s="11" t="s">
        <v>164</v>
      </c>
      <c r="E3" s="11" t="s">
        <v>165</v>
      </c>
      <c r="F3" s="11" t="s">
        <v>126</v>
      </c>
      <c r="G3" s="11" t="s">
        <v>166</v>
      </c>
      <c r="H3" s="11" t="s">
        <v>167</v>
      </c>
      <c r="I3" s="11" t="s">
        <v>168</v>
      </c>
      <c r="J3" s="11" t="s">
        <v>169</v>
      </c>
      <c r="K3" s="11" t="s">
        <v>170</v>
      </c>
    </row>
    <row r="4" spans="1:11" ht="17.649999999999999" customHeight="1" x14ac:dyDescent="0.2">
      <c r="A4" s="12" t="s">
        <v>11</v>
      </c>
      <c r="B4" s="13" t="s">
        <v>171</v>
      </c>
      <c r="C4" s="14">
        <v>0</v>
      </c>
      <c r="D4" s="14">
        <v>0.52652528300000001</v>
      </c>
      <c r="E4" s="14">
        <v>0.51736203800000002</v>
      </c>
      <c r="F4" s="14">
        <v>2.69719E-2</v>
      </c>
      <c r="G4" s="14">
        <v>1.317309E-3</v>
      </c>
      <c r="H4" s="14">
        <v>0</v>
      </c>
      <c r="I4" s="14">
        <v>0</v>
      </c>
      <c r="J4" s="14">
        <v>1.0721765299999999</v>
      </c>
      <c r="K4" s="14">
        <v>3.2325086000000003E-2</v>
      </c>
    </row>
    <row r="5" spans="1:11" ht="17.649999999999999" customHeight="1" x14ac:dyDescent="0.2">
      <c r="A5" s="12" t="s">
        <v>12</v>
      </c>
      <c r="B5" s="13" t="s">
        <v>172</v>
      </c>
      <c r="C5" s="14">
        <v>210.253994006</v>
      </c>
      <c r="D5" s="14">
        <v>496.080416985</v>
      </c>
      <c r="E5" s="14">
        <v>398.14213295299999</v>
      </c>
      <c r="F5" s="14">
        <v>15.938505534000001</v>
      </c>
      <c r="G5" s="14">
        <v>1.0537332939999999</v>
      </c>
      <c r="H5" s="14">
        <v>0</v>
      </c>
      <c r="I5" s="14">
        <v>0</v>
      </c>
      <c r="J5" s="14">
        <v>1121.4687827719999</v>
      </c>
      <c r="K5" s="14">
        <v>5.8720289970000001</v>
      </c>
    </row>
    <row r="6" spans="1:11" ht="17.649999999999999" customHeight="1" x14ac:dyDescent="0.2">
      <c r="A6" s="12" t="s">
        <v>13</v>
      </c>
      <c r="B6" s="13" t="s">
        <v>173</v>
      </c>
      <c r="C6" s="14">
        <v>1.98E-7</v>
      </c>
      <c r="D6" s="14">
        <v>0.58056201500000004</v>
      </c>
      <c r="E6" s="14">
        <v>1.7899288790000001</v>
      </c>
      <c r="F6" s="14">
        <v>9.4626592999999995E-2</v>
      </c>
      <c r="G6" s="14">
        <v>0</v>
      </c>
      <c r="H6" s="14">
        <v>0</v>
      </c>
      <c r="I6" s="14">
        <v>0</v>
      </c>
      <c r="J6" s="14">
        <v>2.4651176850000001</v>
      </c>
      <c r="K6" s="14">
        <v>9.1420049999999999E-3</v>
      </c>
    </row>
    <row r="7" spans="1:11" ht="17.649999999999999" customHeight="1" x14ac:dyDescent="0.2">
      <c r="A7" s="12" t="s">
        <v>14</v>
      </c>
      <c r="B7" s="13" t="s">
        <v>174</v>
      </c>
      <c r="C7" s="14">
        <v>3.6173898169999998</v>
      </c>
      <c r="D7" s="14">
        <v>55.985950166000002</v>
      </c>
      <c r="E7" s="14">
        <v>60.647687060999999</v>
      </c>
      <c r="F7" s="14">
        <v>4.5657411659999996</v>
      </c>
      <c r="G7" s="14">
        <v>0.208910191</v>
      </c>
      <c r="H7" s="14">
        <v>0</v>
      </c>
      <c r="I7" s="14">
        <v>0</v>
      </c>
      <c r="J7" s="14">
        <v>125.02567840099999</v>
      </c>
      <c r="K7" s="14">
        <v>1.3314904430000001</v>
      </c>
    </row>
    <row r="8" spans="1:11" ht="17.649999999999999" customHeight="1" x14ac:dyDescent="0.2">
      <c r="A8" s="12" t="s">
        <v>15</v>
      </c>
      <c r="B8" s="13" t="s">
        <v>175</v>
      </c>
      <c r="C8" s="14">
        <v>0.31972018600000002</v>
      </c>
      <c r="D8" s="14">
        <v>53.740083544999997</v>
      </c>
      <c r="E8" s="14">
        <v>80.336333010999994</v>
      </c>
      <c r="F8" s="14">
        <v>8.9115657339999998</v>
      </c>
      <c r="G8" s="14">
        <v>0.301039261</v>
      </c>
      <c r="H8" s="14">
        <v>0</v>
      </c>
      <c r="I8" s="14">
        <v>0</v>
      </c>
      <c r="J8" s="14">
        <v>143.608741737</v>
      </c>
      <c r="K8" s="14">
        <v>1.5401024839999999</v>
      </c>
    </row>
    <row r="9" spans="1:11" ht="17.649999999999999" customHeight="1" x14ac:dyDescent="0.2">
      <c r="A9" s="12" t="s">
        <v>176</v>
      </c>
      <c r="B9" s="13" t="s">
        <v>177</v>
      </c>
      <c r="C9" s="14">
        <v>12.355163195999999</v>
      </c>
      <c r="D9" s="14">
        <v>92.862182532999995</v>
      </c>
      <c r="E9" s="14">
        <v>137.98735144700001</v>
      </c>
      <c r="F9" s="14">
        <v>9.4432617130000001</v>
      </c>
      <c r="G9" s="14">
        <v>0.25424792200000002</v>
      </c>
      <c r="H9" s="14">
        <v>0</v>
      </c>
      <c r="I9" s="14">
        <v>0</v>
      </c>
      <c r="J9" s="14">
        <v>252.90220681100001</v>
      </c>
      <c r="K9" s="14">
        <v>0.81967505399999996</v>
      </c>
    </row>
    <row r="10" spans="1:11" ht="17.649999999999999" customHeight="1" x14ac:dyDescent="0.2">
      <c r="A10" s="12" t="s">
        <v>178</v>
      </c>
      <c r="B10" s="13" t="s">
        <v>179</v>
      </c>
      <c r="C10" s="14">
        <v>0.93026727200000003</v>
      </c>
      <c r="D10" s="14">
        <v>59.825248395999999</v>
      </c>
      <c r="E10" s="14">
        <v>47.569956781999998</v>
      </c>
      <c r="F10" s="14">
        <v>1.799635981</v>
      </c>
      <c r="G10" s="14">
        <v>5.2353788999999998E-2</v>
      </c>
      <c r="H10" s="14">
        <v>0</v>
      </c>
      <c r="I10" s="14">
        <v>0</v>
      </c>
      <c r="J10" s="14">
        <v>110.17746222</v>
      </c>
      <c r="K10" s="14">
        <v>1.0672664489999999</v>
      </c>
    </row>
    <row r="11" spans="1:11" ht="17.649999999999999" customHeight="1" x14ac:dyDescent="0.2">
      <c r="A11" s="12" t="s">
        <v>180</v>
      </c>
      <c r="B11" s="13" t="s">
        <v>181</v>
      </c>
      <c r="C11" s="14">
        <v>8.8841830000000004E-3</v>
      </c>
      <c r="D11" s="14">
        <v>0.45831955000000002</v>
      </c>
      <c r="E11" s="14">
        <v>2.0343785890000001</v>
      </c>
      <c r="F11" s="14">
        <v>7.6166748000000006E-2</v>
      </c>
      <c r="G11" s="14">
        <v>1.822592E-3</v>
      </c>
      <c r="H11" s="14">
        <v>0</v>
      </c>
      <c r="I11" s="14">
        <v>0</v>
      </c>
      <c r="J11" s="14">
        <v>2.5795716620000002</v>
      </c>
      <c r="K11" s="14">
        <v>6.7161657E-2</v>
      </c>
    </row>
    <row r="12" spans="1:11" ht="17.649999999999999" customHeight="1" x14ac:dyDescent="0.2">
      <c r="A12" s="12" t="s">
        <v>182</v>
      </c>
      <c r="B12" s="13" t="s">
        <v>183</v>
      </c>
      <c r="C12" s="14">
        <v>0</v>
      </c>
      <c r="D12" s="14">
        <v>0.42861483500000003</v>
      </c>
      <c r="E12" s="14">
        <v>1.4819754650000001</v>
      </c>
      <c r="F12" s="14">
        <v>0.13259974799999999</v>
      </c>
      <c r="G12" s="14">
        <v>7.2272789999999996E-3</v>
      </c>
      <c r="H12" s="14">
        <v>0</v>
      </c>
      <c r="I12" s="14">
        <v>0</v>
      </c>
      <c r="J12" s="14">
        <v>2.0504173269999999</v>
      </c>
      <c r="K12" s="14">
        <v>0.117089155</v>
      </c>
    </row>
    <row r="13" spans="1:11" ht="17.649999999999999" customHeight="1" x14ac:dyDescent="0.2">
      <c r="A13" s="12" t="s">
        <v>184</v>
      </c>
      <c r="B13" s="13" t="s">
        <v>185</v>
      </c>
      <c r="C13" s="14">
        <v>1201.5997276850001</v>
      </c>
      <c r="D13" s="14">
        <v>4817.4268648400002</v>
      </c>
      <c r="E13" s="14">
        <v>3845.938498123</v>
      </c>
      <c r="F13" s="14">
        <v>113.207254464</v>
      </c>
      <c r="G13" s="14">
        <v>4.1837125640000004</v>
      </c>
      <c r="H13" s="14">
        <v>0</v>
      </c>
      <c r="I13" s="14">
        <v>0</v>
      </c>
      <c r="J13" s="14">
        <v>9982.3560576759992</v>
      </c>
      <c r="K13" s="14">
        <v>39.086554376999999</v>
      </c>
    </row>
    <row r="14" spans="1:11" ht="17.649999999999999" customHeight="1" x14ac:dyDescent="0.2">
      <c r="A14" s="12" t="s">
        <v>186</v>
      </c>
      <c r="B14" s="13" t="s">
        <v>187</v>
      </c>
      <c r="C14" s="14">
        <v>57.341689860999999</v>
      </c>
      <c r="D14" s="14">
        <v>554.73549927800002</v>
      </c>
      <c r="E14" s="14">
        <v>292.19276562800002</v>
      </c>
      <c r="F14" s="14">
        <v>19.424860762000002</v>
      </c>
      <c r="G14" s="14">
        <v>0.44928800800000002</v>
      </c>
      <c r="H14" s="14">
        <v>0</v>
      </c>
      <c r="I14" s="14">
        <v>0</v>
      </c>
      <c r="J14" s="14">
        <v>924.14410353699998</v>
      </c>
      <c r="K14" s="14">
        <v>2.4896853029999999</v>
      </c>
    </row>
    <row r="15" spans="1:11" ht="17.649999999999999" customHeight="1" x14ac:dyDescent="0.2">
      <c r="A15" s="12" t="s">
        <v>188</v>
      </c>
      <c r="B15" s="13" t="s">
        <v>189</v>
      </c>
      <c r="C15" s="14">
        <v>599.81369663099997</v>
      </c>
      <c r="D15" s="14">
        <v>1256.1886044319999</v>
      </c>
      <c r="E15" s="14">
        <v>1155.222933887</v>
      </c>
      <c r="F15" s="14">
        <v>112.166110359</v>
      </c>
      <c r="G15" s="14">
        <v>3.127681613</v>
      </c>
      <c r="H15" s="14">
        <v>0</v>
      </c>
      <c r="I15" s="14">
        <v>0</v>
      </c>
      <c r="J15" s="14">
        <v>3126.5190269220002</v>
      </c>
      <c r="K15" s="14">
        <v>10.264250816000001</v>
      </c>
    </row>
    <row r="16" spans="1:11" ht="17.649999999999999" customHeight="1" x14ac:dyDescent="0.2">
      <c r="A16" s="12" t="s">
        <v>190</v>
      </c>
      <c r="B16" s="13" t="s">
        <v>191</v>
      </c>
      <c r="C16" s="14">
        <v>1048.3834106080001</v>
      </c>
      <c r="D16" s="14">
        <v>4268.0443076179999</v>
      </c>
      <c r="E16" s="14">
        <v>686.86065603099996</v>
      </c>
      <c r="F16" s="14">
        <v>35.705586392000001</v>
      </c>
      <c r="G16" s="14">
        <v>1.370376448</v>
      </c>
      <c r="H16" s="14">
        <v>0</v>
      </c>
      <c r="I16" s="14">
        <v>26.040533620000001</v>
      </c>
      <c r="J16" s="14">
        <v>6066.4048707170004</v>
      </c>
      <c r="K16" s="14">
        <v>8.3129622600000008</v>
      </c>
    </row>
    <row r="17" spans="1:11" ht="17.649999999999999" customHeight="1" x14ac:dyDescent="0.2">
      <c r="A17" s="12" t="s">
        <v>192</v>
      </c>
      <c r="B17" s="13" t="s">
        <v>193</v>
      </c>
      <c r="C17" s="14">
        <v>15.882760834999999</v>
      </c>
      <c r="D17" s="14">
        <v>30.665380395</v>
      </c>
      <c r="E17" s="14">
        <v>37.689569005999999</v>
      </c>
      <c r="F17" s="14">
        <v>5.6230017490000002</v>
      </c>
      <c r="G17" s="14">
        <v>3.9602471E-2</v>
      </c>
      <c r="H17" s="14">
        <v>0</v>
      </c>
      <c r="I17" s="14">
        <v>0</v>
      </c>
      <c r="J17" s="14">
        <v>89.900314456000004</v>
      </c>
      <c r="K17" s="14">
        <v>0.45707715700000001</v>
      </c>
    </row>
    <row r="18" spans="1:11" ht="17.649999999999999" customHeight="1" x14ac:dyDescent="0.2">
      <c r="A18" s="12" t="s">
        <v>194</v>
      </c>
      <c r="B18" s="13" t="s">
        <v>195</v>
      </c>
      <c r="C18" s="14">
        <v>0.59861266700000004</v>
      </c>
      <c r="D18" s="14">
        <v>6.5557245340000003</v>
      </c>
      <c r="E18" s="14">
        <v>23.321968007999999</v>
      </c>
      <c r="F18" s="14">
        <v>1.5172743740000001</v>
      </c>
      <c r="G18" s="14">
        <v>3.6417281000000003E-2</v>
      </c>
      <c r="H18" s="14">
        <v>0</v>
      </c>
      <c r="I18" s="14">
        <v>0</v>
      </c>
      <c r="J18" s="14">
        <v>32.029996863999997</v>
      </c>
      <c r="K18" s="14">
        <v>0.208766391</v>
      </c>
    </row>
    <row r="19" spans="1:11" ht="17.649999999999999" customHeight="1" x14ac:dyDescent="0.2">
      <c r="A19" s="12" t="s">
        <v>196</v>
      </c>
      <c r="B19" s="13" t="s">
        <v>197</v>
      </c>
      <c r="C19" s="14">
        <v>19.610228478</v>
      </c>
      <c r="D19" s="14">
        <v>80.083339803000001</v>
      </c>
      <c r="E19" s="14">
        <v>135.20889967799999</v>
      </c>
      <c r="F19" s="14">
        <v>23.9752112</v>
      </c>
      <c r="G19" s="14">
        <v>0.18266117100000001</v>
      </c>
      <c r="H19" s="14">
        <v>0</v>
      </c>
      <c r="I19" s="14">
        <v>0</v>
      </c>
      <c r="J19" s="14">
        <v>259.06034032999997</v>
      </c>
      <c r="K19" s="14">
        <v>1.829048155</v>
      </c>
    </row>
    <row r="20" spans="1:11" ht="17.649999999999999" customHeight="1" x14ac:dyDescent="0.2">
      <c r="A20" s="12" t="s">
        <v>198</v>
      </c>
      <c r="B20" s="13" t="s">
        <v>199</v>
      </c>
      <c r="C20" s="14">
        <v>1645.5941776110001</v>
      </c>
      <c r="D20" s="14">
        <v>2833.3167890059999</v>
      </c>
      <c r="E20" s="14">
        <v>1792.6846875199999</v>
      </c>
      <c r="F20" s="14">
        <v>48.588486719999999</v>
      </c>
      <c r="G20" s="14">
        <v>4.7056771670000002</v>
      </c>
      <c r="H20" s="14">
        <v>0</v>
      </c>
      <c r="I20" s="14">
        <v>0</v>
      </c>
      <c r="J20" s="14">
        <v>6324.8898180240003</v>
      </c>
      <c r="K20" s="14">
        <v>14.068428454999999</v>
      </c>
    </row>
    <row r="21" spans="1:11" ht="17.649999999999999" customHeight="1" x14ac:dyDescent="0.2">
      <c r="A21" s="12" t="s">
        <v>200</v>
      </c>
      <c r="B21" s="13" t="s">
        <v>201</v>
      </c>
      <c r="C21" s="14">
        <v>112.329948371</v>
      </c>
      <c r="D21" s="14">
        <v>128.58762508000001</v>
      </c>
      <c r="E21" s="14">
        <v>213.78018615100001</v>
      </c>
      <c r="F21" s="14">
        <v>5.9776747209999996</v>
      </c>
      <c r="G21" s="14">
        <v>0.53868082900000003</v>
      </c>
      <c r="H21" s="14">
        <v>0</v>
      </c>
      <c r="I21" s="14">
        <v>0</v>
      </c>
      <c r="J21" s="14">
        <v>461.21411515199998</v>
      </c>
      <c r="K21" s="14">
        <v>6.1826561279999996</v>
      </c>
    </row>
    <row r="22" spans="1:11" ht="17.649999999999999" customHeight="1" x14ac:dyDescent="0.2">
      <c r="A22" s="12" t="s">
        <v>202</v>
      </c>
      <c r="B22" s="13" t="s">
        <v>203</v>
      </c>
      <c r="C22" s="14">
        <v>0</v>
      </c>
      <c r="D22" s="14">
        <v>3.5831564000000003E-2</v>
      </c>
      <c r="E22" s="14">
        <v>4.4205701E-2</v>
      </c>
      <c r="F22" s="14">
        <v>1.0422126E-2</v>
      </c>
      <c r="G22" s="14">
        <v>0</v>
      </c>
      <c r="H22" s="14">
        <v>0</v>
      </c>
      <c r="I22" s="14">
        <v>0</v>
      </c>
      <c r="J22" s="14">
        <v>9.0459391E-2</v>
      </c>
      <c r="K22" s="14">
        <v>0</v>
      </c>
    </row>
    <row r="23" spans="1:11" ht="17.649999999999999" customHeight="1" x14ac:dyDescent="0.2">
      <c r="A23" s="12" t="s">
        <v>204</v>
      </c>
      <c r="B23" s="13" t="s">
        <v>205</v>
      </c>
      <c r="C23" s="14">
        <v>83.848925902000005</v>
      </c>
      <c r="D23" s="14">
        <v>126.554908633</v>
      </c>
      <c r="E23" s="14">
        <v>198.71995680800001</v>
      </c>
      <c r="F23" s="14">
        <v>18.609659242999999</v>
      </c>
      <c r="G23" s="14">
        <v>0.26377215199999998</v>
      </c>
      <c r="H23" s="14">
        <v>0</v>
      </c>
      <c r="I23" s="14">
        <v>0</v>
      </c>
      <c r="J23" s="14">
        <v>427.997222738</v>
      </c>
      <c r="K23" s="14">
        <v>4.0903917999999999</v>
      </c>
    </row>
    <row r="24" spans="1:11" ht="17.649999999999999" customHeight="1" x14ac:dyDescent="0.2">
      <c r="A24" s="12" t="s">
        <v>206</v>
      </c>
      <c r="B24" s="13" t="s">
        <v>207</v>
      </c>
      <c r="C24" s="14">
        <f>18674.013628162-438.4</f>
        <v>18235.613628161998</v>
      </c>
      <c r="D24" s="14">
        <f>17496.288802766-6.67</f>
        <v>17489.618802766003</v>
      </c>
      <c r="E24" s="14">
        <v>9234.4406826979994</v>
      </c>
      <c r="F24" s="14">
        <v>414.185350169</v>
      </c>
      <c r="G24" s="14">
        <v>18.006428049</v>
      </c>
      <c r="H24" s="14">
        <v>455.61536333499998</v>
      </c>
      <c r="I24" s="14">
        <v>3808.7599662910002</v>
      </c>
      <c r="J24" s="14">
        <f>50101.31022147-438.4-6.67</f>
        <v>49656.240221469998</v>
      </c>
      <c r="K24" s="14">
        <v>71.038810122000001</v>
      </c>
    </row>
    <row r="25" spans="1:11" ht="17.649999999999999" customHeight="1" x14ac:dyDescent="0.2">
      <c r="A25" s="12" t="s">
        <v>208</v>
      </c>
      <c r="B25" s="13" t="s">
        <v>209</v>
      </c>
      <c r="C25" s="14">
        <v>2.7E-8</v>
      </c>
      <c r="D25" s="14">
        <v>1.5729737000000001E-2</v>
      </c>
      <c r="E25" s="14">
        <v>1.777256274</v>
      </c>
      <c r="F25" s="14">
        <v>1.9160812999999999E-2</v>
      </c>
      <c r="G25" s="14">
        <v>1.5308700999999999E-2</v>
      </c>
      <c r="H25" s="14">
        <v>0</v>
      </c>
      <c r="I25" s="14">
        <v>0</v>
      </c>
      <c r="J25" s="14">
        <v>1.827455552</v>
      </c>
      <c r="K25" s="14">
        <v>9.5272350000000006E-2</v>
      </c>
    </row>
    <row r="26" spans="1:11" ht="17.649999999999999" customHeight="1" x14ac:dyDescent="0.2">
      <c r="A26" s="12" t="s">
        <v>210</v>
      </c>
      <c r="B26" s="13" t="s">
        <v>211</v>
      </c>
      <c r="C26" s="14">
        <v>8.5346634000000005E-2</v>
      </c>
      <c r="D26" s="14">
        <v>5.0558689010000002</v>
      </c>
      <c r="E26" s="14">
        <v>12.525378979999999</v>
      </c>
      <c r="F26" s="14">
        <v>5.061971379</v>
      </c>
      <c r="G26" s="14">
        <v>4.3842730000000002E-3</v>
      </c>
      <c r="H26" s="14">
        <v>0</v>
      </c>
      <c r="I26" s="14">
        <v>0</v>
      </c>
      <c r="J26" s="14">
        <v>22.732950166999998</v>
      </c>
      <c r="K26" s="14">
        <v>4.4056728000000003E-2</v>
      </c>
    </row>
    <row r="27" spans="1:11" ht="17.649999999999999" customHeight="1" x14ac:dyDescent="0.2">
      <c r="A27" s="12" t="s">
        <v>212</v>
      </c>
      <c r="B27" s="13" t="s">
        <v>213</v>
      </c>
      <c r="C27" s="14">
        <v>0</v>
      </c>
      <c r="D27" s="14">
        <v>2.9723684E-2</v>
      </c>
      <c r="E27" s="14">
        <v>0.68140018899999999</v>
      </c>
      <c r="F27" s="14">
        <v>0</v>
      </c>
      <c r="G27" s="14">
        <v>2.6984399999999999E-4</v>
      </c>
      <c r="H27" s="14">
        <v>0</v>
      </c>
      <c r="I27" s="14">
        <v>0</v>
      </c>
      <c r="J27" s="14">
        <v>0.71139371699999998</v>
      </c>
      <c r="K27" s="14">
        <v>0</v>
      </c>
    </row>
    <row r="28" spans="1:11" ht="17.649999999999999" customHeight="1" x14ac:dyDescent="0.2">
      <c r="A28" s="12" t="s">
        <v>214</v>
      </c>
      <c r="B28" s="13" t="s">
        <v>215</v>
      </c>
      <c r="C28" s="14">
        <v>5.0546300000000005E-4</v>
      </c>
      <c r="D28" s="14">
        <v>0.77311630200000003</v>
      </c>
      <c r="E28" s="14">
        <v>8.424487762</v>
      </c>
      <c r="F28" s="14">
        <v>5.8464559999999999E-2</v>
      </c>
      <c r="G28" s="14">
        <v>4.5564790000000004E-3</v>
      </c>
      <c r="H28" s="14">
        <v>0</v>
      </c>
      <c r="I28" s="14">
        <v>0</v>
      </c>
      <c r="J28" s="14">
        <v>9.2611305660000003</v>
      </c>
      <c r="K28" s="14">
        <v>1.2423859000000001E-2</v>
      </c>
    </row>
    <row r="29" spans="1:11" ht="17.649999999999999" customHeight="1" x14ac:dyDescent="0.2">
      <c r="A29" s="12" t="s">
        <v>216</v>
      </c>
      <c r="B29" s="13" t="s">
        <v>217</v>
      </c>
      <c r="C29" s="14">
        <v>19.857078606000002</v>
      </c>
      <c r="D29" s="14">
        <v>218.61705368899999</v>
      </c>
      <c r="E29" s="14">
        <v>154.41472841300001</v>
      </c>
      <c r="F29" s="14">
        <v>50.020025578999999</v>
      </c>
      <c r="G29" s="14">
        <v>0.17427832500000001</v>
      </c>
      <c r="H29" s="14">
        <v>0</v>
      </c>
      <c r="I29" s="14">
        <v>0</v>
      </c>
      <c r="J29" s="14">
        <v>443.08316461200002</v>
      </c>
      <c r="K29" s="14">
        <v>1.138992035</v>
      </c>
    </row>
    <row r="30" spans="1:11" ht="17.649999999999999" customHeight="1" x14ac:dyDescent="0.2">
      <c r="A30" s="12" t="s">
        <v>218</v>
      </c>
      <c r="B30" s="13" t="s">
        <v>112</v>
      </c>
      <c r="C30" s="14">
        <v>915.15706268700001</v>
      </c>
      <c r="D30" s="14">
        <v>2640.140110243</v>
      </c>
      <c r="E30" s="14">
        <v>1165.4580841469999</v>
      </c>
      <c r="F30" s="14">
        <v>53.479223765999997</v>
      </c>
      <c r="G30" s="14">
        <v>2.3480146350000002</v>
      </c>
      <c r="H30" s="14">
        <v>0</v>
      </c>
      <c r="I30" s="14">
        <v>7.2970641670000003</v>
      </c>
      <c r="J30" s="14">
        <v>4783.879559645</v>
      </c>
      <c r="K30" s="14">
        <v>8.2380462530000003</v>
      </c>
    </row>
    <row r="31" spans="1:11" ht="17.649999999999999" customHeight="1" x14ac:dyDescent="0.2">
      <c r="A31" s="12" t="s">
        <v>219</v>
      </c>
      <c r="B31" s="13" t="s">
        <v>220</v>
      </c>
      <c r="C31" s="14">
        <v>0.62593349499999995</v>
      </c>
      <c r="D31" s="14">
        <v>1.1862127309999999</v>
      </c>
      <c r="E31" s="14">
        <v>10.998876344999999</v>
      </c>
      <c r="F31" s="14">
        <v>0.1534663</v>
      </c>
      <c r="G31" s="14">
        <v>2.9711726000000001E-2</v>
      </c>
      <c r="H31" s="14">
        <v>0</v>
      </c>
      <c r="I31" s="14">
        <v>0</v>
      </c>
      <c r="J31" s="14">
        <v>12.994200597000001</v>
      </c>
      <c r="K31" s="14">
        <v>0.17873571999999999</v>
      </c>
    </row>
    <row r="32" spans="1:11" ht="17.649999999999999" customHeight="1" x14ac:dyDescent="0.2">
      <c r="A32" s="12" t="s">
        <v>221</v>
      </c>
      <c r="B32" s="13" t="s">
        <v>222</v>
      </c>
      <c r="C32" s="14">
        <v>163.73702623099999</v>
      </c>
      <c r="D32" s="14">
        <v>600.15417313299997</v>
      </c>
      <c r="E32" s="14">
        <v>396.12567718299999</v>
      </c>
      <c r="F32" s="14">
        <v>26.032379406</v>
      </c>
      <c r="G32" s="14">
        <v>1.141922391</v>
      </c>
      <c r="H32" s="14">
        <v>0</v>
      </c>
      <c r="I32" s="14">
        <v>9.2298E-4</v>
      </c>
      <c r="J32" s="14">
        <v>1187.1921013240001</v>
      </c>
      <c r="K32" s="14">
        <v>2.9753116400000001</v>
      </c>
    </row>
    <row r="33" spans="1:11" ht="17.649999999999999" customHeight="1" x14ac:dyDescent="0.2">
      <c r="A33" s="12" t="s">
        <v>223</v>
      </c>
      <c r="B33" s="13" t="s">
        <v>224</v>
      </c>
      <c r="C33" s="14">
        <v>119.109490511</v>
      </c>
      <c r="D33" s="14">
        <v>1232.80580353</v>
      </c>
      <c r="E33" s="14">
        <v>284.89322213499997</v>
      </c>
      <c r="F33" s="14">
        <v>39.477358357999996</v>
      </c>
      <c r="G33" s="14">
        <v>0.221406822</v>
      </c>
      <c r="H33" s="14">
        <v>0</v>
      </c>
      <c r="I33" s="14">
        <v>0</v>
      </c>
      <c r="J33" s="14">
        <v>1676.507281356</v>
      </c>
      <c r="K33" s="14">
        <v>4.9544697390000003</v>
      </c>
    </row>
    <row r="34" spans="1:11" ht="17.649999999999999" customHeight="1" x14ac:dyDescent="0.2">
      <c r="A34" s="12" t="s">
        <v>225</v>
      </c>
      <c r="B34" s="13" t="s">
        <v>226</v>
      </c>
      <c r="C34" s="14">
        <v>0.55902204099999997</v>
      </c>
      <c r="D34" s="14">
        <v>12.944233331</v>
      </c>
      <c r="E34" s="14">
        <v>11.585423118</v>
      </c>
      <c r="F34" s="14">
        <v>0.43928067900000001</v>
      </c>
      <c r="G34" s="14">
        <v>3.3169299999999998E-4</v>
      </c>
      <c r="H34" s="14">
        <v>0</v>
      </c>
      <c r="I34" s="14">
        <v>0</v>
      </c>
      <c r="J34" s="14">
        <v>25.528290861999999</v>
      </c>
      <c r="K34" s="14">
        <v>0.27033109500000002</v>
      </c>
    </row>
    <row r="35" spans="1:11" ht="17.649999999999999" customHeight="1" x14ac:dyDescent="0.2">
      <c r="A35" s="12" t="s">
        <v>227</v>
      </c>
      <c r="B35" s="13" t="s">
        <v>228</v>
      </c>
      <c r="C35" s="14">
        <v>662.48776328400004</v>
      </c>
      <c r="D35" s="14">
        <v>1106.7028637149999</v>
      </c>
      <c r="E35" s="14">
        <v>926.84221896400004</v>
      </c>
      <c r="F35" s="14">
        <v>24.376888057999999</v>
      </c>
      <c r="G35" s="14">
        <v>3.46821475</v>
      </c>
      <c r="H35" s="14">
        <v>0</v>
      </c>
      <c r="I35" s="14">
        <v>1.0614266000000001E-2</v>
      </c>
      <c r="J35" s="14">
        <v>2723.888563037</v>
      </c>
      <c r="K35" s="14">
        <v>10.726638359000001</v>
      </c>
    </row>
    <row r="36" spans="1:11" ht="17.649999999999999" customHeight="1" x14ac:dyDescent="0.2">
      <c r="A36" s="12" t="s">
        <v>229</v>
      </c>
      <c r="B36" s="13" t="s">
        <v>230</v>
      </c>
      <c r="C36" s="14">
        <v>1.1083986000000001E-2</v>
      </c>
      <c r="D36" s="14">
        <v>1.0822782950000001</v>
      </c>
      <c r="E36" s="14">
        <v>0.50301315999999996</v>
      </c>
      <c r="F36" s="14">
        <v>1.3700083E-2</v>
      </c>
      <c r="G36" s="14">
        <v>5.491264E-3</v>
      </c>
      <c r="H36" s="14">
        <v>0</v>
      </c>
      <c r="I36" s="14">
        <v>0</v>
      </c>
      <c r="J36" s="14">
        <v>1.615566788</v>
      </c>
      <c r="K36" s="14">
        <v>0</v>
      </c>
    </row>
    <row r="37" spans="1:11" ht="17.649999999999999" customHeight="1" x14ac:dyDescent="0.2">
      <c r="A37" s="12" t="s">
        <v>231</v>
      </c>
      <c r="B37" s="13" t="s">
        <v>232</v>
      </c>
      <c r="C37" s="14">
        <v>2.0522330000000001E-3</v>
      </c>
      <c r="D37" s="14">
        <v>0.249541231</v>
      </c>
      <c r="E37" s="14">
        <v>0.57488621900000003</v>
      </c>
      <c r="F37" s="14">
        <v>1.6201912009999999</v>
      </c>
      <c r="G37" s="14">
        <v>4.6244099999999998E-3</v>
      </c>
      <c r="H37" s="14">
        <v>0</v>
      </c>
      <c r="I37" s="14">
        <v>0</v>
      </c>
      <c r="J37" s="14">
        <v>2.4512952939999999</v>
      </c>
      <c r="K37" s="14">
        <v>4.7270599999999998E-4</v>
      </c>
    </row>
    <row r="38" spans="1:11" ht="17.649999999999999" customHeight="1" x14ac:dyDescent="0.2">
      <c r="A38" s="12" t="s">
        <v>233</v>
      </c>
      <c r="B38" s="13" t="s">
        <v>234</v>
      </c>
      <c r="C38" s="14">
        <v>252.62326871299999</v>
      </c>
      <c r="D38" s="14">
        <v>1170.9473460239999</v>
      </c>
      <c r="E38" s="14">
        <v>983.42211761600004</v>
      </c>
      <c r="F38" s="14">
        <v>144.413239355</v>
      </c>
      <c r="G38" s="14">
        <v>2.6647700809999999</v>
      </c>
      <c r="H38" s="14">
        <v>0</v>
      </c>
      <c r="I38" s="14">
        <v>0</v>
      </c>
      <c r="J38" s="14">
        <v>2554.0707417889998</v>
      </c>
      <c r="K38" s="14">
        <v>14.178423018</v>
      </c>
    </row>
    <row r="39" spans="1:11" ht="17.649999999999999" customHeight="1" x14ac:dyDescent="0.2">
      <c r="A39" s="12" t="s">
        <v>235</v>
      </c>
      <c r="B39" s="13" t="s">
        <v>236</v>
      </c>
      <c r="C39" s="14">
        <v>5.2738863770000002</v>
      </c>
      <c r="D39" s="14">
        <v>106.291430675</v>
      </c>
      <c r="E39" s="14">
        <v>88.006202643999998</v>
      </c>
      <c r="F39" s="14">
        <v>10.139707969</v>
      </c>
      <c r="G39" s="14">
        <v>0.108096871</v>
      </c>
      <c r="H39" s="14">
        <v>0</v>
      </c>
      <c r="I39" s="14">
        <v>0</v>
      </c>
      <c r="J39" s="14">
        <v>209.81932453600001</v>
      </c>
      <c r="K39" s="14">
        <v>1.9592079250000001</v>
      </c>
    </row>
    <row r="40" spans="1:11" ht="17.649999999999999" customHeight="1" x14ac:dyDescent="0.2">
      <c r="A40" s="12" t="s">
        <v>237</v>
      </c>
      <c r="B40" s="13" t="s">
        <v>238</v>
      </c>
      <c r="C40" s="14">
        <v>372.189218471</v>
      </c>
      <c r="D40" s="14">
        <v>2375.8658164929998</v>
      </c>
      <c r="E40" s="14">
        <v>982.18189589400004</v>
      </c>
      <c r="F40" s="14">
        <v>57.469144297</v>
      </c>
      <c r="G40" s="14">
        <v>4.3842180920000002</v>
      </c>
      <c r="H40" s="14">
        <v>0</v>
      </c>
      <c r="I40" s="14">
        <v>7.5111392649999997</v>
      </c>
      <c r="J40" s="14">
        <v>3799.601432512</v>
      </c>
      <c r="K40" s="14">
        <v>9.1073331470000003</v>
      </c>
    </row>
    <row r="41" spans="1:11" ht="16.899999999999999" customHeight="1" x14ac:dyDescent="0.2">
      <c r="A41" s="15" t="s">
        <v>239</v>
      </c>
      <c r="B41" s="13"/>
      <c r="C41" s="14">
        <f>SUM(C4:C40)</f>
        <v>25759.820964428003</v>
      </c>
      <c r="D41" s="14">
        <f t="shared" ref="D41:J41" si="0">SUM(D4:D40)</f>
        <v>41825.162882971003</v>
      </c>
      <c r="E41" s="14">
        <f t="shared" si="0"/>
        <v>23375.026984507</v>
      </c>
      <c r="F41" s="14">
        <f t="shared" si="0"/>
        <v>1252.754169199</v>
      </c>
      <c r="G41" s="14">
        <f t="shared" si="0"/>
        <v>49.360549747000007</v>
      </c>
      <c r="H41" s="14">
        <f t="shared" si="0"/>
        <v>455.61536333499998</v>
      </c>
      <c r="I41" s="14">
        <f t="shared" si="0"/>
        <v>3849.6202405890003</v>
      </c>
      <c r="J41" s="14">
        <f t="shared" si="0"/>
        <v>96567.361154776008</v>
      </c>
      <c r="K41" s="14">
        <v>222.76462686799999</v>
      </c>
    </row>
    <row r="42" spans="1:11" ht="0.75" customHeight="1" x14ac:dyDescent="0.2">
      <c r="A42" s="30" t="s">
        <v>240</v>
      </c>
      <c r="B42" s="30"/>
      <c r="C42" s="30"/>
      <c r="D42" s="30"/>
      <c r="E42" s="30"/>
      <c r="F42" s="30"/>
      <c r="G42" s="30"/>
      <c r="H42" s="30"/>
      <c r="I42" s="30"/>
      <c r="J42" s="30"/>
      <c r="K42" s="30"/>
    </row>
    <row r="43" spans="1:11" ht="16.899999999999999" customHeight="1" x14ac:dyDescent="0.2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</row>
  </sheetData>
  <mergeCells count="3">
    <mergeCell ref="A1:K1"/>
    <mergeCell ref="A2:K2"/>
    <mergeCell ref="A42:K43"/>
  </mergeCells>
  <pageMargins left="0.39" right="0.39" top="0.39" bottom="0.39" header="0" footer="0"/>
  <pageSetup orientation="portrait" horizontalDpi="0" verticalDpi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 Anex A1 Frmt for AUM Disclosur</vt:lpstr>
      <vt:lpstr> Anex A2 Frmt for AUM stateUT w</vt:lpstr>
      <vt:lpstr>' Anex A1 Frmt for AUM Disclosur'!Print_Area</vt:lpstr>
      <vt:lpstr>' Anex A2 Frmt for AUM stateUT w'!Print_Area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 Chandramouli</dc:creator>
  <cp:lastModifiedBy>Amol Kolte (DS, KMAMC)</cp:lastModifiedBy>
  <dcterms:created xsi:type="dcterms:W3CDTF">2017-05-09T07:51:22Z</dcterms:created>
  <dcterms:modified xsi:type="dcterms:W3CDTF">2017-05-10T05:41:41Z</dcterms:modified>
</cp:coreProperties>
</file>