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ko1081\Desktop\amol All data\Website\AAUM - AMFI Portal\May17\"/>
    </mc:Choice>
  </mc:AlternateContent>
  <bookViews>
    <workbookView xWindow="0" yWindow="0" windowWidth="21600" windowHeight="9735"/>
  </bookViews>
  <sheets>
    <sheet name=" Anex A1 Frmt for AUM Disclosur" sheetId="1" r:id="rId1"/>
    <sheet name=" Anex A2 Frmt for AUM stateUT w" sheetId="2" r:id="rId2"/>
  </sheets>
  <definedNames>
    <definedName name="_xlnm._FilterDatabase" localSheetId="0" hidden="1">' Anex A1 Frmt for AUM Disclosur'!$A$14:$BK$131</definedName>
    <definedName name="_xlnm.Print_Area" localSheetId="0">' Anex A1 Frmt for AUM Disclosur'!$A$1:$BK$140</definedName>
    <definedName name="_xlnm.Print_Area" localSheetId="1">' Anex A2 Frmt for AUM stateUT w'!$A$1:$J$43</definedName>
  </definedNames>
  <calcPr calcId="152511"/>
</workbook>
</file>

<file path=xl/calcChain.xml><?xml version="1.0" encoding="utf-8"?>
<calcChain xmlns="http://schemas.openxmlformats.org/spreadsheetml/2006/main">
  <c r="BK102" i="1" l="1"/>
  <c r="AW127" i="1" l="1"/>
  <c r="BK103" i="1"/>
  <c r="AW103" i="1"/>
  <c r="AW102" i="1"/>
  <c r="BK101" i="1"/>
  <c r="AW101" i="1"/>
  <c r="BK127" i="1" l="1"/>
  <c r="I127" i="1"/>
  <c r="AW10" i="1"/>
  <c r="BK79" i="1" l="1"/>
  <c r="I79" i="1"/>
  <c r="BK10" i="1"/>
  <c r="BK8" i="1"/>
  <c r="AW8" i="1"/>
  <c r="BK9" i="1"/>
  <c r="I10" i="1"/>
  <c r="I9" i="1"/>
  <c r="I8" i="1"/>
</calcChain>
</file>

<file path=xl/sharedStrings.xml><?xml version="1.0" encoding="utf-8"?>
<sst xmlns="http://schemas.openxmlformats.org/spreadsheetml/2006/main" count="327" uniqueCount="234">
  <si>
    <t>Sl. No.</t>
  </si>
  <si>
    <t>Scheme Category/ Scheme Name</t>
  </si>
  <si>
    <t>Kotak Mutual Fund: Average Assets Under Management (AAUM) as on 31-May-2017 (All figures in Rs. Crore)</t>
  </si>
  <si>
    <t>Through Direct Plan</t>
  </si>
  <si>
    <t>Through Associate Distributors</t>
  </si>
  <si>
    <t>Through Non - Associate Distributors</t>
  </si>
  <si>
    <t>Grand Total</t>
  </si>
  <si>
    <t>T15</t>
  </si>
  <si>
    <t>B15</t>
  </si>
  <si>
    <t>I</t>
  </si>
  <si>
    <t>II</t>
  </si>
  <si>
    <t>1</t>
  </si>
  <si>
    <t>2</t>
  </si>
  <si>
    <t>3</t>
  </si>
  <si>
    <t>4</t>
  </si>
  <si>
    <t>5</t>
  </si>
  <si>
    <t>A</t>
  </si>
  <si>
    <t>INCOME/DEBT ORIENTED SCHEMES</t>
  </si>
  <si>
    <t>(i)</t>
  </si>
  <si>
    <t>Liquid/Money Market</t>
  </si>
  <si>
    <t>K-Floater</t>
  </si>
  <si>
    <t>(a) Sub-Total</t>
  </si>
  <si>
    <t>(ii)</t>
  </si>
  <si>
    <t>Gilt</t>
  </si>
  <si>
    <t>K Gilt - Inv</t>
  </si>
  <si>
    <t>(b) Sub-Total</t>
  </si>
  <si>
    <t>(iii)</t>
  </si>
  <si>
    <t>FMP</t>
  </si>
  <si>
    <t>Kotak FMP Series 189</t>
  </si>
  <si>
    <t>Kotak FMP Series 108</t>
  </si>
  <si>
    <t>Kotak FMP Series 153</t>
  </si>
  <si>
    <t>Kotak FMP Series 136</t>
  </si>
  <si>
    <t>Kotak FMP Series 183</t>
  </si>
  <si>
    <t>Kotak FMP Series 199</t>
  </si>
  <si>
    <t>Kotak FMP Series 180</t>
  </si>
  <si>
    <t>Kotak FMP Series 105</t>
  </si>
  <si>
    <t>Kotak FMP Series 190</t>
  </si>
  <si>
    <t>Kotak FMP Series 193</t>
  </si>
  <si>
    <t>Kotak FMP Series 203</t>
  </si>
  <si>
    <t>Kotak FMP Series 158</t>
  </si>
  <si>
    <t>Kotak FMP Series 160</t>
  </si>
  <si>
    <t>Kotak FMP Series 200</t>
  </si>
  <si>
    <t>Kotak FMP Series 145</t>
  </si>
  <si>
    <t>Kotak FMP Series 194</t>
  </si>
  <si>
    <t>Kotak FMP Series 196</t>
  </si>
  <si>
    <t>Kotak FMP Series 163</t>
  </si>
  <si>
    <t>Kotak FMP Series 141</t>
  </si>
  <si>
    <t>Kotak FMP Series 147</t>
  </si>
  <si>
    <t>Kotak FMP Series 192</t>
  </si>
  <si>
    <t>Kotak FMP Series 171</t>
  </si>
  <si>
    <t>Kotak FMP Series 116</t>
  </si>
  <si>
    <t>Kotak FMP Series 178</t>
  </si>
  <si>
    <t>Kotak FMP Series 204</t>
  </si>
  <si>
    <t>Kotak FMP Series 181</t>
  </si>
  <si>
    <t>Kotak FMP Series 107</t>
  </si>
  <si>
    <t>Kotak FMP Series 127</t>
  </si>
  <si>
    <t>Kotak FMP Series 185</t>
  </si>
  <si>
    <t>Kotak FMP Series 202</t>
  </si>
  <si>
    <t>Kotak FMP Series 140</t>
  </si>
  <si>
    <t>Kotak FMP Series 162</t>
  </si>
  <si>
    <t>Kotak Capital Protection Oriented Scheme Series 4</t>
  </si>
  <si>
    <t>Kotak FMP Series 175</t>
  </si>
  <si>
    <t>Kotak FMP Series 179</t>
  </si>
  <si>
    <t>Kotak FMP Series 182</t>
  </si>
  <si>
    <t>Kotak FMP Series 161</t>
  </si>
  <si>
    <t>Kotak FMP Series 186</t>
  </si>
  <si>
    <t>Kotak FMP Series 113</t>
  </si>
  <si>
    <t>Kotak FMP Series 191</t>
  </si>
  <si>
    <t>Kotak FMP Series 146</t>
  </si>
  <si>
    <t>Kotak FMP Series 115</t>
  </si>
  <si>
    <t>Kotak FMP Series 106</t>
  </si>
  <si>
    <t>Kotak FMP Series 172</t>
  </si>
  <si>
    <t>Kotak FMP Series 159</t>
  </si>
  <si>
    <t>Kotak FMP Series 176</t>
  </si>
  <si>
    <t>Kotak FMP Series 187</t>
  </si>
  <si>
    <t>(c) Sub-Total</t>
  </si>
  <si>
    <t>(iv)</t>
  </si>
  <si>
    <t>Debt (Assured Return)</t>
  </si>
  <si>
    <t>Scheme Names</t>
  </si>
  <si>
    <t>(d) Sub-Total</t>
  </si>
  <si>
    <t>(v)</t>
  </si>
  <si>
    <t>Infrastructure Debt Funds</t>
  </si>
  <si>
    <t>(e) Sub-Total</t>
  </si>
  <si>
    <t>(vi)</t>
  </si>
  <si>
    <t>Other Debt Schemes</t>
  </si>
  <si>
    <t>Kotak Flexi Debt Scheme</t>
  </si>
  <si>
    <t>Kotak Income Opportunities Fund</t>
  </si>
  <si>
    <t>Kotak MIP Fund</t>
  </si>
  <si>
    <t>Kotak Capital Protection Oriented Scheme Series 2</t>
  </si>
  <si>
    <t>Kotak Treasury Advantage Fund</t>
  </si>
  <si>
    <t>Kotak Capital Protection Oriented Scheme Series 1</t>
  </si>
  <si>
    <t>Kotak Low Duration Fund Standard</t>
  </si>
  <si>
    <t>Kotak Multi Asset Allocation Fund</t>
  </si>
  <si>
    <t>Kotak Medium Term Fund</t>
  </si>
  <si>
    <t>Kotak Corporate Bond Fund Standard</t>
  </si>
  <si>
    <t>Kotak Banking and PSU Debt fund</t>
  </si>
  <si>
    <t>Kotak Capital Protection Oriented Scheme Series 3</t>
  </si>
  <si>
    <t>(f) Sub-Total</t>
  </si>
  <si>
    <t>Grand Sub-Total(a+b+c+d+e+f)</t>
  </si>
  <si>
    <t>B</t>
  </si>
  <si>
    <t>GROWTH/EQUITY ORIENTED SCHEMES</t>
  </si>
  <si>
    <t>ELSS</t>
  </si>
  <si>
    <t>Kotak Tax Saver Scheme</t>
  </si>
  <si>
    <t>Others</t>
  </si>
  <si>
    <t>Kotak Equity Arbitrage Fund</t>
  </si>
  <si>
    <t>Kotak Infra &amp; Eco Fund Std</t>
  </si>
  <si>
    <t>Kotak Emerging Equity Scheme</t>
  </si>
  <si>
    <t>Kotak Opportunities</t>
  </si>
  <si>
    <t>Kotak Select Focus Scheme</t>
  </si>
  <si>
    <t>Kotak Classic Equity Fund</t>
  </si>
  <si>
    <t>Kotak Global Emerging Market Fund</t>
  </si>
  <si>
    <t>Kotak Midcap Scheme</t>
  </si>
  <si>
    <t>Kotak Equity Savings Fund</t>
  </si>
  <si>
    <t>Kotak India Growth Fund Series 1</t>
  </si>
  <si>
    <t>K 50</t>
  </si>
  <si>
    <t>Grand Sub-Total(a+b)</t>
  </si>
  <si>
    <t>C</t>
  </si>
  <si>
    <t>BALANCED SCHEMES</t>
  </si>
  <si>
    <t>Balanced Schemes</t>
  </si>
  <si>
    <t>K Balance</t>
  </si>
  <si>
    <t>Grand Sub-Total</t>
  </si>
  <si>
    <t>D</t>
  </si>
  <si>
    <t>EXCHANGE TRADED FUND</t>
  </si>
  <si>
    <t>GOLD ETF</t>
  </si>
  <si>
    <t>Kotak Gold ETF</t>
  </si>
  <si>
    <t>Other ETFs</t>
  </si>
  <si>
    <t>Kotak Sensex ETF</t>
  </si>
  <si>
    <t>Kotak PSU Bank ETF</t>
  </si>
  <si>
    <t>Kotak Nifty ETF</t>
  </si>
  <si>
    <t>Kotak Banking ETF</t>
  </si>
  <si>
    <t>Kotak NV 20 ETF</t>
  </si>
  <si>
    <t>E</t>
  </si>
  <si>
    <t>FUND OF FUND INVESTING OVERSEAS</t>
  </si>
  <si>
    <t>Fund Of Funds Investing Overseas</t>
  </si>
  <si>
    <t>Kotak US Equity Fund Standard</t>
  </si>
  <si>
    <t>Kotak World Gold Fund</t>
  </si>
  <si>
    <t>GRAND TOTAL (A+B+C+D+E)</t>
  </si>
  <si>
    <t>F</t>
  </si>
  <si>
    <t>FUND OF FUNDS SCHEME (DOMESTIC)</t>
  </si>
  <si>
    <t>Kotak Equity FOF</t>
  </si>
  <si>
    <t>Kotak Gold Fund Open ended Fund of Funds</t>
  </si>
  <si>
    <t>T15 : Top 15 cities as identified by AMFI</t>
  </si>
  <si>
    <t>Category of Investor</t>
  </si>
  <si>
    <t>B15 : Other than T15</t>
  </si>
  <si>
    <t>1 : Retail Investor</t>
  </si>
  <si>
    <t>2 : Corporates</t>
  </si>
  <si>
    <t>I : Contribution of sponsor and its associates in Monthly AAUM</t>
  </si>
  <si>
    <t>3 : Banks/FIs</t>
  </si>
  <si>
    <t>II : Contribution of other than sponsor and its associates in Monthly AAUM</t>
  </si>
  <si>
    <t>4 : FIIs/FPIs</t>
  </si>
  <si>
    <t>5 : High Networth Individuals</t>
  </si>
  <si>
    <t>Table showing State wise/ Union Territory wise contribution to Monthly Average Assets Under Management (Monthly AAUM) of category of Schemes as on 31-May-2017</t>
  </si>
  <si>
    <t>Kotak Mutual Fund (All figures in Rs. Crore)</t>
  </si>
  <si>
    <t>Name of the States/ Union Territories</t>
  </si>
  <si>
    <t>LIQUID SCHEMES</t>
  </si>
  <si>
    <t>OTHER DEBT ORIENTED SCHEMES</t>
  </si>
  <si>
    <t>GROWTH / EQUITY ORIENTED SCHEMES</t>
  </si>
  <si>
    <t>FUND OF FUNDS INVESTING OVERSEAS</t>
  </si>
  <si>
    <t>GOLD EXCHANGE TRADED FUND</t>
  </si>
  <si>
    <t>OTHER EXCHANGE TRADED FUND</t>
  </si>
  <si>
    <t>FUND OF FUNDS INVESTING DOMESTIC</t>
  </si>
  <si>
    <t>Andaman and Nicobar Islands</t>
  </si>
  <si>
    <t>Andhra Pradesh</t>
  </si>
  <si>
    <t>Arunachal Pradesh</t>
  </si>
  <si>
    <t>Assam</t>
  </si>
  <si>
    <t>Bihar</t>
  </si>
  <si>
    <t>6</t>
  </si>
  <si>
    <t>Chandigarh</t>
  </si>
  <si>
    <t>7</t>
  </si>
  <si>
    <t>Chhattisgarh</t>
  </si>
  <si>
    <t>8</t>
  </si>
  <si>
    <t>Dadra and Nagar Haveli</t>
  </si>
  <si>
    <t>9</t>
  </si>
  <si>
    <t>Daman and Diu</t>
  </si>
  <si>
    <t>10</t>
  </si>
  <si>
    <t>Delhi</t>
  </si>
  <si>
    <t>11</t>
  </si>
  <si>
    <t>Goa</t>
  </si>
  <si>
    <t>12</t>
  </si>
  <si>
    <t>Gujarat</t>
  </si>
  <si>
    <t>13</t>
  </si>
  <si>
    <t>Haryana</t>
  </si>
  <si>
    <t>14</t>
  </si>
  <si>
    <t>Himachal Pradesh</t>
  </si>
  <si>
    <t>15</t>
  </si>
  <si>
    <t>Jammu and Kashmir</t>
  </si>
  <si>
    <t>16</t>
  </si>
  <si>
    <t>Jharkhand</t>
  </si>
  <si>
    <t>17</t>
  </si>
  <si>
    <t>Karnataka</t>
  </si>
  <si>
    <t>18</t>
  </si>
  <si>
    <t>Kerala</t>
  </si>
  <si>
    <t>19</t>
  </si>
  <si>
    <t>Lakshadweep</t>
  </si>
  <si>
    <t>20</t>
  </si>
  <si>
    <t>Madhya Pradesh</t>
  </si>
  <si>
    <t>21</t>
  </si>
  <si>
    <t>Maharashtra</t>
  </si>
  <si>
    <t>22</t>
  </si>
  <si>
    <t>Manipur</t>
  </si>
  <si>
    <t>23</t>
  </si>
  <si>
    <t>Meghalaya</t>
  </si>
  <si>
    <t>24</t>
  </si>
  <si>
    <t>Mizoram</t>
  </si>
  <si>
    <t>25</t>
  </si>
  <si>
    <t>Nagaland</t>
  </si>
  <si>
    <t>26</t>
  </si>
  <si>
    <t>ODISHA</t>
  </si>
  <si>
    <t>27</t>
  </si>
  <si>
    <t>28</t>
  </si>
  <si>
    <t>Puducherry</t>
  </si>
  <si>
    <t>29</t>
  </si>
  <si>
    <t>Punjab</t>
  </si>
  <si>
    <t>30</t>
  </si>
  <si>
    <t>Rajasthan</t>
  </si>
  <si>
    <t>31</t>
  </si>
  <si>
    <t>Sikkim</t>
  </si>
  <si>
    <t>32</t>
  </si>
  <si>
    <t>Tamil Nadu</t>
  </si>
  <si>
    <t>33</t>
  </si>
  <si>
    <t>Telangana</t>
  </si>
  <si>
    <t>34</t>
  </si>
  <si>
    <t>Tripura</t>
  </si>
  <si>
    <t>35</t>
  </si>
  <si>
    <t>Uttar Pradesh</t>
  </si>
  <si>
    <t>36</t>
  </si>
  <si>
    <t>Uttarakhand</t>
  </si>
  <si>
    <t>37</t>
  </si>
  <si>
    <t>West Bengal</t>
  </si>
  <si>
    <t>Total</t>
  </si>
  <si>
    <t>Note: Name of new states / union territories shall be added alphabetically</t>
  </si>
  <si>
    <t>Kotak Liquid Regular Plan</t>
  </si>
  <si>
    <t xml:space="preserve">Kotak Bond Scheme Plan A </t>
  </si>
  <si>
    <t xml:space="preserve">Kotak Bond (Short Term)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</si>
</sst>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  <charset val="1"/>
    </font>
    <font>
      <b/>
      <sz val="12"/>
      <color indexed="8"/>
      <name val="Arial"/>
      <family val="2"/>
    </font>
    <font>
      <b/>
      <sz val="14"/>
      <color indexed="8"/>
      <name val="Trebuchet MS"/>
      <family val="2"/>
    </font>
    <font>
      <b/>
      <sz val="12"/>
      <color indexed="8"/>
      <name val="Trebuchet MS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Trebuchet MS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9">
    <xf numFmtId="0" fontId="0" fillId="0" borderId="0" xfId="0"/>
    <xf numFmtId="0" fontId="3" fillId="0" borderId="1" xfId="0" applyNumberFormat="1" applyFont="1" applyFill="1" applyBorder="1" applyAlignment="1" applyProtection="1">
      <alignment horizontal="center" vertical="center" wrapText="1" readingOrder="1"/>
    </xf>
    <xf numFmtId="0" fontId="4" fillId="0" borderId="1" xfId="0" applyNumberFormat="1" applyFont="1" applyFill="1" applyBorder="1" applyAlignment="1" applyProtection="1">
      <alignment horizontal="left" vertical="center" readingOrder="1"/>
    </xf>
    <xf numFmtId="0" fontId="4" fillId="0" borderId="1" xfId="0" applyNumberFormat="1" applyFont="1" applyFill="1" applyBorder="1" applyAlignment="1" applyProtection="1">
      <alignment horizontal="left" vertical="center" wrapText="1" readingOrder="1"/>
    </xf>
    <xf numFmtId="0" fontId="5" fillId="0" borderId="1" xfId="0" applyNumberFormat="1" applyFont="1" applyFill="1" applyBorder="1" applyAlignment="1" applyProtection="1">
      <alignment horizontal="left" vertical="center" wrapText="1" readingOrder="1"/>
    </xf>
    <xf numFmtId="0" fontId="4" fillId="0" borderId="1" xfId="0" applyNumberFormat="1" applyFont="1" applyFill="1" applyBorder="1" applyAlignment="1" applyProtection="1">
      <alignment horizontal="left" vertical="top" readingOrder="1"/>
    </xf>
    <xf numFmtId="4" fontId="5" fillId="0" borderId="1" xfId="0" applyNumberFormat="1" applyFont="1" applyFill="1" applyBorder="1" applyAlignment="1" applyProtection="1">
      <alignment horizontal="right" vertical="center" wrapText="1" readingOrder="1"/>
    </xf>
    <xf numFmtId="0" fontId="5" fillId="0" borderId="1" xfId="0" applyNumberFormat="1" applyFont="1" applyFill="1" applyBorder="1" applyAlignment="1" applyProtection="1">
      <alignment horizontal="right" vertical="center" wrapText="1" readingOrder="1"/>
    </xf>
    <xf numFmtId="0" fontId="4" fillId="0" borderId="1" xfId="0" applyNumberFormat="1" applyFont="1" applyFill="1" applyBorder="1" applyAlignment="1" applyProtection="1">
      <alignment horizontal="right" vertical="center" wrapText="1" readingOrder="1"/>
    </xf>
    <xf numFmtId="0" fontId="0" fillId="0" borderId="2" xfId="0" applyNumberFormat="1" applyFont="1" applyFill="1" applyBorder="1" applyAlignment="1" applyProtection="1">
      <alignment vertical="top"/>
    </xf>
    <xf numFmtId="0" fontId="6" fillId="0" borderId="1" xfId="0" applyNumberFormat="1" applyFont="1" applyFill="1" applyBorder="1" applyAlignment="1" applyProtection="1">
      <alignment horizontal="center" vertical="center" readingOrder="1"/>
    </xf>
    <xf numFmtId="0" fontId="6" fillId="0" borderId="1" xfId="0" applyNumberFormat="1" applyFont="1" applyFill="1" applyBorder="1" applyAlignment="1" applyProtection="1">
      <alignment horizontal="center" vertical="center" wrapText="1" readingOrder="1"/>
    </xf>
    <xf numFmtId="0" fontId="5" fillId="0" borderId="1" xfId="0" applyNumberFormat="1" applyFont="1" applyFill="1" applyBorder="1" applyAlignment="1" applyProtection="1">
      <alignment horizontal="center" vertical="top" readingOrder="1"/>
    </xf>
    <xf numFmtId="0" fontId="5" fillId="0" borderId="1" xfId="0" applyNumberFormat="1" applyFont="1" applyFill="1" applyBorder="1" applyAlignment="1" applyProtection="1">
      <alignment horizontal="left" vertical="top" wrapText="1" readingOrder="1"/>
    </xf>
    <xf numFmtId="4" fontId="5" fillId="0" borderId="1" xfId="0" applyNumberFormat="1" applyFont="1" applyFill="1" applyBorder="1" applyAlignment="1" applyProtection="1">
      <alignment horizontal="right" vertical="top" wrapText="1" readingOrder="1"/>
    </xf>
    <xf numFmtId="0" fontId="6" fillId="0" borderId="1" xfId="0" applyNumberFormat="1" applyFont="1" applyFill="1" applyBorder="1" applyAlignment="1" applyProtection="1">
      <alignment horizontal="center" vertical="top" readingOrder="1"/>
    </xf>
    <xf numFmtId="4" fontId="5" fillId="0" borderId="3" xfId="0" applyNumberFormat="1" applyFont="1" applyFill="1" applyBorder="1" applyAlignment="1" applyProtection="1">
      <alignment horizontal="right" vertical="center" wrapText="1" readingOrder="1"/>
    </xf>
    <xf numFmtId="4" fontId="0" fillId="0" borderId="0" xfId="0" applyNumberFormat="1"/>
    <xf numFmtId="4" fontId="5" fillId="0" borderId="4" xfId="0" applyNumberFormat="1" applyFont="1" applyFill="1" applyBorder="1" applyAlignment="1" applyProtection="1">
      <alignment horizontal="right" vertical="center" wrapText="1" readingOrder="1"/>
    </xf>
    <xf numFmtId="0" fontId="8" fillId="0" borderId="5" xfId="1" applyFont="1" applyBorder="1" applyAlignment="1">
      <alignment horizontal="left"/>
    </xf>
    <xf numFmtId="0" fontId="0" fillId="0" borderId="0" xfId="0" applyFill="1"/>
    <xf numFmtId="0" fontId="1" fillId="0" borderId="1" xfId="0" applyNumberFormat="1" applyFont="1" applyFill="1" applyBorder="1" applyAlignment="1" applyProtection="1">
      <alignment horizontal="center" vertical="center" readingOrder="1"/>
    </xf>
    <xf numFmtId="0" fontId="2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1" xfId="0" applyNumberFormat="1" applyFont="1" applyFill="1" applyBorder="1" applyAlignment="1" applyProtection="1">
      <alignment horizontal="center" vertical="center" wrapText="1" readingOrder="1"/>
    </xf>
    <xf numFmtId="0" fontId="5" fillId="0" borderId="1" xfId="0" applyNumberFormat="1" applyFont="1" applyFill="1" applyBorder="1" applyAlignment="1" applyProtection="1">
      <alignment horizontal="left" vertical="center" wrapText="1" readingOrder="1"/>
    </xf>
    <xf numFmtId="0" fontId="4" fillId="0" borderId="0" xfId="0" applyNumberFormat="1" applyFont="1" applyFill="1" applyBorder="1" applyAlignment="1" applyProtection="1">
      <alignment horizontal="left" vertical="center" wrapText="1" readingOrder="1"/>
    </xf>
    <xf numFmtId="0" fontId="4" fillId="0" borderId="0" xfId="0" applyNumberFormat="1" applyFont="1" applyFill="1" applyBorder="1" applyAlignment="1" applyProtection="1">
      <alignment horizontal="left" vertical="top" readingOrder="1"/>
    </xf>
    <xf numFmtId="0" fontId="4" fillId="0" borderId="1" xfId="0" applyNumberFormat="1" applyFont="1" applyFill="1" applyBorder="1" applyAlignment="1" applyProtection="1">
      <alignment horizontal="center" vertical="center" wrapText="1" readingOrder="1"/>
    </xf>
    <xf numFmtId="0" fontId="5" fillId="0" borderId="1" xfId="0" applyNumberFormat="1" applyFont="1" applyFill="1" applyBorder="1" applyAlignment="1" applyProtection="1">
      <alignment horizontal="left" vertical="top" wrapText="1" readingOrder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140"/>
  <sheetViews>
    <sheetView tabSelected="1" workbookViewId="0">
      <selection sqref="A1:A5"/>
    </sheetView>
  </sheetViews>
  <sheetFormatPr defaultRowHeight="12.75" x14ac:dyDescent="0.2"/>
  <cols>
    <col min="1" max="1" width="19.7109375" customWidth="1"/>
    <col min="2" max="2" width="42.42578125" customWidth="1"/>
    <col min="3" max="8" width="9" customWidth="1"/>
    <col min="9" max="9" width="9" style="20" customWidth="1"/>
    <col min="10" max="48" width="9" customWidth="1"/>
    <col min="49" max="49" width="9" style="20" customWidth="1"/>
    <col min="50" max="62" width="9" customWidth="1"/>
    <col min="63" max="63" width="30.7109375" customWidth="1"/>
    <col min="65" max="65" width="10.7109375" bestFit="1" customWidth="1"/>
  </cols>
  <sheetData>
    <row r="1" spans="1:63" ht="17.649999999999999" customHeight="1" x14ac:dyDescent="0.2">
      <c r="A1" s="21" t="s">
        <v>0</v>
      </c>
      <c r="B1" s="21" t="s">
        <v>1</v>
      </c>
      <c r="C1" s="22" t="s">
        <v>2</v>
      </c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2"/>
      <c r="BA1" s="22"/>
      <c r="BB1" s="22"/>
      <c r="BC1" s="22"/>
      <c r="BD1" s="22"/>
      <c r="BE1" s="22"/>
      <c r="BF1" s="22"/>
      <c r="BG1" s="22"/>
      <c r="BH1" s="22"/>
      <c r="BI1" s="22"/>
      <c r="BJ1" s="22"/>
      <c r="BK1" s="22"/>
    </row>
    <row r="2" spans="1:63" ht="17.649999999999999" customHeight="1" x14ac:dyDescent="0.2">
      <c r="A2" s="21"/>
      <c r="B2" s="21"/>
      <c r="C2" s="23" t="s">
        <v>3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 t="s">
        <v>4</v>
      </c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 t="s">
        <v>5</v>
      </c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 t="s">
        <v>6</v>
      </c>
    </row>
    <row r="3" spans="1:63" ht="17.649999999999999" customHeight="1" x14ac:dyDescent="0.2">
      <c r="A3" s="21"/>
      <c r="B3" s="21"/>
      <c r="C3" s="23" t="s">
        <v>7</v>
      </c>
      <c r="D3" s="23"/>
      <c r="E3" s="23"/>
      <c r="F3" s="23"/>
      <c r="G3" s="23"/>
      <c r="H3" s="23"/>
      <c r="I3" s="23"/>
      <c r="J3" s="23"/>
      <c r="K3" s="23"/>
      <c r="L3" s="23"/>
      <c r="M3" s="23" t="s">
        <v>8</v>
      </c>
      <c r="N3" s="23"/>
      <c r="O3" s="23"/>
      <c r="P3" s="23"/>
      <c r="Q3" s="23"/>
      <c r="R3" s="23"/>
      <c r="S3" s="23"/>
      <c r="T3" s="23"/>
      <c r="U3" s="23"/>
      <c r="V3" s="23"/>
      <c r="W3" s="23" t="s">
        <v>7</v>
      </c>
      <c r="X3" s="23"/>
      <c r="Y3" s="23"/>
      <c r="Z3" s="23"/>
      <c r="AA3" s="23"/>
      <c r="AB3" s="23"/>
      <c r="AC3" s="23"/>
      <c r="AD3" s="23"/>
      <c r="AE3" s="23"/>
      <c r="AF3" s="23"/>
      <c r="AG3" s="23" t="s">
        <v>8</v>
      </c>
      <c r="AH3" s="23"/>
      <c r="AI3" s="23"/>
      <c r="AJ3" s="23"/>
      <c r="AK3" s="23"/>
      <c r="AL3" s="23"/>
      <c r="AM3" s="23"/>
      <c r="AN3" s="23"/>
      <c r="AO3" s="23"/>
      <c r="AP3" s="23"/>
      <c r="AQ3" s="23" t="s">
        <v>7</v>
      </c>
      <c r="AR3" s="23"/>
      <c r="AS3" s="23"/>
      <c r="AT3" s="23"/>
      <c r="AU3" s="23"/>
      <c r="AV3" s="23"/>
      <c r="AW3" s="23"/>
      <c r="AX3" s="23"/>
      <c r="AY3" s="23"/>
      <c r="AZ3" s="23"/>
      <c r="BA3" s="23" t="s">
        <v>8</v>
      </c>
      <c r="BB3" s="23"/>
      <c r="BC3" s="23"/>
      <c r="BD3" s="23"/>
      <c r="BE3" s="23"/>
      <c r="BF3" s="23"/>
      <c r="BG3" s="23"/>
      <c r="BH3" s="23"/>
      <c r="BI3" s="23"/>
      <c r="BJ3" s="23"/>
      <c r="BK3" s="23"/>
    </row>
    <row r="4" spans="1:63" ht="17.649999999999999" customHeight="1" x14ac:dyDescent="0.2">
      <c r="A4" s="21"/>
      <c r="B4" s="21"/>
      <c r="C4" s="23" t="s">
        <v>9</v>
      </c>
      <c r="D4" s="23"/>
      <c r="E4" s="23"/>
      <c r="F4" s="23"/>
      <c r="G4" s="23"/>
      <c r="H4" s="23" t="s">
        <v>10</v>
      </c>
      <c r="I4" s="23"/>
      <c r="J4" s="23"/>
      <c r="K4" s="23"/>
      <c r="L4" s="23"/>
      <c r="M4" s="23" t="s">
        <v>9</v>
      </c>
      <c r="N4" s="23"/>
      <c r="O4" s="23"/>
      <c r="P4" s="23"/>
      <c r="Q4" s="23"/>
      <c r="R4" s="23" t="s">
        <v>10</v>
      </c>
      <c r="S4" s="23"/>
      <c r="T4" s="23"/>
      <c r="U4" s="23"/>
      <c r="V4" s="23"/>
      <c r="W4" s="23" t="s">
        <v>9</v>
      </c>
      <c r="X4" s="23"/>
      <c r="Y4" s="23"/>
      <c r="Z4" s="23"/>
      <c r="AA4" s="23"/>
      <c r="AB4" s="23" t="s">
        <v>10</v>
      </c>
      <c r="AC4" s="23"/>
      <c r="AD4" s="23"/>
      <c r="AE4" s="23"/>
      <c r="AF4" s="23"/>
      <c r="AG4" s="23" t="s">
        <v>9</v>
      </c>
      <c r="AH4" s="23"/>
      <c r="AI4" s="23"/>
      <c r="AJ4" s="23"/>
      <c r="AK4" s="23"/>
      <c r="AL4" s="23" t="s">
        <v>10</v>
      </c>
      <c r="AM4" s="23"/>
      <c r="AN4" s="23"/>
      <c r="AO4" s="23"/>
      <c r="AP4" s="23"/>
      <c r="AQ4" s="23" t="s">
        <v>9</v>
      </c>
      <c r="AR4" s="23"/>
      <c r="AS4" s="23"/>
      <c r="AT4" s="23"/>
      <c r="AU4" s="23"/>
      <c r="AV4" s="23" t="s">
        <v>10</v>
      </c>
      <c r="AW4" s="23"/>
      <c r="AX4" s="23"/>
      <c r="AY4" s="23"/>
      <c r="AZ4" s="23"/>
      <c r="BA4" s="23" t="s">
        <v>9</v>
      </c>
      <c r="BB4" s="23"/>
      <c r="BC4" s="23"/>
      <c r="BD4" s="23"/>
      <c r="BE4" s="23"/>
      <c r="BF4" s="23" t="s">
        <v>10</v>
      </c>
      <c r="BG4" s="23"/>
      <c r="BH4" s="23"/>
      <c r="BI4" s="23"/>
      <c r="BJ4" s="23"/>
      <c r="BK4" s="23"/>
    </row>
    <row r="5" spans="1:63" ht="17.649999999999999" customHeight="1" x14ac:dyDescent="0.2">
      <c r="A5" s="21"/>
      <c r="B5" s="21"/>
      <c r="C5" s="1" t="s">
        <v>11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11</v>
      </c>
      <c r="I5" s="1" t="s">
        <v>12</v>
      </c>
      <c r="J5" s="1" t="s">
        <v>13</v>
      </c>
      <c r="K5" s="1" t="s">
        <v>14</v>
      </c>
      <c r="L5" s="1" t="s">
        <v>15</v>
      </c>
      <c r="M5" s="1" t="s">
        <v>11</v>
      </c>
      <c r="N5" s="1" t="s">
        <v>12</v>
      </c>
      <c r="O5" s="1" t="s">
        <v>13</v>
      </c>
      <c r="P5" s="1" t="s">
        <v>14</v>
      </c>
      <c r="Q5" s="1" t="s">
        <v>15</v>
      </c>
      <c r="R5" s="1" t="s">
        <v>11</v>
      </c>
      <c r="S5" s="1" t="s">
        <v>12</v>
      </c>
      <c r="T5" s="1" t="s">
        <v>13</v>
      </c>
      <c r="U5" s="1" t="s">
        <v>14</v>
      </c>
      <c r="V5" s="1" t="s">
        <v>15</v>
      </c>
      <c r="W5" s="1" t="s">
        <v>11</v>
      </c>
      <c r="X5" s="1" t="s">
        <v>12</v>
      </c>
      <c r="Y5" s="1" t="s">
        <v>13</v>
      </c>
      <c r="Z5" s="1" t="s">
        <v>14</v>
      </c>
      <c r="AA5" s="1" t="s">
        <v>15</v>
      </c>
      <c r="AB5" s="1" t="s">
        <v>11</v>
      </c>
      <c r="AC5" s="1" t="s">
        <v>12</v>
      </c>
      <c r="AD5" s="1" t="s">
        <v>13</v>
      </c>
      <c r="AE5" s="1" t="s">
        <v>14</v>
      </c>
      <c r="AF5" s="1" t="s">
        <v>15</v>
      </c>
      <c r="AG5" s="1" t="s">
        <v>11</v>
      </c>
      <c r="AH5" s="1" t="s">
        <v>12</v>
      </c>
      <c r="AI5" s="1" t="s">
        <v>13</v>
      </c>
      <c r="AJ5" s="1" t="s">
        <v>14</v>
      </c>
      <c r="AK5" s="1" t="s">
        <v>15</v>
      </c>
      <c r="AL5" s="1" t="s">
        <v>11</v>
      </c>
      <c r="AM5" s="1" t="s">
        <v>12</v>
      </c>
      <c r="AN5" s="1" t="s">
        <v>13</v>
      </c>
      <c r="AO5" s="1" t="s">
        <v>14</v>
      </c>
      <c r="AP5" s="1" t="s">
        <v>15</v>
      </c>
      <c r="AQ5" s="1" t="s">
        <v>11</v>
      </c>
      <c r="AR5" s="1" t="s">
        <v>12</v>
      </c>
      <c r="AS5" s="1" t="s">
        <v>13</v>
      </c>
      <c r="AT5" s="1" t="s">
        <v>14</v>
      </c>
      <c r="AU5" s="1" t="s">
        <v>15</v>
      </c>
      <c r="AV5" s="1" t="s">
        <v>11</v>
      </c>
      <c r="AW5" s="1" t="s">
        <v>12</v>
      </c>
      <c r="AX5" s="1" t="s">
        <v>13</v>
      </c>
      <c r="AY5" s="1" t="s">
        <v>14</v>
      </c>
      <c r="AZ5" s="1" t="s">
        <v>15</v>
      </c>
      <c r="BA5" s="1" t="s">
        <v>11</v>
      </c>
      <c r="BB5" s="1" t="s">
        <v>12</v>
      </c>
      <c r="BC5" s="1" t="s">
        <v>13</v>
      </c>
      <c r="BD5" s="1" t="s">
        <v>14</v>
      </c>
      <c r="BE5" s="1" t="s">
        <v>15</v>
      </c>
      <c r="BF5" s="1" t="s">
        <v>11</v>
      </c>
      <c r="BG5" s="1" t="s">
        <v>12</v>
      </c>
      <c r="BH5" s="1" t="s">
        <v>13</v>
      </c>
      <c r="BI5" s="1" t="s">
        <v>14</v>
      </c>
      <c r="BJ5" s="1" t="s">
        <v>15</v>
      </c>
      <c r="BK5" s="23"/>
    </row>
    <row r="6" spans="1:63" ht="17.649999999999999" customHeight="1" x14ac:dyDescent="0.2">
      <c r="A6" s="2" t="s">
        <v>16</v>
      </c>
      <c r="B6" s="3" t="s">
        <v>17</v>
      </c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</row>
    <row r="7" spans="1:63" ht="17.649999999999999" customHeight="1" x14ac:dyDescent="0.2">
      <c r="A7" s="2" t="s">
        <v>18</v>
      </c>
      <c r="B7" s="4" t="s">
        <v>19</v>
      </c>
      <c r="C7" s="24"/>
      <c r="D7" s="24"/>
      <c r="E7" s="24"/>
      <c r="F7" s="24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</row>
    <row r="8" spans="1:63" ht="17.649999999999999" customHeight="1" x14ac:dyDescent="0.2">
      <c r="A8" s="5"/>
      <c r="B8" s="4" t="s">
        <v>20</v>
      </c>
      <c r="C8" s="6">
        <v>0</v>
      </c>
      <c r="D8" s="6">
        <v>345.39795951600001</v>
      </c>
      <c r="E8" s="6">
        <v>266.94662596500001</v>
      </c>
      <c r="F8" s="6">
        <v>0</v>
      </c>
      <c r="G8" s="6">
        <v>0</v>
      </c>
      <c r="H8" s="6">
        <v>3.8513169359999999</v>
      </c>
      <c r="I8" s="6">
        <f>5952.95-2.5</f>
        <v>5950.45</v>
      </c>
      <c r="J8" s="6">
        <v>1517.200165874</v>
      </c>
      <c r="K8" s="6">
        <v>0</v>
      </c>
      <c r="L8" s="6">
        <v>1144.8420455739999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1.29640672</v>
      </c>
      <c r="S8" s="6">
        <v>241.82023089899999</v>
      </c>
      <c r="T8" s="6">
        <v>157.99697321799999</v>
      </c>
      <c r="U8" s="6">
        <v>0</v>
      </c>
      <c r="V8" s="6">
        <v>15.904969181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3.3660246109999998</v>
      </c>
      <c r="AC8" s="6">
        <v>1010.203101143</v>
      </c>
      <c r="AD8" s="6">
        <v>0</v>
      </c>
      <c r="AE8" s="6">
        <v>0</v>
      </c>
      <c r="AF8" s="6">
        <v>898.059101381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0.658689003</v>
      </c>
      <c r="AM8" s="6">
        <v>80.969752451999994</v>
      </c>
      <c r="AN8" s="6">
        <v>0</v>
      </c>
      <c r="AO8" s="6">
        <v>0</v>
      </c>
      <c r="AP8" s="6">
        <v>49.847240147999997</v>
      </c>
      <c r="AQ8" s="6">
        <v>0</v>
      </c>
      <c r="AR8" s="6">
        <v>54.174154795</v>
      </c>
      <c r="AS8" s="6">
        <v>0</v>
      </c>
      <c r="AT8" s="6">
        <v>0</v>
      </c>
      <c r="AU8" s="6">
        <v>0</v>
      </c>
      <c r="AV8" s="6">
        <v>17.564735559999999</v>
      </c>
      <c r="AW8" s="6">
        <f>1913.82-2.81</f>
        <v>1911.01</v>
      </c>
      <c r="AX8" s="6">
        <v>207.45882195799999</v>
      </c>
      <c r="AY8" s="6">
        <v>0</v>
      </c>
      <c r="AZ8" s="6">
        <v>525.78911159100005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6.1825573540000001</v>
      </c>
      <c r="BG8" s="6">
        <v>108.53230044599999</v>
      </c>
      <c r="BH8" s="6">
        <v>50.767186242000001</v>
      </c>
      <c r="BI8" s="6">
        <v>0</v>
      </c>
      <c r="BJ8" s="6">
        <v>12.005121199</v>
      </c>
      <c r="BK8" s="6">
        <f>14587.61-2.5-2.81</f>
        <v>14582.300000000001</v>
      </c>
    </row>
    <row r="9" spans="1:63" ht="17.649999999999999" customHeight="1" x14ac:dyDescent="0.2">
      <c r="A9" s="5"/>
      <c r="B9" s="19" t="s">
        <v>231</v>
      </c>
      <c r="C9" s="6">
        <v>0</v>
      </c>
      <c r="D9" s="6">
        <v>368.52834262200003</v>
      </c>
      <c r="E9" s="6">
        <v>435.502964335</v>
      </c>
      <c r="F9" s="6">
        <v>0</v>
      </c>
      <c r="G9" s="6">
        <v>0</v>
      </c>
      <c r="H9" s="6">
        <v>3.9535508529999999</v>
      </c>
      <c r="I9" s="6">
        <f>5711.77-122.1-313.8</f>
        <v>5275.87</v>
      </c>
      <c r="J9" s="6">
        <v>859.32423366900002</v>
      </c>
      <c r="K9" s="6">
        <v>4.3046877999999997E-2</v>
      </c>
      <c r="L9" s="6">
        <v>202.77172780399999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2.0333144010000002</v>
      </c>
      <c r="S9" s="6">
        <v>105.579273894</v>
      </c>
      <c r="T9" s="6">
        <v>20.778032086</v>
      </c>
      <c r="U9" s="6">
        <v>0</v>
      </c>
      <c r="V9" s="6">
        <v>7.6591727599999997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0.78451952300000005</v>
      </c>
      <c r="AC9" s="6">
        <v>44.373639769999997</v>
      </c>
      <c r="AD9" s="6">
        <v>0</v>
      </c>
      <c r="AE9" s="6">
        <v>0</v>
      </c>
      <c r="AF9" s="6">
        <v>6.7922760110000002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0.297402163</v>
      </c>
      <c r="AM9" s="6">
        <v>0.229773066</v>
      </c>
      <c r="AN9" s="6">
        <v>0</v>
      </c>
      <c r="AO9" s="6">
        <v>0</v>
      </c>
      <c r="AP9" s="6">
        <v>1.1334444239999999</v>
      </c>
      <c r="AQ9" s="6">
        <v>0</v>
      </c>
      <c r="AR9" s="6">
        <v>19.358240095999999</v>
      </c>
      <c r="AS9" s="6">
        <v>0</v>
      </c>
      <c r="AT9" s="6">
        <v>0</v>
      </c>
      <c r="AU9" s="6">
        <v>0</v>
      </c>
      <c r="AV9" s="6">
        <v>22.701913148999999</v>
      </c>
      <c r="AW9" s="6">
        <v>4154.7762730320001</v>
      </c>
      <c r="AX9" s="6">
        <v>392.59601657899998</v>
      </c>
      <c r="AY9" s="6">
        <v>15.406841359</v>
      </c>
      <c r="AZ9" s="6">
        <v>267.96123846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8.6308809719999999</v>
      </c>
      <c r="BG9" s="6">
        <v>160.171387799</v>
      </c>
      <c r="BH9" s="6">
        <v>25.748925208999999</v>
      </c>
      <c r="BI9" s="6">
        <v>0</v>
      </c>
      <c r="BJ9" s="6">
        <v>34.099175334999998</v>
      </c>
      <c r="BK9" s="6">
        <f>12873.01-122.1-313.8</f>
        <v>12437.11</v>
      </c>
    </row>
    <row r="10" spans="1:63" ht="17.649999999999999" customHeight="1" x14ac:dyDescent="0.2">
      <c r="A10" s="5"/>
      <c r="B10" s="7" t="s">
        <v>21</v>
      </c>
      <c r="C10" s="6">
        <v>0</v>
      </c>
      <c r="D10" s="6">
        <v>713.92630213799998</v>
      </c>
      <c r="E10" s="6">
        <v>702.44959029999995</v>
      </c>
      <c r="F10" s="6">
        <v>0</v>
      </c>
      <c r="G10" s="6">
        <v>0</v>
      </c>
      <c r="H10" s="6">
        <v>7.8048677890000002</v>
      </c>
      <c r="I10" s="6">
        <f>11664.72-438.4</f>
        <v>11226.32</v>
      </c>
      <c r="J10" s="6">
        <v>2376.5243995430001</v>
      </c>
      <c r="K10" s="6">
        <v>4.3046877999999997E-2</v>
      </c>
      <c r="L10" s="6">
        <v>1347.6137733779999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3.329721121</v>
      </c>
      <c r="S10" s="6">
        <v>347.39950479300001</v>
      </c>
      <c r="T10" s="6">
        <v>178.77500530399999</v>
      </c>
      <c r="U10" s="6">
        <v>0</v>
      </c>
      <c r="V10" s="6">
        <v>23.564141940999999</v>
      </c>
      <c r="W10" s="6">
        <v>0</v>
      </c>
      <c r="X10" s="6">
        <v>0</v>
      </c>
      <c r="Y10" s="6">
        <v>0</v>
      </c>
      <c r="Z10" s="6">
        <v>0</v>
      </c>
      <c r="AA10" s="6">
        <v>0</v>
      </c>
      <c r="AB10" s="6">
        <v>4.1505441340000004</v>
      </c>
      <c r="AC10" s="6">
        <v>1054.5767409130001</v>
      </c>
      <c r="AD10" s="6">
        <v>0</v>
      </c>
      <c r="AE10" s="6">
        <v>0</v>
      </c>
      <c r="AF10" s="6">
        <v>904.85137739200002</v>
      </c>
      <c r="AG10" s="6">
        <v>0</v>
      </c>
      <c r="AH10" s="6">
        <v>0</v>
      </c>
      <c r="AI10" s="6">
        <v>0</v>
      </c>
      <c r="AJ10" s="6">
        <v>0</v>
      </c>
      <c r="AK10" s="6">
        <v>0</v>
      </c>
      <c r="AL10" s="6">
        <v>0.95609116599999999</v>
      </c>
      <c r="AM10" s="6">
        <v>81.199525518000002</v>
      </c>
      <c r="AN10" s="6">
        <v>0</v>
      </c>
      <c r="AO10" s="6">
        <v>0</v>
      </c>
      <c r="AP10" s="6">
        <v>50.980684572000001</v>
      </c>
      <c r="AQ10" s="6">
        <v>0</v>
      </c>
      <c r="AR10" s="6">
        <v>73.532394890999996</v>
      </c>
      <c r="AS10" s="6">
        <v>0</v>
      </c>
      <c r="AT10" s="6">
        <v>0</v>
      </c>
      <c r="AU10" s="6">
        <v>0</v>
      </c>
      <c r="AV10" s="6">
        <v>40.266648709000002</v>
      </c>
      <c r="AW10" s="6">
        <f>6068.59-2.81</f>
        <v>6065.78</v>
      </c>
      <c r="AX10" s="6">
        <v>600.05483853700002</v>
      </c>
      <c r="AY10" s="6">
        <v>15.406841359</v>
      </c>
      <c r="AZ10" s="6">
        <v>793.75035005100005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14.813438326</v>
      </c>
      <c r="BG10" s="6">
        <v>268.70368824500002</v>
      </c>
      <c r="BH10" s="6">
        <v>76.516111451</v>
      </c>
      <c r="BI10" s="6">
        <v>0</v>
      </c>
      <c r="BJ10" s="6">
        <v>46.104296533999999</v>
      </c>
      <c r="BK10" s="6">
        <f>27460.61-438.4-2.81</f>
        <v>27019.399999999998</v>
      </c>
    </row>
    <row r="11" spans="1:63" ht="17.649999999999999" customHeight="1" x14ac:dyDescent="0.2">
      <c r="A11" s="2" t="s">
        <v>22</v>
      </c>
      <c r="B11" s="4" t="s">
        <v>23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</row>
    <row r="12" spans="1:63" ht="17.649999999999999" customHeight="1" x14ac:dyDescent="0.2">
      <c r="A12" s="5"/>
      <c r="B12" s="4" t="s">
        <v>24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1.1415928580000001</v>
      </c>
      <c r="I12" s="6">
        <v>151.90294695099999</v>
      </c>
      <c r="J12" s="6">
        <v>0</v>
      </c>
      <c r="K12" s="6">
        <v>3.6451846730000002</v>
      </c>
      <c r="L12" s="6">
        <v>12.123267889999999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0.366284051</v>
      </c>
      <c r="S12" s="6">
        <v>11.072334918999999</v>
      </c>
      <c r="T12" s="6">
        <v>0</v>
      </c>
      <c r="U12" s="6">
        <v>0</v>
      </c>
      <c r="V12" s="6">
        <v>1.6429217110000001</v>
      </c>
      <c r="W12" s="6">
        <v>0</v>
      </c>
      <c r="X12" s="6">
        <v>0</v>
      </c>
      <c r="Y12" s="6">
        <v>0</v>
      </c>
      <c r="Z12" s="6">
        <v>0</v>
      </c>
      <c r="AA12" s="6">
        <v>0</v>
      </c>
      <c r="AB12" s="6">
        <v>1.243512384</v>
      </c>
      <c r="AC12" s="6">
        <v>14.508906462000001</v>
      </c>
      <c r="AD12" s="6">
        <v>0</v>
      </c>
      <c r="AE12" s="6">
        <v>0</v>
      </c>
      <c r="AF12" s="6">
        <v>10.145460509999999</v>
      </c>
      <c r="AG12" s="6">
        <v>0</v>
      </c>
      <c r="AH12" s="6">
        <v>0</v>
      </c>
      <c r="AI12" s="6">
        <v>0</v>
      </c>
      <c r="AJ12" s="6">
        <v>0</v>
      </c>
      <c r="AK12" s="6">
        <v>0</v>
      </c>
      <c r="AL12" s="6">
        <v>0.113150274</v>
      </c>
      <c r="AM12" s="6">
        <v>0</v>
      </c>
      <c r="AN12" s="6">
        <v>0</v>
      </c>
      <c r="AO12" s="6">
        <v>0</v>
      </c>
      <c r="AP12" s="6">
        <v>0.80840347999999995</v>
      </c>
      <c r="AQ12" s="6">
        <v>0</v>
      </c>
      <c r="AR12" s="6">
        <v>0</v>
      </c>
      <c r="AS12" s="6">
        <v>0</v>
      </c>
      <c r="AT12" s="6">
        <v>0</v>
      </c>
      <c r="AU12" s="6">
        <v>0</v>
      </c>
      <c r="AV12" s="6">
        <v>8.4906617840000003</v>
      </c>
      <c r="AW12" s="6">
        <v>155.670943497</v>
      </c>
      <c r="AX12" s="6">
        <v>5.4171243589999998</v>
      </c>
      <c r="AY12" s="6">
        <v>0.49863027500000001</v>
      </c>
      <c r="AZ12" s="6">
        <v>93.814226274000006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1.9832899660000001</v>
      </c>
      <c r="BG12" s="6">
        <v>24.275234985000001</v>
      </c>
      <c r="BH12" s="6">
        <v>0</v>
      </c>
      <c r="BI12" s="6">
        <v>0</v>
      </c>
      <c r="BJ12" s="6">
        <v>5.5413577649999999</v>
      </c>
      <c r="BK12" s="6">
        <v>504.40543506799997</v>
      </c>
    </row>
    <row r="13" spans="1:63" ht="17.649999999999999" customHeight="1" x14ac:dyDescent="0.2">
      <c r="A13" s="5"/>
      <c r="B13" s="7" t="s">
        <v>25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1.1415928580000001</v>
      </c>
      <c r="I13" s="6">
        <v>151.90294695099999</v>
      </c>
      <c r="J13" s="6">
        <v>0</v>
      </c>
      <c r="K13" s="6">
        <v>3.6451846730000002</v>
      </c>
      <c r="L13" s="6">
        <v>12.123267889999999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0.366284051</v>
      </c>
      <c r="S13" s="6">
        <v>11.072334918999999</v>
      </c>
      <c r="T13" s="6">
        <v>0</v>
      </c>
      <c r="U13" s="6">
        <v>0</v>
      </c>
      <c r="V13" s="6">
        <v>1.6429217110000001</v>
      </c>
      <c r="W13" s="6">
        <v>0</v>
      </c>
      <c r="X13" s="6">
        <v>0</v>
      </c>
      <c r="Y13" s="6">
        <v>0</v>
      </c>
      <c r="Z13" s="6">
        <v>0</v>
      </c>
      <c r="AA13" s="6">
        <v>0</v>
      </c>
      <c r="AB13" s="6">
        <v>1.243512384</v>
      </c>
      <c r="AC13" s="6">
        <v>14.508906462000001</v>
      </c>
      <c r="AD13" s="6">
        <v>0</v>
      </c>
      <c r="AE13" s="6">
        <v>0</v>
      </c>
      <c r="AF13" s="6">
        <v>10.145460509999999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0.113150274</v>
      </c>
      <c r="AM13" s="6">
        <v>0</v>
      </c>
      <c r="AN13" s="6">
        <v>0</v>
      </c>
      <c r="AO13" s="6">
        <v>0</v>
      </c>
      <c r="AP13" s="6">
        <v>0.80840347999999995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8.4906617840000003</v>
      </c>
      <c r="AW13" s="6">
        <v>155.670943497</v>
      </c>
      <c r="AX13" s="6">
        <v>5.4171243589999998</v>
      </c>
      <c r="AY13" s="6">
        <v>0.49863027500000001</v>
      </c>
      <c r="AZ13" s="6">
        <v>93.814226274000006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1.9832899660000001</v>
      </c>
      <c r="BG13" s="6">
        <v>24.275234985000001</v>
      </c>
      <c r="BH13" s="6">
        <v>0</v>
      </c>
      <c r="BI13" s="6">
        <v>0</v>
      </c>
      <c r="BJ13" s="6">
        <v>5.5413577649999999</v>
      </c>
      <c r="BK13" s="6">
        <v>504.40543506799997</v>
      </c>
    </row>
    <row r="14" spans="1:63" ht="17.649999999999999" customHeight="1" x14ac:dyDescent="0.2">
      <c r="A14" s="2" t="s">
        <v>26</v>
      </c>
      <c r="B14" s="4" t="s">
        <v>27</v>
      </c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</row>
    <row r="15" spans="1:63" ht="17.649999999999999" customHeight="1" x14ac:dyDescent="0.2">
      <c r="A15" s="5"/>
      <c r="B15" s="4" t="s">
        <v>28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0.10805773</v>
      </c>
      <c r="I15" s="6">
        <v>0.45924838699999998</v>
      </c>
      <c r="J15" s="6">
        <v>0</v>
      </c>
      <c r="K15" s="6">
        <v>0</v>
      </c>
      <c r="L15" s="6">
        <v>4.4938878369999999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5.7406048000000001E-2</v>
      </c>
      <c r="S15" s="6">
        <v>0</v>
      </c>
      <c r="T15" s="6">
        <v>0</v>
      </c>
      <c r="U15" s="6">
        <v>0</v>
      </c>
      <c r="V15" s="6">
        <v>0.229624193</v>
      </c>
      <c r="W15" s="6">
        <v>0</v>
      </c>
      <c r="X15" s="6">
        <v>0</v>
      </c>
      <c r="Y15" s="6">
        <v>0</v>
      </c>
      <c r="Z15" s="6">
        <v>0</v>
      </c>
      <c r="AA15" s="6">
        <v>0</v>
      </c>
      <c r="AB15" s="6">
        <v>1.1438494E-2</v>
      </c>
      <c r="AC15" s="6">
        <v>0</v>
      </c>
      <c r="AD15" s="6">
        <v>0</v>
      </c>
      <c r="AE15" s="6">
        <v>0</v>
      </c>
      <c r="AF15" s="6">
        <v>0.28596233900000001</v>
      </c>
      <c r="AG15" s="6">
        <v>0</v>
      </c>
      <c r="AH15" s="6">
        <v>0</v>
      </c>
      <c r="AI15" s="6">
        <v>0</v>
      </c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0</v>
      </c>
      <c r="AP15" s="6">
        <v>0.22819794700000001</v>
      </c>
      <c r="AQ15" s="6">
        <v>0</v>
      </c>
      <c r="AR15" s="6">
        <v>0</v>
      </c>
      <c r="AS15" s="6">
        <v>0</v>
      </c>
      <c r="AT15" s="6">
        <v>0</v>
      </c>
      <c r="AU15" s="6">
        <v>0</v>
      </c>
      <c r="AV15" s="6">
        <v>3.1312338500000001</v>
      </c>
      <c r="AW15" s="6">
        <v>46.888485170999999</v>
      </c>
      <c r="AX15" s="6">
        <v>0</v>
      </c>
      <c r="AY15" s="6">
        <v>0</v>
      </c>
      <c r="AZ15" s="6">
        <v>45.885126823999997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0.772086877</v>
      </c>
      <c r="BG15" s="6">
        <v>0</v>
      </c>
      <c r="BH15" s="6">
        <v>0</v>
      </c>
      <c r="BI15" s="6">
        <v>0</v>
      </c>
      <c r="BJ15" s="6">
        <v>2.71663078</v>
      </c>
      <c r="BK15" s="6">
        <v>105.267386477</v>
      </c>
    </row>
    <row r="16" spans="1:63" ht="17.649999999999999" customHeight="1" x14ac:dyDescent="0.2">
      <c r="A16" s="5"/>
      <c r="B16" s="4" t="s">
        <v>29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2.1701874999999999E-2</v>
      </c>
      <c r="I16" s="6">
        <v>0</v>
      </c>
      <c r="J16" s="6">
        <v>0</v>
      </c>
      <c r="K16" s="6">
        <v>0</v>
      </c>
      <c r="L16" s="6">
        <v>1.5831167779999999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1.400121E-2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 s="6">
        <v>0</v>
      </c>
      <c r="AB16" s="6">
        <v>0.323651036</v>
      </c>
      <c r="AC16" s="6">
        <v>3.257301644</v>
      </c>
      <c r="AD16" s="6">
        <v>0</v>
      </c>
      <c r="AE16" s="6">
        <v>0</v>
      </c>
      <c r="AF16" s="6">
        <v>40.088577434999998</v>
      </c>
      <c r="AG16" s="6">
        <v>0</v>
      </c>
      <c r="AH16" s="6">
        <v>0</v>
      </c>
      <c r="AI16" s="6">
        <v>0</v>
      </c>
      <c r="AJ16" s="6">
        <v>0</v>
      </c>
      <c r="AK16" s="6">
        <v>0</v>
      </c>
      <c r="AL16" s="6">
        <v>1.3860858E-2</v>
      </c>
      <c r="AM16" s="6">
        <v>0</v>
      </c>
      <c r="AN16" s="6">
        <v>0</v>
      </c>
      <c r="AO16" s="6">
        <v>0</v>
      </c>
      <c r="AP16" s="6">
        <v>0.13860858000000001</v>
      </c>
      <c r="AQ16" s="6">
        <v>0</v>
      </c>
      <c r="AR16" s="6">
        <v>0</v>
      </c>
      <c r="AS16" s="6">
        <v>0</v>
      </c>
      <c r="AT16" s="6">
        <v>0</v>
      </c>
      <c r="AU16" s="6">
        <v>0</v>
      </c>
      <c r="AV16" s="6">
        <v>0.55164829100000001</v>
      </c>
      <c r="AW16" s="6">
        <v>4.8479986640000003</v>
      </c>
      <c r="AX16" s="6">
        <v>0</v>
      </c>
      <c r="AY16" s="6">
        <v>0</v>
      </c>
      <c r="AZ16" s="6">
        <v>12.028215603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0.224375412</v>
      </c>
      <c r="BG16" s="6">
        <v>0.34652145200000001</v>
      </c>
      <c r="BH16" s="6">
        <v>0</v>
      </c>
      <c r="BI16" s="6">
        <v>0</v>
      </c>
      <c r="BJ16" s="6">
        <v>3.0497879659999998</v>
      </c>
      <c r="BK16" s="6">
        <v>66.489366803999999</v>
      </c>
    </row>
    <row r="17" spans="1:63" ht="17.649999999999999" customHeight="1" x14ac:dyDescent="0.2">
      <c r="A17" s="5"/>
      <c r="B17" s="4" t="s">
        <v>30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4.2335086830000002</v>
      </c>
      <c r="J17" s="6">
        <v>0</v>
      </c>
      <c r="K17" s="6">
        <v>0</v>
      </c>
      <c r="L17" s="6">
        <v>4.5951950000000004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0.20159565199999999</v>
      </c>
      <c r="W17" s="6">
        <v>0</v>
      </c>
      <c r="X17" s="6">
        <v>0</v>
      </c>
      <c r="Y17" s="6">
        <v>0</v>
      </c>
      <c r="Z17" s="6">
        <v>0</v>
      </c>
      <c r="AA17" s="6">
        <v>0</v>
      </c>
      <c r="AB17" s="6">
        <v>5.8571059999999999E-3</v>
      </c>
      <c r="AC17" s="6">
        <v>0</v>
      </c>
      <c r="AD17" s="6">
        <v>0</v>
      </c>
      <c r="AE17" s="6">
        <v>0</v>
      </c>
      <c r="AF17" s="6">
        <v>6.0269625380000003</v>
      </c>
      <c r="AG17" s="6">
        <v>0</v>
      </c>
      <c r="AH17" s="6">
        <v>0</v>
      </c>
      <c r="AI17" s="6">
        <v>0</v>
      </c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0</v>
      </c>
      <c r="AP17" s="6">
        <v>2.3428425999999999E-2</v>
      </c>
      <c r="AQ17" s="6">
        <v>0</v>
      </c>
      <c r="AR17" s="6">
        <v>0</v>
      </c>
      <c r="AS17" s="6">
        <v>0</v>
      </c>
      <c r="AT17" s="6">
        <v>0</v>
      </c>
      <c r="AU17" s="6">
        <v>0</v>
      </c>
      <c r="AV17" s="6">
        <v>0.52913568799999999</v>
      </c>
      <c r="AW17" s="6">
        <v>29.185653357</v>
      </c>
      <c r="AX17" s="6">
        <v>0</v>
      </c>
      <c r="AY17" s="6">
        <v>0</v>
      </c>
      <c r="AZ17" s="6">
        <v>49.124720875999998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0.24034402099999999</v>
      </c>
      <c r="BG17" s="6">
        <v>2.3428425999999999E-2</v>
      </c>
      <c r="BH17" s="6">
        <v>0</v>
      </c>
      <c r="BI17" s="6">
        <v>0</v>
      </c>
      <c r="BJ17" s="6">
        <v>2.3988716609999998</v>
      </c>
      <c r="BK17" s="6">
        <v>96.588701434000001</v>
      </c>
    </row>
    <row r="18" spans="1:63" ht="17.649999999999999" customHeight="1" x14ac:dyDescent="0.2">
      <c r="A18" s="5"/>
      <c r="B18" s="4" t="s">
        <v>31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71.356161024000002</v>
      </c>
      <c r="J18" s="6">
        <v>0</v>
      </c>
      <c r="K18" s="6">
        <v>0</v>
      </c>
      <c r="L18" s="6">
        <v>0.676644193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6.7393838999999997E-2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1.1793922E-2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1.8870274999999999E-2</v>
      </c>
      <c r="AW18" s="6">
        <v>13.478767749999999</v>
      </c>
      <c r="AX18" s="6">
        <v>0</v>
      </c>
      <c r="AY18" s="6">
        <v>0</v>
      </c>
      <c r="AZ18" s="6">
        <v>0.122429669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5.0545379999999999E-3</v>
      </c>
      <c r="BG18" s="6">
        <v>0</v>
      </c>
      <c r="BH18" s="6">
        <v>0</v>
      </c>
      <c r="BI18" s="6">
        <v>0</v>
      </c>
      <c r="BJ18" s="6">
        <v>0.68087995300000004</v>
      </c>
      <c r="BK18" s="6">
        <v>86.417995163000001</v>
      </c>
    </row>
    <row r="19" spans="1:63" ht="17.649999999999999" customHeight="1" x14ac:dyDescent="0.2">
      <c r="A19" s="5"/>
      <c r="B19" s="4" t="s">
        <v>32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0.12949862100000001</v>
      </c>
      <c r="I19" s="6">
        <v>2.2828429240000001</v>
      </c>
      <c r="J19" s="6">
        <v>0</v>
      </c>
      <c r="K19" s="6">
        <v>0</v>
      </c>
      <c r="L19" s="6">
        <v>8.1337739219999996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3.7818181999999999E-2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 s="6">
        <v>0</v>
      </c>
      <c r="AB19" s="6">
        <v>8.1368407959999995</v>
      </c>
      <c r="AC19" s="6">
        <v>107.967854481</v>
      </c>
      <c r="AD19" s="6">
        <v>0</v>
      </c>
      <c r="AE19" s="6">
        <v>0</v>
      </c>
      <c r="AF19" s="6">
        <v>324.51877581600002</v>
      </c>
      <c r="AG19" s="6">
        <v>0</v>
      </c>
      <c r="AH19" s="6">
        <v>0</v>
      </c>
      <c r="AI19" s="6">
        <v>0</v>
      </c>
      <c r="AJ19" s="6">
        <v>0</v>
      </c>
      <c r="AK19" s="6">
        <v>0</v>
      </c>
      <c r="AL19" s="6">
        <v>2.3017195070000001</v>
      </c>
      <c r="AM19" s="6">
        <v>28.401871915000001</v>
      </c>
      <c r="AN19" s="6">
        <v>0</v>
      </c>
      <c r="AO19" s="6">
        <v>0</v>
      </c>
      <c r="AP19" s="6">
        <v>16.283396126</v>
      </c>
      <c r="AQ19" s="6">
        <v>0</v>
      </c>
      <c r="AR19" s="6">
        <v>0</v>
      </c>
      <c r="AS19" s="6">
        <v>0</v>
      </c>
      <c r="AT19" s="6">
        <v>0</v>
      </c>
      <c r="AU19" s="6">
        <v>0</v>
      </c>
      <c r="AV19" s="6">
        <v>0.53133407099999996</v>
      </c>
      <c r="AW19" s="6">
        <v>7.1439766230000004</v>
      </c>
      <c r="AX19" s="6">
        <v>0</v>
      </c>
      <c r="AY19" s="6">
        <v>0</v>
      </c>
      <c r="AZ19" s="6">
        <v>13.574062581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0.30207050600000002</v>
      </c>
      <c r="BG19" s="6">
        <v>0</v>
      </c>
      <c r="BH19" s="6">
        <v>0</v>
      </c>
      <c r="BI19" s="6">
        <v>0</v>
      </c>
      <c r="BJ19" s="6">
        <v>2.1244429010000001</v>
      </c>
      <c r="BK19" s="6">
        <v>521.87027897199994</v>
      </c>
    </row>
    <row r="20" spans="1:63" ht="17.649999999999999" customHeight="1" x14ac:dyDescent="0.2">
      <c r="A20" s="5"/>
      <c r="B20" s="4" t="s">
        <v>33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9.1952423000000005E-2</v>
      </c>
      <c r="I20" s="6">
        <v>141.32864309600001</v>
      </c>
      <c r="J20" s="6">
        <v>0</v>
      </c>
      <c r="K20" s="6">
        <v>0</v>
      </c>
      <c r="L20" s="6">
        <v>8.6253606709999993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6.0895645140000001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0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0.17777710199999999</v>
      </c>
      <c r="AW20" s="6">
        <v>5.6284250800000004</v>
      </c>
      <c r="AX20" s="6">
        <v>0</v>
      </c>
      <c r="AY20" s="6">
        <v>0</v>
      </c>
      <c r="AZ20" s="6">
        <v>2.6565152250000001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1.1155437000000001E-2</v>
      </c>
      <c r="BG20" s="6">
        <v>0</v>
      </c>
      <c r="BH20" s="6">
        <v>0</v>
      </c>
      <c r="BI20" s="6">
        <v>0</v>
      </c>
      <c r="BJ20" s="6">
        <v>0</v>
      </c>
      <c r="BK20" s="6">
        <v>164.60939354800001</v>
      </c>
    </row>
    <row r="21" spans="1:63" ht="17.649999999999999" customHeight="1" x14ac:dyDescent="0.2">
      <c r="A21" s="5"/>
      <c r="B21" s="4" t="s">
        <v>34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8.6797760000000002E-3</v>
      </c>
      <c r="I21" s="6">
        <v>93.650216091999994</v>
      </c>
      <c r="J21" s="6">
        <v>0</v>
      </c>
      <c r="K21" s="6">
        <v>0</v>
      </c>
      <c r="L21" s="6">
        <v>0.64835643499999995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1.1991796000000001E-2</v>
      </c>
      <c r="S21" s="6">
        <v>73.458522557999999</v>
      </c>
      <c r="T21" s="6">
        <v>0</v>
      </c>
      <c r="U21" s="6">
        <v>0</v>
      </c>
      <c r="V21" s="6">
        <v>1.773757934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2.8438299999999999E-3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6">
        <v>0</v>
      </c>
      <c r="AR21" s="6">
        <v>0</v>
      </c>
      <c r="AS21" s="6">
        <v>0</v>
      </c>
      <c r="AT21" s="6">
        <v>0</v>
      </c>
      <c r="AU21" s="6">
        <v>0</v>
      </c>
      <c r="AV21" s="6">
        <v>0.10011418699999999</v>
      </c>
      <c r="AW21" s="6">
        <v>2.7300766439999999</v>
      </c>
      <c r="AX21" s="6">
        <v>0</v>
      </c>
      <c r="AY21" s="6">
        <v>0</v>
      </c>
      <c r="AZ21" s="6">
        <v>19.790791981000002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2.2978144999999998E-2</v>
      </c>
      <c r="BG21" s="6">
        <v>0</v>
      </c>
      <c r="BH21" s="6">
        <v>0</v>
      </c>
      <c r="BI21" s="6">
        <v>0</v>
      </c>
      <c r="BJ21" s="6">
        <v>0.30713362900000002</v>
      </c>
      <c r="BK21" s="6">
        <v>192.50546300699997</v>
      </c>
    </row>
    <row r="22" spans="1:63" ht="17.649999999999999" customHeight="1" x14ac:dyDescent="0.2">
      <c r="A22" s="5"/>
      <c r="B22" s="4" t="s">
        <v>35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7.5419300000000001E-4</v>
      </c>
      <c r="I22" s="6">
        <v>27.707335480000001</v>
      </c>
      <c r="J22" s="6">
        <v>0</v>
      </c>
      <c r="K22" s="6">
        <v>0</v>
      </c>
      <c r="L22" s="6">
        <v>6.4401545220000003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 s="6">
        <v>0</v>
      </c>
      <c r="AB22" s="6">
        <v>0</v>
      </c>
      <c r="AC22" s="6">
        <v>0</v>
      </c>
      <c r="AD22" s="6">
        <v>0</v>
      </c>
      <c r="AE22" s="6">
        <v>0</v>
      </c>
      <c r="AF22" s="6">
        <v>0</v>
      </c>
      <c r="AG22" s="6">
        <v>0</v>
      </c>
      <c r="AH22" s="6">
        <v>0</v>
      </c>
      <c r="AI22" s="6">
        <v>0</v>
      </c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0</v>
      </c>
      <c r="AP22" s="6">
        <v>0</v>
      </c>
      <c r="AQ22" s="6">
        <v>0</v>
      </c>
      <c r="AR22" s="6">
        <v>0</v>
      </c>
      <c r="AS22" s="6">
        <v>0</v>
      </c>
      <c r="AT22" s="6">
        <v>0</v>
      </c>
      <c r="AU22" s="6">
        <v>0</v>
      </c>
      <c r="AV22" s="6">
        <v>0.06</v>
      </c>
      <c r="AW22" s="6">
        <v>1.38</v>
      </c>
      <c r="AX22" s="6">
        <v>0</v>
      </c>
      <c r="AY22" s="6">
        <v>0</v>
      </c>
      <c r="AZ22" s="6">
        <v>3.74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v>0.56999999999999995</v>
      </c>
      <c r="BK22" s="6">
        <v>39.898244195000011</v>
      </c>
    </row>
    <row r="23" spans="1:63" ht="17.649999999999999" customHeight="1" x14ac:dyDescent="0.2">
      <c r="A23" s="5"/>
      <c r="B23" s="4" t="s">
        <v>36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8.9499639999999995E-3</v>
      </c>
      <c r="I23" s="6">
        <v>53.252285037999997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12.306200324000001</v>
      </c>
      <c r="T23" s="6">
        <v>0</v>
      </c>
      <c r="U23" s="6">
        <v>0</v>
      </c>
      <c r="V23" s="6">
        <v>5.5937274199999996</v>
      </c>
      <c r="W23" s="6">
        <v>0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0</v>
      </c>
      <c r="AQ23" s="6">
        <v>0</v>
      </c>
      <c r="AR23" s="6">
        <v>0</v>
      </c>
      <c r="AS23" s="6">
        <v>0</v>
      </c>
      <c r="AT23" s="6">
        <v>0</v>
      </c>
      <c r="AU23" s="6">
        <v>0</v>
      </c>
      <c r="AV23" s="6">
        <v>1.1808491000000001E-2</v>
      </c>
      <c r="AW23" s="6">
        <v>8.3550701630000006</v>
      </c>
      <c r="AX23" s="6">
        <v>0</v>
      </c>
      <c r="AY23" s="6">
        <v>0</v>
      </c>
      <c r="AZ23" s="6">
        <v>0.71853603399999999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0.111389795</v>
      </c>
      <c r="BK23" s="6">
        <v>80.357967228999968</v>
      </c>
    </row>
    <row r="24" spans="1:63" ht="17.649999999999999" customHeight="1" x14ac:dyDescent="0.2">
      <c r="A24" s="5"/>
      <c r="B24" s="4" t="s">
        <v>37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0.116633138</v>
      </c>
      <c r="I24" s="6">
        <v>0.31085790099999999</v>
      </c>
      <c r="J24" s="6">
        <v>0</v>
      </c>
      <c r="K24" s="6">
        <v>0</v>
      </c>
      <c r="L24" s="6">
        <v>0.56242649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3.350436E-3</v>
      </c>
      <c r="S24" s="6">
        <v>0</v>
      </c>
      <c r="T24" s="6">
        <v>0</v>
      </c>
      <c r="U24" s="6">
        <v>0</v>
      </c>
      <c r="V24" s="6">
        <v>2.5128269000000002E-2</v>
      </c>
      <c r="W24" s="6">
        <v>0</v>
      </c>
      <c r="X24" s="6">
        <v>0</v>
      </c>
      <c r="Y24" s="6">
        <v>0</v>
      </c>
      <c r="Z24" s="6">
        <v>0</v>
      </c>
      <c r="AA24" s="6">
        <v>0</v>
      </c>
      <c r="AB24" s="6">
        <v>6.3579187709999996</v>
      </c>
      <c r="AC24" s="6">
        <v>22.642716615000001</v>
      </c>
      <c r="AD24" s="6">
        <v>5.5659790000000001E-2</v>
      </c>
      <c r="AE24" s="6">
        <v>0</v>
      </c>
      <c r="AF24" s="6">
        <v>159.64585833300001</v>
      </c>
      <c r="AG24" s="6">
        <v>0</v>
      </c>
      <c r="AH24" s="6">
        <v>0</v>
      </c>
      <c r="AI24" s="6">
        <v>0</v>
      </c>
      <c r="AJ24" s="6">
        <v>0</v>
      </c>
      <c r="AK24" s="6">
        <v>0</v>
      </c>
      <c r="AL24" s="6">
        <v>1.021245832</v>
      </c>
      <c r="AM24" s="6">
        <v>1.168855596</v>
      </c>
      <c r="AN24" s="6">
        <v>0</v>
      </c>
      <c r="AO24" s="6">
        <v>0</v>
      </c>
      <c r="AP24" s="6">
        <v>9.3080223540000002</v>
      </c>
      <c r="AQ24" s="6">
        <v>0</v>
      </c>
      <c r="AR24" s="6">
        <v>0</v>
      </c>
      <c r="AS24" s="6">
        <v>0</v>
      </c>
      <c r="AT24" s="6">
        <v>0</v>
      </c>
      <c r="AU24" s="6">
        <v>0</v>
      </c>
      <c r="AV24" s="6">
        <v>1.7040077810000001</v>
      </c>
      <c r="AW24" s="6">
        <v>4.6045418700000003</v>
      </c>
      <c r="AX24" s="6">
        <v>0</v>
      </c>
      <c r="AY24" s="6">
        <v>0</v>
      </c>
      <c r="AZ24" s="6">
        <v>19.151038942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0.32499528799999999</v>
      </c>
      <c r="BG24" s="6">
        <v>0</v>
      </c>
      <c r="BH24" s="6">
        <v>0</v>
      </c>
      <c r="BI24" s="6">
        <v>0</v>
      </c>
      <c r="BJ24" s="6">
        <v>0.852596668</v>
      </c>
      <c r="BK24" s="6">
        <v>227.85585407399995</v>
      </c>
    </row>
    <row r="25" spans="1:63" ht="17.649999999999999" customHeight="1" x14ac:dyDescent="0.2">
      <c r="A25" s="5"/>
      <c r="B25" s="4" t="s">
        <v>38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9.0018605000000002E-2</v>
      </c>
      <c r="I25" s="6">
        <v>84.479834514999993</v>
      </c>
      <c r="J25" s="6">
        <v>0</v>
      </c>
      <c r="K25" s="6">
        <v>0</v>
      </c>
      <c r="L25" s="6">
        <v>2.9917513809999998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6.1175052579999996</v>
      </c>
      <c r="W25" s="6">
        <v>0</v>
      </c>
      <c r="X25" s="6">
        <v>0</v>
      </c>
      <c r="Y25" s="6">
        <v>0</v>
      </c>
      <c r="Z25" s="6">
        <v>0</v>
      </c>
      <c r="AA25" s="6">
        <v>0</v>
      </c>
      <c r="AB25" s="6">
        <v>5.8253860000000001E-3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0</v>
      </c>
      <c r="AP25" s="6">
        <v>0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0.29321111700000002</v>
      </c>
      <c r="AW25" s="6">
        <v>0</v>
      </c>
      <c r="AX25" s="6">
        <v>0</v>
      </c>
      <c r="AY25" s="6">
        <v>0</v>
      </c>
      <c r="AZ25" s="6">
        <v>4.6292404319999996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3.3738694999999999E-2</v>
      </c>
      <c r="BG25" s="6">
        <v>2.427244355</v>
      </c>
      <c r="BH25" s="6">
        <v>0</v>
      </c>
      <c r="BI25" s="6">
        <v>0</v>
      </c>
      <c r="BJ25" s="6">
        <v>0.32039625500000002</v>
      </c>
      <c r="BK25" s="6">
        <v>101.38876599899999</v>
      </c>
    </row>
    <row r="26" spans="1:63" ht="17.649999999999999" customHeight="1" x14ac:dyDescent="0.2">
      <c r="A26" s="5"/>
      <c r="B26" s="4" t="s">
        <v>39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3.50551E-4</v>
      </c>
      <c r="I26" s="6">
        <v>4.307911238</v>
      </c>
      <c r="J26" s="6">
        <v>0</v>
      </c>
      <c r="K26" s="6">
        <v>0</v>
      </c>
      <c r="L26" s="6">
        <v>0.102084567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3.2993000000000001E-5</v>
      </c>
      <c r="S26" s="6">
        <v>0</v>
      </c>
      <c r="T26" s="6">
        <v>0</v>
      </c>
      <c r="U26" s="6">
        <v>0</v>
      </c>
      <c r="V26" s="6">
        <v>8.2482599999999997E-4</v>
      </c>
      <c r="W26" s="6">
        <v>0</v>
      </c>
      <c r="X26" s="6">
        <v>0</v>
      </c>
      <c r="Y26" s="6">
        <v>0</v>
      </c>
      <c r="Z26" s="6">
        <v>0</v>
      </c>
      <c r="AA26" s="6">
        <v>0</v>
      </c>
      <c r="AB26" s="6">
        <v>1.4394029999999999E-3</v>
      </c>
      <c r="AC26" s="6">
        <v>0</v>
      </c>
      <c r="AD26" s="6">
        <v>0</v>
      </c>
      <c r="AE26" s="6">
        <v>0</v>
      </c>
      <c r="AF26" s="6">
        <v>6.2532610000000004E-3</v>
      </c>
      <c r="AG26" s="6">
        <v>0</v>
      </c>
      <c r="AH26" s="6">
        <v>0</v>
      </c>
      <c r="AI26" s="6">
        <v>0</v>
      </c>
      <c r="AJ26" s="6">
        <v>0</v>
      </c>
      <c r="AK26" s="6">
        <v>0</v>
      </c>
      <c r="AL26" s="6">
        <v>2.0562999999999999E-5</v>
      </c>
      <c r="AM26" s="6">
        <v>0</v>
      </c>
      <c r="AN26" s="6">
        <v>0</v>
      </c>
      <c r="AO26" s="6">
        <v>0</v>
      </c>
      <c r="AP26" s="6">
        <v>0</v>
      </c>
      <c r="AQ26" s="6">
        <v>0</v>
      </c>
      <c r="AR26" s="6">
        <v>0</v>
      </c>
      <c r="AS26" s="6">
        <v>0</v>
      </c>
      <c r="AT26" s="6">
        <v>0</v>
      </c>
      <c r="AU26" s="6">
        <v>0</v>
      </c>
      <c r="AV26" s="6">
        <v>1.0965292E-2</v>
      </c>
      <c r="AW26" s="6">
        <v>0.185066129</v>
      </c>
      <c r="AX26" s="6">
        <v>0</v>
      </c>
      <c r="AY26" s="6">
        <v>0</v>
      </c>
      <c r="AZ26" s="6">
        <v>0.29581192899999997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9.9055600000000008E-4</v>
      </c>
      <c r="BG26" s="6">
        <v>1.426806858</v>
      </c>
      <c r="BH26" s="6">
        <v>0</v>
      </c>
      <c r="BI26" s="6">
        <v>0</v>
      </c>
      <c r="BJ26" s="6">
        <v>2.4469443E-2</v>
      </c>
      <c r="BK26" s="6">
        <v>6.3630276089999995</v>
      </c>
    </row>
    <row r="27" spans="1:63" ht="17.649999999999999" customHeight="1" x14ac:dyDescent="0.2">
      <c r="A27" s="5"/>
      <c r="B27" s="4" t="s">
        <v>40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4.0779787999999997E-2</v>
      </c>
      <c r="I27" s="6">
        <v>12.94596452</v>
      </c>
      <c r="J27" s="6">
        <v>0</v>
      </c>
      <c r="K27" s="6">
        <v>0</v>
      </c>
      <c r="L27" s="6">
        <v>1.1558700850000001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1.035677E-3</v>
      </c>
      <c r="S27" s="6">
        <v>0</v>
      </c>
      <c r="T27" s="6">
        <v>0</v>
      </c>
      <c r="U27" s="6">
        <v>0</v>
      </c>
      <c r="V27" s="6">
        <v>4.5310876E-2</v>
      </c>
      <c r="W27" s="6">
        <v>0</v>
      </c>
      <c r="X27" s="6">
        <v>0</v>
      </c>
      <c r="Y27" s="6">
        <v>0</v>
      </c>
      <c r="Z27" s="6">
        <v>0</v>
      </c>
      <c r="AA27" s="6">
        <v>0</v>
      </c>
      <c r="AB27" s="6">
        <v>0.16836509199999999</v>
      </c>
      <c r="AC27" s="6">
        <v>0</v>
      </c>
      <c r="AD27" s="6">
        <v>0</v>
      </c>
      <c r="AE27" s="6">
        <v>0</v>
      </c>
      <c r="AF27" s="6">
        <v>3.9178492820000002</v>
      </c>
      <c r="AG27" s="6">
        <v>0</v>
      </c>
      <c r="AH27" s="6">
        <v>0</v>
      </c>
      <c r="AI27" s="6">
        <v>0</v>
      </c>
      <c r="AJ27" s="6">
        <v>0</v>
      </c>
      <c r="AK27" s="6">
        <v>0</v>
      </c>
      <c r="AL27" s="6">
        <v>2.5606858E-2</v>
      </c>
      <c r="AM27" s="6">
        <v>0</v>
      </c>
      <c r="AN27" s="6">
        <v>0</v>
      </c>
      <c r="AO27" s="6">
        <v>0</v>
      </c>
      <c r="AP27" s="6">
        <v>4.4812001999999997E-2</v>
      </c>
      <c r="AQ27" s="6">
        <v>0</v>
      </c>
      <c r="AR27" s="6">
        <v>0</v>
      </c>
      <c r="AS27" s="6">
        <v>0</v>
      </c>
      <c r="AT27" s="6">
        <v>0</v>
      </c>
      <c r="AU27" s="6">
        <v>0</v>
      </c>
      <c r="AV27" s="6">
        <v>0.92372010999999998</v>
      </c>
      <c r="AW27" s="6">
        <v>6.1735510079999996</v>
      </c>
      <c r="AX27" s="6">
        <v>0</v>
      </c>
      <c r="AY27" s="6">
        <v>0</v>
      </c>
      <c r="AZ27" s="6">
        <v>66.178887693999997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0.20308031000000001</v>
      </c>
      <c r="BG27" s="6">
        <v>1.299548047</v>
      </c>
      <c r="BH27" s="6">
        <v>0</v>
      </c>
      <c r="BI27" s="6">
        <v>0</v>
      </c>
      <c r="BJ27" s="6">
        <v>3.566450224</v>
      </c>
      <c r="BK27" s="6">
        <v>96.690831572999997</v>
      </c>
    </row>
    <row r="28" spans="1:63" ht="17.649999999999999" customHeight="1" x14ac:dyDescent="0.2">
      <c r="A28" s="5"/>
      <c r="B28" s="4" t="s">
        <v>41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0.106544215</v>
      </c>
      <c r="I28" s="6">
        <v>99.392991011999996</v>
      </c>
      <c r="J28" s="6">
        <v>0</v>
      </c>
      <c r="K28" s="6">
        <v>0</v>
      </c>
      <c r="L28" s="6">
        <v>2.2114940500000002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3.3452853999999997E-2</v>
      </c>
      <c r="S28" s="6">
        <v>45.639638730000001</v>
      </c>
      <c r="T28" s="6">
        <v>0</v>
      </c>
      <c r="U28" s="6">
        <v>0</v>
      </c>
      <c r="V28" s="6">
        <v>1.0041741E-2</v>
      </c>
      <c r="W28" s="6">
        <v>0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0</v>
      </c>
      <c r="AL28" s="6">
        <v>0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6.4152303999999993E-2</v>
      </c>
      <c r="AW28" s="6">
        <v>12.313593869</v>
      </c>
      <c r="AX28" s="6">
        <v>0</v>
      </c>
      <c r="AY28" s="6">
        <v>0</v>
      </c>
      <c r="AZ28" s="6">
        <v>9.5417684210000004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0.30403935500000001</v>
      </c>
      <c r="BK28" s="6">
        <v>169.61771655099997</v>
      </c>
    </row>
    <row r="29" spans="1:63" ht="17.649999999999999" customHeight="1" x14ac:dyDescent="0.2">
      <c r="A29" s="5"/>
      <c r="B29" s="4" t="s">
        <v>42</v>
      </c>
      <c r="C29" s="6">
        <v>0</v>
      </c>
      <c r="D29" s="6">
        <v>32.85389515</v>
      </c>
      <c r="E29" s="6">
        <v>0</v>
      </c>
      <c r="F29" s="6">
        <v>0</v>
      </c>
      <c r="G29" s="6">
        <v>0</v>
      </c>
      <c r="H29" s="6">
        <v>1.0513247E-2</v>
      </c>
      <c r="I29" s="6">
        <v>336.075708362</v>
      </c>
      <c r="J29" s="6">
        <v>0</v>
      </c>
      <c r="K29" s="6">
        <v>0</v>
      </c>
      <c r="L29" s="6">
        <v>0.151127918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1.3141557999999999E-2</v>
      </c>
      <c r="S29" s="6">
        <v>127.804630347</v>
      </c>
      <c r="T29" s="6">
        <v>0</v>
      </c>
      <c r="U29" s="6">
        <v>0</v>
      </c>
      <c r="V29" s="6">
        <v>1.314155806</v>
      </c>
      <c r="W29" s="6">
        <v>0</v>
      </c>
      <c r="X29" s="6">
        <v>0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0.25845060199999997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0</v>
      </c>
      <c r="AM29" s="6">
        <v>0</v>
      </c>
      <c r="AN29" s="6">
        <v>0</v>
      </c>
      <c r="AO29" s="6">
        <v>0</v>
      </c>
      <c r="AP29" s="6">
        <v>0</v>
      </c>
      <c r="AQ29" s="6">
        <v>0</v>
      </c>
      <c r="AR29" s="6">
        <v>0</v>
      </c>
      <c r="AS29" s="6">
        <v>0</v>
      </c>
      <c r="AT29" s="6">
        <v>0</v>
      </c>
      <c r="AU29" s="6">
        <v>0</v>
      </c>
      <c r="AV29" s="6">
        <v>0.40565752300000002</v>
      </c>
      <c r="AW29" s="6">
        <v>3.9267283329999998</v>
      </c>
      <c r="AX29" s="6">
        <v>0</v>
      </c>
      <c r="AY29" s="6">
        <v>0</v>
      </c>
      <c r="AZ29" s="6">
        <v>14.555056065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8.1526443000000004E-2</v>
      </c>
      <c r="BG29" s="6">
        <v>1.3086106449999999</v>
      </c>
      <c r="BH29" s="6">
        <v>0</v>
      </c>
      <c r="BI29" s="6">
        <v>0</v>
      </c>
      <c r="BJ29" s="6">
        <v>0.11013398000000001</v>
      </c>
      <c r="BK29" s="6">
        <v>518.86933597899997</v>
      </c>
    </row>
    <row r="30" spans="1:63" ht="17.649999999999999" customHeight="1" x14ac:dyDescent="0.2">
      <c r="A30" s="5"/>
      <c r="B30" s="4" t="s">
        <v>43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0.27652025800000002</v>
      </c>
      <c r="I30" s="6">
        <v>1.313212483</v>
      </c>
      <c r="J30" s="6">
        <v>0</v>
      </c>
      <c r="K30" s="6">
        <v>0</v>
      </c>
      <c r="L30" s="6">
        <v>1.716635811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2.7822300000000001E-3</v>
      </c>
      <c r="S30" s="6">
        <v>0.55644596800000001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0</v>
      </c>
      <c r="Z30" s="6">
        <v>0</v>
      </c>
      <c r="AA30" s="6">
        <v>0</v>
      </c>
      <c r="AB30" s="6">
        <v>10.4105154</v>
      </c>
      <c r="AC30" s="6">
        <v>27.261250329999999</v>
      </c>
      <c r="AD30" s="6">
        <v>0</v>
      </c>
      <c r="AE30" s="6">
        <v>0</v>
      </c>
      <c r="AF30" s="6">
        <v>135.04056231499999</v>
      </c>
      <c r="AG30" s="6">
        <v>0</v>
      </c>
      <c r="AH30" s="6">
        <v>0</v>
      </c>
      <c r="AI30" s="6">
        <v>0</v>
      </c>
      <c r="AJ30" s="6">
        <v>0</v>
      </c>
      <c r="AK30" s="6">
        <v>0</v>
      </c>
      <c r="AL30" s="6">
        <v>1.806995562</v>
      </c>
      <c r="AM30" s="6">
        <v>3.8832804859999999</v>
      </c>
      <c r="AN30" s="6">
        <v>0</v>
      </c>
      <c r="AO30" s="6">
        <v>0</v>
      </c>
      <c r="AP30" s="6">
        <v>5.8719638979999997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0.77372781700000004</v>
      </c>
      <c r="AW30" s="6">
        <v>1.5422171069999999</v>
      </c>
      <c r="AX30" s="6">
        <v>0</v>
      </c>
      <c r="AY30" s="6">
        <v>0</v>
      </c>
      <c r="AZ30" s="6">
        <v>8.2814646239999998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0.26802050999999999</v>
      </c>
      <c r="BG30" s="6">
        <v>0</v>
      </c>
      <c r="BH30" s="6">
        <v>0</v>
      </c>
      <c r="BI30" s="6">
        <v>0</v>
      </c>
      <c r="BJ30" s="6">
        <v>1.5755023690000001</v>
      </c>
      <c r="BK30" s="6">
        <v>200.58109716799999</v>
      </c>
    </row>
    <row r="31" spans="1:63" ht="17.649999999999999" customHeight="1" x14ac:dyDescent="0.2">
      <c r="A31" s="5"/>
      <c r="B31" s="4" t="s">
        <v>44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1.0153074999999999E-2</v>
      </c>
      <c r="I31" s="6">
        <v>57.773032272000002</v>
      </c>
      <c r="J31" s="6">
        <v>0</v>
      </c>
      <c r="K31" s="6">
        <v>0</v>
      </c>
      <c r="L31" s="6">
        <v>0.63550335499999999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35.305741943999998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5.7204583000000003E-2</v>
      </c>
      <c r="AC31" s="6">
        <v>5.6030608040000001</v>
      </c>
      <c r="AD31" s="6">
        <v>0</v>
      </c>
      <c r="AE31" s="6">
        <v>0</v>
      </c>
      <c r="AF31" s="6">
        <v>2.1344993999999999E-2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6">
        <v>2.1344993999999999E-2</v>
      </c>
      <c r="AM31" s="6">
        <v>0</v>
      </c>
      <c r="AN31" s="6">
        <v>0</v>
      </c>
      <c r="AO31" s="6">
        <v>0</v>
      </c>
      <c r="AP31" s="6">
        <v>0</v>
      </c>
      <c r="AQ31" s="6">
        <v>0</v>
      </c>
      <c r="AR31" s="6">
        <v>0</v>
      </c>
      <c r="AS31" s="6">
        <v>0</v>
      </c>
      <c r="AT31" s="6">
        <v>0</v>
      </c>
      <c r="AU31" s="6">
        <v>0</v>
      </c>
      <c r="AV31" s="6">
        <v>0.42005878600000002</v>
      </c>
      <c r="AW31" s="6">
        <v>3.2021695270000001</v>
      </c>
      <c r="AX31" s="6">
        <v>0</v>
      </c>
      <c r="AY31" s="6">
        <v>0</v>
      </c>
      <c r="AZ31" s="6">
        <v>2.2027819900000001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3.3096479999999998E-2</v>
      </c>
      <c r="BG31" s="6">
        <v>0</v>
      </c>
      <c r="BH31" s="6">
        <v>0</v>
      </c>
      <c r="BI31" s="6">
        <v>0</v>
      </c>
      <c r="BJ31" s="6">
        <v>0</v>
      </c>
      <c r="BK31" s="6">
        <v>105.285492804</v>
      </c>
    </row>
    <row r="32" spans="1:63" ht="17.649999999999999" customHeight="1" x14ac:dyDescent="0.2">
      <c r="A32" s="5"/>
      <c r="B32" s="4" t="s">
        <v>45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8.8799180000000005E-3</v>
      </c>
      <c r="I32" s="6">
        <v>43.131029018</v>
      </c>
      <c r="J32" s="6">
        <v>0</v>
      </c>
      <c r="K32" s="6">
        <v>0</v>
      </c>
      <c r="L32" s="6">
        <v>5.7375343120000002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3.1713992000000003E-2</v>
      </c>
      <c r="S32" s="6">
        <v>19.028395154999998</v>
      </c>
      <c r="T32" s="6">
        <v>6.3427984000000007E-2</v>
      </c>
      <c r="U32" s="6">
        <v>0</v>
      </c>
      <c r="V32" s="6">
        <v>0.33997399299999997</v>
      </c>
      <c r="W32" s="6">
        <v>0</v>
      </c>
      <c r="X32" s="6">
        <v>0</v>
      </c>
      <c r="Y32" s="6">
        <v>0</v>
      </c>
      <c r="Z32" s="6">
        <v>0</v>
      </c>
      <c r="AA32" s="6">
        <v>0</v>
      </c>
      <c r="AB32" s="6">
        <v>3.154287E-3</v>
      </c>
      <c r="AC32" s="6">
        <v>6.3085741950000003</v>
      </c>
      <c r="AD32" s="6">
        <v>0</v>
      </c>
      <c r="AE32" s="6">
        <v>0</v>
      </c>
      <c r="AF32" s="6">
        <v>3.6982123640000002</v>
      </c>
      <c r="AG32" s="6">
        <v>0</v>
      </c>
      <c r="AH32" s="6">
        <v>0</v>
      </c>
      <c r="AI32" s="6">
        <v>0</v>
      </c>
      <c r="AJ32" s="6">
        <v>0</v>
      </c>
      <c r="AK32" s="6">
        <v>0</v>
      </c>
      <c r="AL32" s="6">
        <v>0</v>
      </c>
      <c r="AM32" s="6">
        <v>0</v>
      </c>
      <c r="AN32" s="6">
        <v>0</v>
      </c>
      <c r="AO32" s="6">
        <v>0</v>
      </c>
      <c r="AP32" s="6">
        <v>0</v>
      </c>
      <c r="AQ32" s="6">
        <v>0</v>
      </c>
      <c r="AR32" s="6">
        <v>0</v>
      </c>
      <c r="AS32" s="6">
        <v>0</v>
      </c>
      <c r="AT32" s="6">
        <v>0</v>
      </c>
      <c r="AU32" s="6">
        <v>0</v>
      </c>
      <c r="AV32" s="6">
        <v>0.48394839000000001</v>
      </c>
      <c r="AW32" s="6">
        <v>13.815764870000001</v>
      </c>
      <c r="AX32" s="6">
        <v>0</v>
      </c>
      <c r="AY32" s="6">
        <v>0</v>
      </c>
      <c r="AZ32" s="6">
        <v>5.4672930219999998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7.7595452999999995E-2</v>
      </c>
      <c r="BG32" s="6">
        <v>7.570289034</v>
      </c>
      <c r="BH32" s="6">
        <v>0</v>
      </c>
      <c r="BI32" s="6">
        <v>0</v>
      </c>
      <c r="BJ32" s="6">
        <v>1.29804718</v>
      </c>
      <c r="BK32" s="6">
        <v>107.06383316699998</v>
      </c>
    </row>
    <row r="33" spans="1:63" ht="17.649999999999999" customHeight="1" x14ac:dyDescent="0.2">
      <c r="A33" s="5"/>
      <c r="B33" s="4" t="s">
        <v>46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7.2177822000000003E-2</v>
      </c>
      <c r="I33" s="6">
        <v>73.401174221000005</v>
      </c>
      <c r="J33" s="6">
        <v>0</v>
      </c>
      <c r="K33" s="6">
        <v>0</v>
      </c>
      <c r="L33" s="6">
        <v>0.62390998099999995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6.1167645E-2</v>
      </c>
      <c r="W33" s="6">
        <v>0</v>
      </c>
      <c r="X33" s="6">
        <v>0</v>
      </c>
      <c r="Y33" s="6">
        <v>0</v>
      </c>
      <c r="Z33" s="6">
        <v>0</v>
      </c>
      <c r="AA33" s="6">
        <v>0</v>
      </c>
      <c r="AB33" s="6">
        <v>0</v>
      </c>
      <c r="AC33" s="6">
        <v>0</v>
      </c>
      <c r="AD33" s="6">
        <v>0</v>
      </c>
      <c r="AE33" s="6">
        <v>0</v>
      </c>
      <c r="AF33" s="6">
        <v>0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0</v>
      </c>
      <c r="AU33" s="6">
        <v>0</v>
      </c>
      <c r="AV33" s="6">
        <v>2.5491455E-2</v>
      </c>
      <c r="AW33" s="6">
        <v>0.18132156199999999</v>
      </c>
      <c r="AX33" s="6">
        <v>0</v>
      </c>
      <c r="AY33" s="6">
        <v>0</v>
      </c>
      <c r="AZ33" s="6">
        <v>2.3389315609999999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1.2156162E-2</v>
      </c>
      <c r="BG33" s="6">
        <v>0</v>
      </c>
      <c r="BH33" s="6">
        <v>0</v>
      </c>
      <c r="BI33" s="6">
        <v>0</v>
      </c>
      <c r="BJ33" s="6">
        <v>0</v>
      </c>
      <c r="BK33" s="6">
        <v>76.71633040899998</v>
      </c>
    </row>
    <row r="34" spans="1:63" ht="17.649999999999999" customHeight="1" x14ac:dyDescent="0.2">
      <c r="A34" s="5"/>
      <c r="B34" s="4" t="s">
        <v>47</v>
      </c>
      <c r="C34" s="6">
        <v>0</v>
      </c>
      <c r="D34" s="6">
        <v>32.726185475000001</v>
      </c>
      <c r="E34" s="6">
        <v>0</v>
      </c>
      <c r="F34" s="6">
        <v>0</v>
      </c>
      <c r="G34" s="6">
        <v>0</v>
      </c>
      <c r="H34" s="6">
        <v>3.2726184999999998E-2</v>
      </c>
      <c r="I34" s="6">
        <v>159.09097236100001</v>
      </c>
      <c r="J34" s="6">
        <v>0</v>
      </c>
      <c r="K34" s="6">
        <v>0</v>
      </c>
      <c r="L34" s="6">
        <v>0.85628064400000004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1.1781427000000001E-2</v>
      </c>
      <c r="S34" s="6">
        <v>0</v>
      </c>
      <c r="T34" s="6">
        <v>0</v>
      </c>
      <c r="U34" s="6">
        <v>0</v>
      </c>
      <c r="V34" s="6">
        <v>0.11126903</v>
      </c>
      <c r="W34" s="6">
        <v>0</v>
      </c>
      <c r="X34" s="6">
        <v>0</v>
      </c>
      <c r="Y34" s="6">
        <v>0</v>
      </c>
      <c r="Z34" s="6">
        <v>0</v>
      </c>
      <c r="AA34" s="6">
        <v>0</v>
      </c>
      <c r="AB34" s="6">
        <v>6.4952289999999999E-3</v>
      </c>
      <c r="AC34" s="6">
        <v>0</v>
      </c>
      <c r="AD34" s="6">
        <v>0</v>
      </c>
      <c r="AE34" s="6">
        <v>0</v>
      </c>
      <c r="AF34" s="6">
        <v>0.181866413</v>
      </c>
      <c r="AG34" s="6">
        <v>0</v>
      </c>
      <c r="AH34" s="6">
        <v>0</v>
      </c>
      <c r="AI34" s="6">
        <v>0</v>
      </c>
      <c r="AJ34" s="6">
        <v>0</v>
      </c>
      <c r="AK34" s="6">
        <v>0</v>
      </c>
      <c r="AL34" s="6">
        <v>0</v>
      </c>
      <c r="AM34" s="6">
        <v>0</v>
      </c>
      <c r="AN34" s="6">
        <v>0</v>
      </c>
      <c r="AO34" s="6">
        <v>0</v>
      </c>
      <c r="AP34" s="6">
        <v>0</v>
      </c>
      <c r="AQ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v>5.3234897000000003E-2</v>
      </c>
      <c r="AW34" s="6">
        <v>0.48064694899999999</v>
      </c>
      <c r="AX34" s="6">
        <v>0</v>
      </c>
      <c r="AY34" s="6">
        <v>0</v>
      </c>
      <c r="AZ34" s="6">
        <v>4.4649464419999996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1.2990458060000001</v>
      </c>
      <c r="BH34" s="6">
        <v>0</v>
      </c>
      <c r="BI34" s="6">
        <v>0</v>
      </c>
      <c r="BJ34" s="6">
        <v>0.395128166</v>
      </c>
      <c r="BK34" s="6">
        <v>199.71057902400003</v>
      </c>
    </row>
    <row r="35" spans="1:63" ht="17.649999999999999" customHeight="1" x14ac:dyDescent="0.2">
      <c r="A35" s="5"/>
      <c r="B35" s="4" t="s">
        <v>48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0.104571688</v>
      </c>
      <c r="I35" s="6">
        <v>8.9317393519999992</v>
      </c>
      <c r="J35" s="6">
        <v>0</v>
      </c>
      <c r="K35" s="6">
        <v>0</v>
      </c>
      <c r="L35" s="6">
        <v>5.0479991379999998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0.10215676899999999</v>
      </c>
      <c r="S35" s="6">
        <v>0</v>
      </c>
      <c r="T35" s="6">
        <v>0</v>
      </c>
      <c r="U35" s="6">
        <v>0</v>
      </c>
      <c r="V35" s="6">
        <v>1.1499614419999999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2.7856797950000001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4.4507652000000002E-2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0</v>
      </c>
      <c r="AV35" s="6">
        <v>4.5686403359999996</v>
      </c>
      <c r="AW35" s="6">
        <v>20.030707547999999</v>
      </c>
      <c r="AX35" s="6">
        <v>0</v>
      </c>
      <c r="AY35" s="6">
        <v>0</v>
      </c>
      <c r="AZ35" s="6">
        <v>161.83044434000001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1.021795539</v>
      </c>
      <c r="BG35" s="6">
        <v>1.1015643770000001</v>
      </c>
      <c r="BH35" s="6">
        <v>0</v>
      </c>
      <c r="BI35" s="6">
        <v>0</v>
      </c>
      <c r="BJ35" s="6">
        <v>8.8317797379999998</v>
      </c>
      <c r="BK35" s="6">
        <v>215.55154771400001</v>
      </c>
    </row>
    <row r="36" spans="1:63" ht="17.649999999999999" customHeight="1" x14ac:dyDescent="0.2">
      <c r="A36" s="5"/>
      <c r="B36" s="4" t="s">
        <v>49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3.0164419999999998E-3</v>
      </c>
      <c r="I36" s="6">
        <v>133.32673352699999</v>
      </c>
      <c r="J36" s="6">
        <v>0</v>
      </c>
      <c r="K36" s="6">
        <v>0</v>
      </c>
      <c r="L36" s="6">
        <v>0.15323524999999999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6.03288E-4</v>
      </c>
      <c r="S36" s="6">
        <v>4.8263070959999999</v>
      </c>
      <c r="T36" s="6">
        <v>0</v>
      </c>
      <c r="U36" s="6">
        <v>0</v>
      </c>
      <c r="V36" s="6">
        <v>0</v>
      </c>
      <c r="W36" s="6">
        <v>0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11.983748390000001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  <c r="AJ36" s="6">
        <v>0</v>
      </c>
      <c r="AK36" s="6">
        <v>0</v>
      </c>
      <c r="AL36" s="6">
        <v>0</v>
      </c>
      <c r="AM36" s="6">
        <v>0</v>
      </c>
      <c r="AN36" s="6">
        <v>0</v>
      </c>
      <c r="AO36" s="6">
        <v>0</v>
      </c>
      <c r="AP36" s="6">
        <v>0</v>
      </c>
      <c r="AQ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v>5.9918700000000005E-4</v>
      </c>
      <c r="AW36" s="6">
        <v>0</v>
      </c>
      <c r="AX36" s="6">
        <v>0</v>
      </c>
      <c r="AY36" s="6">
        <v>0</v>
      </c>
      <c r="AZ36" s="6">
        <v>2.720310885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45.538243882000003</v>
      </c>
      <c r="BH36" s="6">
        <v>0</v>
      </c>
      <c r="BI36" s="6">
        <v>0</v>
      </c>
      <c r="BJ36" s="6">
        <v>0</v>
      </c>
      <c r="BK36" s="6">
        <v>198.55279794699999</v>
      </c>
    </row>
    <row r="37" spans="1:63" ht="17.649999999999999" customHeight="1" x14ac:dyDescent="0.2">
      <c r="A37" s="5"/>
      <c r="B37" s="4" t="s">
        <v>50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2.0520310000000002E-3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0</v>
      </c>
      <c r="Y37" s="6">
        <v>0</v>
      </c>
      <c r="Z37" s="6">
        <v>0</v>
      </c>
      <c r="AA37" s="6">
        <v>0</v>
      </c>
      <c r="AB37" s="6">
        <v>0</v>
      </c>
      <c r="AC37" s="6">
        <v>0</v>
      </c>
      <c r="AD37" s="6">
        <v>0</v>
      </c>
      <c r="AE37" s="6">
        <v>0</v>
      </c>
      <c r="AF37" s="6">
        <v>0</v>
      </c>
      <c r="AG37" s="6">
        <v>0</v>
      </c>
      <c r="AH37" s="6">
        <v>0</v>
      </c>
      <c r="AI37" s="6">
        <v>0</v>
      </c>
      <c r="AJ37" s="6">
        <v>0</v>
      </c>
      <c r="AK37" s="6">
        <v>0</v>
      </c>
      <c r="AL37" s="6">
        <v>0</v>
      </c>
      <c r="AM37" s="6">
        <v>6.8199209700000001</v>
      </c>
      <c r="AN37" s="6">
        <v>0</v>
      </c>
      <c r="AO37" s="6">
        <v>0</v>
      </c>
      <c r="AP37" s="6">
        <v>0</v>
      </c>
      <c r="AQ37" s="6">
        <v>0</v>
      </c>
      <c r="AR37" s="6">
        <v>0</v>
      </c>
      <c r="AS37" s="6">
        <v>0</v>
      </c>
      <c r="AT37" s="6">
        <v>0</v>
      </c>
      <c r="AU37" s="6">
        <v>0</v>
      </c>
      <c r="AV37" s="6">
        <v>3.8873549E-2</v>
      </c>
      <c r="AW37" s="6">
        <v>0</v>
      </c>
      <c r="AX37" s="6">
        <v>0</v>
      </c>
      <c r="AY37" s="6">
        <v>0</v>
      </c>
      <c r="AZ37" s="6">
        <v>2.8711867280000001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v>8.183905E-3</v>
      </c>
      <c r="BK37" s="6">
        <v>9.7402171829999986</v>
      </c>
    </row>
    <row r="38" spans="1:63" ht="17.649999999999999" customHeight="1" x14ac:dyDescent="0.2">
      <c r="A38" s="5"/>
      <c r="B38" s="4" t="s">
        <v>51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7.4300130000000006E-2</v>
      </c>
      <c r="I38" s="6">
        <v>214.43875159500001</v>
      </c>
      <c r="J38" s="6">
        <v>0</v>
      </c>
      <c r="K38" s="6">
        <v>0</v>
      </c>
      <c r="L38" s="6">
        <v>23.657810379000001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1.3098149999999999E-2</v>
      </c>
      <c r="S38" s="6">
        <v>146.05017676200001</v>
      </c>
      <c r="T38" s="6">
        <v>0</v>
      </c>
      <c r="U38" s="6">
        <v>0</v>
      </c>
      <c r="V38" s="6">
        <v>0.266599529</v>
      </c>
      <c r="W38" s="6">
        <v>0</v>
      </c>
      <c r="X38" s="6">
        <v>0</v>
      </c>
      <c r="Y38" s="6">
        <v>0</v>
      </c>
      <c r="Z38" s="6">
        <v>0</v>
      </c>
      <c r="AA38" s="6">
        <v>0</v>
      </c>
      <c r="AB38" s="6">
        <v>6.9245970000000002E-3</v>
      </c>
      <c r="AC38" s="6">
        <v>0</v>
      </c>
      <c r="AD38" s="6">
        <v>0</v>
      </c>
      <c r="AE38" s="6">
        <v>0</v>
      </c>
      <c r="AF38" s="6">
        <v>9.0019748999999996E-2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3.4622979999999999E-3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9.4405325999999998E-2</v>
      </c>
      <c r="AW38" s="6">
        <v>0.86557451600000002</v>
      </c>
      <c r="AX38" s="6">
        <v>0</v>
      </c>
      <c r="AY38" s="6">
        <v>0</v>
      </c>
      <c r="AZ38" s="6">
        <v>0.300642882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3.1622323000000001E-2</v>
      </c>
      <c r="BG38" s="6">
        <v>0</v>
      </c>
      <c r="BH38" s="6">
        <v>0</v>
      </c>
      <c r="BI38" s="6">
        <v>0</v>
      </c>
      <c r="BJ38" s="6">
        <v>1.154099E-3</v>
      </c>
      <c r="BK38" s="6">
        <v>385.8945423350001</v>
      </c>
    </row>
    <row r="39" spans="1:63" ht="17.649999999999999" customHeight="1" x14ac:dyDescent="0.2">
      <c r="A39" s="5"/>
      <c r="B39" s="4" t="s">
        <v>52</v>
      </c>
      <c r="C39" s="6">
        <v>0</v>
      </c>
      <c r="D39" s="6">
        <v>0</v>
      </c>
      <c r="E39" s="6">
        <v>0</v>
      </c>
      <c r="F39" s="6">
        <v>0</v>
      </c>
      <c r="G39" s="6">
        <v>0</v>
      </c>
      <c r="H39" s="6">
        <v>3.7587066000000002E-2</v>
      </c>
      <c r="I39" s="6">
        <v>13.892537097</v>
      </c>
      <c r="J39" s="6">
        <v>0</v>
      </c>
      <c r="K39" s="6">
        <v>0</v>
      </c>
      <c r="L39" s="6">
        <v>0.65094613400000001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8.0770600000000005E-4</v>
      </c>
      <c r="S39" s="6">
        <v>0</v>
      </c>
      <c r="T39" s="6">
        <v>0</v>
      </c>
      <c r="U39" s="6">
        <v>0</v>
      </c>
      <c r="V39" s="6">
        <v>3.2308229999999999E-3</v>
      </c>
      <c r="W39" s="6">
        <v>0</v>
      </c>
      <c r="X39" s="6">
        <v>0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4.1998638999999997E-2</v>
      </c>
      <c r="AG39" s="6">
        <v>0</v>
      </c>
      <c r="AH39" s="6">
        <v>0</v>
      </c>
      <c r="AI39" s="6">
        <v>0</v>
      </c>
      <c r="AJ39" s="6">
        <v>0</v>
      </c>
      <c r="AK39" s="6">
        <v>0</v>
      </c>
      <c r="AL39" s="6">
        <v>0</v>
      </c>
      <c r="AM39" s="6">
        <v>0</v>
      </c>
      <c r="AN39" s="6">
        <v>0</v>
      </c>
      <c r="AO39" s="6">
        <v>0</v>
      </c>
      <c r="AP39" s="6">
        <v>0</v>
      </c>
      <c r="AQ39" s="6">
        <v>0</v>
      </c>
      <c r="AR39" s="6">
        <v>0</v>
      </c>
      <c r="AS39" s="6">
        <v>0</v>
      </c>
      <c r="AT39" s="6">
        <v>0</v>
      </c>
      <c r="AU39" s="6">
        <v>0</v>
      </c>
      <c r="AV39" s="6">
        <v>0.14974162299999999</v>
      </c>
      <c r="AW39" s="6">
        <v>0.64936356799999995</v>
      </c>
      <c r="AX39" s="6">
        <v>0</v>
      </c>
      <c r="AY39" s="6">
        <v>0</v>
      </c>
      <c r="AZ39" s="6">
        <v>5.6485319629999999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2.0127038E-2</v>
      </c>
      <c r="BG39" s="6">
        <v>0</v>
      </c>
      <c r="BH39" s="6">
        <v>0</v>
      </c>
      <c r="BI39" s="6">
        <v>0</v>
      </c>
      <c r="BJ39" s="6">
        <v>0</v>
      </c>
      <c r="BK39" s="6">
        <v>21.094871656999999</v>
      </c>
    </row>
    <row r="40" spans="1:63" ht="17.649999999999999" customHeight="1" x14ac:dyDescent="0.2">
      <c r="A40" s="5"/>
      <c r="B40" s="4" t="s">
        <v>53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1.6180417999999998E-2</v>
      </c>
      <c r="I40" s="6">
        <v>15.896498716</v>
      </c>
      <c r="J40" s="6">
        <v>0</v>
      </c>
      <c r="K40" s="6">
        <v>0</v>
      </c>
      <c r="L40" s="6">
        <v>0.46554032000000001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5.6773200000000005E-4</v>
      </c>
      <c r="S40" s="6">
        <v>11.35464194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8.5545692550000005</v>
      </c>
      <c r="AG40" s="6">
        <v>0</v>
      </c>
      <c r="AH40" s="6">
        <v>0</v>
      </c>
      <c r="AI40" s="6">
        <v>0</v>
      </c>
      <c r="AJ40" s="6">
        <v>0</v>
      </c>
      <c r="AK40" s="6">
        <v>0</v>
      </c>
      <c r="AL40" s="6">
        <v>0</v>
      </c>
      <c r="AM40" s="6">
        <v>0</v>
      </c>
      <c r="AN40" s="6">
        <v>0</v>
      </c>
      <c r="AO40" s="6">
        <v>0</v>
      </c>
      <c r="AP40" s="6">
        <v>0</v>
      </c>
      <c r="AQ40" s="6">
        <v>0</v>
      </c>
      <c r="AR40" s="6">
        <v>0</v>
      </c>
      <c r="AS40" s="6">
        <v>0</v>
      </c>
      <c r="AT40" s="6">
        <v>0</v>
      </c>
      <c r="AU40" s="6">
        <v>0</v>
      </c>
      <c r="AV40" s="6">
        <v>0.100249747</v>
      </c>
      <c r="AW40" s="6">
        <v>0</v>
      </c>
      <c r="AX40" s="6">
        <v>0</v>
      </c>
      <c r="AY40" s="6">
        <v>0</v>
      </c>
      <c r="AZ40" s="6">
        <v>16.294244866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3.7296970000000001E-3</v>
      </c>
      <c r="BG40" s="6">
        <v>0</v>
      </c>
      <c r="BH40" s="6">
        <v>0</v>
      </c>
      <c r="BI40" s="6">
        <v>0</v>
      </c>
      <c r="BJ40" s="6">
        <v>0</v>
      </c>
      <c r="BK40" s="6">
        <v>52.686222690999998</v>
      </c>
    </row>
    <row r="41" spans="1:63" ht="17.649999999999999" customHeight="1" x14ac:dyDescent="0.2">
      <c r="A41" s="5"/>
      <c r="B41" s="4" t="s">
        <v>54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3.5495501999999998E-2</v>
      </c>
      <c r="I41" s="6">
        <v>0</v>
      </c>
      <c r="J41" s="6">
        <v>0</v>
      </c>
      <c r="K41" s="6">
        <v>0</v>
      </c>
      <c r="L41" s="6">
        <v>2.7593657120000001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0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6.8027840000000001E-3</v>
      </c>
      <c r="AG41" s="6">
        <v>0</v>
      </c>
      <c r="AH41" s="6">
        <v>0</v>
      </c>
      <c r="AI41" s="6">
        <v>0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>
        <v>0</v>
      </c>
      <c r="AP41" s="6">
        <v>0</v>
      </c>
      <c r="AQ41" s="6">
        <v>0</v>
      </c>
      <c r="AR41" s="6">
        <v>0</v>
      </c>
      <c r="AS41" s="6">
        <v>0</v>
      </c>
      <c r="AT41" s="6">
        <v>0</v>
      </c>
      <c r="AU41" s="6">
        <v>0</v>
      </c>
      <c r="AV41" s="6">
        <v>8.6173351999999995E-2</v>
      </c>
      <c r="AW41" s="6">
        <v>0</v>
      </c>
      <c r="AX41" s="6">
        <v>0</v>
      </c>
      <c r="AY41" s="6">
        <v>0</v>
      </c>
      <c r="AZ41" s="6">
        <v>0.82109601300000001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3.2653361999999998E-2</v>
      </c>
      <c r="BG41" s="6">
        <v>0</v>
      </c>
      <c r="BH41" s="6">
        <v>0</v>
      </c>
      <c r="BI41" s="6">
        <v>0</v>
      </c>
      <c r="BJ41" s="6">
        <v>0.166198607</v>
      </c>
      <c r="BK41" s="6">
        <v>3.907785332</v>
      </c>
    </row>
    <row r="42" spans="1:63" ht="17.649999999999999" customHeight="1" x14ac:dyDescent="0.2">
      <c r="A42" s="5"/>
      <c r="B42" s="4" t="s">
        <v>55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4.6996118000000003E-2</v>
      </c>
      <c r="I42" s="6">
        <v>16.906598712000001</v>
      </c>
      <c r="J42" s="6">
        <v>0</v>
      </c>
      <c r="K42" s="6">
        <v>0</v>
      </c>
      <c r="L42" s="6">
        <v>0.572248953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3.5222080000000003E-2</v>
      </c>
      <c r="W42" s="6">
        <v>0</v>
      </c>
      <c r="X42" s="6">
        <v>0</v>
      </c>
      <c r="Y42" s="6">
        <v>0</v>
      </c>
      <c r="Z42" s="6">
        <v>0</v>
      </c>
      <c r="AA42" s="6">
        <v>0</v>
      </c>
      <c r="AB42" s="6">
        <v>1.014377541</v>
      </c>
      <c r="AC42" s="6">
        <v>88.075897114</v>
      </c>
      <c r="AD42" s="6">
        <v>0</v>
      </c>
      <c r="AE42" s="6">
        <v>0</v>
      </c>
      <c r="AF42" s="6">
        <v>227.47566562</v>
      </c>
      <c r="AG42" s="6">
        <v>0</v>
      </c>
      <c r="AH42" s="6">
        <v>0</v>
      </c>
      <c r="AI42" s="6">
        <v>0</v>
      </c>
      <c r="AJ42" s="6">
        <v>0</v>
      </c>
      <c r="AK42" s="6">
        <v>0</v>
      </c>
      <c r="AL42" s="6">
        <v>6.8941305999999994E-2</v>
      </c>
      <c r="AM42" s="6">
        <v>0</v>
      </c>
      <c r="AN42" s="6">
        <v>0</v>
      </c>
      <c r="AO42" s="6">
        <v>0</v>
      </c>
      <c r="AP42" s="6">
        <v>17.366446083</v>
      </c>
      <c r="AQ42" s="6">
        <v>0</v>
      </c>
      <c r="AR42" s="6">
        <v>0</v>
      </c>
      <c r="AS42" s="6">
        <v>0</v>
      </c>
      <c r="AT42" s="6">
        <v>0</v>
      </c>
      <c r="AU42" s="6">
        <v>0</v>
      </c>
      <c r="AV42" s="6">
        <v>0.87764418600000005</v>
      </c>
      <c r="AW42" s="6">
        <v>4.2972798479999996</v>
      </c>
      <c r="AX42" s="6">
        <v>0</v>
      </c>
      <c r="AY42" s="6">
        <v>0</v>
      </c>
      <c r="AZ42" s="6">
        <v>28.764047613999999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0.36629757099999999</v>
      </c>
      <c r="BG42" s="6">
        <v>0</v>
      </c>
      <c r="BH42" s="6">
        <v>0</v>
      </c>
      <c r="BI42" s="6">
        <v>0</v>
      </c>
      <c r="BJ42" s="6">
        <v>2.7584106130000001</v>
      </c>
      <c r="BK42" s="6">
        <v>388.62607335900009</v>
      </c>
    </row>
    <row r="43" spans="1:63" ht="17.649999999999999" customHeight="1" x14ac:dyDescent="0.2">
      <c r="A43" s="5"/>
      <c r="B43" s="4" t="s">
        <v>56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4.2991873E-2</v>
      </c>
      <c r="I43" s="6">
        <v>201.033052183</v>
      </c>
      <c r="J43" s="6">
        <v>0</v>
      </c>
      <c r="K43" s="6">
        <v>0</v>
      </c>
      <c r="L43" s="6">
        <v>1.201705955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5.6154499999999999E-4</v>
      </c>
      <c r="S43" s="6">
        <v>61.769932234999999</v>
      </c>
      <c r="T43" s="6">
        <v>0</v>
      </c>
      <c r="U43" s="6">
        <v>0</v>
      </c>
      <c r="V43" s="6">
        <v>0</v>
      </c>
      <c r="W43" s="6">
        <v>0</v>
      </c>
      <c r="X43" s="6">
        <v>0</v>
      </c>
      <c r="Y43" s="6">
        <v>0</v>
      </c>
      <c r="Z43" s="6">
        <v>0</v>
      </c>
      <c r="AA43" s="6">
        <v>0</v>
      </c>
      <c r="AB43" s="6">
        <v>6.1484290000000004E-3</v>
      </c>
      <c r="AC43" s="6">
        <v>0.106200132</v>
      </c>
      <c r="AD43" s="6">
        <v>0</v>
      </c>
      <c r="AE43" s="6">
        <v>0</v>
      </c>
      <c r="AF43" s="6">
        <v>0.39126364499999999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3.3536884000000003E-2</v>
      </c>
      <c r="AW43" s="6">
        <v>3.9126364520000001</v>
      </c>
      <c r="AX43" s="6">
        <v>0</v>
      </c>
      <c r="AY43" s="6">
        <v>0</v>
      </c>
      <c r="AZ43" s="6">
        <v>7.3110406829999999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5.3659010000000002E-3</v>
      </c>
      <c r="BG43" s="6">
        <v>0</v>
      </c>
      <c r="BH43" s="6">
        <v>0</v>
      </c>
      <c r="BI43" s="6">
        <v>0</v>
      </c>
      <c r="BJ43" s="6">
        <v>2.6270558999999999E-2</v>
      </c>
      <c r="BK43" s="6">
        <v>275.84070647600004</v>
      </c>
    </row>
    <row r="44" spans="1:63" ht="17.649999999999999" customHeight="1" x14ac:dyDescent="0.2">
      <c r="A44" s="5"/>
      <c r="B44" s="4" t="s">
        <v>57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0.133558908</v>
      </c>
      <c r="I44" s="6">
        <v>155.73864272899999</v>
      </c>
      <c r="J44" s="6">
        <v>0</v>
      </c>
      <c r="K44" s="6">
        <v>0</v>
      </c>
      <c r="L44" s="6">
        <v>8.7478571269999996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42.901816930000003</v>
      </c>
      <c r="T44" s="6">
        <v>0</v>
      </c>
      <c r="U44" s="6">
        <v>0</v>
      </c>
      <c r="V44" s="6">
        <v>2.2106599679999999</v>
      </c>
      <c r="W44" s="6">
        <v>0</v>
      </c>
      <c r="X44" s="6">
        <v>0</v>
      </c>
      <c r="Y44" s="6">
        <v>0</v>
      </c>
      <c r="Z44" s="6">
        <v>0</v>
      </c>
      <c r="AA44" s="6">
        <v>0</v>
      </c>
      <c r="AB44" s="6">
        <v>0</v>
      </c>
      <c r="AC44" s="6">
        <v>0</v>
      </c>
      <c r="AD44" s="6">
        <v>0</v>
      </c>
      <c r="AE44" s="6">
        <v>0</v>
      </c>
      <c r="AF44" s="6">
        <v>0</v>
      </c>
      <c r="AG44" s="6">
        <v>0</v>
      </c>
      <c r="AH44" s="6">
        <v>0</v>
      </c>
      <c r="AI44" s="6">
        <v>0</v>
      </c>
      <c r="AJ44" s="6">
        <v>0</v>
      </c>
      <c r="AK44" s="6">
        <v>0</v>
      </c>
      <c r="AL44" s="6">
        <v>0</v>
      </c>
      <c r="AM44" s="6">
        <v>0</v>
      </c>
      <c r="AN44" s="6">
        <v>0</v>
      </c>
      <c r="AO44" s="6">
        <v>0</v>
      </c>
      <c r="AP44" s="6">
        <v>0</v>
      </c>
      <c r="AQ44" s="6">
        <v>0</v>
      </c>
      <c r="AR44" s="6">
        <v>0</v>
      </c>
      <c r="AS44" s="6">
        <v>0</v>
      </c>
      <c r="AT44" s="6">
        <v>0</v>
      </c>
      <c r="AU44" s="6">
        <v>0</v>
      </c>
      <c r="AV44" s="6">
        <v>8.2244589000000007E-2</v>
      </c>
      <c r="AW44" s="6">
        <v>4.8726612290000002</v>
      </c>
      <c r="AX44" s="6">
        <v>0</v>
      </c>
      <c r="AY44" s="6">
        <v>0</v>
      </c>
      <c r="AZ44" s="6">
        <v>17.253770123999999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0.51457108100000004</v>
      </c>
      <c r="BK44" s="6">
        <v>232.45578268499997</v>
      </c>
    </row>
    <row r="45" spans="1:63" ht="17.649999999999999" customHeight="1" x14ac:dyDescent="0.2">
      <c r="A45" s="5"/>
      <c r="B45" s="4" t="s">
        <v>58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1.2134623000000001E-2</v>
      </c>
      <c r="I45" s="6">
        <v>0</v>
      </c>
      <c r="J45" s="6">
        <v>0</v>
      </c>
      <c r="K45" s="6">
        <v>0</v>
      </c>
      <c r="L45" s="6">
        <v>0.61886575099999996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7.1585362E-2</v>
      </c>
      <c r="AC45" s="6">
        <v>0</v>
      </c>
      <c r="AD45" s="6">
        <v>0</v>
      </c>
      <c r="AE45" s="6">
        <v>0</v>
      </c>
      <c r="AF45" s="6">
        <v>4.8856806239999999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6">
        <v>0</v>
      </c>
      <c r="AM45" s="6">
        <v>0</v>
      </c>
      <c r="AN45" s="6">
        <v>0</v>
      </c>
      <c r="AO45" s="6">
        <v>0</v>
      </c>
      <c r="AP45" s="6">
        <v>0</v>
      </c>
      <c r="AQ45" s="6">
        <v>0</v>
      </c>
      <c r="AR45" s="6">
        <v>0</v>
      </c>
      <c r="AS45" s="6">
        <v>0</v>
      </c>
      <c r="AT45" s="6">
        <v>0</v>
      </c>
      <c r="AU45" s="6">
        <v>0</v>
      </c>
      <c r="AV45" s="6">
        <v>0.44549956499999999</v>
      </c>
      <c r="AW45" s="6">
        <v>1.5987397350000001</v>
      </c>
      <c r="AX45" s="6">
        <v>0</v>
      </c>
      <c r="AY45" s="6">
        <v>0</v>
      </c>
      <c r="AZ45" s="6">
        <v>19.564022721000001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8.3725044999999998E-2</v>
      </c>
      <c r="BG45" s="6">
        <v>3.8775403999999999E-2</v>
      </c>
      <c r="BH45" s="6">
        <v>0</v>
      </c>
      <c r="BI45" s="6">
        <v>0</v>
      </c>
      <c r="BJ45" s="6">
        <v>1.0965481429999999</v>
      </c>
      <c r="BK45" s="6">
        <v>28.415576973</v>
      </c>
    </row>
    <row r="46" spans="1:63" ht="17.649999999999999" customHeight="1" x14ac:dyDescent="0.2">
      <c r="A46" s="5"/>
      <c r="B46" s="4" t="s">
        <v>59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4.7158039999999998E-2</v>
      </c>
      <c r="I46" s="6">
        <v>4.3334414839999997</v>
      </c>
      <c r="J46" s="6">
        <v>0</v>
      </c>
      <c r="K46" s="6">
        <v>0</v>
      </c>
      <c r="L46" s="6">
        <v>9.5932198129999993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1.019633E-3</v>
      </c>
      <c r="S46" s="6">
        <v>0</v>
      </c>
      <c r="T46" s="6">
        <v>0</v>
      </c>
      <c r="U46" s="6">
        <v>0</v>
      </c>
      <c r="V46" s="6">
        <v>5.0981665000000002E-2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3.1587759999999999E-3</v>
      </c>
      <c r="AC46" s="6">
        <v>0</v>
      </c>
      <c r="AD46" s="6">
        <v>0</v>
      </c>
      <c r="AE46" s="6">
        <v>0</v>
      </c>
      <c r="AF46" s="6">
        <v>0.96231473199999995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6">
        <v>0</v>
      </c>
      <c r="AM46" s="6">
        <v>0</v>
      </c>
      <c r="AN46" s="6">
        <v>0</v>
      </c>
      <c r="AO46" s="6">
        <v>0</v>
      </c>
      <c r="AP46" s="6">
        <v>0</v>
      </c>
      <c r="AQ46" s="6">
        <v>0</v>
      </c>
      <c r="AR46" s="6">
        <v>0</v>
      </c>
      <c r="AS46" s="6">
        <v>0</v>
      </c>
      <c r="AT46" s="6">
        <v>0</v>
      </c>
      <c r="AU46" s="6">
        <v>0</v>
      </c>
      <c r="AV46" s="6">
        <v>0.36531621199999997</v>
      </c>
      <c r="AW46" s="6">
        <v>0.54330943899999995</v>
      </c>
      <c r="AX46" s="6">
        <v>0</v>
      </c>
      <c r="AY46" s="6">
        <v>0</v>
      </c>
      <c r="AZ46" s="6">
        <v>11.912323519999999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5.8942755999999999E-2</v>
      </c>
      <c r="BG46" s="6">
        <v>0</v>
      </c>
      <c r="BH46" s="6">
        <v>0</v>
      </c>
      <c r="BI46" s="6">
        <v>0</v>
      </c>
      <c r="BJ46" s="6">
        <v>0.69802404900000004</v>
      </c>
      <c r="BK46" s="6">
        <v>28.569210118999997</v>
      </c>
    </row>
    <row r="47" spans="1:63" ht="17.649999999999999" customHeight="1" x14ac:dyDescent="0.2">
      <c r="A47" s="5"/>
      <c r="B47" s="4" t="s">
        <v>61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1.1757623E-2</v>
      </c>
      <c r="I47" s="6">
        <v>59.963875158</v>
      </c>
      <c r="J47" s="6">
        <v>0</v>
      </c>
      <c r="K47" s="6">
        <v>0</v>
      </c>
      <c r="L47" s="6">
        <v>0.35272867699999999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28.218294191999998</v>
      </c>
      <c r="T47" s="6">
        <v>0</v>
      </c>
      <c r="U47" s="6">
        <v>0</v>
      </c>
      <c r="V47" s="6">
        <v>0</v>
      </c>
      <c r="W47" s="6">
        <v>0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  <c r="AJ47" s="6">
        <v>0</v>
      </c>
      <c r="AK47" s="6">
        <v>0</v>
      </c>
      <c r="AL47" s="6">
        <v>0</v>
      </c>
      <c r="AM47" s="6">
        <v>0</v>
      </c>
      <c r="AN47" s="6">
        <v>0</v>
      </c>
      <c r="AO47" s="6">
        <v>0</v>
      </c>
      <c r="AP47" s="6">
        <v>6.1293919000000002E-2</v>
      </c>
      <c r="AQ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v>0.147573591</v>
      </c>
      <c r="AW47" s="6">
        <v>2.159880968</v>
      </c>
      <c r="AX47" s="6">
        <v>0</v>
      </c>
      <c r="AY47" s="6">
        <v>0</v>
      </c>
      <c r="AZ47" s="6">
        <v>31.801620373999999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2.9187610000000002E-3</v>
      </c>
      <c r="BG47" s="6">
        <v>0</v>
      </c>
      <c r="BH47" s="6">
        <v>0</v>
      </c>
      <c r="BI47" s="6">
        <v>0</v>
      </c>
      <c r="BJ47" s="6">
        <v>0</v>
      </c>
      <c r="BK47" s="6">
        <v>122.71994326299999</v>
      </c>
    </row>
    <row r="48" spans="1:63" ht="17.649999999999999" customHeight="1" x14ac:dyDescent="0.2">
      <c r="A48" s="5"/>
      <c r="B48" s="4" t="s">
        <v>62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0.37010427099999998</v>
      </c>
      <c r="I48" s="6">
        <v>59.101914999999998</v>
      </c>
      <c r="J48" s="6">
        <v>0</v>
      </c>
      <c r="K48" s="6">
        <v>0</v>
      </c>
      <c r="L48" s="6">
        <v>23.271608553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1.1476100000000001E-3</v>
      </c>
      <c r="S48" s="6">
        <v>27.542639999999999</v>
      </c>
      <c r="T48" s="6">
        <v>0</v>
      </c>
      <c r="U48" s="6">
        <v>0</v>
      </c>
      <c r="V48" s="6">
        <v>4.5904399999999998E-2</v>
      </c>
      <c r="W48" s="6">
        <v>0</v>
      </c>
      <c r="X48" s="6">
        <v>0</v>
      </c>
      <c r="Y48" s="6">
        <v>0</v>
      </c>
      <c r="Z48" s="6">
        <v>0</v>
      </c>
      <c r="AA48" s="6">
        <v>0</v>
      </c>
      <c r="AB48" s="6">
        <v>1.2000412E-2</v>
      </c>
      <c r="AC48" s="6">
        <v>0</v>
      </c>
      <c r="AD48" s="6">
        <v>0</v>
      </c>
      <c r="AE48" s="6">
        <v>0</v>
      </c>
      <c r="AF48" s="6">
        <v>0</v>
      </c>
      <c r="AG48" s="6">
        <v>0</v>
      </c>
      <c r="AH48" s="6">
        <v>0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0.30594195099999999</v>
      </c>
      <c r="AW48" s="6">
        <v>4.6858754530000004</v>
      </c>
      <c r="AX48" s="6">
        <v>0</v>
      </c>
      <c r="AY48" s="6">
        <v>0</v>
      </c>
      <c r="AZ48" s="6">
        <v>6.4910689689999996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5.6928815000000001E-2</v>
      </c>
      <c r="BG48" s="6">
        <v>0</v>
      </c>
      <c r="BH48" s="6">
        <v>0</v>
      </c>
      <c r="BI48" s="6">
        <v>0</v>
      </c>
      <c r="BJ48" s="6">
        <v>0.67830904400000003</v>
      </c>
      <c r="BK48" s="6">
        <v>122.56344447799999</v>
      </c>
    </row>
    <row r="49" spans="1:64" ht="17.649999999999999" customHeight="1" x14ac:dyDescent="0.2">
      <c r="A49" s="5"/>
      <c r="B49" s="4" t="s">
        <v>63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1.5569682E-2</v>
      </c>
      <c r="I49" s="6">
        <v>104.514705675</v>
      </c>
      <c r="J49" s="6">
        <v>0</v>
      </c>
      <c r="K49" s="6">
        <v>0</v>
      </c>
      <c r="L49" s="6">
        <v>6.7793323000000003E-2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1.694833E-3</v>
      </c>
      <c r="S49" s="6">
        <v>28.247217750000001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0.39343296799999999</v>
      </c>
      <c r="AD49" s="6">
        <v>0</v>
      </c>
      <c r="AE49" s="6">
        <v>0</v>
      </c>
      <c r="AF49" s="6">
        <v>0.47211956199999999</v>
      </c>
      <c r="AG49" s="6">
        <v>0</v>
      </c>
      <c r="AH49" s="6">
        <v>0</v>
      </c>
      <c r="AI49" s="6">
        <v>0</v>
      </c>
      <c r="AJ49" s="6">
        <v>0</v>
      </c>
      <c r="AK49" s="6">
        <v>0</v>
      </c>
      <c r="AL49" s="6">
        <v>0</v>
      </c>
      <c r="AM49" s="6">
        <v>0</v>
      </c>
      <c r="AN49" s="6">
        <v>0</v>
      </c>
      <c r="AO49" s="6">
        <v>0</v>
      </c>
      <c r="AP49" s="6">
        <v>0</v>
      </c>
      <c r="AQ49" s="6">
        <v>0</v>
      </c>
      <c r="AR49" s="6">
        <v>0</v>
      </c>
      <c r="AS49" s="6">
        <v>0</v>
      </c>
      <c r="AT49" s="6">
        <v>0</v>
      </c>
      <c r="AU49" s="6">
        <v>0</v>
      </c>
      <c r="AV49" s="6">
        <v>0.115781693</v>
      </c>
      <c r="AW49" s="6">
        <v>0.85431158699999998</v>
      </c>
      <c r="AX49" s="6">
        <v>0</v>
      </c>
      <c r="AY49" s="6">
        <v>0</v>
      </c>
      <c r="AZ49" s="6">
        <v>25.085991955000001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4.7211939999999997E-3</v>
      </c>
      <c r="BG49" s="6">
        <v>5.6204710000000001E-3</v>
      </c>
      <c r="BH49" s="6">
        <v>0</v>
      </c>
      <c r="BI49" s="6">
        <v>0</v>
      </c>
      <c r="BJ49" s="6">
        <v>0.82697024399999997</v>
      </c>
      <c r="BK49" s="6">
        <v>160.60593093700001</v>
      </c>
    </row>
    <row r="50" spans="1:64" ht="17.649999999999999" customHeight="1" x14ac:dyDescent="0.2">
      <c r="A50" s="5"/>
      <c r="B50" s="4" t="s">
        <v>64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5.1073432000000002E-2</v>
      </c>
      <c r="I50" s="6">
        <v>4.2918887080000001</v>
      </c>
      <c r="J50" s="6">
        <v>0</v>
      </c>
      <c r="K50" s="6">
        <v>0</v>
      </c>
      <c r="L50" s="6">
        <v>0.15450799300000001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1.715112E-3</v>
      </c>
      <c r="AC50" s="6">
        <v>0.42877822599999998</v>
      </c>
      <c r="AD50" s="6">
        <v>0</v>
      </c>
      <c r="AE50" s="6">
        <v>0</v>
      </c>
      <c r="AF50" s="6">
        <v>1.286334678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0.37617056799999998</v>
      </c>
      <c r="AW50" s="6">
        <v>0.85755645199999997</v>
      </c>
      <c r="AX50" s="6">
        <v>0</v>
      </c>
      <c r="AY50" s="6">
        <v>0</v>
      </c>
      <c r="AZ50" s="6">
        <v>6.4988663659999997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6.3093046E-2</v>
      </c>
      <c r="BG50" s="6">
        <v>0</v>
      </c>
      <c r="BH50" s="6">
        <v>0</v>
      </c>
      <c r="BI50" s="6">
        <v>0</v>
      </c>
      <c r="BJ50" s="6">
        <v>0.32639370400000001</v>
      </c>
      <c r="BK50" s="6">
        <v>14.336378285000002</v>
      </c>
    </row>
    <row r="51" spans="1:64" ht="17.649999999999999" customHeight="1" x14ac:dyDescent="0.2">
      <c r="A51" s="5"/>
      <c r="B51" s="4" t="s">
        <v>65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1.0313813999999999E-2</v>
      </c>
      <c r="I51" s="6">
        <v>5.7298967999999999E-2</v>
      </c>
      <c r="J51" s="6">
        <v>0</v>
      </c>
      <c r="K51" s="6">
        <v>0</v>
      </c>
      <c r="L51" s="6">
        <v>231.328693286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0.40911462900000001</v>
      </c>
      <c r="W51" s="6">
        <v>0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  <c r="AJ51" s="6">
        <v>0</v>
      </c>
      <c r="AK51" s="6">
        <v>0</v>
      </c>
      <c r="AL51" s="6">
        <v>5.7262160000000001E-3</v>
      </c>
      <c r="AM51" s="6">
        <v>0</v>
      </c>
      <c r="AN51" s="6">
        <v>0</v>
      </c>
      <c r="AO51" s="6">
        <v>0</v>
      </c>
      <c r="AP51" s="6">
        <v>0</v>
      </c>
      <c r="AQ51" s="6">
        <v>0</v>
      </c>
      <c r="AR51" s="6">
        <v>0</v>
      </c>
      <c r="AS51" s="6">
        <v>0</v>
      </c>
      <c r="AT51" s="6">
        <v>0</v>
      </c>
      <c r="AU51" s="6">
        <v>0</v>
      </c>
      <c r="AV51" s="6">
        <v>1.1452455E-2</v>
      </c>
      <c r="AW51" s="6">
        <v>0.755860529</v>
      </c>
      <c r="AX51" s="6">
        <v>0</v>
      </c>
      <c r="AY51" s="6">
        <v>0</v>
      </c>
      <c r="AZ51" s="6">
        <v>0.53997072800000001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0.22962126799999999</v>
      </c>
      <c r="BG51" s="6">
        <v>0</v>
      </c>
      <c r="BH51" s="6">
        <v>0</v>
      </c>
      <c r="BI51" s="6">
        <v>0</v>
      </c>
      <c r="BJ51" s="6">
        <v>0.23248437499999999</v>
      </c>
      <c r="BK51" s="6">
        <v>233.58053626799997</v>
      </c>
    </row>
    <row r="52" spans="1:64" ht="17.649999999999999" customHeight="1" x14ac:dyDescent="0.2">
      <c r="A52" s="5"/>
      <c r="B52" s="4" t="s">
        <v>66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1.2380141000000001E-2</v>
      </c>
      <c r="I52" s="6">
        <v>0</v>
      </c>
      <c r="J52" s="6">
        <v>0</v>
      </c>
      <c r="K52" s="6">
        <v>0</v>
      </c>
      <c r="L52" s="6">
        <v>1.3755725809999999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0.21640954900000001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6">
        <v>0</v>
      </c>
      <c r="AM52" s="6">
        <v>0</v>
      </c>
      <c r="AN52" s="6">
        <v>0</v>
      </c>
      <c r="AO52" s="6">
        <v>0</v>
      </c>
      <c r="AP52" s="6">
        <v>0</v>
      </c>
      <c r="AQ52" s="6">
        <v>0</v>
      </c>
      <c r="AR52" s="6">
        <v>0</v>
      </c>
      <c r="AS52" s="6">
        <v>0</v>
      </c>
      <c r="AT52" s="6">
        <v>0</v>
      </c>
      <c r="AU52" s="6">
        <v>0</v>
      </c>
      <c r="AV52" s="6">
        <v>0.14107197499999999</v>
      </c>
      <c r="AW52" s="6">
        <v>0</v>
      </c>
      <c r="AX52" s="6">
        <v>0</v>
      </c>
      <c r="AY52" s="6">
        <v>0</v>
      </c>
      <c r="AZ52" s="6">
        <v>1.7055777519999999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1.0628184000000001E-2</v>
      </c>
      <c r="BG52" s="6">
        <v>0</v>
      </c>
      <c r="BH52" s="6">
        <v>0</v>
      </c>
      <c r="BI52" s="6">
        <v>0</v>
      </c>
      <c r="BJ52" s="6">
        <v>0.117659167</v>
      </c>
      <c r="BK52" s="6">
        <v>3.5792993489999998</v>
      </c>
    </row>
    <row r="53" spans="1:64" ht="17.649999999999999" customHeight="1" x14ac:dyDescent="0.2">
      <c r="A53" s="5"/>
      <c r="B53" s="4" t="s">
        <v>67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4.0034594999999999E-2</v>
      </c>
      <c r="I53" s="6">
        <v>114.39403852</v>
      </c>
      <c r="J53" s="6">
        <v>0</v>
      </c>
      <c r="K53" s="6">
        <v>0</v>
      </c>
      <c r="L53" s="6">
        <v>1.6949969840000001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3.3196180999999998E-2</v>
      </c>
      <c r="S53" s="6">
        <v>36.515798715000003</v>
      </c>
      <c r="T53" s="6">
        <v>0</v>
      </c>
      <c r="U53" s="6">
        <v>0</v>
      </c>
      <c r="V53" s="6">
        <v>0.55326967800000004</v>
      </c>
      <c r="W53" s="6">
        <v>0</v>
      </c>
      <c r="X53" s="6">
        <v>0</v>
      </c>
      <c r="Y53" s="6">
        <v>0</v>
      </c>
      <c r="Z53" s="6">
        <v>0</v>
      </c>
      <c r="AA53" s="6">
        <v>0</v>
      </c>
      <c r="AB53" s="6">
        <v>3.3081919000000001E-2</v>
      </c>
      <c r="AC53" s="6">
        <v>7.2228857250000003</v>
      </c>
      <c r="AD53" s="6">
        <v>0</v>
      </c>
      <c r="AE53" s="6">
        <v>0</v>
      </c>
      <c r="AF53" s="6">
        <v>1.168894484</v>
      </c>
      <c r="AG53" s="6">
        <v>0</v>
      </c>
      <c r="AH53" s="6">
        <v>0</v>
      </c>
      <c r="AI53" s="6">
        <v>0</v>
      </c>
      <c r="AJ53" s="6">
        <v>0</v>
      </c>
      <c r="AK53" s="6">
        <v>0</v>
      </c>
      <c r="AL53" s="6">
        <v>1.1027306000000001E-2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0.22233254299999999</v>
      </c>
      <c r="AW53" s="6">
        <v>11.358125643999999</v>
      </c>
      <c r="AX53" s="6">
        <v>0</v>
      </c>
      <c r="AY53" s="6">
        <v>0</v>
      </c>
      <c r="AZ53" s="6">
        <v>14.296771586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1.2107982E-2</v>
      </c>
      <c r="BG53" s="6">
        <v>0</v>
      </c>
      <c r="BH53" s="6">
        <v>0</v>
      </c>
      <c r="BI53" s="6">
        <v>0</v>
      </c>
      <c r="BJ53" s="6">
        <v>0.26134716299999999</v>
      </c>
      <c r="BK53" s="6">
        <v>187.81790902500001</v>
      </c>
    </row>
    <row r="54" spans="1:64" ht="17.649999999999999" customHeight="1" x14ac:dyDescent="0.2">
      <c r="A54" s="5"/>
      <c r="B54" s="4" t="s">
        <v>68</v>
      </c>
      <c r="C54" s="6">
        <v>0</v>
      </c>
      <c r="D54" s="6">
        <v>19.665629025000001</v>
      </c>
      <c r="E54" s="6">
        <v>0</v>
      </c>
      <c r="F54" s="6">
        <v>0</v>
      </c>
      <c r="G54" s="6">
        <v>0</v>
      </c>
      <c r="H54" s="6">
        <v>2.6876359999999998E-2</v>
      </c>
      <c r="I54" s="6">
        <v>72.625483016999993</v>
      </c>
      <c r="J54" s="6">
        <v>0</v>
      </c>
      <c r="K54" s="6">
        <v>0</v>
      </c>
      <c r="L54" s="6">
        <v>0.287118184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2.0926851999999999E-2</v>
      </c>
      <c r="S54" s="6">
        <v>10.48833548</v>
      </c>
      <c r="T54" s="6">
        <v>0</v>
      </c>
      <c r="U54" s="6">
        <v>0</v>
      </c>
      <c r="V54" s="6">
        <v>6.5552096750000004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3.9168149999999997E-3</v>
      </c>
      <c r="AC54" s="6">
        <v>0</v>
      </c>
      <c r="AD54" s="6">
        <v>0</v>
      </c>
      <c r="AE54" s="6">
        <v>0</v>
      </c>
      <c r="AF54" s="6">
        <v>6.5312882070000002</v>
      </c>
      <c r="AG54" s="6">
        <v>0</v>
      </c>
      <c r="AH54" s="6">
        <v>0</v>
      </c>
      <c r="AI54" s="6">
        <v>0</v>
      </c>
      <c r="AJ54" s="6">
        <v>0</v>
      </c>
      <c r="AK54" s="6">
        <v>0</v>
      </c>
      <c r="AL54" s="6">
        <v>6.5280240000000003E-3</v>
      </c>
      <c r="AM54" s="6">
        <v>0</v>
      </c>
      <c r="AN54" s="6">
        <v>0</v>
      </c>
      <c r="AO54" s="6">
        <v>0</v>
      </c>
      <c r="AP54" s="6">
        <v>2.6112097000000001E-2</v>
      </c>
      <c r="AQ54" s="6">
        <v>0</v>
      </c>
      <c r="AR54" s="6">
        <v>0</v>
      </c>
      <c r="AS54" s="6">
        <v>0</v>
      </c>
      <c r="AT54" s="6">
        <v>0</v>
      </c>
      <c r="AU54" s="6">
        <v>0</v>
      </c>
      <c r="AV54" s="6">
        <v>0.34086209099999998</v>
      </c>
      <c r="AW54" s="6">
        <v>0</v>
      </c>
      <c r="AX54" s="6">
        <v>0</v>
      </c>
      <c r="AY54" s="6">
        <v>0</v>
      </c>
      <c r="AZ54" s="6">
        <v>12.403887022999999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3.2640120000000002E-3</v>
      </c>
      <c r="BG54" s="6">
        <v>0</v>
      </c>
      <c r="BH54" s="6">
        <v>0</v>
      </c>
      <c r="BI54" s="6">
        <v>0</v>
      </c>
      <c r="BJ54" s="6">
        <v>8.1134202000000002E-2</v>
      </c>
      <c r="BK54" s="6">
        <v>129.06657106399999</v>
      </c>
    </row>
    <row r="55" spans="1:64" ht="17.649999999999999" customHeight="1" x14ac:dyDescent="0.2">
      <c r="A55" s="5"/>
      <c r="B55" s="4" t="s">
        <v>69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6.8271240000000004E-3</v>
      </c>
      <c r="I55" s="6">
        <v>0</v>
      </c>
      <c r="J55" s="6">
        <v>0</v>
      </c>
      <c r="K55" s="6">
        <v>0</v>
      </c>
      <c r="L55" s="6">
        <v>8.8752810000000005E-3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0</v>
      </c>
      <c r="Y55" s="6">
        <v>0</v>
      </c>
      <c r="Z55" s="6">
        <v>0</v>
      </c>
      <c r="AA55" s="6">
        <v>0</v>
      </c>
      <c r="AB55" s="6">
        <v>0</v>
      </c>
      <c r="AC55" s="6">
        <v>0</v>
      </c>
      <c r="AD55" s="6">
        <v>0</v>
      </c>
      <c r="AE55" s="6">
        <v>0</v>
      </c>
      <c r="AF55" s="6">
        <v>0.17983370200000001</v>
      </c>
      <c r="AG55" s="6">
        <v>0</v>
      </c>
      <c r="AH55" s="6">
        <v>0</v>
      </c>
      <c r="AI55" s="6">
        <v>0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1.6965444E-2</v>
      </c>
      <c r="AW55" s="6">
        <v>0</v>
      </c>
      <c r="AX55" s="6">
        <v>0</v>
      </c>
      <c r="AY55" s="6">
        <v>0</v>
      </c>
      <c r="AZ55" s="6">
        <v>2.5998483590000001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2.7809754999999999E-2</v>
      </c>
      <c r="BG55" s="6">
        <v>0</v>
      </c>
      <c r="BH55" s="6">
        <v>0</v>
      </c>
      <c r="BI55" s="6">
        <v>0</v>
      </c>
      <c r="BJ55" s="6">
        <v>8.1434130000000004E-3</v>
      </c>
      <c r="BK55" s="6">
        <v>2.8483030779999998</v>
      </c>
    </row>
    <row r="56" spans="1:64" ht="17.649999999999999" customHeight="1" x14ac:dyDescent="0.2">
      <c r="A56" s="5"/>
      <c r="B56" s="4" t="s">
        <v>70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2.4876970000000002E-2</v>
      </c>
      <c r="I56" s="6">
        <v>13.820538709999999</v>
      </c>
      <c r="J56" s="6">
        <v>0</v>
      </c>
      <c r="K56" s="6">
        <v>0</v>
      </c>
      <c r="L56" s="6">
        <v>4.3413076200000003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3.4434153000000002E-2</v>
      </c>
      <c r="AG56" s="6">
        <v>0</v>
      </c>
      <c r="AH56" s="6">
        <v>0</v>
      </c>
      <c r="AI56" s="6">
        <v>0</v>
      </c>
      <c r="AJ56" s="6">
        <v>0</v>
      </c>
      <c r="AK56" s="6">
        <v>0</v>
      </c>
      <c r="AL56" s="6">
        <v>0</v>
      </c>
      <c r="AM56" s="6">
        <v>0</v>
      </c>
      <c r="AN56" s="6">
        <v>0</v>
      </c>
      <c r="AO56" s="6">
        <v>0</v>
      </c>
      <c r="AP56" s="6">
        <v>0</v>
      </c>
      <c r="AQ56" s="6">
        <v>0</v>
      </c>
      <c r="AR56" s="6">
        <v>0</v>
      </c>
      <c r="AS56" s="6">
        <v>0</v>
      </c>
      <c r="AT56" s="6">
        <v>0</v>
      </c>
      <c r="AU56" s="6">
        <v>0</v>
      </c>
      <c r="AV56" s="6">
        <v>5.5783328E-2</v>
      </c>
      <c r="AW56" s="6">
        <v>0</v>
      </c>
      <c r="AX56" s="6">
        <v>0</v>
      </c>
      <c r="AY56" s="6">
        <v>0</v>
      </c>
      <c r="AZ56" s="6">
        <v>2.0674265599999999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4.1320979999999998E-3</v>
      </c>
      <c r="BG56" s="6">
        <v>0</v>
      </c>
      <c r="BH56" s="6">
        <v>0</v>
      </c>
      <c r="BI56" s="6">
        <v>0</v>
      </c>
      <c r="BJ56" s="6">
        <v>0.42146026199999997</v>
      </c>
      <c r="BK56" s="6">
        <v>20.769959700999998</v>
      </c>
    </row>
    <row r="57" spans="1:64" ht="17.649999999999999" customHeight="1" x14ac:dyDescent="0.2">
      <c r="A57" s="5"/>
      <c r="B57" s="4" t="s">
        <v>71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4.7644368999999999E-2</v>
      </c>
      <c r="I57" s="6">
        <v>2.4622412900000001</v>
      </c>
      <c r="J57" s="6">
        <v>0</v>
      </c>
      <c r="K57" s="6">
        <v>0</v>
      </c>
      <c r="L57" s="6">
        <v>2.11629639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1.9082524999999999E-2</v>
      </c>
      <c r="S57" s="6">
        <v>6.1556032250000001</v>
      </c>
      <c r="T57" s="6">
        <v>0</v>
      </c>
      <c r="U57" s="6">
        <v>0</v>
      </c>
      <c r="V57" s="6">
        <v>0</v>
      </c>
      <c r="W57" s="6">
        <v>0</v>
      </c>
      <c r="X57" s="6">
        <v>0</v>
      </c>
      <c r="Y57" s="6">
        <v>0</v>
      </c>
      <c r="Z57" s="6">
        <v>0</v>
      </c>
      <c r="AA57" s="6">
        <v>0</v>
      </c>
      <c r="AB57" s="6">
        <v>0.29123093300000003</v>
      </c>
      <c r="AC57" s="6">
        <v>110.025258697</v>
      </c>
      <c r="AD57" s="6">
        <v>0</v>
      </c>
      <c r="AE57" s="6">
        <v>0</v>
      </c>
      <c r="AF57" s="6">
        <v>258.203836921</v>
      </c>
      <c r="AG57" s="6">
        <v>0</v>
      </c>
      <c r="AH57" s="6">
        <v>0</v>
      </c>
      <c r="AI57" s="6">
        <v>0</v>
      </c>
      <c r="AJ57" s="6">
        <v>0</v>
      </c>
      <c r="AK57" s="6">
        <v>0</v>
      </c>
      <c r="AL57" s="6">
        <v>9.7708033999999999E-2</v>
      </c>
      <c r="AM57" s="6">
        <v>9.1715927399999995</v>
      </c>
      <c r="AN57" s="6">
        <v>0</v>
      </c>
      <c r="AO57" s="6">
        <v>0</v>
      </c>
      <c r="AP57" s="6">
        <v>14.050880077</v>
      </c>
      <c r="AQ57" s="6">
        <v>0</v>
      </c>
      <c r="AR57" s="6">
        <v>0</v>
      </c>
      <c r="AS57" s="6">
        <v>0</v>
      </c>
      <c r="AT57" s="6">
        <v>0</v>
      </c>
      <c r="AU57" s="6">
        <v>0</v>
      </c>
      <c r="AV57" s="6">
        <v>0.67680011100000004</v>
      </c>
      <c r="AW57" s="6">
        <v>33.172036738999999</v>
      </c>
      <c r="AX57" s="6">
        <v>0</v>
      </c>
      <c r="AY57" s="6">
        <v>0</v>
      </c>
      <c r="AZ57" s="6">
        <v>17.871176184999999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6.5411800000000006E-2</v>
      </c>
      <c r="BG57" s="6">
        <v>1.8343185000000001E-2</v>
      </c>
      <c r="BH57" s="6">
        <v>0</v>
      </c>
      <c r="BI57" s="6">
        <v>0</v>
      </c>
      <c r="BJ57" s="6">
        <v>0.61877678899999999</v>
      </c>
      <c r="BK57" s="6">
        <v>455.06392000999995</v>
      </c>
    </row>
    <row r="58" spans="1:64" ht="17.649999999999999" customHeight="1" x14ac:dyDescent="0.2">
      <c r="A58" s="5"/>
      <c r="B58" s="4" t="s">
        <v>72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2.7240680000000001E-3</v>
      </c>
      <c r="I58" s="6">
        <v>13.651297311</v>
      </c>
      <c r="J58" s="6">
        <v>0</v>
      </c>
      <c r="K58" s="6">
        <v>0</v>
      </c>
      <c r="L58" s="6">
        <v>3.0955323E-2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1.2382100000000001E-4</v>
      </c>
      <c r="S58" s="6">
        <v>0</v>
      </c>
      <c r="T58" s="6">
        <v>0</v>
      </c>
      <c r="U58" s="6">
        <v>0</v>
      </c>
      <c r="V58" s="6">
        <v>7.7388307000000003E-2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4.9407349999999999E-3</v>
      </c>
      <c r="AC58" s="6">
        <v>0</v>
      </c>
      <c r="AD58" s="6">
        <v>0</v>
      </c>
      <c r="AE58" s="6">
        <v>0</v>
      </c>
      <c r="AF58" s="6">
        <v>6.7935113000000005E-2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6">
        <v>0</v>
      </c>
      <c r="AM58" s="6">
        <v>0</v>
      </c>
      <c r="AN58" s="6">
        <v>0</v>
      </c>
      <c r="AO58" s="6">
        <v>0</v>
      </c>
      <c r="AP58" s="6">
        <v>0</v>
      </c>
      <c r="AQ58" s="6">
        <v>0</v>
      </c>
      <c r="AR58" s="6">
        <v>0</v>
      </c>
      <c r="AS58" s="6">
        <v>0</v>
      </c>
      <c r="AT58" s="6">
        <v>0</v>
      </c>
      <c r="AU58" s="6">
        <v>0</v>
      </c>
      <c r="AV58" s="6">
        <v>1.3210291000000001E-2</v>
      </c>
      <c r="AW58" s="6">
        <v>0</v>
      </c>
      <c r="AX58" s="6">
        <v>0</v>
      </c>
      <c r="AY58" s="6">
        <v>0</v>
      </c>
      <c r="AZ58" s="6">
        <v>0.88548046400000002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2.8409199999999998E-3</v>
      </c>
      <c r="BG58" s="6">
        <v>4.5168608910000003</v>
      </c>
      <c r="BH58" s="6">
        <v>0</v>
      </c>
      <c r="BI58" s="6">
        <v>0</v>
      </c>
      <c r="BJ58" s="6">
        <v>6.8676223999999994E-2</v>
      </c>
      <c r="BK58" s="6">
        <v>19.322433468000003</v>
      </c>
    </row>
    <row r="59" spans="1:64" ht="17.649999999999999" customHeight="1" x14ac:dyDescent="0.2">
      <c r="A59" s="5"/>
      <c r="B59" s="4" t="s">
        <v>73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2.0461976999999999E-2</v>
      </c>
      <c r="I59" s="6">
        <v>173.04985928799999</v>
      </c>
      <c r="J59" s="6">
        <v>0</v>
      </c>
      <c r="K59" s="6">
        <v>0</v>
      </c>
      <c r="L59" s="6">
        <v>0.37965736100000003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1.2627963000000001E-2</v>
      </c>
      <c r="S59" s="6">
        <v>67.816836748</v>
      </c>
      <c r="T59" s="6">
        <v>0</v>
      </c>
      <c r="U59" s="6">
        <v>0</v>
      </c>
      <c r="V59" s="6">
        <v>0.233851161</v>
      </c>
      <c r="W59" s="6">
        <v>0</v>
      </c>
      <c r="X59" s="6">
        <v>0</v>
      </c>
      <c r="Y59" s="6">
        <v>0</v>
      </c>
      <c r="Z59" s="6">
        <v>0</v>
      </c>
      <c r="AA59" s="6">
        <v>0</v>
      </c>
      <c r="AB59" s="6">
        <v>4.6513079999999998E-3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0</v>
      </c>
      <c r="AJ59" s="6">
        <v>0</v>
      </c>
      <c r="AK59" s="6">
        <v>0</v>
      </c>
      <c r="AL59" s="6">
        <v>0</v>
      </c>
      <c r="AM59" s="6">
        <v>0</v>
      </c>
      <c r="AN59" s="6">
        <v>0</v>
      </c>
      <c r="AO59" s="6">
        <v>0</v>
      </c>
      <c r="AP59" s="6">
        <v>0</v>
      </c>
      <c r="AQ59" s="6">
        <v>0</v>
      </c>
      <c r="AR59" s="6">
        <v>0</v>
      </c>
      <c r="AS59" s="6">
        <v>0</v>
      </c>
      <c r="AT59" s="6">
        <v>0</v>
      </c>
      <c r="AU59" s="6">
        <v>0</v>
      </c>
      <c r="AV59" s="6">
        <v>0.169295996</v>
      </c>
      <c r="AW59" s="6">
        <v>0.58141354899999997</v>
      </c>
      <c r="AX59" s="6">
        <v>0</v>
      </c>
      <c r="AY59" s="6">
        <v>0</v>
      </c>
      <c r="AZ59" s="6">
        <v>52.987705155999997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5.8141360000000001E-3</v>
      </c>
      <c r="BG59" s="6">
        <v>0</v>
      </c>
      <c r="BH59" s="6">
        <v>0</v>
      </c>
      <c r="BI59" s="6">
        <v>0</v>
      </c>
      <c r="BJ59" s="6">
        <v>3.0233505000000001E-2</v>
      </c>
      <c r="BK59" s="6">
        <v>295.29240814799999</v>
      </c>
    </row>
    <row r="60" spans="1:64" ht="17.649999999999999" customHeight="1" x14ac:dyDescent="0.2">
      <c r="A60" s="5"/>
      <c r="B60" s="4" t="s">
        <v>74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7.6191569000000001E-2</v>
      </c>
      <c r="I60" s="6">
        <v>0</v>
      </c>
      <c r="J60" s="6">
        <v>0</v>
      </c>
      <c r="K60" s="6">
        <v>0</v>
      </c>
      <c r="L60" s="6">
        <v>5.1172699530000001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2.4417480000000001E-3</v>
      </c>
      <c r="S60" s="6">
        <v>0</v>
      </c>
      <c r="T60" s="6">
        <v>0</v>
      </c>
      <c r="U60" s="6">
        <v>0</v>
      </c>
      <c r="V60" s="6">
        <v>0.16956580700000001</v>
      </c>
      <c r="W60" s="6">
        <v>0</v>
      </c>
      <c r="X60" s="6">
        <v>0</v>
      </c>
      <c r="Y60" s="6">
        <v>0</v>
      </c>
      <c r="Z60" s="6">
        <v>0</v>
      </c>
      <c r="AA60" s="6">
        <v>0</v>
      </c>
      <c r="AB60" s="6">
        <v>11.286054707</v>
      </c>
      <c r="AC60" s="6">
        <v>55.593544399000002</v>
      </c>
      <c r="AD60" s="6">
        <v>0</v>
      </c>
      <c r="AE60" s="6">
        <v>0</v>
      </c>
      <c r="AF60" s="6">
        <v>311.92988439999999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2.9614914880000001</v>
      </c>
      <c r="AM60" s="6">
        <v>0.53987538499999999</v>
      </c>
      <c r="AN60" s="6">
        <v>0</v>
      </c>
      <c r="AO60" s="6">
        <v>0</v>
      </c>
      <c r="AP60" s="6">
        <v>16.44487633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0.79591919899999997</v>
      </c>
      <c r="AW60" s="6">
        <v>3.266238193</v>
      </c>
      <c r="AX60" s="6">
        <v>0</v>
      </c>
      <c r="AY60" s="6">
        <v>0</v>
      </c>
      <c r="AZ60" s="6">
        <v>13.680083279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0.45170600300000002</v>
      </c>
      <c r="BG60" s="6">
        <v>1.2670751609999999</v>
      </c>
      <c r="BH60" s="6">
        <v>0</v>
      </c>
      <c r="BI60" s="6">
        <v>0</v>
      </c>
      <c r="BJ60" s="6">
        <v>5.6613616499999999</v>
      </c>
      <c r="BK60" s="6">
        <v>429.24357927099999</v>
      </c>
    </row>
    <row r="61" spans="1:64" ht="17.649999999999999" customHeight="1" x14ac:dyDescent="0.2">
      <c r="A61" s="5"/>
      <c r="B61" s="7" t="s">
        <v>75</v>
      </c>
      <c r="C61" s="6">
        <v>0</v>
      </c>
      <c r="D61" s="6">
        <v>85.245709649999995</v>
      </c>
      <c r="E61" s="6">
        <v>0</v>
      </c>
      <c r="F61" s="6">
        <v>0</v>
      </c>
      <c r="G61" s="6">
        <v>0</v>
      </c>
      <c r="H61" s="6">
        <v>2.4057181870000006</v>
      </c>
      <c r="I61" s="6">
        <v>2648.9240656669999</v>
      </c>
      <c r="J61" s="6">
        <v>0</v>
      </c>
      <c r="K61" s="6">
        <v>0</v>
      </c>
      <c r="L61" s="6">
        <v>375.939336024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0.42856475900000007</v>
      </c>
      <c r="S61" s="6">
        <v>756.77099866900016</v>
      </c>
      <c r="T61" s="6">
        <v>6.3427984000000007E-2</v>
      </c>
      <c r="U61" s="6">
        <v>0</v>
      </c>
      <c r="V61" s="6">
        <v>62.890783750999994</v>
      </c>
      <c r="W61" s="6">
        <v>0</v>
      </c>
      <c r="X61" s="6">
        <v>0</v>
      </c>
      <c r="Y61" s="6">
        <v>0</v>
      </c>
      <c r="Z61" s="6">
        <v>0</v>
      </c>
      <c r="AA61" s="6">
        <v>0</v>
      </c>
      <c r="AB61" s="6">
        <v>38.231336059</v>
      </c>
      <c r="AC61" s="6">
        <v>446.87050372000004</v>
      </c>
      <c r="AD61" s="6">
        <v>5.5659790000000001E-2</v>
      </c>
      <c r="AE61" s="6">
        <v>0</v>
      </c>
      <c r="AF61" s="6">
        <v>1499.0430351429998</v>
      </c>
      <c r="AG61" s="6">
        <v>0</v>
      </c>
      <c r="AH61" s="6">
        <v>0</v>
      </c>
      <c r="AI61" s="6">
        <v>0</v>
      </c>
      <c r="AJ61" s="6">
        <v>0</v>
      </c>
      <c r="AK61" s="6">
        <v>0</v>
      </c>
      <c r="AL61" s="6">
        <v>8.3901864980000003</v>
      </c>
      <c r="AM61" s="6">
        <v>49.985397091999999</v>
      </c>
      <c r="AN61" s="6">
        <v>0</v>
      </c>
      <c r="AO61" s="6">
        <v>0</v>
      </c>
      <c r="AP61" s="6">
        <v>79.859831761000009</v>
      </c>
      <c r="AQ61" s="6">
        <v>0</v>
      </c>
      <c r="AR61" s="6">
        <v>0</v>
      </c>
      <c r="AS61" s="6">
        <v>0</v>
      </c>
      <c r="AT61" s="6">
        <v>0</v>
      </c>
      <c r="AU61" s="6">
        <v>0</v>
      </c>
      <c r="AV61" s="6">
        <v>20.502183218999992</v>
      </c>
      <c r="AW61" s="6">
        <v>260.52562612500003</v>
      </c>
      <c r="AX61" s="6">
        <v>0</v>
      </c>
      <c r="AY61" s="6">
        <v>0</v>
      </c>
      <c r="AZ61" s="6">
        <v>748.95475700999975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5.1785220389999989</v>
      </c>
      <c r="BG61" s="6">
        <v>68.187977994000008</v>
      </c>
      <c r="BH61" s="6">
        <v>0</v>
      </c>
      <c r="BI61" s="6">
        <v>0</v>
      </c>
      <c r="BJ61" s="6">
        <v>43.83999086099999</v>
      </c>
      <c r="BK61" s="6">
        <v>7202.2936120019995</v>
      </c>
      <c r="BL61" s="17"/>
    </row>
    <row r="62" spans="1:64" ht="17.649999999999999" customHeight="1" x14ac:dyDescent="0.2">
      <c r="A62" s="2" t="s">
        <v>76</v>
      </c>
      <c r="B62" s="4" t="s">
        <v>77</v>
      </c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</row>
    <row r="63" spans="1:64" ht="17.649999999999999" customHeight="1" x14ac:dyDescent="0.2">
      <c r="A63" s="5"/>
      <c r="B63" s="4" t="s">
        <v>78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0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0</v>
      </c>
      <c r="AJ63" s="6">
        <v>0</v>
      </c>
      <c r="AK63" s="6">
        <v>0</v>
      </c>
      <c r="AL63" s="6">
        <v>0</v>
      </c>
      <c r="AM63" s="6">
        <v>0</v>
      </c>
      <c r="AN63" s="6">
        <v>0</v>
      </c>
      <c r="AO63" s="6">
        <v>0</v>
      </c>
      <c r="AP63" s="6">
        <v>0</v>
      </c>
      <c r="AQ63" s="6">
        <v>0</v>
      </c>
      <c r="AR63" s="6">
        <v>0</v>
      </c>
      <c r="AS63" s="6">
        <v>0</v>
      </c>
      <c r="AT63" s="6">
        <v>0</v>
      </c>
      <c r="AU63" s="6">
        <v>0</v>
      </c>
      <c r="AV63" s="6">
        <v>0</v>
      </c>
      <c r="AW63" s="6">
        <v>0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</row>
    <row r="64" spans="1:64" ht="17.649999999999999" customHeight="1" x14ac:dyDescent="0.2">
      <c r="A64" s="5"/>
      <c r="B64" s="7" t="s">
        <v>79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  <c r="AJ64" s="6">
        <v>0</v>
      </c>
      <c r="AK64" s="6">
        <v>0</v>
      </c>
      <c r="AL64" s="6">
        <v>0</v>
      </c>
      <c r="AM64" s="6">
        <v>0</v>
      </c>
      <c r="AN64" s="6">
        <v>0</v>
      </c>
      <c r="AO64" s="6">
        <v>0</v>
      </c>
      <c r="AP64" s="6">
        <v>0</v>
      </c>
      <c r="AQ64" s="6">
        <v>0</v>
      </c>
      <c r="AR64" s="6">
        <v>0</v>
      </c>
      <c r="AS64" s="6">
        <v>0</v>
      </c>
      <c r="AT64" s="6">
        <v>0</v>
      </c>
      <c r="AU64" s="6">
        <v>0</v>
      </c>
      <c r="AV64" s="6">
        <v>0</v>
      </c>
      <c r="AW64" s="6">
        <v>0</v>
      </c>
      <c r="AX64" s="6">
        <v>0</v>
      </c>
      <c r="AY64" s="6">
        <v>0</v>
      </c>
      <c r="AZ64" s="6">
        <v>0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</row>
    <row r="65" spans="1:63" ht="17.649999999999999" customHeight="1" x14ac:dyDescent="0.2">
      <c r="A65" s="2" t="s">
        <v>80</v>
      </c>
      <c r="B65" s="4" t="s">
        <v>81</v>
      </c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</row>
    <row r="66" spans="1:63" ht="17.649999999999999" customHeight="1" x14ac:dyDescent="0.2">
      <c r="A66" s="5"/>
      <c r="B66" s="4" t="s">
        <v>78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0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0</v>
      </c>
      <c r="AJ66" s="6">
        <v>0</v>
      </c>
      <c r="AK66" s="6">
        <v>0</v>
      </c>
      <c r="AL66" s="6">
        <v>0</v>
      </c>
      <c r="AM66" s="6">
        <v>0</v>
      </c>
      <c r="AN66" s="6">
        <v>0</v>
      </c>
      <c r="AO66" s="6">
        <v>0</v>
      </c>
      <c r="AP66" s="6">
        <v>0</v>
      </c>
      <c r="AQ66" s="6">
        <v>0</v>
      </c>
      <c r="AR66" s="6">
        <v>0</v>
      </c>
      <c r="AS66" s="6">
        <v>0</v>
      </c>
      <c r="AT66" s="6">
        <v>0</v>
      </c>
      <c r="AU66" s="6">
        <v>0</v>
      </c>
      <c r="AV66" s="6">
        <v>0</v>
      </c>
      <c r="AW66" s="6">
        <v>0</v>
      </c>
      <c r="AX66" s="6">
        <v>0</v>
      </c>
      <c r="AY66" s="6">
        <v>0</v>
      </c>
      <c r="AZ66" s="6">
        <v>0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v>0</v>
      </c>
      <c r="BK66" s="6">
        <v>0</v>
      </c>
    </row>
    <row r="67" spans="1:63" ht="17.649999999999999" customHeight="1" x14ac:dyDescent="0.2">
      <c r="A67" s="5"/>
      <c r="B67" s="7" t="s">
        <v>82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0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0</v>
      </c>
      <c r="AJ67" s="6">
        <v>0</v>
      </c>
      <c r="AK67" s="6">
        <v>0</v>
      </c>
      <c r="AL67" s="6">
        <v>0</v>
      </c>
      <c r="AM67" s="6">
        <v>0</v>
      </c>
      <c r="AN67" s="6">
        <v>0</v>
      </c>
      <c r="AO67" s="6">
        <v>0</v>
      </c>
      <c r="AP67" s="6">
        <v>0</v>
      </c>
      <c r="AQ67" s="6">
        <v>0</v>
      </c>
      <c r="AR67" s="6">
        <v>0</v>
      </c>
      <c r="AS67" s="6">
        <v>0</v>
      </c>
      <c r="AT67" s="6">
        <v>0</v>
      </c>
      <c r="AU67" s="6">
        <v>0</v>
      </c>
      <c r="AV67" s="6">
        <v>0</v>
      </c>
      <c r="AW67" s="6">
        <v>0</v>
      </c>
      <c r="AX67" s="6">
        <v>0</v>
      </c>
      <c r="AY67" s="6">
        <v>0</v>
      </c>
      <c r="AZ67" s="6">
        <v>0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v>0</v>
      </c>
      <c r="BK67" s="6">
        <v>0</v>
      </c>
    </row>
    <row r="68" spans="1:63" ht="17.649999999999999" customHeight="1" x14ac:dyDescent="0.2">
      <c r="A68" s="2" t="s">
        <v>83</v>
      </c>
      <c r="B68" s="4" t="s">
        <v>84</v>
      </c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</row>
    <row r="69" spans="1:63" ht="17.649999999999999" customHeight="1" x14ac:dyDescent="0.2">
      <c r="A69" s="5"/>
      <c r="B69" s="19" t="s">
        <v>232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1.542703532</v>
      </c>
      <c r="I69" s="6">
        <v>610.92304060900005</v>
      </c>
      <c r="J69" s="6">
        <v>20.909963480999998</v>
      </c>
      <c r="K69" s="6">
        <v>674.94648798599997</v>
      </c>
      <c r="L69" s="6">
        <v>95.625578458000007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0.859012208</v>
      </c>
      <c r="S69" s="6">
        <v>8.3795181440000004</v>
      </c>
      <c r="T69" s="6">
        <v>0</v>
      </c>
      <c r="U69" s="6">
        <v>0</v>
      </c>
      <c r="V69" s="6">
        <v>15.68809912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4.5555141580000003</v>
      </c>
      <c r="AC69" s="6">
        <v>63.911845546999999</v>
      </c>
      <c r="AD69" s="6">
        <v>0</v>
      </c>
      <c r="AE69" s="6">
        <v>0</v>
      </c>
      <c r="AF69" s="6">
        <v>87.253514674000002</v>
      </c>
      <c r="AG69" s="6">
        <v>0</v>
      </c>
      <c r="AH69" s="6">
        <v>0</v>
      </c>
      <c r="AI69" s="6">
        <v>0</v>
      </c>
      <c r="AJ69" s="6">
        <v>0</v>
      </c>
      <c r="AK69" s="6">
        <v>0</v>
      </c>
      <c r="AL69" s="6">
        <v>0.96629624300000005</v>
      </c>
      <c r="AM69" s="6">
        <v>0.70589202399999995</v>
      </c>
      <c r="AN69" s="6">
        <v>0</v>
      </c>
      <c r="AO69" s="6">
        <v>0</v>
      </c>
      <c r="AP69" s="6">
        <v>2.734543881</v>
      </c>
      <c r="AQ69" s="6">
        <v>0</v>
      </c>
      <c r="AR69" s="6">
        <v>0.33398080499999999</v>
      </c>
      <c r="AS69" s="6">
        <v>0</v>
      </c>
      <c r="AT69" s="6">
        <v>0</v>
      </c>
      <c r="AU69" s="6">
        <v>0</v>
      </c>
      <c r="AV69" s="6">
        <v>38.600711902</v>
      </c>
      <c r="AW69" s="6">
        <v>353.51549727299999</v>
      </c>
      <c r="AX69" s="6">
        <v>0.97196926400000005</v>
      </c>
      <c r="AY69" s="6">
        <v>542.80863783799998</v>
      </c>
      <c r="AZ69" s="6">
        <v>384.50078334800003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9.9825796550000003</v>
      </c>
      <c r="BG69" s="6">
        <v>32.788696860999998</v>
      </c>
      <c r="BH69" s="6">
        <v>0.49009488400000001</v>
      </c>
      <c r="BI69" s="6">
        <v>0</v>
      </c>
      <c r="BJ69" s="6">
        <v>48.140723530000002</v>
      </c>
      <c r="BK69" s="6">
        <v>3001.1356854249998</v>
      </c>
    </row>
    <row r="70" spans="1:63" ht="17.649999999999999" customHeight="1" x14ac:dyDescent="0.2">
      <c r="A70" s="5"/>
      <c r="B70" s="4" t="s">
        <v>85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4.5767904850000001</v>
      </c>
      <c r="I70" s="6">
        <v>385.02817111100001</v>
      </c>
      <c r="J70" s="6">
        <v>0</v>
      </c>
      <c r="K70" s="6">
        <v>0</v>
      </c>
      <c r="L70" s="6">
        <v>19.944187429999999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1.7304966559999999</v>
      </c>
      <c r="S70" s="6">
        <v>4.3043773969999997</v>
      </c>
      <c r="T70" s="6">
        <v>0</v>
      </c>
      <c r="U70" s="6">
        <v>0</v>
      </c>
      <c r="V70" s="6">
        <v>4.360857041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0.90138531300000002</v>
      </c>
      <c r="AC70" s="6">
        <v>33.732476759000001</v>
      </c>
      <c r="AD70" s="6">
        <v>1.011423258</v>
      </c>
      <c r="AE70" s="6">
        <v>0</v>
      </c>
      <c r="AF70" s="6">
        <v>19.512988941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0.142946974</v>
      </c>
      <c r="AM70" s="6">
        <v>1.5494819529999999</v>
      </c>
      <c r="AN70" s="6">
        <v>0</v>
      </c>
      <c r="AO70" s="6">
        <v>0</v>
      </c>
      <c r="AP70" s="6">
        <v>0.52475000500000002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13.643871286</v>
      </c>
      <c r="AW70" s="6">
        <v>400.12929050999998</v>
      </c>
      <c r="AX70" s="6">
        <v>0.74850734299999999</v>
      </c>
      <c r="AY70" s="6">
        <v>0</v>
      </c>
      <c r="AZ70" s="6">
        <v>171.90978488499999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7.7525428459999999</v>
      </c>
      <c r="BG70" s="6">
        <v>8.1181090579999999</v>
      </c>
      <c r="BH70" s="6">
        <v>1.07706572</v>
      </c>
      <c r="BI70" s="6">
        <v>0</v>
      </c>
      <c r="BJ70" s="6">
        <v>22.213055858000001</v>
      </c>
      <c r="BK70" s="6">
        <v>1102.9125608290001</v>
      </c>
    </row>
    <row r="71" spans="1:63" ht="17.649999999999999" customHeight="1" x14ac:dyDescent="0.2">
      <c r="A71" s="5"/>
      <c r="B71" s="4" t="s">
        <v>86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7.1796672480000003</v>
      </c>
      <c r="I71" s="6">
        <v>367.51216156300001</v>
      </c>
      <c r="J71" s="6">
        <v>2.012835715</v>
      </c>
      <c r="K71" s="6">
        <v>0</v>
      </c>
      <c r="L71" s="6">
        <v>163.464890876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3.616039308</v>
      </c>
      <c r="S71" s="6">
        <v>23.000324672000001</v>
      </c>
      <c r="T71" s="6">
        <v>0.403592797</v>
      </c>
      <c r="U71" s="6">
        <v>0</v>
      </c>
      <c r="V71" s="6">
        <v>19.393734285000001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1.241606217</v>
      </c>
      <c r="AC71" s="6">
        <v>14.456188417</v>
      </c>
      <c r="AD71" s="6">
        <v>2.6864910000000001E-3</v>
      </c>
      <c r="AE71" s="6">
        <v>0</v>
      </c>
      <c r="AF71" s="6">
        <v>33.699338664999999</v>
      </c>
      <c r="AG71" s="6">
        <v>0</v>
      </c>
      <c r="AH71" s="6">
        <v>0</v>
      </c>
      <c r="AI71" s="6">
        <v>0</v>
      </c>
      <c r="AJ71" s="6">
        <v>0</v>
      </c>
      <c r="AK71" s="6">
        <v>0</v>
      </c>
      <c r="AL71" s="6">
        <v>0.57460334999999996</v>
      </c>
      <c r="AM71" s="6">
        <v>7.9625245590000002</v>
      </c>
      <c r="AN71" s="6">
        <v>0</v>
      </c>
      <c r="AO71" s="6">
        <v>0</v>
      </c>
      <c r="AP71" s="6">
        <v>3.6872054379999999</v>
      </c>
      <c r="AQ71" s="6">
        <v>0</v>
      </c>
      <c r="AR71" s="6">
        <v>0</v>
      </c>
      <c r="AS71" s="6">
        <v>0</v>
      </c>
      <c r="AT71" s="6">
        <v>0</v>
      </c>
      <c r="AU71" s="6">
        <v>0</v>
      </c>
      <c r="AV71" s="6">
        <v>81.502630182000004</v>
      </c>
      <c r="AW71" s="6">
        <v>958.28676127000006</v>
      </c>
      <c r="AX71" s="6">
        <v>60.837596484000002</v>
      </c>
      <c r="AY71" s="6">
        <v>0</v>
      </c>
      <c r="AZ71" s="6">
        <v>1209.4187028710001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95.352732294000006</v>
      </c>
      <c r="BG71" s="6">
        <v>379.066053963</v>
      </c>
      <c r="BH71" s="6">
        <v>71.798811952999998</v>
      </c>
      <c r="BI71" s="6">
        <v>0</v>
      </c>
      <c r="BJ71" s="6">
        <v>465.56570814000003</v>
      </c>
      <c r="BK71" s="6">
        <v>3970.0363967580001</v>
      </c>
    </row>
    <row r="72" spans="1:63" ht="17.649999999999999" customHeight="1" x14ac:dyDescent="0.2">
      <c r="A72" s="5"/>
      <c r="B72" s="4" t="s">
        <v>87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1.2261533309999999</v>
      </c>
      <c r="I72" s="6">
        <v>0.62711508599999999</v>
      </c>
      <c r="J72" s="6">
        <v>0</v>
      </c>
      <c r="K72" s="6">
        <v>0</v>
      </c>
      <c r="L72" s="6">
        <v>2.338481067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0.53092601800000006</v>
      </c>
      <c r="S72" s="6">
        <v>0</v>
      </c>
      <c r="T72" s="6">
        <v>0</v>
      </c>
      <c r="U72" s="6">
        <v>0</v>
      </c>
      <c r="V72" s="6">
        <v>0.46897744099999999</v>
      </c>
      <c r="W72" s="6">
        <v>0</v>
      </c>
      <c r="X72" s="6">
        <v>0</v>
      </c>
      <c r="Y72" s="6">
        <v>0</v>
      </c>
      <c r="Z72" s="6">
        <v>0</v>
      </c>
      <c r="AA72" s="6">
        <v>0</v>
      </c>
      <c r="AB72" s="6">
        <v>6.228683813</v>
      </c>
      <c r="AC72" s="6">
        <v>6.8724124910000004</v>
      </c>
      <c r="AD72" s="6">
        <v>0</v>
      </c>
      <c r="AE72" s="6">
        <v>0</v>
      </c>
      <c r="AF72" s="6">
        <v>45.538527608999999</v>
      </c>
      <c r="AG72" s="6">
        <v>0</v>
      </c>
      <c r="AH72" s="6">
        <v>0</v>
      </c>
      <c r="AI72" s="6">
        <v>0</v>
      </c>
      <c r="AJ72" s="6">
        <v>0</v>
      </c>
      <c r="AK72" s="6">
        <v>0</v>
      </c>
      <c r="AL72" s="6">
        <v>2.4778611530000001</v>
      </c>
      <c r="AM72" s="6">
        <v>0.63123095699999998</v>
      </c>
      <c r="AN72" s="6">
        <v>0</v>
      </c>
      <c r="AO72" s="6">
        <v>0</v>
      </c>
      <c r="AP72" s="6">
        <v>11.275666155</v>
      </c>
      <c r="AQ72" s="6">
        <v>0</v>
      </c>
      <c r="AR72" s="6">
        <v>3.2258000000000002E-5</v>
      </c>
      <c r="AS72" s="6">
        <v>0</v>
      </c>
      <c r="AT72" s="6">
        <v>0</v>
      </c>
      <c r="AU72" s="6">
        <v>0</v>
      </c>
      <c r="AV72" s="6">
        <v>18.534305521</v>
      </c>
      <c r="AW72" s="6">
        <v>45.84220036</v>
      </c>
      <c r="AX72" s="6">
        <v>0</v>
      </c>
      <c r="AY72" s="6">
        <v>0</v>
      </c>
      <c r="AZ72" s="6">
        <v>63.133101705000001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12.552448367</v>
      </c>
      <c r="BG72" s="6">
        <v>24.683346350000001</v>
      </c>
      <c r="BH72" s="6">
        <v>0</v>
      </c>
      <c r="BI72" s="6">
        <v>0</v>
      </c>
      <c r="BJ72" s="6">
        <v>28.980771518000001</v>
      </c>
      <c r="BK72" s="6">
        <v>271.94224120000001</v>
      </c>
    </row>
    <row r="73" spans="1:63" ht="27.75" customHeight="1" x14ac:dyDescent="0.2">
      <c r="A73" s="5"/>
      <c r="B73" s="4" t="s">
        <v>88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0.18043125400000001</v>
      </c>
      <c r="I73" s="6">
        <v>0</v>
      </c>
      <c r="J73" s="6">
        <v>0</v>
      </c>
      <c r="K73" s="6">
        <v>0</v>
      </c>
      <c r="L73" s="6">
        <v>0.68277359000000004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8.9544080000000005E-3</v>
      </c>
      <c r="S73" s="6">
        <v>0</v>
      </c>
      <c r="T73" s="6">
        <v>0</v>
      </c>
      <c r="U73" s="6">
        <v>0</v>
      </c>
      <c r="V73" s="6">
        <v>2.7982524000000002E-2</v>
      </c>
      <c r="W73" s="6">
        <v>0</v>
      </c>
      <c r="X73" s="6">
        <v>0</v>
      </c>
      <c r="Y73" s="6">
        <v>0</v>
      </c>
      <c r="Z73" s="6">
        <v>0</v>
      </c>
      <c r="AA73" s="6">
        <v>0</v>
      </c>
      <c r="AB73" s="6">
        <v>11.777298645</v>
      </c>
      <c r="AC73" s="6">
        <v>1.4790871320000001</v>
      </c>
      <c r="AD73" s="6">
        <v>5.5544999999999997E-2</v>
      </c>
      <c r="AE73" s="6">
        <v>0</v>
      </c>
      <c r="AF73" s="6">
        <v>48.385977644999997</v>
      </c>
      <c r="AG73" s="6">
        <v>0</v>
      </c>
      <c r="AH73" s="6">
        <v>0</v>
      </c>
      <c r="AI73" s="6">
        <v>0</v>
      </c>
      <c r="AJ73" s="6">
        <v>0</v>
      </c>
      <c r="AK73" s="6">
        <v>0</v>
      </c>
      <c r="AL73" s="6">
        <v>4.1802363470000001</v>
      </c>
      <c r="AM73" s="6">
        <v>0.84265208800000002</v>
      </c>
      <c r="AN73" s="6">
        <v>0</v>
      </c>
      <c r="AO73" s="6">
        <v>0</v>
      </c>
      <c r="AP73" s="6">
        <v>6.7255544360000004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6.2240437179999999</v>
      </c>
      <c r="AW73" s="6">
        <v>7.1208689999999999</v>
      </c>
      <c r="AX73" s="6">
        <v>0</v>
      </c>
      <c r="AY73" s="6">
        <v>0</v>
      </c>
      <c r="AZ73" s="6">
        <v>44.234471309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2.3935275599999999</v>
      </c>
      <c r="BG73" s="6">
        <v>4.4436000000000003E-2</v>
      </c>
      <c r="BH73" s="6">
        <v>0</v>
      </c>
      <c r="BI73" s="6">
        <v>0</v>
      </c>
      <c r="BJ73" s="6">
        <v>4.0617247919999997</v>
      </c>
      <c r="BK73" s="6">
        <v>138.42556544799999</v>
      </c>
    </row>
    <row r="74" spans="1:63" ht="17.649999999999999" customHeight="1" x14ac:dyDescent="0.2">
      <c r="A74" s="5"/>
      <c r="B74" s="4" t="s">
        <v>89</v>
      </c>
      <c r="C74" s="6">
        <v>0</v>
      </c>
      <c r="D74" s="6">
        <v>17.402933245</v>
      </c>
      <c r="E74" s="6">
        <v>0</v>
      </c>
      <c r="F74" s="6">
        <v>0</v>
      </c>
      <c r="G74" s="6">
        <v>0</v>
      </c>
      <c r="H74" s="6">
        <v>2.2316428639999999</v>
      </c>
      <c r="I74" s="6">
        <v>4113.7721229119998</v>
      </c>
      <c r="J74" s="6">
        <v>604.36077564100003</v>
      </c>
      <c r="K74" s="6">
        <v>154.32413311400001</v>
      </c>
      <c r="L74" s="6">
        <v>572.80669152200005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1.467769356</v>
      </c>
      <c r="S74" s="6">
        <v>23.594094692999999</v>
      </c>
      <c r="T74" s="6">
        <v>19.169098836</v>
      </c>
      <c r="U74" s="6">
        <v>0</v>
      </c>
      <c r="V74" s="6">
        <v>13.797675328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1.889869596</v>
      </c>
      <c r="AC74" s="6">
        <v>179.15590451599999</v>
      </c>
      <c r="AD74" s="6">
        <v>0</v>
      </c>
      <c r="AE74" s="6">
        <v>0</v>
      </c>
      <c r="AF74" s="6">
        <v>252.29882530500001</v>
      </c>
      <c r="AG74" s="6">
        <v>0</v>
      </c>
      <c r="AH74" s="6">
        <v>0</v>
      </c>
      <c r="AI74" s="6">
        <v>0</v>
      </c>
      <c r="AJ74" s="6">
        <v>0</v>
      </c>
      <c r="AK74" s="6">
        <v>0</v>
      </c>
      <c r="AL74" s="6">
        <v>0.27923931099999999</v>
      </c>
      <c r="AM74" s="6">
        <v>1.615427612</v>
      </c>
      <c r="AN74" s="6">
        <v>0</v>
      </c>
      <c r="AO74" s="6">
        <v>0</v>
      </c>
      <c r="AP74" s="6">
        <v>13.986295946</v>
      </c>
      <c r="AQ74" s="6">
        <v>0</v>
      </c>
      <c r="AR74" s="6">
        <v>2.0457318080000002</v>
      </c>
      <c r="AS74" s="6">
        <v>0</v>
      </c>
      <c r="AT74" s="6">
        <v>0</v>
      </c>
      <c r="AU74" s="6">
        <v>0</v>
      </c>
      <c r="AV74" s="6">
        <v>30.652528945</v>
      </c>
      <c r="AW74" s="6">
        <v>1014.096005347</v>
      </c>
      <c r="AX74" s="6">
        <v>2.171156351</v>
      </c>
      <c r="AY74" s="6">
        <v>112.92623475800001</v>
      </c>
      <c r="AZ74" s="6">
        <v>416.37636938700001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9.6951013249999995</v>
      </c>
      <c r="BG74" s="6">
        <v>66.818050889999995</v>
      </c>
      <c r="BH74" s="6">
        <v>2.3521422240000001</v>
      </c>
      <c r="BI74" s="6">
        <v>0</v>
      </c>
      <c r="BJ74" s="6">
        <v>53.031659052000002</v>
      </c>
      <c r="BK74" s="6">
        <v>7682.317479884</v>
      </c>
    </row>
    <row r="75" spans="1:63" ht="24.75" customHeight="1" x14ac:dyDescent="0.2">
      <c r="A75" s="5"/>
      <c r="B75" s="4" t="s">
        <v>90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0.113507582</v>
      </c>
      <c r="I75" s="6">
        <v>0</v>
      </c>
      <c r="J75" s="6">
        <v>0</v>
      </c>
      <c r="K75" s="6">
        <v>0</v>
      </c>
      <c r="L75" s="6">
        <v>0.145379168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5.1553730999999998E-2</v>
      </c>
      <c r="S75" s="6">
        <v>0</v>
      </c>
      <c r="T75" s="6">
        <v>0</v>
      </c>
      <c r="U75" s="6">
        <v>0</v>
      </c>
      <c r="V75" s="6">
        <v>4.4732050000000001E-3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17.107896116999999</v>
      </c>
      <c r="AC75" s="6">
        <v>11.946183865</v>
      </c>
      <c r="AD75" s="6">
        <v>0.121921268</v>
      </c>
      <c r="AE75" s="6">
        <v>0</v>
      </c>
      <c r="AF75" s="6">
        <v>60.609481914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5.9132519739999996</v>
      </c>
      <c r="AM75" s="6">
        <v>1.030788899</v>
      </c>
      <c r="AN75" s="6">
        <v>0</v>
      </c>
      <c r="AO75" s="6">
        <v>0</v>
      </c>
      <c r="AP75" s="6">
        <v>9.7038201330000007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8.9140930100000002</v>
      </c>
      <c r="AW75" s="6">
        <v>6.7112115990000003</v>
      </c>
      <c r="AX75" s="6">
        <v>0</v>
      </c>
      <c r="AY75" s="6">
        <v>0</v>
      </c>
      <c r="AZ75" s="6">
        <v>53.946587405999999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2.6703306900000001</v>
      </c>
      <c r="BG75" s="6">
        <v>1.219212677</v>
      </c>
      <c r="BH75" s="6">
        <v>0</v>
      </c>
      <c r="BI75" s="6">
        <v>0</v>
      </c>
      <c r="BJ75" s="6">
        <v>5.3464370859999999</v>
      </c>
      <c r="BK75" s="6">
        <v>185.55613032400001</v>
      </c>
    </row>
    <row r="76" spans="1:63" ht="17.649999999999999" customHeight="1" x14ac:dyDescent="0.2">
      <c r="A76" s="5"/>
      <c r="B76" s="4" t="s">
        <v>91</v>
      </c>
      <c r="C76" s="6">
        <v>0</v>
      </c>
      <c r="D76" s="6">
        <v>3.1986123999999998E-2</v>
      </c>
      <c r="E76" s="6">
        <v>0</v>
      </c>
      <c r="F76" s="6">
        <v>0</v>
      </c>
      <c r="G76" s="6">
        <v>0</v>
      </c>
      <c r="H76" s="6">
        <v>11.33079111</v>
      </c>
      <c r="I76" s="6">
        <v>2433.3219970149999</v>
      </c>
      <c r="J76" s="6">
        <v>45.599831539</v>
      </c>
      <c r="K76" s="6">
        <v>2.5309081120000001</v>
      </c>
      <c r="L76" s="6">
        <v>198.87529619599999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7.9802599499999998</v>
      </c>
      <c r="S76" s="6">
        <v>70.678187030999993</v>
      </c>
      <c r="T76" s="6">
        <v>58.428717169999999</v>
      </c>
      <c r="U76" s="6">
        <v>0</v>
      </c>
      <c r="V76" s="6">
        <v>42.277282151999998</v>
      </c>
      <c r="W76" s="6">
        <v>0</v>
      </c>
      <c r="X76" s="6">
        <v>0</v>
      </c>
      <c r="Y76" s="6">
        <v>0</v>
      </c>
      <c r="Z76" s="6">
        <v>0</v>
      </c>
      <c r="AA76" s="6">
        <v>0</v>
      </c>
      <c r="AB76" s="6">
        <v>0.177011849</v>
      </c>
      <c r="AC76" s="6">
        <v>42.093048867999997</v>
      </c>
      <c r="AD76" s="6">
        <v>0</v>
      </c>
      <c r="AE76" s="6">
        <v>0</v>
      </c>
      <c r="AF76" s="6">
        <v>21.231453330000001</v>
      </c>
      <c r="AG76" s="6">
        <v>0</v>
      </c>
      <c r="AH76" s="6">
        <v>0</v>
      </c>
      <c r="AI76" s="6">
        <v>0</v>
      </c>
      <c r="AJ76" s="6">
        <v>0</v>
      </c>
      <c r="AK76" s="6">
        <v>0</v>
      </c>
      <c r="AL76" s="6">
        <v>0.19761103599999999</v>
      </c>
      <c r="AM76" s="6">
        <v>9.0306646490000002</v>
      </c>
      <c r="AN76" s="6">
        <v>0</v>
      </c>
      <c r="AO76" s="6">
        <v>0</v>
      </c>
      <c r="AP76" s="6">
        <v>19.407400770999999</v>
      </c>
      <c r="AQ76" s="6">
        <v>0</v>
      </c>
      <c r="AR76" s="6">
        <v>0</v>
      </c>
      <c r="AS76" s="6">
        <v>0</v>
      </c>
      <c r="AT76" s="6">
        <v>0</v>
      </c>
      <c r="AU76" s="6">
        <v>0</v>
      </c>
      <c r="AV76" s="6">
        <v>70.949144380000007</v>
      </c>
      <c r="AW76" s="6">
        <v>1618.03536562</v>
      </c>
      <c r="AX76" s="6">
        <v>13.405350688</v>
      </c>
      <c r="AY76" s="6">
        <v>30.667828775</v>
      </c>
      <c r="AZ76" s="6">
        <v>576.94567627399999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62.469632246000003</v>
      </c>
      <c r="BG76" s="6">
        <v>257.724472752</v>
      </c>
      <c r="BH76" s="6">
        <v>25.846611093</v>
      </c>
      <c r="BI76" s="6">
        <v>0</v>
      </c>
      <c r="BJ76" s="6">
        <v>208.536542185</v>
      </c>
      <c r="BK76" s="6">
        <v>5827.7730709150001</v>
      </c>
    </row>
    <row r="77" spans="1:63" ht="17.649999999999999" customHeight="1" x14ac:dyDescent="0.2">
      <c r="A77" s="5"/>
      <c r="B77" s="4" t="s">
        <v>92</v>
      </c>
      <c r="C77" s="6">
        <v>0</v>
      </c>
      <c r="D77" s="6">
        <v>0</v>
      </c>
      <c r="E77" s="6">
        <v>0</v>
      </c>
      <c r="F77" s="6">
        <v>0</v>
      </c>
      <c r="G77" s="6">
        <v>0</v>
      </c>
      <c r="H77" s="6">
        <v>4.9043582000000002E-2</v>
      </c>
      <c r="I77" s="6">
        <v>0.59512682800000005</v>
      </c>
      <c r="J77" s="6">
        <v>0</v>
      </c>
      <c r="K77" s="6">
        <v>0</v>
      </c>
      <c r="L77" s="6">
        <v>2.6440628000000001E-2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2.3839701000000001E-2</v>
      </c>
      <c r="S77" s="6">
        <v>0</v>
      </c>
      <c r="T77" s="6">
        <v>0</v>
      </c>
      <c r="U77" s="6">
        <v>0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A77" s="6">
        <v>0</v>
      </c>
      <c r="AB77" s="6">
        <v>0.48561819699999997</v>
      </c>
      <c r="AC77" s="6">
        <v>0</v>
      </c>
      <c r="AD77" s="6">
        <v>0</v>
      </c>
      <c r="AE77" s="6">
        <v>0</v>
      </c>
      <c r="AF77" s="6">
        <v>0.57618836600000001</v>
      </c>
      <c r="AG77" s="6">
        <v>0</v>
      </c>
      <c r="AH77" s="6">
        <v>0</v>
      </c>
      <c r="AI77" s="6">
        <v>0</v>
      </c>
      <c r="AJ77" s="6">
        <v>0</v>
      </c>
      <c r="AK77" s="6">
        <v>0</v>
      </c>
      <c r="AL77" s="6">
        <v>7.0368188999999998E-2</v>
      </c>
      <c r="AM77" s="6">
        <v>0</v>
      </c>
      <c r="AN77" s="6">
        <v>0</v>
      </c>
      <c r="AO77" s="6">
        <v>0</v>
      </c>
      <c r="AP77" s="6">
        <v>6.1921010000000002E-3</v>
      </c>
      <c r="AQ77" s="6">
        <v>0</v>
      </c>
      <c r="AR77" s="6">
        <v>0</v>
      </c>
      <c r="AS77" s="6">
        <v>0</v>
      </c>
      <c r="AT77" s="6">
        <v>0</v>
      </c>
      <c r="AU77" s="6">
        <v>0</v>
      </c>
      <c r="AV77" s="6">
        <v>4.4730637240000002</v>
      </c>
      <c r="AW77" s="6">
        <v>0.66290580300000002</v>
      </c>
      <c r="AX77" s="6">
        <v>0</v>
      </c>
      <c r="AY77" s="6">
        <v>0</v>
      </c>
      <c r="AZ77" s="6">
        <v>4.9458339240000004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2.2006225540000002</v>
      </c>
      <c r="BG77" s="6">
        <v>0.38392514</v>
      </c>
      <c r="BH77" s="6">
        <v>0</v>
      </c>
      <c r="BI77" s="6">
        <v>0</v>
      </c>
      <c r="BJ77" s="6">
        <v>1.9995596550000001</v>
      </c>
      <c r="BK77" s="6">
        <v>16.498728392</v>
      </c>
    </row>
    <row r="78" spans="1:63" ht="17.649999999999999" customHeight="1" x14ac:dyDescent="0.2">
      <c r="A78" s="5"/>
      <c r="B78" s="4" t="s">
        <v>93</v>
      </c>
      <c r="C78" s="6">
        <v>0</v>
      </c>
      <c r="D78" s="6">
        <v>0</v>
      </c>
      <c r="E78" s="6">
        <v>0</v>
      </c>
      <c r="F78" s="6">
        <v>0</v>
      </c>
      <c r="G78" s="6">
        <v>0</v>
      </c>
      <c r="H78" s="6">
        <v>4.9678147780000002</v>
      </c>
      <c r="I78" s="6">
        <v>203.38165899800001</v>
      </c>
      <c r="J78" s="6">
        <v>0</v>
      </c>
      <c r="K78" s="6">
        <v>0</v>
      </c>
      <c r="L78" s="6">
        <v>147.40883656299999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2.8875772689999999</v>
      </c>
      <c r="S78" s="6">
        <v>42.660833289000003</v>
      </c>
      <c r="T78" s="6">
        <v>2.8964626060000001</v>
      </c>
      <c r="U78" s="6">
        <v>0</v>
      </c>
      <c r="V78" s="6">
        <v>52.539468992000003</v>
      </c>
      <c r="W78" s="6">
        <v>0</v>
      </c>
      <c r="X78" s="6">
        <v>0</v>
      </c>
      <c r="Y78" s="6">
        <v>0</v>
      </c>
      <c r="Z78" s="6">
        <v>0</v>
      </c>
      <c r="AA78" s="6">
        <v>0</v>
      </c>
      <c r="AB78" s="6">
        <v>29.995449725</v>
      </c>
      <c r="AC78" s="6">
        <v>316.706112631</v>
      </c>
      <c r="AD78" s="6">
        <v>0.52499760799999995</v>
      </c>
      <c r="AE78" s="6">
        <v>0</v>
      </c>
      <c r="AF78" s="6">
        <v>1039.360961183</v>
      </c>
      <c r="AG78" s="6">
        <v>0</v>
      </c>
      <c r="AH78" s="6">
        <v>0</v>
      </c>
      <c r="AI78" s="6">
        <v>0</v>
      </c>
      <c r="AJ78" s="6">
        <v>0</v>
      </c>
      <c r="AK78" s="6">
        <v>0</v>
      </c>
      <c r="AL78" s="6">
        <v>12.046659074000001</v>
      </c>
      <c r="AM78" s="6">
        <v>38.643149815000001</v>
      </c>
      <c r="AN78" s="6">
        <v>3.1606328320000001</v>
      </c>
      <c r="AO78" s="6">
        <v>0</v>
      </c>
      <c r="AP78" s="6">
        <v>113.75789008700001</v>
      </c>
      <c r="AQ78" s="6">
        <v>0</v>
      </c>
      <c r="AR78" s="6">
        <v>0</v>
      </c>
      <c r="AS78" s="6">
        <v>0</v>
      </c>
      <c r="AT78" s="6">
        <v>0</v>
      </c>
      <c r="AU78" s="6">
        <v>0</v>
      </c>
      <c r="AV78" s="6">
        <v>67.871215063999998</v>
      </c>
      <c r="AW78" s="6">
        <v>575.28768685399996</v>
      </c>
      <c r="AX78" s="6">
        <v>0.122953674</v>
      </c>
      <c r="AY78" s="6">
        <v>12.428621315999999</v>
      </c>
      <c r="AZ78" s="6">
        <v>1244.0343471579999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24.742981360999998</v>
      </c>
      <c r="BG78" s="6">
        <v>85.772142144</v>
      </c>
      <c r="BH78" s="6">
        <v>2.4436028990000001</v>
      </c>
      <c r="BI78" s="6">
        <v>0</v>
      </c>
      <c r="BJ78" s="6">
        <v>118.58319138100001</v>
      </c>
      <c r="BK78" s="6">
        <v>4142.2252473010003</v>
      </c>
    </row>
    <row r="79" spans="1:63" ht="17.649999999999999" customHeight="1" x14ac:dyDescent="0.2">
      <c r="A79" s="5"/>
      <c r="B79" s="4" t="s">
        <v>94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0.59190623899999995</v>
      </c>
      <c r="I79" s="6">
        <f>314.66-6.67</f>
        <v>307.99</v>
      </c>
      <c r="J79" s="6">
        <v>1.003591613</v>
      </c>
      <c r="K79" s="6">
        <v>0</v>
      </c>
      <c r="L79" s="6">
        <v>63.687107036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0.203501284</v>
      </c>
      <c r="S79" s="6">
        <v>62.403448427000001</v>
      </c>
      <c r="T79" s="6">
        <v>4.0175951469999998</v>
      </c>
      <c r="U79" s="6">
        <v>0</v>
      </c>
      <c r="V79" s="6">
        <v>16.738264238999999</v>
      </c>
      <c r="W79" s="6">
        <v>0</v>
      </c>
      <c r="X79" s="6">
        <v>0</v>
      </c>
      <c r="Y79" s="6">
        <v>0</v>
      </c>
      <c r="Z79" s="6">
        <v>0</v>
      </c>
      <c r="AA79" s="6">
        <v>0</v>
      </c>
      <c r="AB79" s="6">
        <v>0.13349708099999999</v>
      </c>
      <c r="AC79" s="6">
        <v>58.845761701999997</v>
      </c>
      <c r="AD79" s="6">
        <v>0</v>
      </c>
      <c r="AE79" s="6">
        <v>0</v>
      </c>
      <c r="AF79" s="6">
        <v>13.742401775999999</v>
      </c>
      <c r="AG79" s="6">
        <v>0</v>
      </c>
      <c r="AH79" s="6">
        <v>0</v>
      </c>
      <c r="AI79" s="6">
        <v>0</v>
      </c>
      <c r="AJ79" s="6">
        <v>0</v>
      </c>
      <c r="AK79" s="6">
        <v>0</v>
      </c>
      <c r="AL79" s="6">
        <v>3.6111359000000003E-2</v>
      </c>
      <c r="AM79" s="6">
        <v>0</v>
      </c>
      <c r="AN79" s="6">
        <v>0</v>
      </c>
      <c r="AO79" s="6">
        <v>0</v>
      </c>
      <c r="AP79" s="6">
        <v>7.1756397300000003</v>
      </c>
      <c r="AQ79" s="6">
        <v>0</v>
      </c>
      <c r="AR79" s="6">
        <v>0</v>
      </c>
      <c r="AS79" s="6">
        <v>0</v>
      </c>
      <c r="AT79" s="6">
        <v>0</v>
      </c>
      <c r="AU79" s="6">
        <v>0</v>
      </c>
      <c r="AV79" s="6">
        <v>2.2922358030000001</v>
      </c>
      <c r="AW79" s="6">
        <v>38.128925723000002</v>
      </c>
      <c r="AX79" s="6">
        <v>0</v>
      </c>
      <c r="AY79" s="6">
        <v>0</v>
      </c>
      <c r="AZ79" s="6">
        <v>10.649555888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0.46358998499999998</v>
      </c>
      <c r="BG79" s="6">
        <v>0.108834588</v>
      </c>
      <c r="BH79" s="6">
        <v>0.61116777799999999</v>
      </c>
      <c r="BI79" s="6">
        <v>0</v>
      </c>
      <c r="BJ79" s="6">
        <v>1.640361502</v>
      </c>
      <c r="BK79" s="6">
        <f>597.13-6.67</f>
        <v>590.46</v>
      </c>
    </row>
    <row r="80" spans="1:63" ht="17.649999999999999" customHeight="1" x14ac:dyDescent="0.2">
      <c r="A80" s="5"/>
      <c r="B80" s="19" t="s">
        <v>233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1.114756992</v>
      </c>
      <c r="I80" s="6">
        <v>5564.2758237349999</v>
      </c>
      <c r="J80" s="6">
        <v>428.36418002400001</v>
      </c>
      <c r="K80" s="6">
        <v>2.5125767919999999</v>
      </c>
      <c r="L80" s="6">
        <v>264.38936217899999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1.0330180040000001</v>
      </c>
      <c r="S80" s="6">
        <v>74.569053609999997</v>
      </c>
      <c r="T80" s="6">
        <v>25.580310664999999</v>
      </c>
      <c r="U80" s="6">
        <v>0</v>
      </c>
      <c r="V80" s="6">
        <v>66.993418598000005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0.82308531100000004</v>
      </c>
      <c r="AC80" s="6">
        <v>6.5455932170000004</v>
      </c>
      <c r="AD80" s="6">
        <v>0</v>
      </c>
      <c r="AE80" s="6">
        <v>0</v>
      </c>
      <c r="AF80" s="6">
        <v>27.394741935999999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0.15284884900000001</v>
      </c>
      <c r="AM80" s="6">
        <v>5.0059584030000002</v>
      </c>
      <c r="AN80" s="6">
        <v>0</v>
      </c>
      <c r="AO80" s="6">
        <v>0</v>
      </c>
      <c r="AP80" s="6">
        <v>3.04601247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10.724437504999999</v>
      </c>
      <c r="AW80" s="6">
        <v>874.90416099000004</v>
      </c>
      <c r="AX80" s="6">
        <v>2.1742412770000001</v>
      </c>
      <c r="AY80" s="6">
        <v>0</v>
      </c>
      <c r="AZ80" s="6">
        <v>238.389912756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6.6740689639999999</v>
      </c>
      <c r="BG80" s="6">
        <v>83.499993234000002</v>
      </c>
      <c r="BH80" s="6">
        <v>2.2638427349999999</v>
      </c>
      <c r="BI80" s="6">
        <v>0</v>
      </c>
      <c r="BJ80" s="6">
        <v>44.395346609999997</v>
      </c>
      <c r="BK80" s="6">
        <v>7734.826744856</v>
      </c>
    </row>
    <row r="81" spans="1:63" ht="17.649999999999999" customHeight="1" x14ac:dyDescent="0.2">
      <c r="A81" s="5"/>
      <c r="B81" s="4" t="s">
        <v>95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1.18034138</v>
      </c>
      <c r="I81" s="6">
        <v>549.15928027200005</v>
      </c>
      <c r="J81" s="6">
        <v>78.442961113999999</v>
      </c>
      <c r="K81" s="6">
        <v>0</v>
      </c>
      <c r="L81" s="6">
        <v>73.576313815999995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0.49956557499999998</v>
      </c>
      <c r="S81" s="6">
        <v>3.8357382119999999</v>
      </c>
      <c r="T81" s="6">
        <v>0</v>
      </c>
      <c r="U81" s="6">
        <v>0</v>
      </c>
      <c r="V81" s="6">
        <v>1.072825495</v>
      </c>
      <c r="W81" s="6">
        <v>0</v>
      </c>
      <c r="X81" s="6">
        <v>1.8298399999999999E-4</v>
      </c>
      <c r="Y81" s="6">
        <v>0</v>
      </c>
      <c r="Z81" s="6">
        <v>0</v>
      </c>
      <c r="AA81" s="6">
        <v>0</v>
      </c>
      <c r="AB81" s="6">
        <v>0.44066279800000002</v>
      </c>
      <c r="AC81" s="6">
        <v>45.876917016</v>
      </c>
      <c r="AD81" s="6">
        <v>0</v>
      </c>
      <c r="AE81" s="6">
        <v>0</v>
      </c>
      <c r="AF81" s="6">
        <v>6.7173152600000003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0.11830940099999999</v>
      </c>
      <c r="AM81" s="6">
        <v>0.18276693099999999</v>
      </c>
      <c r="AN81" s="6">
        <v>0</v>
      </c>
      <c r="AO81" s="6">
        <v>0</v>
      </c>
      <c r="AP81" s="6">
        <v>1.037840901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8.7449481179999999</v>
      </c>
      <c r="AW81" s="6">
        <v>114.65961711</v>
      </c>
      <c r="AX81" s="6">
        <v>0</v>
      </c>
      <c r="AY81" s="6">
        <v>0</v>
      </c>
      <c r="AZ81" s="6">
        <v>67.605954593000007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2.5255237830000001</v>
      </c>
      <c r="BG81" s="6">
        <v>10.952266005</v>
      </c>
      <c r="BH81" s="6">
        <v>5.0929157319999998</v>
      </c>
      <c r="BI81" s="6">
        <v>0</v>
      </c>
      <c r="BJ81" s="6">
        <v>7.3148623610000003</v>
      </c>
      <c r="BK81" s="6">
        <v>979.03710885700002</v>
      </c>
    </row>
    <row r="82" spans="1:63" ht="27" customHeight="1" x14ac:dyDescent="0.2">
      <c r="A82" s="5"/>
      <c r="B82" s="4" t="s">
        <v>96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6.1694291999999998E-2</v>
      </c>
      <c r="I82" s="6">
        <v>0</v>
      </c>
      <c r="J82" s="6">
        <v>0</v>
      </c>
      <c r="K82" s="6">
        <v>0</v>
      </c>
      <c r="L82" s="6">
        <v>1.0741708000000001E-2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2.712552E-3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3.711307471</v>
      </c>
      <c r="AC82" s="6">
        <v>0.88321380000000005</v>
      </c>
      <c r="AD82" s="6">
        <v>0</v>
      </c>
      <c r="AE82" s="6">
        <v>0</v>
      </c>
      <c r="AF82" s="6">
        <v>10.748711946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1.8731898380000001</v>
      </c>
      <c r="AM82" s="6">
        <v>0.215418</v>
      </c>
      <c r="AN82" s="6">
        <v>0</v>
      </c>
      <c r="AO82" s="6">
        <v>0</v>
      </c>
      <c r="AP82" s="6">
        <v>4.8352250359999998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1.3224834139999999</v>
      </c>
      <c r="AW82" s="6">
        <v>0.37698150000000002</v>
      </c>
      <c r="AX82" s="6">
        <v>0</v>
      </c>
      <c r="AY82" s="6">
        <v>0</v>
      </c>
      <c r="AZ82" s="6">
        <v>3.868130699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0.68039559900000002</v>
      </c>
      <c r="BG82" s="6">
        <v>0.323127</v>
      </c>
      <c r="BH82" s="6">
        <v>0</v>
      </c>
      <c r="BI82" s="6">
        <v>0</v>
      </c>
      <c r="BJ82" s="6">
        <v>0.83582184000000004</v>
      </c>
      <c r="BK82" s="6">
        <v>29.749154695000001</v>
      </c>
    </row>
    <row r="83" spans="1:63" ht="25.5" x14ac:dyDescent="0.2">
      <c r="A83" s="5"/>
      <c r="B83" s="4" t="s">
        <v>60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0.16095847799999999</v>
      </c>
      <c r="I83" s="6">
        <v>2.8566379999999999E-2</v>
      </c>
      <c r="J83" s="6">
        <v>0</v>
      </c>
      <c r="K83" s="6">
        <v>0</v>
      </c>
      <c r="L83" s="6">
        <v>0.39632615900000001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1.0653920000000001E-3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10.089792655</v>
      </c>
      <c r="AC83" s="6">
        <v>1.8250093650000001</v>
      </c>
      <c r="AD83" s="6">
        <v>0</v>
      </c>
      <c r="AE83" s="6">
        <v>0</v>
      </c>
      <c r="AF83" s="6">
        <v>34.852596636000001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4.0704775299999998</v>
      </c>
      <c r="AM83" s="6">
        <v>0.10598516099999999</v>
      </c>
      <c r="AN83" s="6">
        <v>0</v>
      </c>
      <c r="AO83" s="6">
        <v>0</v>
      </c>
      <c r="AP83" s="6">
        <v>7.146438099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1.5007742580000001</v>
      </c>
      <c r="AW83" s="6">
        <v>0.63722730299999997</v>
      </c>
      <c r="AX83" s="6">
        <v>0</v>
      </c>
      <c r="AY83" s="6">
        <v>0</v>
      </c>
      <c r="AZ83" s="6">
        <v>2.553858011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0.61042494999999997</v>
      </c>
      <c r="BG83" s="6">
        <v>0</v>
      </c>
      <c r="BH83" s="6">
        <v>0</v>
      </c>
      <c r="BI83" s="6">
        <v>0</v>
      </c>
      <c r="BJ83" s="6">
        <v>0.30916555800000001</v>
      </c>
      <c r="BK83" s="6">
        <v>64.288665934999997</v>
      </c>
    </row>
    <row r="84" spans="1:63" ht="17.649999999999999" customHeight="1" x14ac:dyDescent="0.2">
      <c r="A84" s="5"/>
      <c r="B84" s="7" t="s">
        <v>97</v>
      </c>
      <c r="C84" s="6">
        <v>0</v>
      </c>
      <c r="D84" s="6">
        <v>17.434919368999999</v>
      </c>
      <c r="E84" s="6">
        <v>0</v>
      </c>
      <c r="F84" s="6">
        <v>0</v>
      </c>
      <c r="G84" s="6">
        <v>0</v>
      </c>
      <c r="H84" s="6">
        <v>36.508203146999989</v>
      </c>
      <c r="I84" s="6">
        <v>14536.615064509</v>
      </c>
      <c r="J84" s="6">
        <v>1180.694139127</v>
      </c>
      <c r="K84" s="6">
        <v>834.314106004</v>
      </c>
      <c r="L84" s="6">
        <v>1603.3784063960002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20.896291412</v>
      </c>
      <c r="S84" s="6">
        <v>313.42557547500002</v>
      </c>
      <c r="T84" s="6">
        <v>110.495777221</v>
      </c>
      <c r="U84" s="6">
        <v>0</v>
      </c>
      <c r="V84" s="6">
        <v>233.36305841999999</v>
      </c>
      <c r="W84" s="6">
        <v>0</v>
      </c>
      <c r="X84" s="6">
        <v>1.8298399999999999E-4</v>
      </c>
      <c r="Y84" s="6">
        <v>0</v>
      </c>
      <c r="Z84" s="6">
        <v>0</v>
      </c>
      <c r="AA84" s="6">
        <v>0</v>
      </c>
      <c r="AB84" s="6">
        <v>89.558678946000015</v>
      </c>
      <c r="AC84" s="6">
        <v>784.32975532600005</v>
      </c>
      <c r="AD84" s="6">
        <v>1.7165736249999997</v>
      </c>
      <c r="AE84" s="6">
        <v>0</v>
      </c>
      <c r="AF84" s="6">
        <v>1701.9230251859999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6">
        <v>33.100010628</v>
      </c>
      <c r="AM84" s="6">
        <v>67.521941051000013</v>
      </c>
      <c r="AN84" s="6">
        <v>3.1606328320000001</v>
      </c>
      <c r="AO84" s="6">
        <v>0</v>
      </c>
      <c r="AP84" s="6">
        <v>205.050475189</v>
      </c>
      <c r="AQ84" s="6">
        <v>0</v>
      </c>
      <c r="AR84" s="6">
        <v>2.3797448710000002</v>
      </c>
      <c r="AS84" s="6">
        <v>0</v>
      </c>
      <c r="AT84" s="6">
        <v>0</v>
      </c>
      <c r="AU84" s="6">
        <v>0</v>
      </c>
      <c r="AV84" s="6">
        <v>365.95048682999993</v>
      </c>
      <c r="AW84" s="6">
        <v>6008.3947062619991</v>
      </c>
      <c r="AX84" s="6">
        <v>80.431775081000012</v>
      </c>
      <c r="AY84" s="6">
        <v>698.8313226869999</v>
      </c>
      <c r="AZ84" s="6">
        <v>4492.5130702139995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240.76650217900004</v>
      </c>
      <c r="BG84" s="6">
        <v>951.50266666200002</v>
      </c>
      <c r="BH84" s="6">
        <v>111.97625501799999</v>
      </c>
      <c r="BI84" s="6">
        <v>0</v>
      </c>
      <c r="BJ84" s="6">
        <v>1010.9549310680001</v>
      </c>
      <c r="BK84" s="6">
        <v>35737.184780819</v>
      </c>
    </row>
    <row r="85" spans="1:63" ht="17.649999999999999" customHeight="1" x14ac:dyDescent="0.2">
      <c r="A85" s="5"/>
      <c r="B85" s="8" t="s">
        <v>98</v>
      </c>
      <c r="C85" s="6">
        <v>0</v>
      </c>
      <c r="D85" s="6">
        <v>816.60693115699996</v>
      </c>
      <c r="E85" s="6">
        <v>702.44959029999995</v>
      </c>
      <c r="F85" s="6">
        <v>0</v>
      </c>
      <c r="G85" s="6">
        <v>0</v>
      </c>
      <c r="H85" s="6">
        <v>47.860381980999989</v>
      </c>
      <c r="I85" s="6">
        <v>28563.762077127001</v>
      </c>
      <c r="J85" s="6">
        <v>3557.2185386700003</v>
      </c>
      <c r="K85" s="6">
        <v>838.00233755499994</v>
      </c>
      <c r="L85" s="6">
        <v>3339.054783688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25.020861343</v>
      </c>
      <c r="S85" s="6">
        <v>1428.6684138560001</v>
      </c>
      <c r="T85" s="6">
        <v>289.33421050899994</v>
      </c>
      <c r="U85" s="6">
        <v>0</v>
      </c>
      <c r="V85" s="6">
        <v>321.46090582299996</v>
      </c>
      <c r="W85" s="6">
        <v>0</v>
      </c>
      <c r="X85" s="6">
        <v>1.8298399999999999E-4</v>
      </c>
      <c r="Y85" s="6">
        <v>0</v>
      </c>
      <c r="Z85" s="6">
        <v>0</v>
      </c>
      <c r="AA85" s="6">
        <v>0</v>
      </c>
      <c r="AB85" s="6">
        <v>133.184071523</v>
      </c>
      <c r="AC85" s="6">
        <v>2300.2859064210002</v>
      </c>
      <c r="AD85" s="6">
        <v>1.7722334149999996</v>
      </c>
      <c r="AE85" s="6">
        <v>0</v>
      </c>
      <c r="AF85" s="6">
        <v>4115.9628982309996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42.559438565999997</v>
      </c>
      <c r="AM85" s="6">
        <v>198.706863661</v>
      </c>
      <c r="AN85" s="6">
        <v>3.1606328320000001</v>
      </c>
      <c r="AO85" s="6">
        <v>0</v>
      </c>
      <c r="AP85" s="6">
        <v>336.69939500200002</v>
      </c>
      <c r="AQ85" s="6">
        <v>0</v>
      </c>
      <c r="AR85" s="6">
        <v>75.912139761999995</v>
      </c>
      <c r="AS85" s="6">
        <v>0</v>
      </c>
      <c r="AT85" s="6">
        <v>0</v>
      </c>
      <c r="AU85" s="6">
        <v>0</v>
      </c>
      <c r="AV85" s="6">
        <v>435.20998054199993</v>
      </c>
      <c r="AW85" s="6">
        <v>12490.371275883997</v>
      </c>
      <c r="AX85" s="6">
        <v>685.90373797699999</v>
      </c>
      <c r="AY85" s="6">
        <v>714.73679432099993</v>
      </c>
      <c r="AZ85" s="6">
        <v>6129.0324035489994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262.74175251000003</v>
      </c>
      <c r="BG85" s="6">
        <v>1312.6695678860001</v>
      </c>
      <c r="BH85" s="6">
        <v>188.49236646899999</v>
      </c>
      <c r="BI85" s="6">
        <v>0</v>
      </c>
      <c r="BJ85" s="6">
        <v>1106.4405762280001</v>
      </c>
      <c r="BK85" s="6">
        <v>70463.28</v>
      </c>
    </row>
    <row r="86" spans="1:63" ht="17.649999999999999" customHeight="1" x14ac:dyDescent="0.2">
      <c r="A86" s="2" t="s">
        <v>99</v>
      </c>
      <c r="B86" s="3" t="s">
        <v>100</v>
      </c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</row>
    <row r="87" spans="1:63" ht="17.649999999999999" customHeight="1" x14ac:dyDescent="0.2">
      <c r="A87" s="2" t="s">
        <v>18</v>
      </c>
      <c r="B87" s="4" t="s">
        <v>101</v>
      </c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</row>
    <row r="88" spans="1:63" ht="17.649999999999999" customHeight="1" x14ac:dyDescent="0.2">
      <c r="A88" s="5"/>
      <c r="B88" s="4" t="s">
        <v>102</v>
      </c>
      <c r="C88" s="6">
        <v>0</v>
      </c>
      <c r="D88" s="6">
        <v>0</v>
      </c>
      <c r="E88" s="6">
        <v>0</v>
      </c>
      <c r="F88" s="6">
        <v>0</v>
      </c>
      <c r="G88" s="6">
        <v>0</v>
      </c>
      <c r="H88" s="6">
        <v>7.296377949</v>
      </c>
      <c r="I88" s="6">
        <v>0.67456081199999995</v>
      </c>
      <c r="J88" s="6">
        <v>0</v>
      </c>
      <c r="K88" s="6">
        <v>0</v>
      </c>
      <c r="L88" s="6">
        <v>1.7890459540000001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6.4794973950000001</v>
      </c>
      <c r="S88" s="6">
        <v>0</v>
      </c>
      <c r="T88" s="6">
        <v>0</v>
      </c>
      <c r="U88" s="6">
        <v>0</v>
      </c>
      <c r="V88" s="6">
        <v>0.80104669100000003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17.778849384000001</v>
      </c>
      <c r="AC88" s="6">
        <v>6.1280409999999999E-3</v>
      </c>
      <c r="AD88" s="6">
        <v>0</v>
      </c>
      <c r="AE88" s="6">
        <v>0</v>
      </c>
      <c r="AF88" s="6">
        <v>0.85214510899999996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8.4532764720000007</v>
      </c>
      <c r="AM88" s="6">
        <v>2.1938157E-2</v>
      </c>
      <c r="AN88" s="6">
        <v>0</v>
      </c>
      <c r="AO88" s="6">
        <v>0</v>
      </c>
      <c r="AP88" s="6">
        <v>0.25391119699999998</v>
      </c>
      <c r="AQ88" s="6">
        <v>0</v>
      </c>
      <c r="AR88" s="6">
        <v>3.23593E-4</v>
      </c>
      <c r="AS88" s="6">
        <v>0</v>
      </c>
      <c r="AT88" s="6">
        <v>0</v>
      </c>
      <c r="AU88" s="6">
        <v>0</v>
      </c>
      <c r="AV88" s="6">
        <v>278.95660803700002</v>
      </c>
      <c r="AW88" s="6">
        <v>30.501400834999998</v>
      </c>
      <c r="AX88" s="6">
        <v>0</v>
      </c>
      <c r="AY88" s="6">
        <v>0</v>
      </c>
      <c r="AZ88" s="6">
        <v>74.197499887000006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166.72698557000001</v>
      </c>
      <c r="BG88" s="6">
        <v>29.038250470000001</v>
      </c>
      <c r="BH88" s="6">
        <v>0</v>
      </c>
      <c r="BI88" s="6">
        <v>0</v>
      </c>
      <c r="BJ88" s="6">
        <v>19.563264288999999</v>
      </c>
      <c r="BK88" s="6">
        <v>643.39110984199999</v>
      </c>
    </row>
    <row r="89" spans="1:63" ht="17.649999999999999" customHeight="1" x14ac:dyDescent="0.2">
      <c r="A89" s="5"/>
      <c r="B89" s="7" t="s">
        <v>21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7.296377949</v>
      </c>
      <c r="I89" s="6">
        <v>0.67456081199999995</v>
      </c>
      <c r="J89" s="6">
        <v>0</v>
      </c>
      <c r="K89" s="6">
        <v>0</v>
      </c>
      <c r="L89" s="6">
        <v>1.7890459540000001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6.4794973950000001</v>
      </c>
      <c r="S89" s="6">
        <v>0</v>
      </c>
      <c r="T89" s="6">
        <v>0</v>
      </c>
      <c r="U89" s="6">
        <v>0</v>
      </c>
      <c r="V89" s="6">
        <v>0.80104669100000003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17.778849384000001</v>
      </c>
      <c r="AC89" s="6">
        <v>6.1280409999999999E-3</v>
      </c>
      <c r="AD89" s="6">
        <v>0</v>
      </c>
      <c r="AE89" s="6">
        <v>0</v>
      </c>
      <c r="AF89" s="6">
        <v>0.85214510899999996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8.4532764720000007</v>
      </c>
      <c r="AM89" s="6">
        <v>2.1938157E-2</v>
      </c>
      <c r="AN89" s="6">
        <v>0</v>
      </c>
      <c r="AO89" s="6">
        <v>0</v>
      </c>
      <c r="AP89" s="6">
        <v>0.25391119699999998</v>
      </c>
      <c r="AQ89" s="6">
        <v>0</v>
      </c>
      <c r="AR89" s="6">
        <v>3.23593E-4</v>
      </c>
      <c r="AS89" s="6">
        <v>0</v>
      </c>
      <c r="AT89" s="6">
        <v>0</v>
      </c>
      <c r="AU89" s="6">
        <v>0</v>
      </c>
      <c r="AV89" s="6">
        <v>278.95660803700002</v>
      </c>
      <c r="AW89" s="6">
        <v>30.501400834999998</v>
      </c>
      <c r="AX89" s="6">
        <v>0</v>
      </c>
      <c r="AY89" s="6">
        <v>0</v>
      </c>
      <c r="AZ89" s="6">
        <v>74.197499887000006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166.72698557000001</v>
      </c>
      <c r="BG89" s="6">
        <v>29.038250470000001</v>
      </c>
      <c r="BH89" s="6">
        <v>0</v>
      </c>
      <c r="BI89" s="6">
        <v>0</v>
      </c>
      <c r="BJ89" s="6">
        <v>19.563264288999999</v>
      </c>
      <c r="BK89" s="6">
        <v>643.39110984199999</v>
      </c>
    </row>
    <row r="90" spans="1:63" ht="17.649999999999999" customHeight="1" x14ac:dyDescent="0.2">
      <c r="A90" s="2" t="s">
        <v>22</v>
      </c>
      <c r="B90" s="4" t="s">
        <v>103</v>
      </c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</row>
    <row r="91" spans="1:63" ht="17.649999999999999" customHeight="1" x14ac:dyDescent="0.2">
      <c r="A91" s="5"/>
      <c r="B91" s="4" t="s">
        <v>104</v>
      </c>
      <c r="C91" s="6">
        <v>0</v>
      </c>
      <c r="D91" s="6">
        <v>0</v>
      </c>
      <c r="E91" s="6">
        <v>0</v>
      </c>
      <c r="F91" s="6">
        <v>0</v>
      </c>
      <c r="G91" s="6">
        <v>0</v>
      </c>
      <c r="H91" s="6">
        <v>6.8336271379999998</v>
      </c>
      <c r="I91" s="6">
        <v>2271.1431701010001</v>
      </c>
      <c r="J91" s="6">
        <v>0</v>
      </c>
      <c r="K91" s="6">
        <v>0</v>
      </c>
      <c r="L91" s="6">
        <v>897.921770444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2.0628857229999999</v>
      </c>
      <c r="S91" s="6">
        <v>74.107571250999996</v>
      </c>
      <c r="T91" s="6">
        <v>0</v>
      </c>
      <c r="U91" s="6">
        <v>0</v>
      </c>
      <c r="V91" s="6">
        <v>91.494368816999994</v>
      </c>
      <c r="W91" s="6">
        <v>0</v>
      </c>
      <c r="X91" s="6">
        <v>0</v>
      </c>
      <c r="Y91" s="6">
        <v>0</v>
      </c>
      <c r="Z91" s="6">
        <v>0</v>
      </c>
      <c r="AA91" s="6">
        <v>0</v>
      </c>
      <c r="AB91" s="6">
        <v>2.0123045990000001</v>
      </c>
      <c r="AC91" s="6">
        <v>169.65589505400001</v>
      </c>
      <c r="AD91" s="6">
        <v>0</v>
      </c>
      <c r="AE91" s="6">
        <v>0</v>
      </c>
      <c r="AF91" s="6">
        <v>212.25371767799999</v>
      </c>
      <c r="AG91" s="6">
        <v>0</v>
      </c>
      <c r="AH91" s="6">
        <v>0</v>
      </c>
      <c r="AI91" s="6">
        <v>0</v>
      </c>
      <c r="AJ91" s="6">
        <v>0</v>
      </c>
      <c r="AK91" s="6">
        <v>0</v>
      </c>
      <c r="AL91" s="6">
        <v>0.318007031</v>
      </c>
      <c r="AM91" s="6">
        <v>2.1025738770000002</v>
      </c>
      <c r="AN91" s="6">
        <v>0</v>
      </c>
      <c r="AO91" s="6">
        <v>0</v>
      </c>
      <c r="AP91" s="6">
        <v>5.3546318389999996</v>
      </c>
      <c r="AQ91" s="6">
        <v>0</v>
      </c>
      <c r="AR91" s="6">
        <v>0</v>
      </c>
      <c r="AS91" s="6">
        <v>0</v>
      </c>
      <c r="AT91" s="6">
        <v>0</v>
      </c>
      <c r="AU91" s="6">
        <v>0</v>
      </c>
      <c r="AV91" s="6">
        <v>60.537923390000003</v>
      </c>
      <c r="AW91" s="6">
        <v>862.29421477100004</v>
      </c>
      <c r="AX91" s="6">
        <v>1.473409942</v>
      </c>
      <c r="AY91" s="6">
        <v>0</v>
      </c>
      <c r="AZ91" s="6">
        <v>1804.6095025469999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14.697671137</v>
      </c>
      <c r="BG91" s="6">
        <v>97.336656919000006</v>
      </c>
      <c r="BH91" s="6">
        <v>0</v>
      </c>
      <c r="BI91" s="6">
        <v>0</v>
      </c>
      <c r="BJ91" s="6">
        <v>112.14391103</v>
      </c>
      <c r="BK91" s="6">
        <v>6688.3538132880003</v>
      </c>
    </row>
    <row r="92" spans="1:63" ht="17.649999999999999" customHeight="1" x14ac:dyDescent="0.2">
      <c r="A92" s="5"/>
      <c r="B92" s="4" t="s">
        <v>105</v>
      </c>
      <c r="C92" s="6">
        <v>0</v>
      </c>
      <c r="D92" s="6">
        <v>0</v>
      </c>
      <c r="E92" s="6">
        <v>0</v>
      </c>
      <c r="F92" s="6">
        <v>0</v>
      </c>
      <c r="G92" s="6">
        <v>0</v>
      </c>
      <c r="H92" s="6">
        <v>3.3833078009999999</v>
      </c>
      <c r="I92" s="6">
        <v>1.408395804</v>
      </c>
      <c r="J92" s="6">
        <v>0</v>
      </c>
      <c r="K92" s="6">
        <v>0</v>
      </c>
      <c r="L92" s="6">
        <v>10.591973252000001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1.557841083</v>
      </c>
      <c r="S92" s="6">
        <v>0.12050332900000001</v>
      </c>
      <c r="T92" s="6">
        <v>0</v>
      </c>
      <c r="U92" s="6">
        <v>0</v>
      </c>
      <c r="V92" s="6">
        <v>1.2892643770000001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0.58243151100000001</v>
      </c>
      <c r="AC92" s="6">
        <v>8.8739377999999994E-2</v>
      </c>
      <c r="AD92" s="6">
        <v>0</v>
      </c>
      <c r="AE92" s="6">
        <v>0</v>
      </c>
      <c r="AF92" s="6">
        <v>0.188152711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0.14264776700000001</v>
      </c>
      <c r="AM92" s="6">
        <v>0</v>
      </c>
      <c r="AN92" s="6">
        <v>0</v>
      </c>
      <c r="AO92" s="6">
        <v>0</v>
      </c>
      <c r="AP92" s="6">
        <v>0.195363443</v>
      </c>
      <c r="AQ92" s="6">
        <v>0</v>
      </c>
      <c r="AR92" s="6">
        <v>0</v>
      </c>
      <c r="AS92" s="6">
        <v>0</v>
      </c>
      <c r="AT92" s="6">
        <v>0</v>
      </c>
      <c r="AU92" s="6">
        <v>0</v>
      </c>
      <c r="AV92" s="6">
        <v>65.765267000999998</v>
      </c>
      <c r="AW92" s="6">
        <v>27.201424904</v>
      </c>
      <c r="AX92" s="6">
        <v>0</v>
      </c>
      <c r="AY92" s="6">
        <v>0</v>
      </c>
      <c r="AZ92" s="6">
        <v>110.36727903000001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24.275149298999999</v>
      </c>
      <c r="BG92" s="6">
        <v>7.1555619110000004</v>
      </c>
      <c r="BH92" s="6">
        <v>0</v>
      </c>
      <c r="BI92" s="6">
        <v>0</v>
      </c>
      <c r="BJ92" s="6">
        <v>21.011053499999999</v>
      </c>
      <c r="BK92" s="6">
        <v>275.32435610099998</v>
      </c>
    </row>
    <row r="93" spans="1:63" ht="17.649999999999999" customHeight="1" x14ac:dyDescent="0.2">
      <c r="A93" s="5"/>
      <c r="B93" s="4" t="s">
        <v>106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13.362982449</v>
      </c>
      <c r="I93" s="6">
        <v>17.929184531000001</v>
      </c>
      <c r="J93" s="6">
        <v>28.652773413999999</v>
      </c>
      <c r="K93" s="6">
        <v>0</v>
      </c>
      <c r="L93" s="6">
        <v>36.910596095999999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11.059879863999999</v>
      </c>
      <c r="S93" s="6">
        <v>2.030076073</v>
      </c>
      <c r="T93" s="6">
        <v>0</v>
      </c>
      <c r="U93" s="6">
        <v>0</v>
      </c>
      <c r="V93" s="6">
        <v>12.033996655999999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55.110767275000001</v>
      </c>
      <c r="AC93" s="6">
        <v>21.363534216000001</v>
      </c>
      <c r="AD93" s="6">
        <v>0</v>
      </c>
      <c r="AE93" s="6">
        <v>0</v>
      </c>
      <c r="AF93" s="6">
        <v>98.520634700000002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19.509212184999999</v>
      </c>
      <c r="AM93" s="6">
        <v>1.422038693</v>
      </c>
      <c r="AN93" s="6">
        <v>0</v>
      </c>
      <c r="AO93" s="6">
        <v>0</v>
      </c>
      <c r="AP93" s="6">
        <v>10.081455989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349.83522352</v>
      </c>
      <c r="AW93" s="6">
        <v>185.43942275200001</v>
      </c>
      <c r="AX93" s="6">
        <v>1.7317828E-2</v>
      </c>
      <c r="AY93" s="6">
        <v>0</v>
      </c>
      <c r="AZ93" s="6">
        <v>631.57052281599999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232.16614301800001</v>
      </c>
      <c r="BG93" s="6">
        <v>47.715473832999997</v>
      </c>
      <c r="BH93" s="6">
        <v>0</v>
      </c>
      <c r="BI93" s="6">
        <v>0</v>
      </c>
      <c r="BJ93" s="6">
        <v>153.923326618</v>
      </c>
      <c r="BK93" s="6">
        <v>1928.6545625260001</v>
      </c>
    </row>
    <row r="94" spans="1:63" ht="17.649999999999999" customHeight="1" x14ac:dyDescent="0.2">
      <c r="A94" s="5"/>
      <c r="B94" s="4" t="s">
        <v>107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7.7541660349999999</v>
      </c>
      <c r="I94" s="6">
        <v>14.938196238</v>
      </c>
      <c r="J94" s="6">
        <v>0</v>
      </c>
      <c r="K94" s="6">
        <v>0</v>
      </c>
      <c r="L94" s="6">
        <v>24.260598458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4.9199147050000001</v>
      </c>
      <c r="S94" s="6">
        <v>1.8878089570000001</v>
      </c>
      <c r="T94" s="6">
        <v>0</v>
      </c>
      <c r="U94" s="6">
        <v>0</v>
      </c>
      <c r="V94" s="6">
        <v>1.6823602049999999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25.107332451000001</v>
      </c>
      <c r="AC94" s="6">
        <v>1.633832712</v>
      </c>
      <c r="AD94" s="6">
        <v>0</v>
      </c>
      <c r="AE94" s="6">
        <v>0</v>
      </c>
      <c r="AF94" s="6">
        <v>9.1652435370000003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6">
        <v>8.2699032789999993</v>
      </c>
      <c r="AM94" s="6">
        <v>0.78456879599999996</v>
      </c>
      <c r="AN94" s="6">
        <v>0</v>
      </c>
      <c r="AO94" s="6">
        <v>0</v>
      </c>
      <c r="AP94" s="6">
        <v>2.0018715020000002</v>
      </c>
      <c r="AQ94" s="6">
        <v>0</v>
      </c>
      <c r="AR94" s="6">
        <v>0</v>
      </c>
      <c r="AS94" s="6">
        <v>0</v>
      </c>
      <c r="AT94" s="6">
        <v>0</v>
      </c>
      <c r="AU94" s="6">
        <v>0</v>
      </c>
      <c r="AV94" s="6">
        <v>396.53648287499999</v>
      </c>
      <c r="AW94" s="6">
        <v>119.677760569</v>
      </c>
      <c r="AX94" s="6">
        <v>0</v>
      </c>
      <c r="AY94" s="6">
        <v>1.1955842240000001</v>
      </c>
      <c r="AZ94" s="6">
        <v>638.49348666900005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188.26644388</v>
      </c>
      <c r="BG94" s="6">
        <v>25.595150610000001</v>
      </c>
      <c r="BH94" s="6">
        <v>0</v>
      </c>
      <c r="BI94" s="6">
        <v>0</v>
      </c>
      <c r="BJ94" s="6">
        <v>66.152880593000006</v>
      </c>
      <c r="BK94" s="6">
        <v>1538.3244900249999</v>
      </c>
    </row>
    <row r="95" spans="1:63" ht="17.649999999999999" customHeight="1" x14ac:dyDescent="0.2">
      <c r="A95" s="5"/>
      <c r="B95" s="4" t="s">
        <v>108</v>
      </c>
      <c r="C95" s="6">
        <v>0</v>
      </c>
      <c r="D95" s="6">
        <v>0</v>
      </c>
      <c r="E95" s="6">
        <v>0</v>
      </c>
      <c r="F95" s="6">
        <v>0</v>
      </c>
      <c r="G95" s="6">
        <v>0</v>
      </c>
      <c r="H95" s="6">
        <v>72.225970519000001</v>
      </c>
      <c r="I95" s="6">
        <v>1684.3220442469999</v>
      </c>
      <c r="J95" s="6">
        <v>30.299530944000001</v>
      </c>
      <c r="K95" s="6">
        <v>0</v>
      </c>
      <c r="L95" s="6">
        <v>569.34770490999995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37.636174367999999</v>
      </c>
      <c r="S95" s="6">
        <v>93.241082569</v>
      </c>
      <c r="T95" s="6">
        <v>0</v>
      </c>
      <c r="U95" s="6">
        <v>0</v>
      </c>
      <c r="V95" s="6">
        <v>84.057868612999997</v>
      </c>
      <c r="W95" s="6">
        <v>0</v>
      </c>
      <c r="X95" s="6">
        <v>0.45437616600000003</v>
      </c>
      <c r="Y95" s="6">
        <v>0</v>
      </c>
      <c r="Z95" s="6">
        <v>0</v>
      </c>
      <c r="AA95" s="6">
        <v>0</v>
      </c>
      <c r="AB95" s="6">
        <v>201.92675253300001</v>
      </c>
      <c r="AC95" s="6">
        <v>350.00759356999998</v>
      </c>
      <c r="AD95" s="6">
        <v>1.431463E-3</v>
      </c>
      <c r="AE95" s="6">
        <v>0</v>
      </c>
      <c r="AF95" s="6">
        <v>827.15394819599999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69.552379363</v>
      </c>
      <c r="AM95" s="6">
        <v>12.138649454999999</v>
      </c>
      <c r="AN95" s="6">
        <v>0</v>
      </c>
      <c r="AO95" s="6">
        <v>0</v>
      </c>
      <c r="AP95" s="6">
        <v>54.089785419000002</v>
      </c>
      <c r="AQ95" s="6">
        <v>0</v>
      </c>
      <c r="AR95" s="6">
        <v>6.6322580000000003E-3</v>
      </c>
      <c r="AS95" s="6">
        <v>0</v>
      </c>
      <c r="AT95" s="6">
        <v>0</v>
      </c>
      <c r="AU95" s="6">
        <v>0</v>
      </c>
      <c r="AV95" s="6">
        <v>1394.7058505529999</v>
      </c>
      <c r="AW95" s="6">
        <v>615.65548955999998</v>
      </c>
      <c r="AX95" s="6">
        <v>7.5691271530000002</v>
      </c>
      <c r="AY95" s="6">
        <v>6.1375872359999999</v>
      </c>
      <c r="AZ95" s="6">
        <v>3276.1168738659999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675.94816103699998</v>
      </c>
      <c r="BG95" s="6">
        <v>129.873507166</v>
      </c>
      <c r="BH95" s="6">
        <v>0</v>
      </c>
      <c r="BI95" s="6">
        <v>0</v>
      </c>
      <c r="BJ95" s="6">
        <v>420.964790553</v>
      </c>
      <c r="BK95" s="6">
        <v>10613.433311717001</v>
      </c>
    </row>
    <row r="96" spans="1:63" ht="17.649999999999999" customHeight="1" x14ac:dyDescent="0.2">
      <c r="A96" s="5"/>
      <c r="B96" s="4" t="s">
        <v>109</v>
      </c>
      <c r="C96" s="6">
        <v>0</v>
      </c>
      <c r="D96" s="6">
        <v>0</v>
      </c>
      <c r="E96" s="6">
        <v>0</v>
      </c>
      <c r="F96" s="6">
        <v>0</v>
      </c>
      <c r="G96" s="6">
        <v>0</v>
      </c>
      <c r="H96" s="6">
        <v>0.59406652299999996</v>
      </c>
      <c r="I96" s="6">
        <v>0.61632218900000002</v>
      </c>
      <c r="J96" s="6">
        <v>0</v>
      </c>
      <c r="K96" s="6">
        <v>0</v>
      </c>
      <c r="L96" s="6">
        <v>1.4207470390000001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0.540781972</v>
      </c>
      <c r="S96" s="6">
        <v>5.2874214000000003E-2</v>
      </c>
      <c r="T96" s="6">
        <v>0</v>
      </c>
      <c r="U96" s="6">
        <v>0</v>
      </c>
      <c r="V96" s="6">
        <v>1.3632793839999999</v>
      </c>
      <c r="W96" s="6">
        <v>0</v>
      </c>
      <c r="X96" s="6">
        <v>0</v>
      </c>
      <c r="Y96" s="6">
        <v>0</v>
      </c>
      <c r="Z96" s="6">
        <v>0</v>
      </c>
      <c r="AA96" s="6">
        <v>0</v>
      </c>
      <c r="AB96" s="6">
        <v>6.4287548350000003</v>
      </c>
      <c r="AC96" s="6">
        <v>3.4348347000000001E-2</v>
      </c>
      <c r="AD96" s="6">
        <v>0</v>
      </c>
      <c r="AE96" s="6">
        <v>0</v>
      </c>
      <c r="AF96" s="6">
        <v>0.42139223399999998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3.641215946</v>
      </c>
      <c r="AM96" s="6">
        <v>1.4895836250000001</v>
      </c>
      <c r="AN96" s="6">
        <v>0</v>
      </c>
      <c r="AO96" s="6">
        <v>0</v>
      </c>
      <c r="AP96" s="6">
        <v>1.0660146000000001E-2</v>
      </c>
      <c r="AQ96" s="6">
        <v>0</v>
      </c>
      <c r="AR96" s="6">
        <v>0</v>
      </c>
      <c r="AS96" s="6">
        <v>0</v>
      </c>
      <c r="AT96" s="6">
        <v>0</v>
      </c>
      <c r="AU96" s="6">
        <v>0</v>
      </c>
      <c r="AV96" s="6">
        <v>33.885560548000001</v>
      </c>
      <c r="AW96" s="6">
        <v>2.2521744369999999</v>
      </c>
      <c r="AX96" s="6">
        <v>0</v>
      </c>
      <c r="AY96" s="6">
        <v>0</v>
      </c>
      <c r="AZ96" s="6">
        <v>19.082638449000001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20.463203622999998</v>
      </c>
      <c r="BG96" s="6">
        <v>2.2464885190000001</v>
      </c>
      <c r="BH96" s="6">
        <v>0</v>
      </c>
      <c r="BI96" s="6">
        <v>0</v>
      </c>
      <c r="BJ96" s="6">
        <v>4.5865238640000001</v>
      </c>
      <c r="BK96" s="6">
        <v>99.130803119999996</v>
      </c>
    </row>
    <row r="97" spans="1:65" ht="17.649999999999999" customHeight="1" x14ac:dyDescent="0.2">
      <c r="A97" s="5"/>
      <c r="B97" s="4" t="s">
        <v>110</v>
      </c>
      <c r="C97" s="6">
        <v>0</v>
      </c>
      <c r="D97" s="6">
        <v>0</v>
      </c>
      <c r="E97" s="6">
        <v>0</v>
      </c>
      <c r="F97" s="6">
        <v>0</v>
      </c>
      <c r="G97" s="6">
        <v>0</v>
      </c>
      <c r="H97" s="6">
        <v>0.100015434</v>
      </c>
      <c r="I97" s="6">
        <v>0.45488449399999997</v>
      </c>
      <c r="J97" s="6">
        <v>0</v>
      </c>
      <c r="K97" s="6">
        <v>0</v>
      </c>
      <c r="L97" s="6">
        <v>6.2358493000000001E-2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3.0121458E-2</v>
      </c>
      <c r="S97" s="6">
        <v>0</v>
      </c>
      <c r="T97" s="6">
        <v>0</v>
      </c>
      <c r="U97" s="6">
        <v>0</v>
      </c>
      <c r="V97" s="6">
        <v>1.1610258E-2</v>
      </c>
      <c r="W97" s="6">
        <v>0</v>
      </c>
      <c r="X97" s="6">
        <v>0</v>
      </c>
      <c r="Y97" s="6">
        <v>0</v>
      </c>
      <c r="Z97" s="6">
        <v>0</v>
      </c>
      <c r="AA97" s="6">
        <v>0</v>
      </c>
      <c r="AB97" s="6">
        <v>2.5486197709999998</v>
      </c>
      <c r="AC97" s="6">
        <v>0.57581842900000002</v>
      </c>
      <c r="AD97" s="6">
        <v>0</v>
      </c>
      <c r="AE97" s="6">
        <v>0</v>
      </c>
      <c r="AF97" s="6">
        <v>2.1331735529999998</v>
      </c>
      <c r="AG97" s="6">
        <v>0</v>
      </c>
      <c r="AH97" s="6">
        <v>0</v>
      </c>
      <c r="AI97" s="6">
        <v>0</v>
      </c>
      <c r="AJ97" s="6">
        <v>0</v>
      </c>
      <c r="AK97" s="6">
        <v>0</v>
      </c>
      <c r="AL97" s="6">
        <v>1.4825581109999999</v>
      </c>
      <c r="AM97" s="6">
        <v>3.4469355E-2</v>
      </c>
      <c r="AN97" s="6">
        <v>0</v>
      </c>
      <c r="AO97" s="6">
        <v>0</v>
      </c>
      <c r="AP97" s="6">
        <v>0.159248414</v>
      </c>
      <c r="AQ97" s="6">
        <v>0</v>
      </c>
      <c r="AR97" s="6">
        <v>0</v>
      </c>
      <c r="AS97" s="6">
        <v>0</v>
      </c>
      <c r="AT97" s="6">
        <v>0</v>
      </c>
      <c r="AU97" s="6">
        <v>0</v>
      </c>
      <c r="AV97" s="6">
        <v>9.6086248849999993</v>
      </c>
      <c r="AW97" s="6">
        <v>0.65412074899999995</v>
      </c>
      <c r="AX97" s="6">
        <v>0</v>
      </c>
      <c r="AY97" s="6">
        <v>0</v>
      </c>
      <c r="AZ97" s="6">
        <v>1.5907291370000001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7.5454622090000001</v>
      </c>
      <c r="BG97" s="6">
        <v>0.31439130399999998</v>
      </c>
      <c r="BH97" s="6">
        <v>0</v>
      </c>
      <c r="BI97" s="6">
        <v>0</v>
      </c>
      <c r="BJ97" s="6">
        <v>0.100982793</v>
      </c>
      <c r="BK97" s="6">
        <v>27.407188847</v>
      </c>
    </row>
    <row r="98" spans="1:65" ht="17.649999999999999" customHeight="1" x14ac:dyDescent="0.2">
      <c r="A98" s="5"/>
      <c r="B98" s="4" t="s">
        <v>111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5.5159097370000003</v>
      </c>
      <c r="I98" s="6">
        <v>2.347279114</v>
      </c>
      <c r="J98" s="6">
        <v>0</v>
      </c>
      <c r="K98" s="6">
        <v>0</v>
      </c>
      <c r="L98" s="6">
        <v>5.9885339110000002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3.6756940650000001</v>
      </c>
      <c r="S98" s="6">
        <v>0.53604559699999998</v>
      </c>
      <c r="T98" s="6">
        <v>0</v>
      </c>
      <c r="U98" s="6">
        <v>0</v>
      </c>
      <c r="V98" s="6">
        <v>0.84339672300000001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12.647443690999999</v>
      </c>
      <c r="AC98" s="6">
        <v>0.56036074300000005</v>
      </c>
      <c r="AD98" s="6">
        <v>0</v>
      </c>
      <c r="AE98" s="6">
        <v>0</v>
      </c>
      <c r="AF98" s="6">
        <v>8.9606946809999997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5.0343672829999999</v>
      </c>
      <c r="AM98" s="6">
        <v>0</v>
      </c>
      <c r="AN98" s="6">
        <v>0</v>
      </c>
      <c r="AO98" s="6">
        <v>0</v>
      </c>
      <c r="AP98" s="6">
        <v>0.65662930600000002</v>
      </c>
      <c r="AQ98" s="6">
        <v>0</v>
      </c>
      <c r="AR98" s="6">
        <v>0</v>
      </c>
      <c r="AS98" s="6">
        <v>0</v>
      </c>
      <c r="AT98" s="6">
        <v>0</v>
      </c>
      <c r="AU98" s="6">
        <v>0</v>
      </c>
      <c r="AV98" s="6">
        <v>175.31307443099999</v>
      </c>
      <c r="AW98" s="6">
        <v>68.626494100000002</v>
      </c>
      <c r="AX98" s="6">
        <v>0</v>
      </c>
      <c r="AY98" s="6">
        <v>0</v>
      </c>
      <c r="AZ98" s="6">
        <v>199.315003201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109.795541376</v>
      </c>
      <c r="BG98" s="6">
        <v>12.829846772</v>
      </c>
      <c r="BH98" s="6">
        <v>0</v>
      </c>
      <c r="BI98" s="6">
        <v>0</v>
      </c>
      <c r="BJ98" s="6">
        <v>59.692665384999998</v>
      </c>
      <c r="BK98" s="6">
        <v>672.33950425099999</v>
      </c>
    </row>
    <row r="99" spans="1:65" ht="17.649999999999999" customHeight="1" x14ac:dyDescent="0.2">
      <c r="A99" s="5"/>
      <c r="B99" s="4" t="s">
        <v>112</v>
      </c>
      <c r="C99" s="6">
        <v>0</v>
      </c>
      <c r="D99" s="6">
        <v>0.62810790299999997</v>
      </c>
      <c r="E99" s="6">
        <v>0</v>
      </c>
      <c r="F99" s="6">
        <v>0</v>
      </c>
      <c r="G99" s="6">
        <v>0</v>
      </c>
      <c r="H99" s="6">
        <v>0.72121278</v>
      </c>
      <c r="I99" s="6">
        <v>8.2498897860000007</v>
      </c>
      <c r="J99" s="6">
        <v>0</v>
      </c>
      <c r="K99" s="6">
        <v>0</v>
      </c>
      <c r="L99" s="6">
        <v>18.646703253999998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0.378021369</v>
      </c>
      <c r="S99" s="6">
        <v>7.6225918000000004E-2</v>
      </c>
      <c r="T99" s="6">
        <v>0</v>
      </c>
      <c r="U99" s="6">
        <v>0</v>
      </c>
      <c r="V99" s="6">
        <v>2.610026473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1.564196229</v>
      </c>
      <c r="AC99" s="6">
        <v>3.3633147060000002</v>
      </c>
      <c r="AD99" s="6">
        <v>0</v>
      </c>
      <c r="AE99" s="6">
        <v>0</v>
      </c>
      <c r="AF99" s="6">
        <v>18.561235672999999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0.85332509700000003</v>
      </c>
      <c r="AM99" s="6">
        <v>1.6542232969999999</v>
      </c>
      <c r="AN99" s="6">
        <v>0</v>
      </c>
      <c r="AO99" s="6">
        <v>0</v>
      </c>
      <c r="AP99" s="6">
        <v>2.7073773550000002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28.976486349999998</v>
      </c>
      <c r="AW99" s="6">
        <v>114.91556543999999</v>
      </c>
      <c r="AX99" s="6">
        <v>0</v>
      </c>
      <c r="AY99" s="6">
        <v>0</v>
      </c>
      <c r="AZ99" s="6">
        <v>454.540422181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9.5935226379999996</v>
      </c>
      <c r="BG99" s="6">
        <v>33.672867891000003</v>
      </c>
      <c r="BH99" s="6">
        <v>0</v>
      </c>
      <c r="BI99" s="6">
        <v>0</v>
      </c>
      <c r="BJ99" s="6">
        <v>34.619728469000002</v>
      </c>
      <c r="BK99" s="6">
        <v>736.33245280899996</v>
      </c>
    </row>
    <row r="100" spans="1:65" ht="17.649999999999999" customHeight="1" x14ac:dyDescent="0.2">
      <c r="A100" s="5"/>
      <c r="B100" s="4" t="s">
        <v>113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3.7257219999999999E-3</v>
      </c>
      <c r="I100" s="6">
        <v>0.56872390399999995</v>
      </c>
      <c r="J100" s="6">
        <v>0</v>
      </c>
      <c r="K100" s="6">
        <v>0</v>
      </c>
      <c r="L100" s="6">
        <v>2.5412474299999999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8.852314E-3</v>
      </c>
      <c r="S100" s="6">
        <v>0</v>
      </c>
      <c r="T100" s="6">
        <v>0</v>
      </c>
      <c r="U100" s="6">
        <v>0</v>
      </c>
      <c r="V100" s="6">
        <v>6.2095354999999998E-2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7.6265023589999998</v>
      </c>
      <c r="AC100" s="6">
        <v>96.220871498999998</v>
      </c>
      <c r="AD100" s="6">
        <v>0</v>
      </c>
      <c r="AE100" s="6">
        <v>0</v>
      </c>
      <c r="AF100" s="6">
        <v>276.047128751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2.0404999500000001</v>
      </c>
      <c r="AM100" s="6">
        <v>14.987448089000001</v>
      </c>
      <c r="AN100" s="6">
        <v>0</v>
      </c>
      <c r="AO100" s="6">
        <v>0</v>
      </c>
      <c r="AP100" s="6">
        <v>8.7629164189999997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1.4499515869999999</v>
      </c>
      <c r="AW100" s="6">
        <v>5.0052557819999999</v>
      </c>
      <c r="AX100" s="6">
        <v>0</v>
      </c>
      <c r="AY100" s="6">
        <v>0</v>
      </c>
      <c r="AZ100" s="6">
        <v>17.377806210999999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0.614209589</v>
      </c>
      <c r="BG100" s="6">
        <v>0</v>
      </c>
      <c r="BH100" s="6">
        <v>0</v>
      </c>
      <c r="BI100" s="6">
        <v>0</v>
      </c>
      <c r="BJ100" s="6">
        <v>0.73829321599999997</v>
      </c>
      <c r="BK100" s="6">
        <v>434.05552817699999</v>
      </c>
    </row>
    <row r="101" spans="1:65" ht="17.649999999999999" customHeight="1" x14ac:dyDescent="0.2">
      <c r="A101" s="5"/>
      <c r="B101" s="4" t="s">
        <v>114</v>
      </c>
      <c r="C101" s="6">
        <v>0</v>
      </c>
      <c r="D101" s="6">
        <v>0</v>
      </c>
      <c r="E101" s="6">
        <v>0</v>
      </c>
      <c r="F101" s="6">
        <v>0</v>
      </c>
      <c r="G101" s="6">
        <v>0</v>
      </c>
      <c r="H101" s="6">
        <v>9.5829272470000006</v>
      </c>
      <c r="I101" s="6">
        <v>189.388682829</v>
      </c>
      <c r="J101" s="6">
        <v>0</v>
      </c>
      <c r="K101" s="6">
        <v>0</v>
      </c>
      <c r="L101" s="6">
        <v>49.692972896999997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5.8575362479999997</v>
      </c>
      <c r="S101" s="6">
        <v>4.2794400020000003</v>
      </c>
      <c r="T101" s="6">
        <v>0</v>
      </c>
      <c r="U101" s="6">
        <v>0</v>
      </c>
      <c r="V101" s="6">
        <v>2.5084889079999999</v>
      </c>
      <c r="W101" s="6">
        <v>0</v>
      </c>
      <c r="X101" s="6">
        <v>0</v>
      </c>
      <c r="Y101" s="6">
        <v>0</v>
      </c>
      <c r="Z101" s="6">
        <v>0</v>
      </c>
      <c r="AA101" s="6">
        <v>0</v>
      </c>
      <c r="AB101" s="6">
        <v>16.220854522</v>
      </c>
      <c r="AC101" s="6">
        <v>1.051652794</v>
      </c>
      <c r="AD101" s="6">
        <v>1.339649E-3</v>
      </c>
      <c r="AE101" s="6">
        <v>0</v>
      </c>
      <c r="AF101" s="6">
        <v>9.5767499439999995</v>
      </c>
      <c r="AG101" s="6">
        <v>0</v>
      </c>
      <c r="AH101" s="6">
        <v>0</v>
      </c>
      <c r="AI101" s="6">
        <v>0</v>
      </c>
      <c r="AJ101" s="6">
        <v>0</v>
      </c>
      <c r="AK101" s="6">
        <v>0</v>
      </c>
      <c r="AL101" s="6">
        <v>6.69083104</v>
      </c>
      <c r="AM101" s="6">
        <v>0.38794668100000002</v>
      </c>
      <c r="AN101" s="6">
        <v>0</v>
      </c>
      <c r="AO101" s="6">
        <v>0</v>
      </c>
      <c r="AP101" s="6">
        <v>1.2270544329999999</v>
      </c>
      <c r="AQ101" s="6">
        <v>0</v>
      </c>
      <c r="AR101" s="6">
        <v>0</v>
      </c>
      <c r="AS101" s="6">
        <v>0</v>
      </c>
      <c r="AT101" s="6">
        <v>0</v>
      </c>
      <c r="AU101" s="6">
        <v>0</v>
      </c>
      <c r="AV101" s="6">
        <v>378.86787603200003</v>
      </c>
      <c r="AW101" s="6">
        <f>87.2-0.33</f>
        <v>86.87</v>
      </c>
      <c r="AX101" s="6">
        <v>8.904726E-3</v>
      </c>
      <c r="AY101" s="6">
        <v>2.2142204969999999</v>
      </c>
      <c r="AZ101" s="6">
        <v>285.89888931399997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191.73249698999999</v>
      </c>
      <c r="BG101" s="6">
        <v>31.775645171000001</v>
      </c>
      <c r="BH101" s="6">
        <v>0</v>
      </c>
      <c r="BI101" s="6">
        <v>0</v>
      </c>
      <c r="BJ101" s="6">
        <v>78.121730040000003</v>
      </c>
      <c r="BK101" s="6">
        <f>1352.3-0.33</f>
        <v>1351.97</v>
      </c>
      <c r="BL101" s="18"/>
      <c r="BM101" s="17"/>
    </row>
    <row r="102" spans="1:65" ht="17.649999999999999" customHeight="1" x14ac:dyDescent="0.2">
      <c r="A102" s="5"/>
      <c r="B102" s="7" t="s">
        <v>25</v>
      </c>
      <c r="C102" s="6">
        <v>0</v>
      </c>
      <c r="D102" s="6">
        <v>0.62810790299999997</v>
      </c>
      <c r="E102" s="6">
        <v>0</v>
      </c>
      <c r="F102" s="6">
        <v>0</v>
      </c>
      <c r="G102" s="6">
        <v>0</v>
      </c>
      <c r="H102" s="6">
        <v>120.07791138499999</v>
      </c>
      <c r="I102" s="6">
        <v>4191.3667732370004</v>
      </c>
      <c r="J102" s="6">
        <v>58.952304357999999</v>
      </c>
      <c r="K102" s="6">
        <v>0</v>
      </c>
      <c r="L102" s="6">
        <v>1617.385206184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67.727703168999994</v>
      </c>
      <c r="S102" s="6">
        <v>176.33162791000001</v>
      </c>
      <c r="T102" s="6">
        <v>0</v>
      </c>
      <c r="U102" s="6">
        <v>0</v>
      </c>
      <c r="V102" s="6">
        <v>197.95675576900001</v>
      </c>
      <c r="W102" s="6">
        <v>0</v>
      </c>
      <c r="X102" s="6">
        <v>0.45437616600000003</v>
      </c>
      <c r="Y102" s="6">
        <v>0</v>
      </c>
      <c r="Z102" s="6">
        <v>0</v>
      </c>
      <c r="AA102" s="6">
        <v>0</v>
      </c>
      <c r="AB102" s="6">
        <v>331.77595977599998</v>
      </c>
      <c r="AC102" s="6">
        <v>644.55596144799995</v>
      </c>
      <c r="AD102" s="6">
        <v>2.7711120000000001E-3</v>
      </c>
      <c r="AE102" s="6">
        <v>0</v>
      </c>
      <c r="AF102" s="6">
        <v>1462.982071658</v>
      </c>
      <c r="AG102" s="6">
        <v>0</v>
      </c>
      <c r="AH102" s="6">
        <v>0</v>
      </c>
      <c r="AI102" s="6">
        <v>0</v>
      </c>
      <c r="AJ102" s="6">
        <v>0</v>
      </c>
      <c r="AK102" s="6">
        <v>0</v>
      </c>
      <c r="AL102" s="6">
        <v>117.53494705200001</v>
      </c>
      <c r="AM102" s="6">
        <v>35.001501867999998</v>
      </c>
      <c r="AN102" s="6">
        <v>0</v>
      </c>
      <c r="AO102" s="6">
        <v>0</v>
      </c>
      <c r="AP102" s="6">
        <v>85.246994264999998</v>
      </c>
      <c r="AQ102" s="6">
        <v>0</v>
      </c>
      <c r="AR102" s="6">
        <v>6.6322580000000003E-3</v>
      </c>
      <c r="AS102" s="6">
        <v>0</v>
      </c>
      <c r="AT102" s="6">
        <v>0</v>
      </c>
      <c r="AU102" s="6">
        <v>0</v>
      </c>
      <c r="AV102" s="6">
        <v>2895.482321172</v>
      </c>
      <c r="AW102" s="6">
        <f>2088.92-0.33</f>
        <v>2088.59</v>
      </c>
      <c r="AX102" s="6">
        <v>9.0687596490000004</v>
      </c>
      <c r="AY102" s="6">
        <v>9.5473919570000003</v>
      </c>
      <c r="AZ102" s="6">
        <v>7438.9631534210002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1475.0980047959999</v>
      </c>
      <c r="BG102" s="6">
        <v>388.51559009599998</v>
      </c>
      <c r="BH102" s="6">
        <v>0</v>
      </c>
      <c r="BI102" s="6">
        <v>0</v>
      </c>
      <c r="BJ102" s="6">
        <v>952.05588606100002</v>
      </c>
      <c r="BK102" s="6">
        <f>24365.66-0.33</f>
        <v>24365.329999999998</v>
      </c>
    </row>
    <row r="103" spans="1:65" ht="17.649999999999999" customHeight="1" x14ac:dyDescent="0.2">
      <c r="A103" s="5"/>
      <c r="B103" s="8" t="s">
        <v>115</v>
      </c>
      <c r="C103" s="6">
        <v>0</v>
      </c>
      <c r="D103" s="6">
        <v>0.62810790299999997</v>
      </c>
      <c r="E103" s="6">
        <v>0</v>
      </c>
      <c r="F103" s="6">
        <v>0</v>
      </c>
      <c r="G103" s="6">
        <v>0</v>
      </c>
      <c r="H103" s="6">
        <v>127.374289334</v>
      </c>
      <c r="I103" s="6">
        <v>4192.0413340490004</v>
      </c>
      <c r="J103" s="6">
        <v>58.952304357999999</v>
      </c>
      <c r="K103" s="6">
        <v>0</v>
      </c>
      <c r="L103" s="6">
        <v>1619.1742521379999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74.207200564000004</v>
      </c>
      <c r="S103" s="6">
        <v>176.33162791000001</v>
      </c>
      <c r="T103" s="6">
        <v>0</v>
      </c>
      <c r="U103" s="6">
        <v>0</v>
      </c>
      <c r="V103" s="6">
        <v>198.75780245999999</v>
      </c>
      <c r="W103" s="6">
        <v>0</v>
      </c>
      <c r="X103" s="6">
        <v>0.45437616600000003</v>
      </c>
      <c r="Y103" s="6">
        <v>0</v>
      </c>
      <c r="Z103" s="6">
        <v>0</v>
      </c>
      <c r="AA103" s="6">
        <v>0</v>
      </c>
      <c r="AB103" s="6">
        <v>349.55480915999999</v>
      </c>
      <c r="AC103" s="6">
        <v>644.56208948899996</v>
      </c>
      <c r="AD103" s="6">
        <v>2.7711120000000001E-3</v>
      </c>
      <c r="AE103" s="6">
        <v>0</v>
      </c>
      <c r="AF103" s="6">
        <v>1463.834216767</v>
      </c>
      <c r="AG103" s="6">
        <v>0</v>
      </c>
      <c r="AH103" s="6">
        <v>0</v>
      </c>
      <c r="AI103" s="6">
        <v>0</v>
      </c>
      <c r="AJ103" s="6">
        <v>0</v>
      </c>
      <c r="AK103" s="6">
        <v>0</v>
      </c>
      <c r="AL103" s="6">
        <v>125.98822352400001</v>
      </c>
      <c r="AM103" s="6">
        <v>35.023440024999999</v>
      </c>
      <c r="AN103" s="6">
        <v>0</v>
      </c>
      <c r="AO103" s="6">
        <v>0</v>
      </c>
      <c r="AP103" s="6">
        <v>85.500905462000006</v>
      </c>
      <c r="AQ103" s="6">
        <v>0</v>
      </c>
      <c r="AR103" s="6">
        <v>6.9558509999999999E-3</v>
      </c>
      <c r="AS103" s="6">
        <v>0</v>
      </c>
      <c r="AT103" s="6">
        <v>0</v>
      </c>
      <c r="AU103" s="6">
        <v>0</v>
      </c>
      <c r="AV103" s="6">
        <v>3174.438929209</v>
      </c>
      <c r="AW103" s="6">
        <f>2119.42-0.33</f>
        <v>2119.09</v>
      </c>
      <c r="AX103" s="6">
        <v>9.0687596490000004</v>
      </c>
      <c r="AY103" s="6">
        <v>9.5473919570000003</v>
      </c>
      <c r="AZ103" s="6">
        <v>7513.1606533080003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1641.8249903660001</v>
      </c>
      <c r="BG103" s="6">
        <v>417.55384056600002</v>
      </c>
      <c r="BH103" s="6">
        <v>0</v>
      </c>
      <c r="BI103" s="6">
        <v>0</v>
      </c>
      <c r="BJ103" s="6">
        <v>971.61915035000004</v>
      </c>
      <c r="BK103" s="6">
        <f>25009.04-0.33</f>
        <v>25008.71</v>
      </c>
    </row>
    <row r="104" spans="1:65" ht="17.649999999999999" customHeight="1" x14ac:dyDescent="0.2">
      <c r="A104" s="2" t="s">
        <v>116</v>
      </c>
      <c r="B104" s="3" t="s">
        <v>117</v>
      </c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</row>
    <row r="105" spans="1:65" ht="17.649999999999999" customHeight="1" x14ac:dyDescent="0.2">
      <c r="A105" s="2" t="s">
        <v>18</v>
      </c>
      <c r="B105" s="4" t="s">
        <v>118</v>
      </c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</row>
    <row r="106" spans="1:65" ht="17.649999999999999" customHeight="1" x14ac:dyDescent="0.2">
      <c r="A106" s="5"/>
      <c r="B106" s="4" t="s">
        <v>119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2.3275521139999999</v>
      </c>
      <c r="I106" s="6">
        <v>5.560130623</v>
      </c>
      <c r="J106" s="6">
        <v>0</v>
      </c>
      <c r="K106" s="6">
        <v>0</v>
      </c>
      <c r="L106" s="6">
        <v>14.128281617000001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2.0577098</v>
      </c>
      <c r="S106" s="6">
        <v>8.1982088399999995</v>
      </c>
      <c r="T106" s="6">
        <v>0</v>
      </c>
      <c r="U106" s="6">
        <v>0</v>
      </c>
      <c r="V106" s="6">
        <v>2.9991318530000002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9.6514342380000002</v>
      </c>
      <c r="AC106" s="6">
        <v>6.8094994199999999</v>
      </c>
      <c r="AD106" s="6">
        <v>0</v>
      </c>
      <c r="AE106" s="6">
        <v>0</v>
      </c>
      <c r="AF106" s="6">
        <v>123.004354197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6">
        <v>3.485950812</v>
      </c>
      <c r="AM106" s="6">
        <v>2.0181438009999999</v>
      </c>
      <c r="AN106" s="6">
        <v>0</v>
      </c>
      <c r="AO106" s="6">
        <v>0</v>
      </c>
      <c r="AP106" s="6">
        <v>19.742354470999999</v>
      </c>
      <c r="AQ106" s="6">
        <v>0</v>
      </c>
      <c r="AR106" s="6">
        <v>0</v>
      </c>
      <c r="AS106" s="6">
        <v>0</v>
      </c>
      <c r="AT106" s="6">
        <v>0</v>
      </c>
      <c r="AU106" s="6">
        <v>0</v>
      </c>
      <c r="AV106" s="6">
        <v>151.31335707299999</v>
      </c>
      <c r="AW106" s="6">
        <v>91.036016501999995</v>
      </c>
      <c r="AX106" s="6">
        <v>0</v>
      </c>
      <c r="AY106" s="6">
        <v>0</v>
      </c>
      <c r="AZ106" s="6">
        <v>576.83528661399998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114.273147643</v>
      </c>
      <c r="BG106" s="6">
        <v>85.000176765999996</v>
      </c>
      <c r="BH106" s="6">
        <v>1.631850485</v>
      </c>
      <c r="BI106" s="6">
        <v>0</v>
      </c>
      <c r="BJ106" s="6">
        <v>218.838523675</v>
      </c>
      <c r="BK106" s="6">
        <v>1438.9111105439999</v>
      </c>
    </row>
    <row r="107" spans="1:65" ht="17.649999999999999" customHeight="1" x14ac:dyDescent="0.2">
      <c r="A107" s="5"/>
      <c r="B107" s="7" t="s">
        <v>21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2.3275521139999999</v>
      </c>
      <c r="I107" s="6">
        <v>5.560130623</v>
      </c>
      <c r="J107" s="6">
        <v>0</v>
      </c>
      <c r="K107" s="6">
        <v>0</v>
      </c>
      <c r="L107" s="6">
        <v>14.128281617000001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2.0577098</v>
      </c>
      <c r="S107" s="6">
        <v>8.1982088399999995</v>
      </c>
      <c r="T107" s="6">
        <v>0</v>
      </c>
      <c r="U107" s="6">
        <v>0</v>
      </c>
      <c r="V107" s="6">
        <v>2.9991318530000002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9.6514342380000002</v>
      </c>
      <c r="AC107" s="6">
        <v>6.8094994199999999</v>
      </c>
      <c r="AD107" s="6">
        <v>0</v>
      </c>
      <c r="AE107" s="6">
        <v>0</v>
      </c>
      <c r="AF107" s="6">
        <v>123.004354197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6">
        <v>3.485950812</v>
      </c>
      <c r="AM107" s="6">
        <v>2.0181438009999999</v>
      </c>
      <c r="AN107" s="6">
        <v>0</v>
      </c>
      <c r="AO107" s="6">
        <v>0</v>
      </c>
      <c r="AP107" s="6">
        <v>19.742354470999999</v>
      </c>
      <c r="AQ107" s="6">
        <v>0</v>
      </c>
      <c r="AR107" s="6">
        <v>0</v>
      </c>
      <c r="AS107" s="6">
        <v>0</v>
      </c>
      <c r="AT107" s="6">
        <v>0</v>
      </c>
      <c r="AU107" s="6">
        <v>0</v>
      </c>
      <c r="AV107" s="6">
        <v>151.31335707299999</v>
      </c>
      <c r="AW107" s="6">
        <v>91.036016501999995</v>
      </c>
      <c r="AX107" s="6">
        <v>0</v>
      </c>
      <c r="AY107" s="6">
        <v>0</v>
      </c>
      <c r="AZ107" s="6">
        <v>576.83528661399998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114.273147643</v>
      </c>
      <c r="BG107" s="6">
        <v>85.000176765999996</v>
      </c>
      <c r="BH107" s="6">
        <v>1.631850485</v>
      </c>
      <c r="BI107" s="6">
        <v>0</v>
      </c>
      <c r="BJ107" s="6">
        <v>218.838523675</v>
      </c>
      <c r="BK107" s="6">
        <v>1438.9111105439999</v>
      </c>
    </row>
    <row r="108" spans="1:65" ht="17.649999999999999" customHeight="1" x14ac:dyDescent="0.2">
      <c r="A108" s="5"/>
      <c r="B108" s="8" t="s">
        <v>120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2.3275521139999999</v>
      </c>
      <c r="I108" s="6">
        <v>5.560130623</v>
      </c>
      <c r="J108" s="6">
        <v>0</v>
      </c>
      <c r="K108" s="6">
        <v>0</v>
      </c>
      <c r="L108" s="6">
        <v>14.128281617000001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2.0577098</v>
      </c>
      <c r="S108" s="6">
        <v>8.1982088399999995</v>
      </c>
      <c r="T108" s="6">
        <v>0</v>
      </c>
      <c r="U108" s="6">
        <v>0</v>
      </c>
      <c r="V108" s="6">
        <v>2.9991318530000002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9.6514342380000002</v>
      </c>
      <c r="AC108" s="6">
        <v>6.8094994199999999</v>
      </c>
      <c r="AD108" s="6">
        <v>0</v>
      </c>
      <c r="AE108" s="6">
        <v>0</v>
      </c>
      <c r="AF108" s="6">
        <v>123.004354197</v>
      </c>
      <c r="AG108" s="6">
        <v>0</v>
      </c>
      <c r="AH108" s="6">
        <v>0</v>
      </c>
      <c r="AI108" s="6">
        <v>0</v>
      </c>
      <c r="AJ108" s="6">
        <v>0</v>
      </c>
      <c r="AK108" s="6">
        <v>0</v>
      </c>
      <c r="AL108" s="6">
        <v>3.485950812</v>
      </c>
      <c r="AM108" s="6">
        <v>2.0181438009999999</v>
      </c>
      <c r="AN108" s="6">
        <v>0</v>
      </c>
      <c r="AO108" s="6">
        <v>0</v>
      </c>
      <c r="AP108" s="6">
        <v>19.742354470999999</v>
      </c>
      <c r="AQ108" s="6">
        <v>0</v>
      </c>
      <c r="AR108" s="6">
        <v>0</v>
      </c>
      <c r="AS108" s="6">
        <v>0</v>
      </c>
      <c r="AT108" s="6">
        <v>0</v>
      </c>
      <c r="AU108" s="6">
        <v>0</v>
      </c>
      <c r="AV108" s="6">
        <v>151.31335707299999</v>
      </c>
      <c r="AW108" s="6">
        <v>91.036016501999995</v>
      </c>
      <c r="AX108" s="6">
        <v>0</v>
      </c>
      <c r="AY108" s="6">
        <v>0</v>
      </c>
      <c r="AZ108" s="6">
        <v>576.83528661399998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114.273147643</v>
      </c>
      <c r="BG108" s="6">
        <v>85.000176765999996</v>
      </c>
      <c r="BH108" s="6">
        <v>1.631850485</v>
      </c>
      <c r="BI108" s="6">
        <v>0</v>
      </c>
      <c r="BJ108" s="6">
        <v>218.838523675</v>
      </c>
      <c r="BK108" s="6">
        <v>1438.9111105439999</v>
      </c>
    </row>
    <row r="109" spans="1:65" ht="17.649999999999999" customHeight="1" x14ac:dyDescent="0.2">
      <c r="A109" s="2" t="s">
        <v>121</v>
      </c>
      <c r="B109" s="3" t="s">
        <v>122</v>
      </c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</row>
    <row r="110" spans="1:65" ht="17.649999999999999" customHeight="1" x14ac:dyDescent="0.2">
      <c r="A110" s="2" t="s">
        <v>18</v>
      </c>
      <c r="B110" s="4" t="s">
        <v>123</v>
      </c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</row>
    <row r="111" spans="1:65" ht="17.649999999999999" customHeight="1" x14ac:dyDescent="0.2">
      <c r="A111" s="5"/>
      <c r="B111" s="4" t="s">
        <v>124</v>
      </c>
      <c r="C111" s="6">
        <v>0</v>
      </c>
      <c r="D111" s="6">
        <v>0</v>
      </c>
      <c r="E111" s="6">
        <v>0</v>
      </c>
      <c r="F111" s="6">
        <v>0</v>
      </c>
      <c r="G111" s="6">
        <v>0</v>
      </c>
      <c r="H111" s="6">
        <v>0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8.9111468610000006</v>
      </c>
      <c r="AS111" s="6">
        <v>0</v>
      </c>
      <c r="AT111" s="6">
        <v>0</v>
      </c>
      <c r="AU111" s="6">
        <v>0</v>
      </c>
      <c r="AV111" s="6">
        <v>0</v>
      </c>
      <c r="AW111" s="6">
        <v>437.218072404</v>
      </c>
      <c r="AX111" s="6">
        <v>0</v>
      </c>
      <c r="AY111" s="6">
        <v>0</v>
      </c>
      <c r="AZ111" s="6">
        <v>0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v>0</v>
      </c>
      <c r="BK111" s="6">
        <v>446.12921926500002</v>
      </c>
    </row>
    <row r="112" spans="1:65" ht="17.649999999999999" customHeight="1" x14ac:dyDescent="0.2">
      <c r="A112" s="5"/>
      <c r="B112" s="7" t="s">
        <v>21</v>
      </c>
      <c r="C112" s="6">
        <v>0</v>
      </c>
      <c r="D112" s="6">
        <v>0</v>
      </c>
      <c r="E112" s="6">
        <v>0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8.9111468610000006</v>
      </c>
      <c r="AS112" s="6">
        <v>0</v>
      </c>
      <c r="AT112" s="6">
        <v>0</v>
      </c>
      <c r="AU112" s="6">
        <v>0</v>
      </c>
      <c r="AV112" s="6">
        <v>0</v>
      </c>
      <c r="AW112" s="6">
        <v>437.218072404</v>
      </c>
      <c r="AX112" s="6">
        <v>0</v>
      </c>
      <c r="AY112" s="6">
        <v>0</v>
      </c>
      <c r="AZ112" s="6">
        <v>0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v>0</v>
      </c>
      <c r="BK112" s="6">
        <v>446.12921926500002</v>
      </c>
    </row>
    <row r="113" spans="1:66" ht="17.649999999999999" customHeight="1" x14ac:dyDescent="0.2">
      <c r="A113" s="2" t="s">
        <v>22</v>
      </c>
      <c r="B113" s="4" t="s">
        <v>125</v>
      </c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</row>
    <row r="114" spans="1:66" ht="17.649999999999999" customHeight="1" x14ac:dyDescent="0.2">
      <c r="A114" s="5"/>
      <c r="B114" s="4" t="s">
        <v>126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>
        <v>0</v>
      </c>
      <c r="AV114" s="6">
        <v>2.8491129999999999E-3</v>
      </c>
      <c r="AW114" s="6">
        <v>11.349526463</v>
      </c>
      <c r="AX114" s="6">
        <v>0</v>
      </c>
      <c r="AY114" s="6">
        <v>0</v>
      </c>
      <c r="AZ114" s="6">
        <v>0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0.59962045500000005</v>
      </c>
      <c r="BH114" s="6">
        <v>0</v>
      </c>
      <c r="BI114" s="6">
        <v>0</v>
      </c>
      <c r="BJ114" s="6">
        <v>0</v>
      </c>
      <c r="BK114" s="6">
        <v>11.951996031</v>
      </c>
    </row>
    <row r="115" spans="1:66" ht="17.649999999999999" customHeight="1" x14ac:dyDescent="0.2">
      <c r="A115" s="5"/>
      <c r="B115" s="4" t="s">
        <v>127</v>
      </c>
      <c r="C115" s="6">
        <v>0</v>
      </c>
      <c r="D115" s="6">
        <v>0</v>
      </c>
      <c r="E115" s="6">
        <v>0</v>
      </c>
      <c r="F115" s="6">
        <v>0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4.6541056709999999</v>
      </c>
      <c r="AS115" s="6">
        <v>0</v>
      </c>
      <c r="AT115" s="6">
        <v>0</v>
      </c>
      <c r="AU115" s="6">
        <v>0</v>
      </c>
      <c r="AV115" s="6">
        <v>3.1043951E-2</v>
      </c>
      <c r="AW115" s="6">
        <v>196.19054906900001</v>
      </c>
      <c r="AX115" s="6">
        <v>7.3563869999999998E-3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2.5747399999999999E-4</v>
      </c>
      <c r="BG115" s="6">
        <v>0</v>
      </c>
      <c r="BH115" s="6">
        <v>0</v>
      </c>
      <c r="BI115" s="6">
        <v>0</v>
      </c>
      <c r="BJ115" s="6">
        <v>0.72424839399999996</v>
      </c>
      <c r="BK115" s="6">
        <v>201.60756094600001</v>
      </c>
    </row>
    <row r="116" spans="1:66" ht="17.649999999999999" customHeight="1" x14ac:dyDescent="0.2">
      <c r="A116" s="5"/>
      <c r="B116" s="4" t="s">
        <v>128</v>
      </c>
      <c r="C116" s="6">
        <v>0</v>
      </c>
      <c r="D116" s="6">
        <v>0</v>
      </c>
      <c r="E116" s="6">
        <v>0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2.7635921400000001</v>
      </c>
      <c r="AS116" s="6">
        <v>0</v>
      </c>
      <c r="AT116" s="6">
        <v>0</v>
      </c>
      <c r="AU116" s="6">
        <v>0</v>
      </c>
      <c r="AV116" s="6">
        <v>2.5437215999999999E-2</v>
      </c>
      <c r="AW116" s="6">
        <v>486.29852862400003</v>
      </c>
      <c r="AX116" s="6">
        <v>12.576109402</v>
      </c>
      <c r="AY116" s="6">
        <v>0</v>
      </c>
      <c r="AZ116" s="6">
        <v>0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1.1820268E-2</v>
      </c>
      <c r="BG116" s="6">
        <v>9.45621E-4</v>
      </c>
      <c r="BH116" s="6">
        <v>0</v>
      </c>
      <c r="BI116" s="6">
        <v>0</v>
      </c>
      <c r="BJ116" s="6">
        <v>0</v>
      </c>
      <c r="BK116" s="6">
        <v>501.67643327100001</v>
      </c>
    </row>
    <row r="117" spans="1:66" ht="17.649999999999999" customHeight="1" x14ac:dyDescent="0.2">
      <c r="A117" s="5"/>
      <c r="B117" s="4" t="s">
        <v>129</v>
      </c>
      <c r="C117" s="6">
        <v>0</v>
      </c>
      <c r="D117" s="6">
        <v>0</v>
      </c>
      <c r="E117" s="6">
        <v>0</v>
      </c>
      <c r="F117" s="6">
        <v>0</v>
      </c>
      <c r="G117" s="6">
        <v>0</v>
      </c>
      <c r="H117" s="6">
        <v>0</v>
      </c>
      <c r="I117" s="6">
        <v>0</v>
      </c>
      <c r="J117" s="6">
        <v>0</v>
      </c>
      <c r="K117" s="6">
        <v>0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3.1258224440000002</v>
      </c>
      <c r="Y117" s="6">
        <v>0</v>
      </c>
      <c r="Z117" s="6">
        <v>0</v>
      </c>
      <c r="AA117" s="6">
        <v>0</v>
      </c>
      <c r="AB117" s="6">
        <v>0</v>
      </c>
      <c r="AC117" s="6">
        <v>95.511241331999997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93.299063097000001</v>
      </c>
      <c r="AS117" s="6">
        <v>0</v>
      </c>
      <c r="AT117" s="6">
        <v>0</v>
      </c>
      <c r="AU117" s="6">
        <v>0</v>
      </c>
      <c r="AV117" s="6">
        <v>0</v>
      </c>
      <c r="AW117" s="6">
        <v>3225.8717503829998</v>
      </c>
      <c r="AX117" s="6">
        <v>0</v>
      </c>
      <c r="AY117" s="6">
        <v>0</v>
      </c>
      <c r="AZ117" s="6">
        <v>0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v>0</v>
      </c>
      <c r="BK117" s="6">
        <v>3417.8078772560002</v>
      </c>
    </row>
    <row r="118" spans="1:66" ht="17.649999999999999" customHeight="1" x14ac:dyDescent="0.2">
      <c r="A118" s="5"/>
      <c r="B118" s="4" t="s">
        <v>130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1.6423110320000001</v>
      </c>
      <c r="AS118" s="6">
        <v>0</v>
      </c>
      <c r="AT118" s="6">
        <v>0</v>
      </c>
      <c r="AU118" s="6">
        <v>0</v>
      </c>
      <c r="AV118" s="6">
        <v>0</v>
      </c>
      <c r="AW118" s="6">
        <v>1.1638074270000001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2.8061184589999999</v>
      </c>
    </row>
    <row r="119" spans="1:66" ht="17.649999999999999" customHeight="1" x14ac:dyDescent="0.2">
      <c r="A119" s="5"/>
      <c r="B119" s="7" t="s">
        <v>25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3.1258224440000002</v>
      </c>
      <c r="Y119" s="6">
        <v>0</v>
      </c>
      <c r="Z119" s="6">
        <v>0</v>
      </c>
      <c r="AA119" s="6">
        <v>0</v>
      </c>
      <c r="AB119" s="6">
        <v>0</v>
      </c>
      <c r="AC119" s="6">
        <v>95.511241331999997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102.35907194000001</v>
      </c>
      <c r="AS119" s="6">
        <v>0</v>
      </c>
      <c r="AT119" s="6">
        <v>0</v>
      </c>
      <c r="AU119" s="6">
        <v>0</v>
      </c>
      <c r="AV119" s="6">
        <v>5.9330279999999999E-2</v>
      </c>
      <c r="AW119" s="6">
        <v>3920.874161966</v>
      </c>
      <c r="AX119" s="6">
        <v>12.583465789</v>
      </c>
      <c r="AY119" s="6">
        <v>0</v>
      </c>
      <c r="AZ119" s="6">
        <v>0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1.2077742000000001E-2</v>
      </c>
      <c r="BG119" s="6">
        <v>0.600566076</v>
      </c>
      <c r="BH119" s="6">
        <v>0</v>
      </c>
      <c r="BI119" s="6">
        <v>0</v>
      </c>
      <c r="BJ119" s="6">
        <v>0.72424839399999996</v>
      </c>
      <c r="BK119" s="6">
        <v>4135.8499859630001</v>
      </c>
    </row>
    <row r="120" spans="1:66" ht="17.649999999999999" customHeight="1" x14ac:dyDescent="0.2">
      <c r="A120" s="5"/>
      <c r="B120" s="8" t="s">
        <v>115</v>
      </c>
      <c r="C120" s="6">
        <v>0</v>
      </c>
      <c r="D120" s="6">
        <v>0</v>
      </c>
      <c r="E120" s="6">
        <v>0</v>
      </c>
      <c r="F120" s="6">
        <v>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3.1258224440000002</v>
      </c>
      <c r="Y120" s="6">
        <v>0</v>
      </c>
      <c r="Z120" s="6">
        <v>0</v>
      </c>
      <c r="AA120" s="6">
        <v>0</v>
      </c>
      <c r="AB120" s="6">
        <v>0</v>
      </c>
      <c r="AC120" s="6">
        <v>95.511241331999997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111.270218801</v>
      </c>
      <c r="AS120" s="6">
        <v>0</v>
      </c>
      <c r="AT120" s="6">
        <v>0</v>
      </c>
      <c r="AU120" s="6">
        <v>0</v>
      </c>
      <c r="AV120" s="6">
        <v>5.9330279999999999E-2</v>
      </c>
      <c r="AW120" s="6">
        <v>4358.0922343700004</v>
      </c>
      <c r="AX120" s="6">
        <v>12.583465789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1.2077742000000001E-2</v>
      </c>
      <c r="BG120" s="6">
        <v>0.600566076</v>
      </c>
      <c r="BH120" s="6">
        <v>0</v>
      </c>
      <c r="BI120" s="6">
        <v>0</v>
      </c>
      <c r="BJ120" s="6">
        <v>0.72424839399999996</v>
      </c>
      <c r="BK120" s="6">
        <v>4581.979205228</v>
      </c>
    </row>
    <row r="121" spans="1:66" ht="17.649999999999999" customHeight="1" x14ac:dyDescent="0.2">
      <c r="A121" s="2" t="s">
        <v>131</v>
      </c>
      <c r="B121" s="3" t="s">
        <v>132</v>
      </c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</row>
    <row r="122" spans="1:66" ht="17.649999999999999" customHeight="1" x14ac:dyDescent="0.2">
      <c r="A122" s="2" t="s">
        <v>18</v>
      </c>
      <c r="B122" s="4" t="s">
        <v>133</v>
      </c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</row>
    <row r="123" spans="1:66" ht="17.649999999999999" customHeight="1" x14ac:dyDescent="0.2">
      <c r="A123" s="5"/>
      <c r="B123" s="4" t="s">
        <v>134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0.20107583100000001</v>
      </c>
      <c r="I123" s="6">
        <v>0.11463088</v>
      </c>
      <c r="J123" s="6">
        <v>0</v>
      </c>
      <c r="K123" s="6">
        <v>0</v>
      </c>
      <c r="L123" s="6">
        <v>0.27534439700000002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5.7428203999999997E-2</v>
      </c>
      <c r="S123" s="6">
        <v>0</v>
      </c>
      <c r="T123" s="6">
        <v>0</v>
      </c>
      <c r="U123" s="6">
        <v>0</v>
      </c>
      <c r="V123" s="6">
        <v>0.27824291699999998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3.1519769000000003E-2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2.1201660000000002E-3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>
        <v>0</v>
      </c>
      <c r="AV123" s="6">
        <v>1.11866036</v>
      </c>
      <c r="AW123" s="6">
        <v>0.20502398399999999</v>
      </c>
      <c r="AX123" s="6">
        <v>0</v>
      </c>
      <c r="AY123" s="6">
        <v>0</v>
      </c>
      <c r="AZ123" s="6">
        <v>1.989796173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0.40151002299999999</v>
      </c>
      <c r="BG123" s="6">
        <v>0</v>
      </c>
      <c r="BH123" s="6">
        <v>0</v>
      </c>
      <c r="BI123" s="6">
        <v>0</v>
      </c>
      <c r="BJ123" s="6">
        <v>0.21093109700000001</v>
      </c>
      <c r="BK123" s="6">
        <v>4.8862838010000003</v>
      </c>
    </row>
    <row r="124" spans="1:66" ht="17.649999999999999" customHeight="1" x14ac:dyDescent="0.2">
      <c r="A124" s="5"/>
      <c r="B124" s="4" t="s">
        <v>135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1.0876991869999999</v>
      </c>
      <c r="I124" s="6">
        <v>0.54014082900000004</v>
      </c>
      <c r="J124" s="6">
        <v>0</v>
      </c>
      <c r="K124" s="6">
        <v>0</v>
      </c>
      <c r="L124" s="6">
        <v>0.81763766400000004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0.38445983</v>
      </c>
      <c r="S124" s="6">
        <v>0</v>
      </c>
      <c r="T124" s="6">
        <v>0</v>
      </c>
      <c r="U124" s="6">
        <v>0</v>
      </c>
      <c r="V124" s="6">
        <v>0.90336263500000002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0.229734141</v>
      </c>
      <c r="AC124" s="6">
        <v>7.1647580000000002E-3</v>
      </c>
      <c r="AD124" s="6">
        <v>0</v>
      </c>
      <c r="AE124" s="6">
        <v>0</v>
      </c>
      <c r="AF124" s="6">
        <v>0.33718481900000002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0.10719445599999999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6">
        <v>0</v>
      </c>
      <c r="AV124" s="6">
        <v>19.788203761999998</v>
      </c>
      <c r="AW124" s="6">
        <v>1.439245975</v>
      </c>
      <c r="AX124" s="6">
        <v>0</v>
      </c>
      <c r="AY124" s="6">
        <v>0</v>
      </c>
      <c r="AZ124" s="6">
        <v>9.4714716170000006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5.6573608440000003</v>
      </c>
      <c r="BG124" s="6">
        <v>0.20717966800000001</v>
      </c>
      <c r="BH124" s="6">
        <v>0</v>
      </c>
      <c r="BI124" s="6">
        <v>0</v>
      </c>
      <c r="BJ124" s="6">
        <v>1.086625293</v>
      </c>
      <c r="BK124" s="6">
        <v>42.064665478000002</v>
      </c>
    </row>
    <row r="125" spans="1:66" ht="17.649999999999999" customHeight="1" x14ac:dyDescent="0.2">
      <c r="A125" s="5"/>
      <c r="B125" s="7" t="s">
        <v>21</v>
      </c>
      <c r="C125" s="6">
        <v>0</v>
      </c>
      <c r="D125" s="6">
        <v>0</v>
      </c>
      <c r="E125" s="6">
        <v>0</v>
      </c>
      <c r="F125" s="6">
        <v>0</v>
      </c>
      <c r="G125" s="6">
        <v>0</v>
      </c>
      <c r="H125" s="6">
        <v>1.2887750179999999</v>
      </c>
      <c r="I125" s="6">
        <v>0.65477170900000004</v>
      </c>
      <c r="J125" s="6">
        <v>0</v>
      </c>
      <c r="K125" s="6">
        <v>0</v>
      </c>
      <c r="L125" s="6">
        <v>1.0929820610000001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0.44188803399999999</v>
      </c>
      <c r="S125" s="6">
        <v>0</v>
      </c>
      <c r="T125" s="6">
        <v>0</v>
      </c>
      <c r="U125" s="6">
        <v>0</v>
      </c>
      <c r="V125" s="6">
        <v>1.1816055519999999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0.26125390999999998</v>
      </c>
      <c r="AC125" s="6">
        <v>7.1647580000000002E-3</v>
      </c>
      <c r="AD125" s="6">
        <v>0</v>
      </c>
      <c r="AE125" s="6">
        <v>0</v>
      </c>
      <c r="AF125" s="6">
        <v>0.33718481900000002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0.109314622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20.906864122000002</v>
      </c>
      <c r="AW125" s="6">
        <v>1.6442699590000001</v>
      </c>
      <c r="AX125" s="6">
        <v>0</v>
      </c>
      <c r="AY125" s="6">
        <v>0</v>
      </c>
      <c r="AZ125" s="6">
        <v>11.461267790000001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6.0588708670000004</v>
      </c>
      <c r="BG125" s="6">
        <v>0.20717966800000001</v>
      </c>
      <c r="BH125" s="6">
        <v>0</v>
      </c>
      <c r="BI125" s="6">
        <v>0</v>
      </c>
      <c r="BJ125" s="6">
        <v>1.29755639</v>
      </c>
      <c r="BK125" s="6">
        <v>46.950949279</v>
      </c>
    </row>
    <row r="126" spans="1:66" ht="17.649999999999999" customHeight="1" x14ac:dyDescent="0.2">
      <c r="A126" s="5"/>
      <c r="B126" s="8" t="s">
        <v>120</v>
      </c>
      <c r="C126" s="6">
        <v>0</v>
      </c>
      <c r="D126" s="6">
        <v>0</v>
      </c>
      <c r="E126" s="6">
        <v>0</v>
      </c>
      <c r="F126" s="6">
        <v>0</v>
      </c>
      <c r="G126" s="6">
        <v>0</v>
      </c>
      <c r="H126" s="6">
        <v>1.2887750179999999</v>
      </c>
      <c r="I126" s="6">
        <v>0.65477170900000004</v>
      </c>
      <c r="J126" s="6">
        <v>0</v>
      </c>
      <c r="K126" s="6">
        <v>0</v>
      </c>
      <c r="L126" s="6">
        <v>1.0929820610000001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0.44188803399999999</v>
      </c>
      <c r="S126" s="6">
        <v>0</v>
      </c>
      <c r="T126" s="6">
        <v>0</v>
      </c>
      <c r="U126" s="6">
        <v>0</v>
      </c>
      <c r="V126" s="6">
        <v>1.1816055519999999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0.26125390999999998</v>
      </c>
      <c r="AC126" s="6">
        <v>7.1647580000000002E-3</v>
      </c>
      <c r="AD126" s="6">
        <v>0</v>
      </c>
      <c r="AE126" s="6">
        <v>0</v>
      </c>
      <c r="AF126" s="6">
        <v>0.33718481900000002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0.109314622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>
        <v>0</v>
      </c>
      <c r="AV126" s="6">
        <v>20.906864122000002</v>
      </c>
      <c r="AW126" s="6">
        <v>1.6442699590000001</v>
      </c>
      <c r="AX126" s="6">
        <v>0</v>
      </c>
      <c r="AY126" s="6">
        <v>0</v>
      </c>
      <c r="AZ126" s="6">
        <v>11.461267790000001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6.0588708670000004</v>
      </c>
      <c r="BG126" s="6">
        <v>0.20717966800000001</v>
      </c>
      <c r="BH126" s="6">
        <v>0</v>
      </c>
      <c r="BI126" s="6">
        <v>0</v>
      </c>
      <c r="BJ126" s="6">
        <v>1.29755639</v>
      </c>
      <c r="BK126" s="6">
        <v>46.950949279</v>
      </c>
    </row>
    <row r="127" spans="1:66" ht="17.649999999999999" customHeight="1" x14ac:dyDescent="0.2">
      <c r="A127" s="5"/>
      <c r="B127" s="8" t="s">
        <v>136</v>
      </c>
      <c r="C127" s="6">
        <v>0</v>
      </c>
      <c r="D127" s="6">
        <v>817.23503905999996</v>
      </c>
      <c r="E127" s="6">
        <v>702.44959029999995</v>
      </c>
      <c r="F127" s="6">
        <v>0</v>
      </c>
      <c r="G127" s="6">
        <v>0</v>
      </c>
      <c r="H127" s="6">
        <v>178.85099844699999</v>
      </c>
      <c r="I127" s="6">
        <f>33207.09-445.07</f>
        <v>32762.019999999997</v>
      </c>
      <c r="J127" s="6">
        <v>3616.170843028</v>
      </c>
      <c r="K127" s="6">
        <v>838.00233755500005</v>
      </c>
      <c r="L127" s="6">
        <v>4973.4502995040002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101.727659741</v>
      </c>
      <c r="S127" s="6">
        <v>1613.1982506060001</v>
      </c>
      <c r="T127" s="6">
        <v>289.334210509</v>
      </c>
      <c r="U127" s="6">
        <v>0</v>
      </c>
      <c r="V127" s="6">
        <v>524.39944568800001</v>
      </c>
      <c r="W127" s="6">
        <v>0</v>
      </c>
      <c r="X127" s="6">
        <v>3.5803815939999999</v>
      </c>
      <c r="Y127" s="6">
        <v>0</v>
      </c>
      <c r="Z127" s="6">
        <v>0</v>
      </c>
      <c r="AA127" s="6">
        <v>0</v>
      </c>
      <c r="AB127" s="6">
        <v>492.65156883100002</v>
      </c>
      <c r="AC127" s="6">
        <v>3047.1759014200002</v>
      </c>
      <c r="AD127" s="6">
        <v>1.7750045270000001</v>
      </c>
      <c r="AE127" s="6">
        <v>0</v>
      </c>
      <c r="AF127" s="6">
        <v>5703.1386540140002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172.14292752399999</v>
      </c>
      <c r="AM127" s="6">
        <v>235.74844748699999</v>
      </c>
      <c r="AN127" s="6">
        <v>3.1606328320000001</v>
      </c>
      <c r="AO127" s="6">
        <v>0</v>
      </c>
      <c r="AP127" s="6">
        <v>441.94265493500001</v>
      </c>
      <c r="AQ127" s="6">
        <v>0</v>
      </c>
      <c r="AR127" s="6">
        <v>187.18931441399999</v>
      </c>
      <c r="AS127" s="6">
        <v>0</v>
      </c>
      <c r="AT127" s="6">
        <v>0</v>
      </c>
      <c r="AU127" s="6">
        <v>0</v>
      </c>
      <c r="AV127" s="6">
        <v>3781.9244653169999</v>
      </c>
      <c r="AW127" s="6">
        <f>19063.38-2.81-0.33</f>
        <v>19060.239999999998</v>
      </c>
      <c r="AX127" s="6">
        <v>707.55596341499995</v>
      </c>
      <c r="AY127" s="6">
        <v>724.28418627799999</v>
      </c>
      <c r="AZ127" s="6">
        <v>14230.486094727999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2024.914979401</v>
      </c>
      <c r="BG127" s="6">
        <v>1816.0313309620001</v>
      </c>
      <c r="BH127" s="6">
        <v>190.12421695399999</v>
      </c>
      <c r="BI127" s="6">
        <v>0</v>
      </c>
      <c r="BJ127" s="6">
        <v>2298.920074009</v>
      </c>
      <c r="BK127" s="6">
        <f>101988.05-445.07-2.81-0.33</f>
        <v>101539.84</v>
      </c>
      <c r="BM127" s="16"/>
      <c r="BN127" s="17"/>
    </row>
    <row r="128" spans="1:66" ht="17.649999999999999" customHeight="1" x14ac:dyDescent="0.2">
      <c r="A128" s="2" t="s">
        <v>137</v>
      </c>
      <c r="B128" s="3" t="s">
        <v>138</v>
      </c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</row>
    <row r="129" spans="1:63" ht="17.649999999999999" customHeight="1" x14ac:dyDescent="0.2">
      <c r="A129" s="5"/>
      <c r="B129" s="4" t="s">
        <v>139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0.37924760400000002</v>
      </c>
      <c r="I129" s="6">
        <v>0.31403155799999999</v>
      </c>
      <c r="J129" s="6">
        <v>0</v>
      </c>
      <c r="K129" s="6">
        <v>0</v>
      </c>
      <c r="L129" s="6">
        <v>0.44062293899999999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0.109962769</v>
      </c>
      <c r="S129" s="6">
        <v>0</v>
      </c>
      <c r="T129" s="6">
        <v>0</v>
      </c>
      <c r="U129" s="6">
        <v>0</v>
      </c>
      <c r="V129" s="6">
        <v>6.9792750000000001E-3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1.5386204699999999</v>
      </c>
      <c r="AC129" s="6">
        <v>0.41510745300000002</v>
      </c>
      <c r="AD129" s="6">
        <v>0</v>
      </c>
      <c r="AE129" s="6">
        <v>0</v>
      </c>
      <c r="AF129" s="6">
        <v>0.78791374400000003</v>
      </c>
      <c r="AG129" s="6">
        <v>0</v>
      </c>
      <c r="AH129" s="6">
        <v>0</v>
      </c>
      <c r="AI129" s="6">
        <v>0</v>
      </c>
      <c r="AJ129" s="6">
        <v>0</v>
      </c>
      <c r="AK129" s="6">
        <v>0</v>
      </c>
      <c r="AL129" s="6">
        <v>0.35701300800000002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13.944474758</v>
      </c>
      <c r="AW129" s="6">
        <v>0.83738048799999998</v>
      </c>
      <c r="AX129" s="6">
        <v>0</v>
      </c>
      <c r="AY129" s="6">
        <v>0</v>
      </c>
      <c r="AZ129" s="6">
        <v>7.145310168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4.0917714009999999</v>
      </c>
      <c r="BG129" s="6">
        <v>6.2167025000000001E-2</v>
      </c>
      <c r="BH129" s="6">
        <v>0</v>
      </c>
      <c r="BI129" s="6">
        <v>0</v>
      </c>
      <c r="BJ129" s="6">
        <v>1.123663445</v>
      </c>
      <c r="BK129" s="6">
        <v>31.554266105</v>
      </c>
    </row>
    <row r="130" spans="1:63" ht="17.649999999999999" customHeight="1" x14ac:dyDescent="0.2">
      <c r="A130" s="5"/>
      <c r="B130" s="4" t="s">
        <v>140</v>
      </c>
      <c r="C130" s="6">
        <v>0</v>
      </c>
      <c r="D130" s="6">
        <v>0</v>
      </c>
      <c r="E130" s="6">
        <v>0</v>
      </c>
      <c r="F130" s="6">
        <v>0</v>
      </c>
      <c r="G130" s="6">
        <v>0</v>
      </c>
      <c r="H130" s="6">
        <v>2.1635164140000001</v>
      </c>
      <c r="I130" s="6">
        <v>0.96321445699999997</v>
      </c>
      <c r="J130" s="6">
        <v>0</v>
      </c>
      <c r="K130" s="6">
        <v>0</v>
      </c>
      <c r="L130" s="6">
        <v>0.60337295599999996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1.336163371</v>
      </c>
      <c r="S130" s="6">
        <v>0</v>
      </c>
      <c r="T130" s="6">
        <v>0</v>
      </c>
      <c r="U130" s="6">
        <v>0</v>
      </c>
      <c r="V130" s="6">
        <v>0.23064902600000001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5.8940766269999996</v>
      </c>
      <c r="AC130" s="6">
        <v>7.4196677000000003E-2</v>
      </c>
      <c r="AD130" s="6">
        <v>0</v>
      </c>
      <c r="AE130" s="6">
        <v>0</v>
      </c>
      <c r="AF130" s="6">
        <v>3.8799996320000001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2.1369943880000002</v>
      </c>
      <c r="AM130" s="6">
        <v>1.218549E-2</v>
      </c>
      <c r="AN130" s="6">
        <v>0</v>
      </c>
      <c r="AO130" s="6">
        <v>0</v>
      </c>
      <c r="AP130" s="6">
        <v>0.61800916900000002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70.660401481999997</v>
      </c>
      <c r="AW130" s="6">
        <v>8.2385854120000008</v>
      </c>
      <c r="AX130" s="6">
        <v>0</v>
      </c>
      <c r="AY130" s="6">
        <v>0</v>
      </c>
      <c r="AZ130" s="6">
        <v>43.060273578999997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40.995035606000002</v>
      </c>
      <c r="BG130" s="6">
        <v>0.55690118799999999</v>
      </c>
      <c r="BH130" s="6">
        <v>0</v>
      </c>
      <c r="BI130" s="6">
        <v>0</v>
      </c>
      <c r="BJ130" s="6">
        <v>4.1062142789999996</v>
      </c>
      <c r="BK130" s="6">
        <v>185.53070467699999</v>
      </c>
    </row>
    <row r="131" spans="1:63" ht="17.649999999999999" customHeight="1" x14ac:dyDescent="0.2">
      <c r="A131" s="5"/>
      <c r="B131" s="8" t="s">
        <v>120</v>
      </c>
      <c r="C131" s="6">
        <v>0</v>
      </c>
      <c r="D131" s="6">
        <v>0</v>
      </c>
      <c r="E131" s="6">
        <v>0</v>
      </c>
      <c r="F131" s="6">
        <v>0</v>
      </c>
      <c r="G131" s="6">
        <v>0</v>
      </c>
      <c r="H131" s="6">
        <v>2.5427640180000002</v>
      </c>
      <c r="I131" s="6">
        <v>1.277246015</v>
      </c>
      <c r="J131" s="6">
        <v>0</v>
      </c>
      <c r="K131" s="6">
        <v>0</v>
      </c>
      <c r="L131" s="6">
        <v>1.0439958949999999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1.4461261400000001</v>
      </c>
      <c r="S131" s="6">
        <v>0</v>
      </c>
      <c r="T131" s="6">
        <v>0</v>
      </c>
      <c r="U131" s="6">
        <v>0</v>
      </c>
      <c r="V131" s="6">
        <v>0.23762830099999999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7.4326970970000001</v>
      </c>
      <c r="AC131" s="6">
        <v>0.48930413</v>
      </c>
      <c r="AD131" s="6">
        <v>0</v>
      </c>
      <c r="AE131" s="6">
        <v>0</v>
      </c>
      <c r="AF131" s="6">
        <v>4.6679133759999996</v>
      </c>
      <c r="AG131" s="6">
        <v>0</v>
      </c>
      <c r="AH131" s="6">
        <v>0</v>
      </c>
      <c r="AI131" s="6">
        <v>0</v>
      </c>
      <c r="AJ131" s="6">
        <v>0</v>
      </c>
      <c r="AK131" s="6">
        <v>0</v>
      </c>
      <c r="AL131" s="6">
        <v>2.4940073960000002</v>
      </c>
      <c r="AM131" s="6">
        <v>1.218549E-2</v>
      </c>
      <c r="AN131" s="6">
        <v>0</v>
      </c>
      <c r="AO131" s="6">
        <v>0</v>
      </c>
      <c r="AP131" s="6">
        <v>0.61800916900000002</v>
      </c>
      <c r="AQ131" s="6">
        <v>0</v>
      </c>
      <c r="AR131" s="6">
        <v>0</v>
      </c>
      <c r="AS131" s="6">
        <v>0</v>
      </c>
      <c r="AT131" s="6">
        <v>0</v>
      </c>
      <c r="AU131" s="6">
        <v>0</v>
      </c>
      <c r="AV131" s="6">
        <v>84.604876239999996</v>
      </c>
      <c r="AW131" s="6">
        <v>9.0759658999999999</v>
      </c>
      <c r="AX131" s="6">
        <v>0</v>
      </c>
      <c r="AY131" s="6">
        <v>0</v>
      </c>
      <c r="AZ131" s="6">
        <v>50.205583746999999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45.086807006999997</v>
      </c>
      <c r="BG131" s="6">
        <v>0.61906821300000003</v>
      </c>
      <c r="BH131" s="6">
        <v>0</v>
      </c>
      <c r="BI131" s="6">
        <v>0</v>
      </c>
      <c r="BJ131" s="6">
        <v>5.2298777239999996</v>
      </c>
      <c r="BK131" s="6">
        <v>217.084970782</v>
      </c>
    </row>
    <row r="132" spans="1:63" ht="17.649999999999999" customHeight="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</row>
    <row r="133" spans="1:63" ht="17.649999999999999" customHeight="1" x14ac:dyDescent="0.2">
      <c r="B133" s="25" t="s">
        <v>141</v>
      </c>
      <c r="C133" s="25"/>
      <c r="D133" s="25"/>
      <c r="E133" s="25"/>
      <c r="H133" s="26" t="s">
        <v>142</v>
      </c>
      <c r="I133" s="26"/>
      <c r="J133" s="26"/>
    </row>
    <row r="134" spans="1:63" ht="17.649999999999999" customHeight="1" x14ac:dyDescent="0.2">
      <c r="B134" s="25" t="s">
        <v>143</v>
      </c>
      <c r="C134" s="25"/>
      <c r="D134" s="25"/>
      <c r="E134" s="25"/>
      <c r="H134" s="26" t="s">
        <v>144</v>
      </c>
      <c r="I134" s="26"/>
      <c r="J134" s="26"/>
    </row>
    <row r="135" spans="1:63" ht="17.649999999999999" customHeight="1" x14ac:dyDescent="0.2">
      <c r="H135" s="26" t="s">
        <v>145</v>
      </c>
      <c r="I135" s="26"/>
      <c r="J135" s="26"/>
    </row>
    <row r="136" spans="1:63" ht="17.649999999999999" customHeight="1" x14ac:dyDescent="0.2">
      <c r="B136" s="25" t="s">
        <v>146</v>
      </c>
      <c r="C136" s="25"/>
      <c r="D136" s="25"/>
      <c r="E136" s="25"/>
      <c r="H136" s="26" t="s">
        <v>147</v>
      </c>
      <c r="I136" s="26"/>
      <c r="J136" s="26"/>
    </row>
    <row r="137" spans="1:63" ht="17.649999999999999" customHeight="1" x14ac:dyDescent="0.2">
      <c r="B137" s="25" t="s">
        <v>148</v>
      </c>
      <c r="C137" s="25"/>
      <c r="D137" s="25"/>
      <c r="E137" s="25"/>
      <c r="H137" s="26" t="s">
        <v>149</v>
      </c>
      <c r="I137" s="26"/>
      <c r="J137" s="26"/>
    </row>
    <row r="138" spans="1:63" ht="17.649999999999999" customHeight="1" x14ac:dyDescent="0.2">
      <c r="H138" s="26" t="s">
        <v>150</v>
      </c>
      <c r="I138" s="26"/>
      <c r="J138" s="26"/>
    </row>
    <row r="139" spans="1:63" ht="17.649999999999999" customHeight="1" x14ac:dyDescent="0.2"/>
    <row r="140" spans="1:63" ht="0.75" customHeight="1" x14ac:dyDescent="0.2"/>
  </sheetData>
  <mergeCells count="53">
    <mergeCell ref="H138:J138"/>
    <mergeCell ref="B134:E134"/>
    <mergeCell ref="H134:J134"/>
    <mergeCell ref="H135:J135"/>
    <mergeCell ref="B136:E136"/>
    <mergeCell ref="H136:J136"/>
    <mergeCell ref="B137:E137"/>
    <mergeCell ref="H137:J137"/>
    <mergeCell ref="B133:E133"/>
    <mergeCell ref="H133:J133"/>
    <mergeCell ref="C86:BK86"/>
    <mergeCell ref="C87:BK87"/>
    <mergeCell ref="C90:BK90"/>
    <mergeCell ref="C104:BK104"/>
    <mergeCell ref="C105:BK105"/>
    <mergeCell ref="C109:BK109"/>
    <mergeCell ref="C110:BK110"/>
    <mergeCell ref="C113:BK113"/>
    <mergeCell ref="C121:BK121"/>
    <mergeCell ref="C122:BK122"/>
    <mergeCell ref="C128:BK128"/>
    <mergeCell ref="R4:V4"/>
    <mergeCell ref="W4:AA4"/>
    <mergeCell ref="AB4:AF4"/>
    <mergeCell ref="AG4:AK4"/>
    <mergeCell ref="C68:BK68"/>
    <mergeCell ref="AL4:AP4"/>
    <mergeCell ref="AQ4:AU4"/>
    <mergeCell ref="AV4:AZ4"/>
    <mergeCell ref="BA4:BE4"/>
    <mergeCell ref="BF4:BJ4"/>
    <mergeCell ref="C6:BK6"/>
    <mergeCell ref="C7:BK7"/>
    <mergeCell ref="C11:BK11"/>
    <mergeCell ref="C14:BK14"/>
    <mergeCell ref="C62:BK62"/>
    <mergeCell ref="C65:BK65"/>
    <mergeCell ref="A1:A5"/>
    <mergeCell ref="B1:B5"/>
    <mergeCell ref="C1:BK1"/>
    <mergeCell ref="C2:V2"/>
    <mergeCell ref="W2:AP2"/>
    <mergeCell ref="AQ2:BJ2"/>
    <mergeCell ref="BK2:BK5"/>
    <mergeCell ref="C3:L3"/>
    <mergeCell ref="M3:V3"/>
    <mergeCell ref="W3:AF3"/>
    <mergeCell ref="AG3:AP3"/>
    <mergeCell ref="AQ3:AZ3"/>
    <mergeCell ref="BA3:BJ3"/>
    <mergeCell ref="C4:G4"/>
    <mergeCell ref="H4:L4"/>
    <mergeCell ref="M4:Q4"/>
  </mergeCells>
  <pageMargins left="0.39" right="0.39" top="0.39" bottom="0.39" header="0" footer="0"/>
  <pageSetup orientation="landscape" horizontalDpi="0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sqref="A1:J1"/>
    </sheetView>
  </sheetViews>
  <sheetFormatPr defaultRowHeight="12.75" x14ac:dyDescent="0.2"/>
  <cols>
    <col min="1" max="1" width="9.28515625" customWidth="1"/>
    <col min="2" max="2" width="49" customWidth="1"/>
    <col min="3" max="9" width="38.5703125" customWidth="1"/>
    <col min="10" max="10" width="39.140625" customWidth="1"/>
  </cols>
  <sheetData>
    <row r="1" spans="1:10" ht="25.7" customHeight="1" x14ac:dyDescent="0.2">
      <c r="A1" s="27" t="s">
        <v>151</v>
      </c>
      <c r="B1" s="27"/>
      <c r="C1" s="27"/>
      <c r="D1" s="27"/>
      <c r="E1" s="27"/>
      <c r="F1" s="27"/>
      <c r="G1" s="27"/>
      <c r="H1" s="27"/>
      <c r="I1" s="27"/>
      <c r="J1" s="27"/>
    </row>
    <row r="2" spans="1:10" ht="25.7" customHeight="1" x14ac:dyDescent="0.2">
      <c r="A2" s="27" t="s">
        <v>152</v>
      </c>
      <c r="B2" s="27"/>
      <c r="C2" s="27"/>
      <c r="D2" s="27"/>
      <c r="E2" s="27"/>
      <c r="F2" s="27"/>
      <c r="G2" s="27"/>
      <c r="H2" s="27"/>
      <c r="I2" s="27"/>
      <c r="J2" s="27"/>
    </row>
    <row r="3" spans="1:10" ht="44.1" customHeight="1" x14ac:dyDescent="0.2">
      <c r="A3" s="10" t="s">
        <v>0</v>
      </c>
      <c r="B3" s="11" t="s">
        <v>153</v>
      </c>
      <c r="C3" s="11" t="s">
        <v>154</v>
      </c>
      <c r="D3" s="11" t="s">
        <v>155</v>
      </c>
      <c r="E3" s="11" t="s">
        <v>156</v>
      </c>
      <c r="F3" s="11" t="s">
        <v>117</v>
      </c>
      <c r="G3" s="11" t="s">
        <v>157</v>
      </c>
      <c r="H3" s="11" t="s">
        <v>158</v>
      </c>
      <c r="I3" s="11" t="s">
        <v>159</v>
      </c>
      <c r="J3" s="11" t="s">
        <v>160</v>
      </c>
    </row>
    <row r="4" spans="1:10" ht="17.649999999999999" customHeight="1" x14ac:dyDescent="0.2">
      <c r="A4" s="12" t="s">
        <v>11</v>
      </c>
      <c r="B4" s="13" t="s">
        <v>161</v>
      </c>
      <c r="C4" s="14">
        <v>0</v>
      </c>
      <c r="D4" s="14">
        <v>0.55286086599999995</v>
      </c>
      <c r="E4" s="14">
        <v>0.54628710700000005</v>
      </c>
      <c r="F4" s="14">
        <v>2.7169088000000001E-2</v>
      </c>
      <c r="G4" s="14">
        <v>1.2503900000000001E-3</v>
      </c>
      <c r="H4" s="14">
        <v>0</v>
      </c>
      <c r="I4" s="14">
        <v>0</v>
      </c>
      <c r="J4" s="14">
        <v>3.1634145000000002E-2</v>
      </c>
    </row>
    <row r="5" spans="1:10" ht="17.649999999999999" customHeight="1" x14ac:dyDescent="0.2">
      <c r="A5" s="12" t="s">
        <v>12</v>
      </c>
      <c r="B5" s="13" t="s">
        <v>162</v>
      </c>
      <c r="C5" s="14">
        <v>220.34301503</v>
      </c>
      <c r="D5" s="14">
        <v>524.06126873699998</v>
      </c>
      <c r="E5" s="14">
        <v>418.77989709399998</v>
      </c>
      <c r="F5" s="14">
        <v>18.904915522</v>
      </c>
      <c r="G5" s="14">
        <v>1.009208745</v>
      </c>
      <c r="H5" s="14">
        <v>0</v>
      </c>
      <c r="I5" s="14">
        <v>0</v>
      </c>
      <c r="J5" s="14">
        <v>5.6932442190000003</v>
      </c>
    </row>
    <row r="6" spans="1:10" ht="17.649999999999999" customHeight="1" x14ac:dyDescent="0.2">
      <c r="A6" s="12" t="s">
        <v>13</v>
      </c>
      <c r="B6" s="13" t="s">
        <v>163</v>
      </c>
      <c r="C6" s="14">
        <v>1.99E-7</v>
      </c>
      <c r="D6" s="14">
        <v>0.59135741799999997</v>
      </c>
      <c r="E6" s="14">
        <v>1.874085698</v>
      </c>
      <c r="F6" s="14">
        <v>9.0446714999999997E-2</v>
      </c>
      <c r="G6" s="14">
        <v>0</v>
      </c>
      <c r="H6" s="14">
        <v>0</v>
      </c>
      <c r="I6" s="14">
        <v>0</v>
      </c>
      <c r="J6" s="14">
        <v>8.9484290000000008E-3</v>
      </c>
    </row>
    <row r="7" spans="1:10" ht="17.649999999999999" customHeight="1" x14ac:dyDescent="0.2">
      <c r="A7" s="12" t="s">
        <v>14</v>
      </c>
      <c r="B7" s="13" t="s">
        <v>164</v>
      </c>
      <c r="C7" s="14">
        <v>5.0113625500000003</v>
      </c>
      <c r="D7" s="14">
        <v>64.342931211000007</v>
      </c>
      <c r="E7" s="14">
        <v>63.925358170000003</v>
      </c>
      <c r="F7" s="14">
        <v>4.58982256</v>
      </c>
      <c r="G7" s="14">
        <v>0.19711994799999999</v>
      </c>
      <c r="H7" s="14">
        <v>0</v>
      </c>
      <c r="I7" s="14">
        <v>0</v>
      </c>
      <c r="J7" s="14">
        <v>1.2799417989999999</v>
      </c>
    </row>
    <row r="8" spans="1:10" ht="17.649999999999999" customHeight="1" x14ac:dyDescent="0.2">
      <c r="A8" s="12" t="s">
        <v>15</v>
      </c>
      <c r="B8" s="13" t="s">
        <v>165</v>
      </c>
      <c r="C8" s="14">
        <v>0.51244436599999998</v>
      </c>
      <c r="D8" s="14">
        <v>53.677451417999997</v>
      </c>
      <c r="E8" s="14">
        <v>85.725975289999994</v>
      </c>
      <c r="F8" s="14">
        <v>10.130915262</v>
      </c>
      <c r="G8" s="14">
        <v>0.27158771300000001</v>
      </c>
      <c r="H8" s="14">
        <v>0</v>
      </c>
      <c r="I8" s="14">
        <v>0</v>
      </c>
      <c r="J8" s="14">
        <v>1.472279737</v>
      </c>
    </row>
    <row r="9" spans="1:10" ht="17.649999999999999" customHeight="1" x14ac:dyDescent="0.2">
      <c r="A9" s="12" t="s">
        <v>166</v>
      </c>
      <c r="B9" s="13" t="s">
        <v>167</v>
      </c>
      <c r="C9" s="14">
        <v>8.0140817779999995</v>
      </c>
      <c r="D9" s="14">
        <v>96.429958729999996</v>
      </c>
      <c r="E9" s="14">
        <v>144.63311876</v>
      </c>
      <c r="F9" s="14">
        <v>11.889534199</v>
      </c>
      <c r="G9" s="14">
        <v>0.24484386399999999</v>
      </c>
      <c r="H9" s="14">
        <v>0</v>
      </c>
      <c r="I9" s="14">
        <v>0</v>
      </c>
      <c r="J9" s="14">
        <v>0.79374784200000004</v>
      </c>
    </row>
    <row r="10" spans="1:10" ht="17.649999999999999" customHeight="1" x14ac:dyDescent="0.2">
      <c r="A10" s="12" t="s">
        <v>168</v>
      </c>
      <c r="B10" s="13" t="s">
        <v>169</v>
      </c>
      <c r="C10" s="14">
        <v>0.97112056899999999</v>
      </c>
      <c r="D10" s="14">
        <v>84.58273629</v>
      </c>
      <c r="E10" s="14">
        <v>50.148852777000002</v>
      </c>
      <c r="F10" s="14">
        <v>2.1721256819999999</v>
      </c>
      <c r="G10" s="14">
        <v>4.9139623E-2</v>
      </c>
      <c r="H10" s="14">
        <v>0</v>
      </c>
      <c r="I10" s="14">
        <v>0</v>
      </c>
      <c r="J10" s="14">
        <v>1.0484308579999999</v>
      </c>
    </row>
    <row r="11" spans="1:10" ht="17.649999999999999" customHeight="1" x14ac:dyDescent="0.2">
      <c r="A11" s="12" t="s">
        <v>170</v>
      </c>
      <c r="B11" s="13" t="s">
        <v>171</v>
      </c>
      <c r="C11" s="14">
        <v>5.8829040000000004E-3</v>
      </c>
      <c r="D11" s="14">
        <v>0.61651160400000005</v>
      </c>
      <c r="E11" s="14">
        <v>2.1654891759999999</v>
      </c>
      <c r="F11" s="14">
        <v>8.1124709000000003E-2</v>
      </c>
      <c r="G11" s="14">
        <v>1.730004E-3</v>
      </c>
      <c r="H11" s="14">
        <v>0</v>
      </c>
      <c r="I11" s="14">
        <v>0</v>
      </c>
      <c r="J11" s="14">
        <v>5.7946338999999999E-2</v>
      </c>
    </row>
    <row r="12" spans="1:10" ht="17.649999999999999" customHeight="1" x14ac:dyDescent="0.2">
      <c r="A12" s="12" t="s">
        <v>172</v>
      </c>
      <c r="B12" s="13" t="s">
        <v>173</v>
      </c>
      <c r="C12" s="14">
        <v>1.2430003E-2</v>
      </c>
      <c r="D12" s="14">
        <v>0.46239107499999998</v>
      </c>
      <c r="E12" s="14">
        <v>1.5535037169999999</v>
      </c>
      <c r="F12" s="14">
        <v>0.14056753499999999</v>
      </c>
      <c r="G12" s="14">
        <v>6.8602630000000001E-3</v>
      </c>
      <c r="H12" s="14">
        <v>0</v>
      </c>
      <c r="I12" s="14">
        <v>0</v>
      </c>
      <c r="J12" s="14">
        <v>0.112850806</v>
      </c>
    </row>
    <row r="13" spans="1:10" ht="17.649999999999999" customHeight="1" x14ac:dyDescent="0.2">
      <c r="A13" s="12" t="s">
        <v>176</v>
      </c>
      <c r="B13" s="13" t="s">
        <v>177</v>
      </c>
      <c r="C13" s="14">
        <v>169.14580830599999</v>
      </c>
      <c r="D13" s="14">
        <v>1352.572657725</v>
      </c>
      <c r="E13" s="14">
        <v>311.64412105600002</v>
      </c>
      <c r="F13" s="14">
        <v>21.630651661000002</v>
      </c>
      <c r="G13" s="14">
        <v>0.44313361200000001</v>
      </c>
      <c r="H13" s="14">
        <v>0</v>
      </c>
      <c r="I13" s="14">
        <v>0</v>
      </c>
      <c r="J13" s="14">
        <v>2.4483300950000002</v>
      </c>
    </row>
    <row r="14" spans="1:10" ht="17.649999999999999" customHeight="1" x14ac:dyDescent="0.2">
      <c r="A14" s="12" t="s">
        <v>178</v>
      </c>
      <c r="B14" s="13" t="s">
        <v>179</v>
      </c>
      <c r="C14" s="14">
        <v>671.20240850300002</v>
      </c>
      <c r="D14" s="14">
        <v>1526.2722101229999</v>
      </c>
      <c r="E14" s="14">
        <v>1247.747170375</v>
      </c>
      <c r="F14" s="14">
        <v>131.09541729700001</v>
      </c>
      <c r="G14" s="14">
        <v>2.9214206279999999</v>
      </c>
      <c r="H14" s="14">
        <v>0</v>
      </c>
      <c r="I14" s="14">
        <v>0</v>
      </c>
      <c r="J14" s="14">
        <v>9.9334113429999995</v>
      </c>
    </row>
    <row r="15" spans="1:10" ht="17.649999999999999" customHeight="1" x14ac:dyDescent="0.2">
      <c r="A15" s="12" t="s">
        <v>180</v>
      </c>
      <c r="B15" s="13" t="s">
        <v>181</v>
      </c>
      <c r="C15" s="14">
        <v>519.64259379999999</v>
      </c>
      <c r="D15" s="14">
        <v>3552.5342223409998</v>
      </c>
      <c r="E15" s="14">
        <v>743.56613880899999</v>
      </c>
      <c r="F15" s="14">
        <v>42.528852667999999</v>
      </c>
      <c r="G15" s="14">
        <v>1.3149126959999999</v>
      </c>
      <c r="H15" s="14">
        <v>0</v>
      </c>
      <c r="I15" s="14">
        <v>119.395391154</v>
      </c>
      <c r="J15" s="14">
        <v>7.5810551679999998</v>
      </c>
    </row>
    <row r="16" spans="1:10" ht="17.649999999999999" customHeight="1" x14ac:dyDescent="0.2">
      <c r="A16" s="12" t="s">
        <v>182</v>
      </c>
      <c r="B16" s="13" t="s">
        <v>183</v>
      </c>
      <c r="C16" s="14">
        <v>43.790100139000003</v>
      </c>
      <c r="D16" s="14">
        <v>35.068569455999999</v>
      </c>
      <c r="E16" s="14">
        <v>39.396356793000002</v>
      </c>
      <c r="F16" s="14">
        <v>6.2783752660000003</v>
      </c>
      <c r="G16" s="14">
        <v>3.7382428000000002E-2</v>
      </c>
      <c r="H16" s="14">
        <v>0</v>
      </c>
      <c r="I16" s="14">
        <v>0</v>
      </c>
      <c r="J16" s="14">
        <v>0.403309364</v>
      </c>
    </row>
    <row r="17" spans="1:10" ht="17.649999999999999" customHeight="1" x14ac:dyDescent="0.2">
      <c r="A17" s="12" t="s">
        <v>184</v>
      </c>
      <c r="B17" s="13" t="s">
        <v>185</v>
      </c>
      <c r="C17" s="14">
        <v>0.67386771599999995</v>
      </c>
      <c r="D17" s="14">
        <v>6.9541415940000002</v>
      </c>
      <c r="E17" s="14">
        <v>24.588564134999999</v>
      </c>
      <c r="F17" s="14">
        <v>1.652536427</v>
      </c>
      <c r="G17" s="14">
        <v>3.6567278000000002E-2</v>
      </c>
      <c r="H17" s="14">
        <v>0</v>
      </c>
      <c r="I17" s="14">
        <v>0</v>
      </c>
      <c r="J17" s="14">
        <v>0.20331498100000001</v>
      </c>
    </row>
    <row r="18" spans="1:10" ht="17.649999999999999" customHeight="1" x14ac:dyDescent="0.2">
      <c r="A18" s="12" t="s">
        <v>186</v>
      </c>
      <c r="B18" s="13" t="s">
        <v>187</v>
      </c>
      <c r="C18" s="14">
        <v>12.349702279000001</v>
      </c>
      <c r="D18" s="14">
        <v>86.922016726999999</v>
      </c>
      <c r="E18" s="14">
        <v>141.00068094700001</v>
      </c>
      <c r="F18" s="14">
        <v>26.522992837</v>
      </c>
      <c r="G18" s="14">
        <v>0.17265535300000001</v>
      </c>
      <c r="H18" s="14">
        <v>0</v>
      </c>
      <c r="I18" s="14">
        <v>0</v>
      </c>
      <c r="J18" s="14">
        <v>1.7961999399999999</v>
      </c>
    </row>
    <row r="19" spans="1:10" ht="17.649999999999999" customHeight="1" x14ac:dyDescent="0.2">
      <c r="A19" s="12" t="s">
        <v>188</v>
      </c>
      <c r="B19" s="13" t="s">
        <v>189</v>
      </c>
      <c r="C19" s="14">
        <v>1727.4756551529999</v>
      </c>
      <c r="D19" s="14">
        <v>3016.0819990159998</v>
      </c>
      <c r="E19" s="14">
        <v>1846.4991528529999</v>
      </c>
      <c r="F19" s="14">
        <v>54.490634606999997</v>
      </c>
      <c r="G19" s="14">
        <v>4.6468016160000003</v>
      </c>
      <c r="H19" s="14">
        <v>0</v>
      </c>
      <c r="I19" s="14">
        <v>0</v>
      </c>
      <c r="J19" s="14">
        <v>13.736802288</v>
      </c>
    </row>
    <row r="20" spans="1:10" ht="17.649999999999999" customHeight="1" x14ac:dyDescent="0.2">
      <c r="A20" s="12" t="s">
        <v>190</v>
      </c>
      <c r="B20" s="13" t="s">
        <v>191</v>
      </c>
      <c r="C20" s="14">
        <v>115.185930212</v>
      </c>
      <c r="D20" s="14">
        <v>135.73467059800001</v>
      </c>
      <c r="E20" s="14">
        <v>221.87748974199999</v>
      </c>
      <c r="F20" s="14">
        <v>7.4714966140000003</v>
      </c>
      <c r="G20" s="14">
        <v>0.52431252900000003</v>
      </c>
      <c r="H20" s="14">
        <v>0</v>
      </c>
      <c r="I20" s="14">
        <v>0</v>
      </c>
      <c r="J20" s="14">
        <v>5.8819714620000001</v>
      </c>
    </row>
    <row r="21" spans="1:10" ht="17.649999999999999" customHeight="1" x14ac:dyDescent="0.2">
      <c r="A21" s="12" t="s">
        <v>192</v>
      </c>
      <c r="B21" s="13" t="s">
        <v>193</v>
      </c>
      <c r="C21" s="14">
        <v>0</v>
      </c>
      <c r="D21" s="14">
        <v>3.6049452000000003E-2</v>
      </c>
      <c r="E21" s="14">
        <v>4.6613954999999999E-2</v>
      </c>
      <c r="F21" s="14">
        <v>1.0782257999999999E-2</v>
      </c>
      <c r="G21" s="14">
        <v>0</v>
      </c>
      <c r="H21" s="14">
        <v>0</v>
      </c>
      <c r="I21" s="14">
        <v>0</v>
      </c>
      <c r="J21" s="14">
        <v>0</v>
      </c>
    </row>
    <row r="22" spans="1:10" ht="17.649999999999999" customHeight="1" x14ac:dyDescent="0.2">
      <c r="A22" s="12" t="s">
        <v>194</v>
      </c>
      <c r="B22" s="13" t="s">
        <v>195</v>
      </c>
      <c r="C22" s="14">
        <v>87.262763673999999</v>
      </c>
      <c r="D22" s="14">
        <v>138.289916519</v>
      </c>
      <c r="E22" s="14">
        <v>214.188567463</v>
      </c>
      <c r="F22" s="14">
        <v>22.547945577</v>
      </c>
      <c r="G22" s="14">
        <v>0.22832528499999999</v>
      </c>
      <c r="H22" s="14">
        <v>0</v>
      </c>
      <c r="I22" s="14">
        <v>0</v>
      </c>
      <c r="J22" s="14">
        <v>3.8304237520000002</v>
      </c>
    </row>
    <row r="23" spans="1:10" ht="17.649999999999999" customHeight="1" x14ac:dyDescent="0.2">
      <c r="A23" s="12" t="s">
        <v>196</v>
      </c>
      <c r="B23" s="13" t="s">
        <v>197</v>
      </c>
      <c r="C23" s="14">
        <v>19019.938613871996</v>
      </c>
      <c r="D23" s="14">
        <v>18163.923576545003</v>
      </c>
      <c r="E23" s="14">
        <v>9886.0088027630009</v>
      </c>
      <c r="F23" s="14">
        <v>480.586629367</v>
      </c>
      <c r="G23" s="14">
        <v>16.909527017999999</v>
      </c>
      <c r="H23" s="14">
        <v>446.12921926500002</v>
      </c>
      <c r="I23" s="14">
        <v>4003.3543941749999</v>
      </c>
      <c r="J23" s="14">
        <v>68.147301064000004</v>
      </c>
    </row>
    <row r="24" spans="1:10" ht="17.649999999999999" customHeight="1" x14ac:dyDescent="0.2">
      <c r="A24" s="12" t="s">
        <v>198</v>
      </c>
      <c r="B24" s="13" t="s">
        <v>199</v>
      </c>
      <c r="C24" s="14">
        <v>2.7E-8</v>
      </c>
      <c r="D24" s="14">
        <v>2.1688437000000001E-2</v>
      </c>
      <c r="E24" s="14">
        <v>1.738917051</v>
      </c>
      <c r="F24" s="14">
        <v>1.9424008999999999E-2</v>
      </c>
      <c r="G24" s="14">
        <v>3.5378580000000001E-3</v>
      </c>
      <c r="H24" s="14">
        <v>0</v>
      </c>
      <c r="I24" s="14">
        <v>0</v>
      </c>
      <c r="J24" s="14">
        <v>5.4601746999999999E-2</v>
      </c>
    </row>
    <row r="25" spans="1:10" ht="17.649999999999999" customHeight="1" x14ac:dyDescent="0.2">
      <c r="A25" s="12" t="s">
        <v>200</v>
      </c>
      <c r="B25" s="13" t="s">
        <v>201</v>
      </c>
      <c r="C25" s="14">
        <v>8.4952515000000006E-2</v>
      </c>
      <c r="D25" s="14">
        <v>4.8558658640000001</v>
      </c>
      <c r="E25" s="14">
        <v>13.01384738</v>
      </c>
      <c r="F25" s="14">
        <v>5.1319727220000004</v>
      </c>
      <c r="G25" s="14">
        <v>5.9542240000000001E-3</v>
      </c>
      <c r="H25" s="14">
        <v>0</v>
      </c>
      <c r="I25" s="14">
        <v>0</v>
      </c>
      <c r="J25" s="14">
        <v>4.3622307999999999E-2</v>
      </c>
    </row>
    <row r="26" spans="1:10" ht="17.649999999999999" customHeight="1" x14ac:dyDescent="0.2">
      <c r="A26" s="12" t="s">
        <v>202</v>
      </c>
      <c r="B26" s="13" t="s">
        <v>203</v>
      </c>
      <c r="C26" s="14">
        <v>0</v>
      </c>
      <c r="D26" s="14">
        <v>3.1788784E-2</v>
      </c>
      <c r="E26" s="14">
        <v>0.70104456000000004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</row>
    <row r="27" spans="1:10" ht="17.649999999999999" customHeight="1" x14ac:dyDescent="0.2">
      <c r="A27" s="12" t="s">
        <v>204</v>
      </c>
      <c r="B27" s="13" t="s">
        <v>205</v>
      </c>
      <c r="C27" s="14">
        <v>6.3733599999999996E-4</v>
      </c>
      <c r="D27" s="14">
        <v>0.83590855900000005</v>
      </c>
      <c r="E27" s="14">
        <v>9.6006275040000002</v>
      </c>
      <c r="F27" s="14">
        <v>6.0581942999999999E-2</v>
      </c>
      <c r="G27" s="14">
        <v>4.3250090000000003E-3</v>
      </c>
      <c r="H27" s="14">
        <v>0</v>
      </c>
      <c r="I27" s="14">
        <v>0</v>
      </c>
      <c r="J27" s="14">
        <v>1.2255069E-2</v>
      </c>
    </row>
    <row r="28" spans="1:10" ht="17.649999999999999" customHeight="1" x14ac:dyDescent="0.2">
      <c r="A28" s="12" t="s">
        <v>174</v>
      </c>
      <c r="B28" s="13" t="s">
        <v>175</v>
      </c>
      <c r="C28" s="14">
        <v>1508.1746568139999</v>
      </c>
      <c r="D28" s="14">
        <v>5047.6569996030003</v>
      </c>
      <c r="E28" s="14">
        <v>4081.515260701</v>
      </c>
      <c r="F28" s="14">
        <v>133.49751310900001</v>
      </c>
      <c r="G28" s="14">
        <v>4.0299984750000002</v>
      </c>
      <c r="H28" s="14">
        <v>0</v>
      </c>
      <c r="I28" s="14">
        <v>0</v>
      </c>
      <c r="J28" s="14">
        <v>40.771520078000002</v>
      </c>
    </row>
    <row r="29" spans="1:10" ht="17.649999999999999" customHeight="1" x14ac:dyDescent="0.2">
      <c r="A29" s="12" t="s">
        <v>206</v>
      </c>
      <c r="B29" s="13" t="s">
        <v>207</v>
      </c>
      <c r="C29" s="14">
        <v>19.534315191000001</v>
      </c>
      <c r="D29" s="14">
        <v>226.14818612799999</v>
      </c>
      <c r="E29" s="14">
        <v>165.04219874399999</v>
      </c>
      <c r="F29" s="14">
        <v>52.471723263000001</v>
      </c>
      <c r="G29" s="14">
        <v>0.16662668999999999</v>
      </c>
      <c r="H29" s="14">
        <v>0</v>
      </c>
      <c r="I29" s="14">
        <v>0</v>
      </c>
      <c r="J29" s="14">
        <v>1.111785646</v>
      </c>
    </row>
    <row r="30" spans="1:10" ht="17.649999999999999" customHeight="1" x14ac:dyDescent="0.2">
      <c r="A30" s="12" t="s">
        <v>208</v>
      </c>
      <c r="B30" s="13" t="s">
        <v>103</v>
      </c>
      <c r="C30" s="14">
        <v>967.78550821900001</v>
      </c>
      <c r="D30" s="14">
        <v>2633.2418467699999</v>
      </c>
      <c r="E30" s="14">
        <v>1387.9870321809999</v>
      </c>
      <c r="F30" s="14">
        <v>62.859639223000002</v>
      </c>
      <c r="G30" s="14">
        <v>2.2807110939999999</v>
      </c>
      <c r="H30" s="14">
        <v>0</v>
      </c>
      <c r="I30" s="14">
        <v>1.4344088370000001</v>
      </c>
      <c r="J30" s="14">
        <v>8.0323422579999999</v>
      </c>
    </row>
    <row r="31" spans="1:10" ht="17.649999999999999" customHeight="1" x14ac:dyDescent="0.2">
      <c r="A31" s="12" t="s">
        <v>209</v>
      </c>
      <c r="B31" s="13" t="s">
        <v>210</v>
      </c>
      <c r="C31" s="14">
        <v>1.019777146</v>
      </c>
      <c r="D31" s="14">
        <v>1.2226577890000001</v>
      </c>
      <c r="E31" s="14">
        <v>11.796193836</v>
      </c>
      <c r="F31" s="14">
        <v>0.15650466399999999</v>
      </c>
      <c r="G31" s="14">
        <v>2.8183479000000001E-2</v>
      </c>
      <c r="H31" s="14">
        <v>0</v>
      </c>
      <c r="I31" s="14">
        <v>0</v>
      </c>
      <c r="J31" s="14">
        <v>0.168975818</v>
      </c>
    </row>
    <row r="32" spans="1:10" ht="17.649999999999999" customHeight="1" x14ac:dyDescent="0.2">
      <c r="A32" s="12" t="s">
        <v>211</v>
      </c>
      <c r="B32" s="13" t="s">
        <v>212</v>
      </c>
      <c r="C32" s="14">
        <v>154.13420151700001</v>
      </c>
      <c r="D32" s="14">
        <v>608.56115047699996</v>
      </c>
      <c r="E32" s="14">
        <v>408.34597896100001</v>
      </c>
      <c r="F32" s="14">
        <v>30.743217214000001</v>
      </c>
      <c r="G32" s="14">
        <v>1.114000323</v>
      </c>
      <c r="H32" s="14">
        <v>0</v>
      </c>
      <c r="I32" s="14">
        <v>9.45621E-4</v>
      </c>
      <c r="J32" s="14">
        <v>2.8668293029999998</v>
      </c>
    </row>
    <row r="33" spans="1:10" ht="17.649999999999999" customHeight="1" x14ac:dyDescent="0.2">
      <c r="A33" s="12" t="s">
        <v>213</v>
      </c>
      <c r="B33" s="13" t="s">
        <v>214</v>
      </c>
      <c r="C33" s="14">
        <v>82.256575909000006</v>
      </c>
      <c r="D33" s="14">
        <v>1106.540352472</v>
      </c>
      <c r="E33" s="14">
        <v>300.83630197799999</v>
      </c>
      <c r="F33" s="14">
        <v>42.692634255000002</v>
      </c>
      <c r="G33" s="14">
        <v>0.21278118300000001</v>
      </c>
      <c r="H33" s="14">
        <v>0</v>
      </c>
      <c r="I33" s="14">
        <v>0</v>
      </c>
      <c r="J33" s="14">
        <v>4.7574254299999996</v>
      </c>
    </row>
    <row r="34" spans="1:10" ht="17.649999999999999" customHeight="1" x14ac:dyDescent="0.2">
      <c r="A34" s="12" t="s">
        <v>215</v>
      </c>
      <c r="B34" s="13" t="s">
        <v>216</v>
      </c>
      <c r="C34" s="14">
        <v>0.67959668699999998</v>
      </c>
      <c r="D34" s="14">
        <v>12.886881242999999</v>
      </c>
      <c r="E34" s="14">
        <v>11.867724415</v>
      </c>
      <c r="F34" s="14">
        <v>0.46610358699999999</v>
      </c>
      <c r="G34" s="14">
        <v>3.1484299999999998E-4</v>
      </c>
      <c r="H34" s="14">
        <v>0</v>
      </c>
      <c r="I34" s="14">
        <v>0</v>
      </c>
      <c r="J34" s="14">
        <v>0.26237084900000002</v>
      </c>
    </row>
    <row r="35" spans="1:10" ht="17.649999999999999" customHeight="1" x14ac:dyDescent="0.2">
      <c r="A35" s="12" t="s">
        <v>217</v>
      </c>
      <c r="B35" s="13" t="s">
        <v>218</v>
      </c>
      <c r="C35" s="14">
        <v>752.030757859</v>
      </c>
      <c r="D35" s="14">
        <v>1117.727533473</v>
      </c>
      <c r="E35" s="14">
        <v>983.74442120799995</v>
      </c>
      <c r="F35" s="14">
        <v>28.012544993999999</v>
      </c>
      <c r="G35" s="14">
        <v>3.3111175230000001</v>
      </c>
      <c r="H35" s="14">
        <v>0</v>
      </c>
      <c r="I35" s="14">
        <v>1.0874646E-2</v>
      </c>
      <c r="J35" s="14">
        <v>10.367720891999999</v>
      </c>
    </row>
    <row r="36" spans="1:10" ht="17.649999999999999" customHeight="1" x14ac:dyDescent="0.2">
      <c r="A36" s="12" t="s">
        <v>219</v>
      </c>
      <c r="B36" s="13" t="s">
        <v>220</v>
      </c>
      <c r="C36" s="14">
        <v>9.8932429999999995E-3</v>
      </c>
      <c r="D36" s="14">
        <v>1.113050876</v>
      </c>
      <c r="E36" s="14">
        <v>0.61278989100000003</v>
      </c>
      <c r="F36" s="14">
        <v>0.18054711300000001</v>
      </c>
      <c r="G36" s="14">
        <v>5.3157179999999997E-3</v>
      </c>
      <c r="H36" s="14">
        <v>0</v>
      </c>
      <c r="I36" s="14">
        <v>0</v>
      </c>
      <c r="J36" s="14">
        <v>0</v>
      </c>
    </row>
    <row r="37" spans="1:10" ht="17.649999999999999" customHeight="1" x14ac:dyDescent="0.2">
      <c r="A37" s="12" t="s">
        <v>221</v>
      </c>
      <c r="B37" s="13" t="s">
        <v>222</v>
      </c>
      <c r="C37" s="14">
        <v>2.063418E-3</v>
      </c>
      <c r="D37" s="14">
        <v>0.25103468000000001</v>
      </c>
      <c r="E37" s="14">
        <v>0.62624445500000003</v>
      </c>
      <c r="F37" s="14">
        <v>1.642895778</v>
      </c>
      <c r="G37" s="14">
        <v>4.3895210000000004E-3</v>
      </c>
      <c r="H37" s="14">
        <v>0</v>
      </c>
      <c r="I37" s="14">
        <v>0</v>
      </c>
      <c r="J37" s="14">
        <v>4.6259900000000001E-4</v>
      </c>
    </row>
    <row r="38" spans="1:10" ht="17.649999999999999" customHeight="1" x14ac:dyDescent="0.2">
      <c r="A38" s="12" t="s">
        <v>223</v>
      </c>
      <c r="B38" s="13" t="s">
        <v>224</v>
      </c>
      <c r="C38" s="14">
        <v>258.47898732300001</v>
      </c>
      <c r="D38" s="14">
        <v>1216.7032280240001</v>
      </c>
      <c r="E38" s="14">
        <v>1021.375859801</v>
      </c>
      <c r="F38" s="14">
        <v>161.97043746</v>
      </c>
      <c r="G38" s="14">
        <v>2.5499290800000001</v>
      </c>
      <c r="H38" s="14">
        <v>0</v>
      </c>
      <c r="I38" s="14">
        <v>0</v>
      </c>
      <c r="J38" s="14">
        <v>13.557906499</v>
      </c>
    </row>
    <row r="39" spans="1:10" ht="17.649999999999999" customHeight="1" x14ac:dyDescent="0.2">
      <c r="A39" s="12" t="s">
        <v>225</v>
      </c>
      <c r="B39" s="13" t="s">
        <v>226</v>
      </c>
      <c r="C39" s="14">
        <v>1.569242882</v>
      </c>
      <c r="D39" s="14">
        <v>119.311740454</v>
      </c>
      <c r="E39" s="14">
        <v>94.463655259999996</v>
      </c>
      <c r="F39" s="14">
        <v>10.380583545</v>
      </c>
      <c r="G39" s="14">
        <v>0.10242918500000001</v>
      </c>
      <c r="H39" s="14">
        <v>0</v>
      </c>
      <c r="I39" s="14">
        <v>0</v>
      </c>
      <c r="J39" s="14">
        <v>1.8429069469999999</v>
      </c>
    </row>
    <row r="40" spans="1:10" ht="17.649999999999999" customHeight="1" x14ac:dyDescent="0.2">
      <c r="A40" s="12" t="s">
        <v>227</v>
      </c>
      <c r="B40" s="13" t="s">
        <v>228</v>
      </c>
      <c r="C40" s="14">
        <v>672.10175802699996</v>
      </c>
      <c r="D40" s="14">
        <v>2507.0627134470001</v>
      </c>
      <c r="E40" s="14">
        <v>1069.5305669689999</v>
      </c>
      <c r="F40" s="14">
        <v>65.781851814000007</v>
      </c>
      <c r="G40" s="14">
        <v>4.1145560809999999</v>
      </c>
      <c r="H40" s="14">
        <v>0</v>
      </c>
      <c r="I40" s="14">
        <v>11.65397153</v>
      </c>
      <c r="J40" s="14">
        <v>8.7731017080000004</v>
      </c>
    </row>
    <row r="41" spans="1:10" ht="16.899999999999999" customHeight="1" x14ac:dyDescent="0.2">
      <c r="A41" s="15" t="s">
        <v>229</v>
      </c>
      <c r="B41" s="13"/>
      <c r="C41" s="14">
        <v>27019.400705165997</v>
      </c>
      <c r="D41" s="14">
        <v>43443.880124525</v>
      </c>
      <c r="E41" s="14">
        <v>25008.714891574997</v>
      </c>
      <c r="F41" s="14">
        <v>1438.9111105439999</v>
      </c>
      <c r="G41" s="14">
        <v>46.950949279</v>
      </c>
      <c r="H41" s="14">
        <v>446.12921926500002</v>
      </c>
      <c r="I41" s="14">
        <v>4135.8499859630001</v>
      </c>
      <c r="J41" s="14">
        <v>217.084970782</v>
      </c>
    </row>
    <row r="42" spans="1:10" ht="0.75" customHeight="1" x14ac:dyDescent="0.2">
      <c r="A42" s="28" t="s">
        <v>230</v>
      </c>
      <c r="B42" s="28"/>
      <c r="C42" s="28"/>
      <c r="D42" s="28"/>
      <c r="E42" s="28"/>
      <c r="F42" s="28"/>
      <c r="G42" s="28"/>
      <c r="H42" s="28"/>
      <c r="I42" s="28"/>
      <c r="J42" s="28"/>
    </row>
    <row r="43" spans="1:10" ht="16.899999999999999" customHeight="1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</row>
  </sheetData>
  <mergeCells count="3">
    <mergeCell ref="A1:J1"/>
    <mergeCell ref="A2:J2"/>
    <mergeCell ref="A42:J43"/>
  </mergeCells>
  <pageMargins left="0.39" right="0.39" top="0.39" bottom="0.39" header="0" footer="0"/>
  <pageSetup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 Anex A1 Frmt for AUM Disclosur</vt:lpstr>
      <vt:lpstr> Anex A2 Frmt for AUM stateUT w</vt:lpstr>
      <vt:lpstr>' Anex A1 Frmt for AUM Disclosur'!Print_Area</vt:lpstr>
      <vt:lpstr>' Anex A2 Frmt for AUM stateUT w'!Print_Area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 Chandramouli</dc:creator>
  <cp:lastModifiedBy>Amol Kolte (DS, KMAMC)</cp:lastModifiedBy>
  <dcterms:created xsi:type="dcterms:W3CDTF">2017-06-09T08:08:07Z</dcterms:created>
  <dcterms:modified xsi:type="dcterms:W3CDTF">2017-06-14T04:50:23Z</dcterms:modified>
</cp:coreProperties>
</file>