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D\SEBI Reports\2018-2019\June\ISIN\Final\"/>
    </mc:Choice>
  </mc:AlternateContent>
  <bookViews>
    <workbookView xWindow="0" yWindow="0" windowWidth="2085" windowHeight="405"/>
  </bookViews>
  <sheets>
    <sheet name="TIVF" sheetId="29" r:id="rId1"/>
    <sheet name="FIUS" sheetId="30" r:id="rId2"/>
    <sheet name="FITX" sheetId="31" r:id="rId3"/>
    <sheet name="FITF" sheetId="32" r:id="rId4"/>
    <sheet name="FISMF" sheetId="33" r:id="rId5"/>
    <sheet name="FIPF" sheetId="34" r:id="rId6"/>
    <sheet name="FIOF" sheetId="35" r:id="rId7"/>
    <sheet name="FIMAS" sheetId="36" r:id="rId8"/>
    <sheet name="FIIF-NSE" sheetId="37" r:id="rId9"/>
    <sheet name="FIFOF-50's+" sheetId="38" r:id="rId10"/>
    <sheet name="FIFOF-50's" sheetId="39" r:id="rId11"/>
    <sheet name="FIFOF-40's" sheetId="40" r:id="rId12"/>
    <sheet name="FIFOF-30's" sheetId="41" r:id="rId13"/>
    <sheet name="FIFOF-20's" sheetId="42" r:id="rId14"/>
    <sheet name="FIFEF" sheetId="43" r:id="rId15"/>
    <sheet name="FIEIF" sheetId="44" r:id="rId16"/>
    <sheet name="FIEF" sheetId="45" r:id="rId17"/>
    <sheet name="FIEAF" sheetId="46" r:id="rId18"/>
    <sheet name="FIBF" sheetId="47" r:id="rId19"/>
    <sheet name="FID-PE" sheetId="48" r:id="rId20"/>
    <sheet name="FEGF" sheetId="49" r:id="rId21"/>
    <sheet name="FBIF" sheetId="50" r:id="rId22"/>
    <sheet name="FAEF" sheetId="51" r:id="rId23"/>
    <sheet name="TIIOF" sheetId="28" r:id="rId24"/>
    <sheet name="FMPS3F" sheetId="26" r:id="rId25"/>
    <sheet name="FMPS3E" sheetId="25" r:id="rId26"/>
    <sheet name="FMPS3D" sheetId="24" r:id="rId27"/>
    <sheet name="FMPS3C" sheetId="23" r:id="rId28"/>
    <sheet name="FMPS3B" sheetId="22" r:id="rId29"/>
    <sheet name="FMPS3A" sheetId="21" r:id="rId30"/>
    <sheet name="FMPS2C" sheetId="20" r:id="rId31"/>
    <sheet name="FMPS2B" sheetId="19" r:id="rId32"/>
    <sheet name="FMPS2A" sheetId="18" r:id="rId33"/>
    <sheet name="FMPS1B" sheetId="17" r:id="rId34"/>
    <sheet name="FMPS1A" sheetId="16" r:id="rId35"/>
    <sheet name="FIUBF" sheetId="15" r:id="rId36"/>
    <sheet name="FISTIP" sheetId="14" r:id="rId37"/>
    <sheet name="FISF" sheetId="13" r:id="rId38"/>
    <sheet name="FIPP" sheetId="12" r:id="rId39"/>
    <sheet name="FILF" sheetId="11" r:id="rId40"/>
    <sheet name="FILDF" sheetId="10" r:id="rId41"/>
    <sheet name="FIGSF" sheetId="9" r:id="rId42"/>
    <sheet name="FIFRF" sheetId="8" r:id="rId43"/>
    <sheet name="FIEHF" sheetId="7" r:id="rId44"/>
    <sheet name="FIDHY" sheetId="6" r:id="rId45"/>
    <sheet name="FIDA" sheetId="5" r:id="rId46"/>
    <sheet name="FICRF" sheetId="4" r:id="rId47"/>
    <sheet name="FICDF" sheetId="3" r:id="rId48"/>
    <sheet name="FBPF" sheetId="2" r:id="rId49"/>
    <sheet name="Sheet1" sheetId="1" r:id="rId50"/>
  </sheets>
  <definedNames>
    <definedName name="_xlnm._FilterDatabase" localSheetId="22" hidden="1">FAEF!$A$22:$I$59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51" l="1"/>
  <c r="E19" i="51"/>
  <c r="E62" i="51" s="1"/>
  <c r="E66" i="51" s="1"/>
  <c r="F44" i="50"/>
  <c r="F46" i="50" s="1"/>
  <c r="F50" i="50" s="1"/>
  <c r="E44" i="50"/>
  <c r="E46" i="50" s="1"/>
  <c r="D7" i="49"/>
  <c r="D9" i="49" s="1"/>
  <c r="D13" i="49" s="1"/>
  <c r="E11" i="49" s="1"/>
  <c r="E12" i="48"/>
  <c r="D8" i="48"/>
  <c r="D10" i="48" s="1"/>
  <c r="E7" i="48"/>
  <c r="E6" i="48"/>
  <c r="E8" i="48" s="1"/>
  <c r="E10" i="48" s="1"/>
  <c r="E14" i="48" s="1"/>
  <c r="F56" i="47"/>
  <c r="F50" i="47"/>
  <c r="E50" i="47"/>
  <c r="E64" i="46"/>
  <c r="E68" i="46" s="1"/>
  <c r="E62" i="46"/>
  <c r="E58" i="46"/>
  <c r="F57" i="46"/>
  <c r="F56" i="46"/>
  <c r="F55" i="46"/>
  <c r="F42" i="46"/>
  <c r="F41" i="46"/>
  <c r="F40" i="46"/>
  <c r="F39" i="46"/>
  <c r="F34" i="46"/>
  <c r="F26" i="46"/>
  <c r="F25" i="46"/>
  <c r="F24" i="46"/>
  <c r="F23" i="46"/>
  <c r="F18" i="46"/>
  <c r="F15" i="46"/>
  <c r="F10" i="46"/>
  <c r="F9" i="46"/>
  <c r="F8" i="46"/>
  <c r="E67" i="45"/>
  <c r="E61" i="45"/>
  <c r="E57" i="45"/>
  <c r="E69" i="45" s="1"/>
  <c r="E73" i="45" s="1"/>
  <c r="E58" i="44"/>
  <c r="E60" i="44" s="1"/>
  <c r="E64" i="44" s="1"/>
  <c r="F57" i="44"/>
  <c r="F56" i="44"/>
  <c r="F51" i="44"/>
  <c r="F50" i="44"/>
  <c r="F49" i="44"/>
  <c r="F48" i="44"/>
  <c r="F42" i="44"/>
  <c r="F41" i="44"/>
  <c r="F40" i="44"/>
  <c r="E37" i="44"/>
  <c r="F34" i="44"/>
  <c r="F33" i="44"/>
  <c r="F32" i="44"/>
  <c r="F26" i="44"/>
  <c r="F25" i="44"/>
  <c r="F24" i="44"/>
  <c r="F23" i="44"/>
  <c r="F18" i="44"/>
  <c r="F17" i="44"/>
  <c r="F16" i="44"/>
  <c r="F10" i="44"/>
  <c r="F9" i="44"/>
  <c r="F8" i="44"/>
  <c r="F40" i="43"/>
  <c r="E40" i="43"/>
  <c r="E42" i="43" s="1"/>
  <c r="E46" i="43" s="1"/>
  <c r="F22" i="43" s="1"/>
  <c r="F39" i="43"/>
  <c r="E36" i="43"/>
  <c r="F30" i="43"/>
  <c r="F29" i="43"/>
  <c r="F24" i="43"/>
  <c r="F23" i="43"/>
  <c r="F14" i="43"/>
  <c r="F13" i="43"/>
  <c r="F8" i="43"/>
  <c r="E17" i="42"/>
  <c r="E15" i="42"/>
  <c r="D11" i="42"/>
  <c r="E10" i="42"/>
  <c r="E9" i="42"/>
  <c r="E8" i="42"/>
  <c r="E7" i="42"/>
  <c r="E6" i="42"/>
  <c r="E11" i="42" s="1"/>
  <c r="D11" i="41"/>
  <c r="D13" i="41" s="1"/>
  <c r="D17" i="41" s="1"/>
  <c r="E15" i="40"/>
  <c r="D13" i="40"/>
  <c r="D17" i="40" s="1"/>
  <c r="D11" i="40"/>
  <c r="E7" i="40"/>
  <c r="E6" i="40"/>
  <c r="D10" i="39"/>
  <c r="D12" i="39" s="1"/>
  <c r="D16" i="39" s="1"/>
  <c r="D11" i="38"/>
  <c r="D15" i="38" s="1"/>
  <c r="D9" i="38"/>
  <c r="F64" i="37"/>
  <c r="F58" i="37"/>
  <c r="E58" i="37"/>
  <c r="D9" i="36"/>
  <c r="D11" i="36" s="1"/>
  <c r="D15" i="36" s="1"/>
  <c r="F57" i="35"/>
  <c r="F51" i="35"/>
  <c r="E51" i="35"/>
  <c r="F44" i="35"/>
  <c r="E44" i="35"/>
  <c r="E74" i="34"/>
  <c r="E69" i="34"/>
  <c r="E65" i="34"/>
  <c r="E76" i="34" s="1"/>
  <c r="E80" i="34" s="1"/>
  <c r="F87" i="33"/>
  <c r="F81" i="33"/>
  <c r="E81" i="33"/>
  <c r="E40" i="32"/>
  <c r="E36" i="32"/>
  <c r="E32" i="32"/>
  <c r="E21" i="32"/>
  <c r="F71" i="31"/>
  <c r="F65" i="31"/>
  <c r="E65" i="31"/>
  <c r="F59" i="31"/>
  <c r="E59" i="31"/>
  <c r="D9" i="30"/>
  <c r="D13" i="30" s="1"/>
  <c r="E11" i="30" s="1"/>
  <c r="D7" i="30"/>
  <c r="F45" i="29"/>
  <c r="F39" i="29"/>
  <c r="E39" i="29"/>
  <c r="F58" i="51" l="1"/>
  <c r="F50" i="51"/>
  <c r="F42" i="51"/>
  <c r="F34" i="51"/>
  <c r="F26" i="51"/>
  <c r="F17" i="51"/>
  <c r="F9" i="51"/>
  <c r="F31" i="51"/>
  <c r="F23" i="51"/>
  <c r="F57" i="51"/>
  <c r="F49" i="51"/>
  <c r="F41" i="51"/>
  <c r="F33" i="51"/>
  <c r="F25" i="51"/>
  <c r="F16" i="51"/>
  <c r="F8" i="51"/>
  <c r="F39" i="51"/>
  <c r="F64" i="51"/>
  <c r="F56" i="51"/>
  <c r="F48" i="51"/>
  <c r="F40" i="51"/>
  <c r="F32" i="51"/>
  <c r="F24" i="51"/>
  <c r="F15" i="51"/>
  <c r="F47" i="51"/>
  <c r="F59" i="51"/>
  <c r="F51" i="51"/>
  <c r="F43" i="51"/>
  <c r="F35" i="51"/>
  <c r="F27" i="51"/>
  <c r="F18" i="51"/>
  <c r="F10" i="51"/>
  <c r="F55" i="51"/>
  <c r="F14" i="51"/>
  <c r="F44" i="51"/>
  <c r="F38" i="51"/>
  <c r="F37" i="51"/>
  <c r="F13" i="51"/>
  <c r="F53" i="51"/>
  <c r="F11" i="51"/>
  <c r="F52" i="51"/>
  <c r="F29" i="51"/>
  <c r="F28" i="51"/>
  <c r="F22" i="51"/>
  <c r="F54" i="51"/>
  <c r="F36" i="51"/>
  <c r="F12" i="51"/>
  <c r="F30" i="51"/>
  <c r="F46" i="51"/>
  <c r="F45" i="51"/>
  <c r="E6" i="41"/>
  <c r="E11" i="41" s="1"/>
  <c r="E13" i="41" s="1"/>
  <c r="E15" i="41"/>
  <c r="E7" i="41"/>
  <c r="E10" i="41"/>
  <c r="E8" i="41"/>
  <c r="E9" i="41"/>
  <c r="E14" i="39"/>
  <c r="E6" i="39"/>
  <c r="E9" i="39"/>
  <c r="E8" i="39"/>
  <c r="E7" i="39"/>
  <c r="F58" i="34"/>
  <c r="F42" i="34"/>
  <c r="F26" i="34"/>
  <c r="F10" i="34"/>
  <c r="F57" i="34"/>
  <c r="F49" i="34"/>
  <c r="F41" i="34"/>
  <c r="F25" i="34"/>
  <c r="F17" i="34"/>
  <c r="F9" i="34"/>
  <c r="F48" i="34"/>
  <c r="F8" i="34"/>
  <c r="F33" i="34"/>
  <c r="F68" i="34"/>
  <c r="F69" i="34" s="1"/>
  <c r="F59" i="34"/>
  <c r="F51" i="34"/>
  <c r="F43" i="34"/>
  <c r="F35" i="34"/>
  <c r="F27" i="34"/>
  <c r="F19" i="34"/>
  <c r="F11" i="34"/>
  <c r="F50" i="34"/>
  <c r="F34" i="34"/>
  <c r="F18" i="34"/>
  <c r="F64" i="34"/>
  <c r="F56" i="34"/>
  <c r="F40" i="34"/>
  <c r="F32" i="34"/>
  <c r="F24" i="34"/>
  <c r="F16" i="34"/>
  <c r="F63" i="34"/>
  <c r="F47" i="34"/>
  <c r="F31" i="34"/>
  <c r="F15" i="34"/>
  <c r="F78" i="34"/>
  <c r="F46" i="34"/>
  <c r="F30" i="34"/>
  <c r="F62" i="34"/>
  <c r="F14" i="34"/>
  <c r="F61" i="34"/>
  <c r="F45" i="34"/>
  <c r="F29" i="34"/>
  <c r="F13" i="34"/>
  <c r="F60" i="34"/>
  <c r="F44" i="34"/>
  <c r="F12" i="34"/>
  <c r="F72" i="34"/>
  <c r="F74" i="34" s="1"/>
  <c r="F39" i="34"/>
  <c r="F38" i="34"/>
  <c r="F37" i="34"/>
  <c r="F52" i="34"/>
  <c r="F36" i="34"/>
  <c r="F20" i="34"/>
  <c r="F73" i="34"/>
  <c r="F28" i="34"/>
  <c r="F55" i="34"/>
  <c r="F23" i="34"/>
  <c r="F54" i="34"/>
  <c r="F22" i="34"/>
  <c r="F53" i="34"/>
  <c r="F21" i="34"/>
  <c r="E13" i="36"/>
  <c r="E7" i="36"/>
  <c r="E6" i="36"/>
  <c r="E8" i="36"/>
  <c r="F71" i="45"/>
  <c r="F53" i="45"/>
  <c r="F45" i="45"/>
  <c r="F37" i="45"/>
  <c r="F29" i="45"/>
  <c r="F21" i="45"/>
  <c r="F13" i="45"/>
  <c r="F44" i="45"/>
  <c r="F52" i="45"/>
  <c r="F36" i="45"/>
  <c r="F28" i="45"/>
  <c r="F20" i="45"/>
  <c r="F12" i="45"/>
  <c r="F60" i="45"/>
  <c r="F61" i="45" s="1"/>
  <c r="F51" i="45"/>
  <c r="F43" i="45"/>
  <c r="F35" i="45"/>
  <c r="F27" i="45"/>
  <c r="F19" i="45"/>
  <c r="F11" i="45"/>
  <c r="F64" i="45"/>
  <c r="F67" i="45" s="1"/>
  <c r="F54" i="45"/>
  <c r="F46" i="45"/>
  <c r="F38" i="45"/>
  <c r="F30" i="45"/>
  <c r="F22" i="45"/>
  <c r="F14" i="45"/>
  <c r="E7" i="38"/>
  <c r="E13" i="38"/>
  <c r="E8" i="38"/>
  <c r="E6" i="38"/>
  <c r="F10" i="45"/>
  <c r="F42" i="45"/>
  <c r="F47" i="45"/>
  <c r="F16" i="43"/>
  <c r="F32" i="43"/>
  <c r="F16" i="45"/>
  <c r="F32" i="45"/>
  <c r="F48" i="45"/>
  <c r="F53" i="46"/>
  <c r="F45" i="46"/>
  <c r="F37" i="46"/>
  <c r="F29" i="46"/>
  <c r="F21" i="46"/>
  <c r="F13" i="46"/>
  <c r="F61" i="46"/>
  <c r="F62" i="46" s="1"/>
  <c r="F52" i="46"/>
  <c r="F44" i="46"/>
  <c r="F36" i="46"/>
  <c r="F28" i="46"/>
  <c r="F20" i="46"/>
  <c r="F12" i="46"/>
  <c r="F50" i="46"/>
  <c r="F51" i="46"/>
  <c r="F43" i="46"/>
  <c r="F35" i="46"/>
  <c r="F27" i="46"/>
  <c r="F19" i="46"/>
  <c r="F11" i="46"/>
  <c r="F54" i="46"/>
  <c r="F46" i="46"/>
  <c r="F38" i="46"/>
  <c r="F30" i="46"/>
  <c r="F22" i="46"/>
  <c r="F14" i="46"/>
  <c r="F58" i="46" s="1"/>
  <c r="F64" i="46" s="1"/>
  <c r="F68" i="46" s="1"/>
  <c r="E42" i="32"/>
  <c r="E46" i="32" s="1"/>
  <c r="F21" i="43"/>
  <c r="F62" i="44"/>
  <c r="F54" i="44"/>
  <c r="F46" i="44"/>
  <c r="F29" i="44"/>
  <c r="F21" i="44"/>
  <c r="F13" i="44"/>
  <c r="F37" i="44" s="1"/>
  <c r="F45" i="44"/>
  <c r="F28" i="44"/>
  <c r="F20" i="44"/>
  <c r="F53" i="44"/>
  <c r="F36" i="44"/>
  <c r="F12" i="44"/>
  <c r="F52" i="44"/>
  <c r="F44" i="44"/>
  <c r="F58" i="44" s="1"/>
  <c r="F35" i="44"/>
  <c r="F27" i="44"/>
  <c r="F19" i="44"/>
  <c r="F11" i="44"/>
  <c r="F55" i="44"/>
  <c r="F47" i="44"/>
  <c r="F30" i="44"/>
  <c r="F22" i="44"/>
  <c r="F14" i="44"/>
  <c r="F17" i="45"/>
  <c r="F33" i="45"/>
  <c r="F49" i="45"/>
  <c r="F66" i="45"/>
  <c r="F16" i="46"/>
  <c r="F32" i="46"/>
  <c r="F48" i="46"/>
  <c r="F9" i="45"/>
  <c r="F25" i="45"/>
  <c r="F41" i="45"/>
  <c r="F26" i="45"/>
  <c r="F15" i="43"/>
  <c r="F31" i="43"/>
  <c r="F15" i="45"/>
  <c r="F31" i="45"/>
  <c r="F65" i="45"/>
  <c r="F31" i="46"/>
  <c r="F47" i="46"/>
  <c r="E6" i="30"/>
  <c r="E7" i="30" s="1"/>
  <c r="E9" i="30" s="1"/>
  <c r="E13" i="30" s="1"/>
  <c r="E10" i="40"/>
  <c r="E9" i="40"/>
  <c r="E8" i="40"/>
  <c r="E11" i="40" s="1"/>
  <c r="E13" i="40" s="1"/>
  <c r="E17" i="40" s="1"/>
  <c r="F15" i="44"/>
  <c r="F31" i="44"/>
  <c r="F43" i="44"/>
  <c r="F18" i="45"/>
  <c r="F34" i="45"/>
  <c r="F50" i="45"/>
  <c r="F17" i="46"/>
  <c r="F33" i="46"/>
  <c r="F49" i="46"/>
  <c r="F66" i="46"/>
  <c r="E6" i="49"/>
  <c r="E7" i="49" s="1"/>
  <c r="E9" i="49" s="1"/>
  <c r="E13" i="49" s="1"/>
  <c r="F23" i="45"/>
  <c r="F39" i="45"/>
  <c r="F55" i="45"/>
  <c r="F44" i="43"/>
  <c r="F35" i="43"/>
  <c r="F27" i="43"/>
  <c r="F19" i="43"/>
  <c r="F11" i="43"/>
  <c r="F34" i="43"/>
  <c r="F26" i="43"/>
  <c r="F10" i="43"/>
  <c r="F18" i="43"/>
  <c r="F33" i="43"/>
  <c r="F25" i="43"/>
  <c r="F17" i="43"/>
  <c r="F9" i="43"/>
  <c r="F36" i="43" s="1"/>
  <c r="F42" i="43" s="1"/>
  <c r="F46" i="43" s="1"/>
  <c r="F28" i="43"/>
  <c r="F20" i="43"/>
  <c r="F12" i="43"/>
  <c r="F8" i="45"/>
  <c r="F24" i="45"/>
  <c r="F40" i="45"/>
  <c r="F56" i="45"/>
  <c r="F60" i="44" l="1"/>
  <c r="F64" i="44" s="1"/>
  <c r="F35" i="32"/>
  <c r="F36" i="32" s="1"/>
  <c r="F9" i="32"/>
  <c r="F16" i="32"/>
  <c r="F8" i="32"/>
  <c r="F25" i="32"/>
  <c r="F27" i="32"/>
  <c r="F18" i="32"/>
  <c r="F10" i="32"/>
  <c r="F44" i="32"/>
  <c r="F26" i="32"/>
  <c r="F17" i="32"/>
  <c r="F24" i="32"/>
  <c r="F15" i="32"/>
  <c r="F29" i="32"/>
  <c r="F12" i="32"/>
  <c r="F28" i="32"/>
  <c r="F30" i="32"/>
  <c r="F11" i="32"/>
  <c r="F39" i="32"/>
  <c r="F40" i="32" s="1"/>
  <c r="F20" i="32"/>
  <c r="F31" i="32"/>
  <c r="F14" i="32"/>
  <c r="F13" i="32"/>
  <c r="F19" i="32"/>
  <c r="F60" i="51"/>
  <c r="E17" i="41"/>
  <c r="E9" i="38"/>
  <c r="E11" i="38" s="1"/>
  <c r="E15" i="38" s="1"/>
  <c r="E9" i="36"/>
  <c r="E11" i="36" s="1"/>
  <c r="E15" i="36" s="1"/>
  <c r="F19" i="51"/>
  <c r="F62" i="51" s="1"/>
  <c r="F66" i="51" s="1"/>
  <c r="F65" i="34"/>
  <c r="F76" i="34" s="1"/>
  <c r="F80" i="34" s="1"/>
  <c r="E10" i="39"/>
  <c r="E12" i="39" s="1"/>
  <c r="E16" i="39" s="1"/>
  <c r="F57" i="45"/>
  <c r="F69" i="45" s="1"/>
  <c r="F73" i="45" s="1"/>
  <c r="F32" i="32" l="1"/>
  <c r="F21" i="32"/>
  <c r="F42" i="32" s="1"/>
  <c r="F46" i="32" s="1"/>
  <c r="F70" i="4" l="1"/>
  <c r="F42" i="12"/>
  <c r="F47" i="3"/>
  <c r="F62" i="12" l="1"/>
  <c r="E62" i="12"/>
  <c r="F68" i="12"/>
  <c r="E68" i="12"/>
  <c r="F69" i="7"/>
  <c r="E69" i="7"/>
  <c r="F64" i="7"/>
  <c r="E64" i="7"/>
  <c r="F67" i="3"/>
  <c r="F62" i="3"/>
  <c r="F58" i="3"/>
  <c r="F57" i="3"/>
  <c r="F56" i="3"/>
  <c r="F55" i="3"/>
  <c r="F54" i="3"/>
  <c r="F53" i="3"/>
  <c r="F52" i="3"/>
  <c r="F51" i="3"/>
  <c r="F50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8" i="3"/>
  <c r="E59" i="3"/>
  <c r="E101" i="5"/>
  <c r="E21" i="8"/>
  <c r="E13" i="8"/>
  <c r="F59" i="3" l="1"/>
  <c r="E9" i="9"/>
  <c r="E81" i="10"/>
  <c r="E50" i="10"/>
  <c r="E102" i="15"/>
  <c r="E60" i="15"/>
  <c r="E83" i="15"/>
  <c r="F24" i="19"/>
  <c r="F25" i="19" s="1"/>
  <c r="F15" i="19"/>
  <c r="F18" i="19"/>
  <c r="F19" i="19"/>
  <c r="F12" i="21"/>
  <c r="F14" i="21"/>
  <c r="F15" i="21"/>
  <c r="F9" i="22"/>
  <c r="F10" i="22"/>
  <c r="F11" i="22"/>
  <c r="F19" i="22"/>
  <c r="E22" i="23"/>
  <c r="E29" i="23" s="1"/>
  <c r="E46" i="28"/>
  <c r="E75" i="28" s="1"/>
  <c r="E79" i="28" s="1"/>
  <c r="E73" i="28"/>
  <c r="E18" i="2"/>
  <c r="E25" i="2"/>
  <c r="E119" i="4"/>
  <c r="E13" i="11"/>
  <c r="E49" i="11"/>
  <c r="E27" i="13"/>
  <c r="E17" i="13"/>
  <c r="E87" i="14"/>
  <c r="E148" i="14"/>
  <c r="E124" i="15"/>
  <c r="E22" i="16"/>
  <c r="E18" i="16"/>
  <c r="E24" i="16" s="1"/>
  <c r="E24" i="17"/>
  <c r="E22" i="17"/>
  <c r="E18" i="17"/>
  <c r="F31" i="18"/>
  <c r="E31" i="18"/>
  <c r="E26" i="18"/>
  <c r="E33" i="18" s="1"/>
  <c r="E37" i="18" s="1"/>
  <c r="F17" i="18" s="1"/>
  <c r="E27" i="19"/>
  <c r="E31" i="19" s="1"/>
  <c r="E25" i="19"/>
  <c r="E21" i="19"/>
  <c r="E29" i="20"/>
  <c r="E27" i="20"/>
  <c r="E22" i="20"/>
  <c r="E24" i="21"/>
  <c r="E19" i="21"/>
  <c r="E26" i="21" s="1"/>
  <c r="E30" i="21" s="1"/>
  <c r="E31" i="22"/>
  <c r="E25" i="22"/>
  <c r="E20" i="22"/>
  <c r="E27" i="22" s="1"/>
  <c r="E27" i="23"/>
  <c r="E24" i="24"/>
  <c r="E20" i="24"/>
  <c r="E26" i="24" s="1"/>
  <c r="E27" i="25"/>
  <c r="E22" i="25"/>
  <c r="E29" i="25" s="1"/>
  <c r="E20" i="26"/>
  <c r="E24" i="26"/>
  <c r="E26" i="26" s="1"/>
  <c r="E30" i="24" l="1"/>
  <c r="F15" i="18"/>
  <c r="E30" i="26"/>
  <c r="E126" i="15"/>
  <c r="E130" i="15" s="1"/>
  <c r="F120" i="15" s="1"/>
  <c r="F8" i="18"/>
  <c r="F24" i="22"/>
  <c r="F25" i="22" s="1"/>
  <c r="F15" i="22"/>
  <c r="F12" i="22"/>
  <c r="F18" i="22"/>
  <c r="F13" i="22"/>
  <c r="F14" i="22"/>
  <c r="F16" i="22"/>
  <c r="F29" i="22"/>
  <c r="F17" i="22"/>
  <c r="F23" i="22"/>
  <c r="E28" i="17"/>
  <c r="F25" i="18"/>
  <c r="E33" i="25"/>
  <c r="F13" i="25" s="1"/>
  <c r="F13" i="21"/>
  <c r="F22" i="21"/>
  <c r="F24" i="21" s="1"/>
  <c r="F17" i="21"/>
  <c r="F10" i="21"/>
  <c r="F11" i="21"/>
  <c r="F28" i="21"/>
  <c r="F16" i="21"/>
  <c r="F23" i="21"/>
  <c r="F18" i="21"/>
  <c r="F9" i="21"/>
  <c r="F8" i="21"/>
  <c r="F19" i="21" s="1"/>
  <c r="F26" i="21" s="1"/>
  <c r="F9" i="19"/>
  <c r="F17" i="19"/>
  <c r="F29" i="19"/>
  <c r="F16" i="19"/>
  <c r="F14" i="19"/>
  <c r="F10" i="19"/>
  <c r="F20" i="19"/>
  <c r="F11" i="19"/>
  <c r="F8" i="19"/>
  <c r="F12" i="19"/>
  <c r="F13" i="19"/>
  <c r="E28" i="16"/>
  <c r="F8" i="22"/>
  <c r="F13" i="18"/>
  <c r="F21" i="18"/>
  <c r="F9" i="18"/>
  <c r="F18" i="18"/>
  <c r="F14" i="18"/>
  <c r="F12" i="18"/>
  <c r="F24" i="18"/>
  <c r="F19" i="18"/>
  <c r="F10" i="18"/>
  <c r="F20" i="18"/>
  <c r="F11" i="18"/>
  <c r="F22" i="18"/>
  <c r="F23" i="18"/>
  <c r="F16" i="18"/>
  <c r="E33" i="20"/>
  <c r="E51" i="11"/>
  <c r="E11" i="9"/>
  <c r="E29" i="13"/>
  <c r="E33" i="13" s="1"/>
  <c r="E27" i="2"/>
  <c r="F121" i="15"/>
  <c r="F100" i="15"/>
  <c r="F81" i="15"/>
  <c r="F82" i="15"/>
  <c r="F122" i="15"/>
  <c r="F93" i="15"/>
  <c r="F94" i="15"/>
  <c r="F65" i="15"/>
  <c r="F105" i="15"/>
  <c r="F66" i="15"/>
  <c r="F106" i="15"/>
  <c r="F73" i="15"/>
  <c r="F113" i="15"/>
  <c r="F74" i="15"/>
  <c r="F114" i="15"/>
  <c r="F67" i="15"/>
  <c r="F87" i="15"/>
  <c r="F107" i="15"/>
  <c r="F123" i="15"/>
  <c r="F68" i="15"/>
  <c r="F76" i="15"/>
  <c r="F88" i="15"/>
  <c r="F96" i="15"/>
  <c r="F108" i="15"/>
  <c r="F116" i="15"/>
  <c r="F75" i="15"/>
  <c r="F95" i="15"/>
  <c r="F115" i="15"/>
  <c r="F69" i="15"/>
  <c r="F77" i="15"/>
  <c r="F89" i="15"/>
  <c r="F97" i="15"/>
  <c r="F109" i="15"/>
  <c r="F117" i="15"/>
  <c r="F70" i="15"/>
  <c r="F78" i="15"/>
  <c r="F90" i="15"/>
  <c r="F98" i="15"/>
  <c r="F110" i="15"/>
  <c r="F118" i="15"/>
  <c r="F63" i="15"/>
  <c r="F71" i="15"/>
  <c r="F79" i="15"/>
  <c r="F91" i="15"/>
  <c r="F99" i="15"/>
  <c r="F111" i="15"/>
  <c r="F119" i="15"/>
  <c r="F64" i="15"/>
  <c r="F72" i="15"/>
  <c r="F80" i="15"/>
  <c r="F92" i="15"/>
  <c r="F101" i="15"/>
  <c r="F112" i="15"/>
  <c r="E33" i="23"/>
  <c r="F11" i="25"/>
  <c r="F17" i="25"/>
  <c r="F15" i="25"/>
  <c r="F31" i="25"/>
  <c r="F67" i="28"/>
  <c r="F59" i="28"/>
  <c r="F51" i="28"/>
  <c r="F14" i="28"/>
  <c r="F22" i="28"/>
  <c r="F30" i="28"/>
  <c r="F38" i="28"/>
  <c r="F8" i="28"/>
  <c r="F45" i="28"/>
  <c r="F66" i="28"/>
  <c r="F58" i="28"/>
  <c r="F50" i="28"/>
  <c r="F15" i="28"/>
  <c r="F23" i="28"/>
  <c r="F31" i="28"/>
  <c r="F39" i="28"/>
  <c r="F21" i="28"/>
  <c r="F77" i="28"/>
  <c r="F65" i="28"/>
  <c r="F57" i="28"/>
  <c r="F49" i="28"/>
  <c r="F16" i="28"/>
  <c r="F24" i="28"/>
  <c r="F32" i="28"/>
  <c r="F40" i="28"/>
  <c r="F60" i="28"/>
  <c r="F37" i="28"/>
  <c r="F72" i="28"/>
  <c r="F64" i="28"/>
  <c r="F56" i="28"/>
  <c r="F9" i="28"/>
  <c r="F17" i="28"/>
  <c r="F25" i="28"/>
  <c r="F33" i="28"/>
  <c r="F41" i="28"/>
  <c r="F52" i="28"/>
  <c r="F71" i="28"/>
  <c r="F63" i="28"/>
  <c r="F55" i="28"/>
  <c r="F10" i="28"/>
  <c r="F18" i="28"/>
  <c r="F26" i="28"/>
  <c r="F34" i="28"/>
  <c r="F42" i="28"/>
  <c r="F70" i="28"/>
  <c r="F62" i="28"/>
  <c r="F54" i="28"/>
  <c r="F11" i="28"/>
  <c r="F19" i="28"/>
  <c r="F27" i="28"/>
  <c r="F35" i="28"/>
  <c r="F43" i="28"/>
  <c r="F68" i="28"/>
  <c r="F29" i="28"/>
  <c r="F69" i="28"/>
  <c r="F61" i="28"/>
  <c r="F53" i="28"/>
  <c r="F12" i="28"/>
  <c r="F20" i="28"/>
  <c r="F28" i="28"/>
  <c r="F36" i="28"/>
  <c r="F44" i="28"/>
  <c r="F13" i="28"/>
  <c r="F26" i="15"/>
  <c r="F50" i="15"/>
  <c r="F9" i="15"/>
  <c r="F32" i="15"/>
  <c r="F56" i="15"/>
  <c r="F33" i="15"/>
  <c r="F57" i="15"/>
  <c r="F24" i="15"/>
  <c r="F10" i="15"/>
  <c r="F34" i="15"/>
  <c r="F58" i="15"/>
  <c r="F17" i="15"/>
  <c r="F16" i="15"/>
  <c r="F40" i="15"/>
  <c r="F41" i="15"/>
  <c r="F18" i="15"/>
  <c r="F42" i="15"/>
  <c r="F49" i="15"/>
  <c r="F48" i="15"/>
  <c r="F25" i="15"/>
  <c r="F55" i="15"/>
  <c r="F47" i="15"/>
  <c r="F39" i="15"/>
  <c r="F31" i="15"/>
  <c r="F23" i="15"/>
  <c r="F15" i="15"/>
  <c r="F54" i="15"/>
  <c r="F46" i="15"/>
  <c r="F38" i="15"/>
  <c r="F30" i="15"/>
  <c r="F22" i="15"/>
  <c r="F14" i="15"/>
  <c r="F53" i="15"/>
  <c r="F45" i="15"/>
  <c r="F37" i="15"/>
  <c r="F29" i="15"/>
  <c r="F21" i="15"/>
  <c r="F13" i="15"/>
  <c r="F8" i="15"/>
  <c r="F52" i="15"/>
  <c r="F44" i="15"/>
  <c r="F36" i="15"/>
  <c r="F28" i="15"/>
  <c r="F20" i="15"/>
  <c r="F12" i="15"/>
  <c r="F59" i="15"/>
  <c r="F51" i="15"/>
  <c r="F43" i="15"/>
  <c r="F35" i="15"/>
  <c r="F27" i="15"/>
  <c r="F19" i="15"/>
  <c r="F11" i="15"/>
  <c r="F30" i="21" l="1"/>
  <c r="F25" i="23"/>
  <c r="F16" i="23"/>
  <c r="F31" i="23"/>
  <c r="F15" i="23"/>
  <c r="F21" i="23"/>
  <c r="F13" i="23"/>
  <c r="F9" i="23"/>
  <c r="F19" i="23"/>
  <c r="F10" i="23"/>
  <c r="F20" i="23"/>
  <c r="F11" i="23"/>
  <c r="F12" i="23"/>
  <c r="F8" i="23"/>
  <c r="F26" i="23"/>
  <c r="F14" i="23"/>
  <c r="F17" i="23"/>
  <c r="F18" i="23"/>
  <c r="F9" i="13"/>
  <c r="F10" i="13"/>
  <c r="F24" i="13"/>
  <c r="F11" i="13"/>
  <c r="F23" i="13"/>
  <c r="F12" i="13"/>
  <c r="F22" i="13"/>
  <c r="F13" i="13"/>
  <c r="F21" i="13"/>
  <c r="F14" i="13"/>
  <c r="F20" i="13"/>
  <c r="F15" i="13"/>
  <c r="F31" i="13"/>
  <c r="F8" i="13"/>
  <c r="F16" i="13"/>
  <c r="F26" i="13"/>
  <c r="F7" i="13"/>
  <c r="F17" i="13" s="1"/>
  <c r="F25" i="13"/>
  <c r="F11" i="20"/>
  <c r="F19" i="20"/>
  <c r="F12" i="20"/>
  <c r="F21" i="20"/>
  <c r="F8" i="20"/>
  <c r="F9" i="20"/>
  <c r="F10" i="20"/>
  <c r="F22" i="20" s="1"/>
  <c r="F31" i="20"/>
  <c r="F16" i="20"/>
  <c r="F26" i="20"/>
  <c r="F17" i="20"/>
  <c r="F25" i="20"/>
  <c r="F18" i="20"/>
  <c r="F20" i="20"/>
  <c r="F13" i="20"/>
  <c r="F14" i="20"/>
  <c r="F15" i="20"/>
  <c r="F46" i="28"/>
  <c r="F25" i="25"/>
  <c r="F19" i="25"/>
  <c r="F20" i="22"/>
  <c r="F27" i="22" s="1"/>
  <c r="F16" i="25"/>
  <c r="F26" i="18"/>
  <c r="F33" i="18" s="1"/>
  <c r="F26" i="16"/>
  <c r="F15" i="16"/>
  <c r="F21" i="16"/>
  <c r="F22" i="16" s="1"/>
  <c r="F17" i="16"/>
  <c r="F16" i="16"/>
  <c r="F14" i="16"/>
  <c r="F11" i="16"/>
  <c r="F12" i="16"/>
  <c r="F13" i="16"/>
  <c r="F9" i="16"/>
  <c r="F10" i="16"/>
  <c r="F8" i="16"/>
  <c r="F28" i="26"/>
  <c r="F15" i="26"/>
  <c r="F10" i="26"/>
  <c r="F19" i="26"/>
  <c r="F12" i="26"/>
  <c r="F17" i="26"/>
  <c r="F23" i="26"/>
  <c r="F24" i="26" s="1"/>
  <c r="F18" i="26"/>
  <c r="F9" i="26"/>
  <c r="F8" i="26"/>
  <c r="F11" i="26"/>
  <c r="F13" i="26"/>
  <c r="F14" i="26"/>
  <c r="F16" i="26"/>
  <c r="F21" i="25"/>
  <c r="F9" i="25"/>
  <c r="F12" i="25"/>
  <c r="F102" i="15"/>
  <c r="E15" i="9"/>
  <c r="E31" i="2"/>
  <c r="F10" i="25"/>
  <c r="F8" i="25"/>
  <c r="F22" i="25" s="1"/>
  <c r="F29" i="25" s="1"/>
  <c r="F18" i="25"/>
  <c r="F13" i="17"/>
  <c r="F21" i="17"/>
  <c r="F22" i="17" s="1"/>
  <c r="F17" i="17"/>
  <c r="F8" i="17"/>
  <c r="F14" i="17"/>
  <c r="F15" i="17"/>
  <c r="F16" i="17"/>
  <c r="F26" i="17"/>
  <c r="F9" i="17"/>
  <c r="F10" i="17"/>
  <c r="F11" i="17"/>
  <c r="F12" i="17"/>
  <c r="F28" i="24"/>
  <c r="F15" i="24"/>
  <c r="F23" i="24"/>
  <c r="F24" i="24" s="1"/>
  <c r="F17" i="24"/>
  <c r="F16" i="24"/>
  <c r="F12" i="24"/>
  <c r="F13" i="24"/>
  <c r="F14" i="24"/>
  <c r="F18" i="24"/>
  <c r="F10" i="24"/>
  <c r="F9" i="24"/>
  <c r="F11" i="24"/>
  <c r="F19" i="24"/>
  <c r="F8" i="24"/>
  <c r="F14" i="25"/>
  <c r="F26" i="25"/>
  <c r="F20" i="25"/>
  <c r="E55" i="11"/>
  <c r="F21" i="19"/>
  <c r="F27" i="19" s="1"/>
  <c r="F83" i="15"/>
  <c r="F60" i="15"/>
  <c r="F27" i="25"/>
  <c r="F73" i="28"/>
  <c r="F75" i="28" s="1"/>
  <c r="F124" i="15"/>
  <c r="F33" i="25" l="1"/>
  <c r="F43" i="11"/>
  <c r="F29" i="11"/>
  <c r="F30" i="11"/>
  <c r="F48" i="11"/>
  <c r="F39" i="11"/>
  <c r="F19" i="11"/>
  <c r="F37" i="11"/>
  <c r="F46" i="11"/>
  <c r="F25" i="11"/>
  <c r="F34" i="11"/>
  <c r="F22" i="11"/>
  <c r="F20" i="11"/>
  <c r="F9" i="11"/>
  <c r="F31" i="11"/>
  <c r="F26" i="11"/>
  <c r="F17" i="11"/>
  <c r="F44" i="11"/>
  <c r="F11" i="11"/>
  <c r="F24" i="11"/>
  <c r="F8" i="11"/>
  <c r="F35" i="11"/>
  <c r="F28" i="11"/>
  <c r="F32" i="11"/>
  <c r="F7" i="11"/>
  <c r="F36" i="11"/>
  <c r="F40" i="11"/>
  <c r="F18" i="11"/>
  <c r="F42" i="11"/>
  <c r="F12" i="11"/>
  <c r="F38" i="11"/>
  <c r="F27" i="11"/>
  <c r="F47" i="11"/>
  <c r="F16" i="11"/>
  <c r="F33" i="11"/>
  <c r="F41" i="11"/>
  <c r="F10" i="11"/>
  <c r="F53" i="11"/>
  <c r="F21" i="11"/>
  <c r="F23" i="11"/>
  <c r="F45" i="11"/>
  <c r="F13" i="9"/>
  <c r="F7" i="9"/>
  <c r="F8" i="9"/>
  <c r="F6" i="9"/>
  <c r="F9" i="9" s="1"/>
  <c r="F20" i="26"/>
  <c r="F26" i="26" s="1"/>
  <c r="F37" i="18"/>
  <c r="F27" i="13"/>
  <c r="F22" i="23"/>
  <c r="F18" i="17"/>
  <c r="F24" i="17" s="1"/>
  <c r="F29" i="20"/>
  <c r="F18" i="16"/>
  <c r="F24" i="16" s="1"/>
  <c r="F31" i="22"/>
  <c r="F27" i="23"/>
  <c r="F31" i="19"/>
  <c r="F20" i="24"/>
  <c r="F26" i="24" s="1"/>
  <c r="F13" i="2"/>
  <c r="F12" i="2"/>
  <c r="F9" i="2"/>
  <c r="F14" i="2"/>
  <c r="F24" i="2"/>
  <c r="F8" i="2"/>
  <c r="F16" i="2"/>
  <c r="F22" i="2"/>
  <c r="F25" i="2" s="1"/>
  <c r="F15" i="2"/>
  <c r="F23" i="2"/>
  <c r="F10" i="2"/>
  <c r="F17" i="2"/>
  <c r="F18" i="2" s="1"/>
  <c r="F11" i="2"/>
  <c r="F27" i="20"/>
  <c r="F79" i="28"/>
  <c r="F126" i="15"/>
  <c r="F27" i="2" l="1"/>
  <c r="F29" i="13"/>
  <c r="F30" i="26"/>
  <c r="F30" i="24"/>
  <c r="F33" i="20"/>
  <c r="F11" i="9"/>
  <c r="F28" i="17"/>
  <c r="F29" i="23"/>
  <c r="F49" i="11"/>
  <c r="F13" i="11"/>
  <c r="F28" i="16"/>
  <c r="F130" i="15"/>
  <c r="F33" i="13" l="1"/>
  <c r="F51" i="11"/>
  <c r="F33" i="23"/>
  <c r="F15" i="9"/>
  <c r="E153" i="14"/>
  <c r="F74" i="12"/>
  <c r="E42" i="12"/>
  <c r="E110" i="10"/>
  <c r="E95" i="10"/>
  <c r="E25" i="8"/>
  <c r="F81" i="7"/>
  <c r="F75" i="7"/>
  <c r="F48" i="7"/>
  <c r="E75" i="7"/>
  <c r="E48" i="7"/>
  <c r="F71" i="6"/>
  <c r="F65" i="6"/>
  <c r="F36" i="6"/>
  <c r="E65" i="6"/>
  <c r="F59" i="6"/>
  <c r="E59" i="6"/>
  <c r="E36" i="6"/>
  <c r="E106" i="5"/>
  <c r="E52" i="5"/>
  <c r="E125" i="4"/>
  <c r="E70" i="4"/>
  <c r="F63" i="3"/>
  <c r="E63" i="3"/>
  <c r="E47" i="3"/>
  <c r="F31" i="2"/>
  <c r="E108" i="5" l="1"/>
  <c r="E112" i="10"/>
  <c r="E65" i="3"/>
  <c r="E27" i="8"/>
  <c r="E127" i="4"/>
  <c r="F55" i="11"/>
  <c r="E155" i="14"/>
  <c r="E159" i="14" s="1"/>
  <c r="F65" i="3"/>
  <c r="F91" i="14" l="1"/>
  <c r="F71" i="14"/>
  <c r="F98" i="14"/>
  <c r="F64" i="14"/>
  <c r="F105" i="14"/>
  <c r="F57" i="14"/>
  <c r="F112" i="14"/>
  <c r="F50" i="14"/>
  <c r="F119" i="14"/>
  <c r="F43" i="14"/>
  <c r="F134" i="14"/>
  <c r="F28" i="14"/>
  <c r="F152" i="14"/>
  <c r="F13" i="14"/>
  <c r="F77" i="14"/>
  <c r="F100" i="14"/>
  <c r="F62" i="14"/>
  <c r="F15" i="14"/>
  <c r="F90" i="14"/>
  <c r="F72" i="14"/>
  <c r="F65" i="14"/>
  <c r="F104" i="14"/>
  <c r="F111" i="14"/>
  <c r="F51" i="14"/>
  <c r="F36" i="14"/>
  <c r="F141" i="14"/>
  <c r="F8" i="14"/>
  <c r="F70" i="14"/>
  <c r="F139" i="14"/>
  <c r="F146" i="14"/>
  <c r="F16" i="14"/>
  <c r="F9" i="14"/>
  <c r="F96" i="14"/>
  <c r="F103" i="14"/>
  <c r="F118" i="14"/>
  <c r="F133" i="14"/>
  <c r="F151" i="14"/>
  <c r="F78" i="14"/>
  <c r="F31" i="14"/>
  <c r="F24" i="14"/>
  <c r="F17" i="14"/>
  <c r="F10" i="14"/>
  <c r="F95" i="14"/>
  <c r="F110" i="14"/>
  <c r="F125" i="14"/>
  <c r="F140" i="14"/>
  <c r="F79" i="14"/>
  <c r="F97" i="14"/>
  <c r="F58" i="14"/>
  <c r="F126" i="14"/>
  <c r="F21" i="14"/>
  <c r="F92" i="14"/>
  <c r="F23" i="14"/>
  <c r="F80" i="14"/>
  <c r="F73" i="14"/>
  <c r="F66" i="14"/>
  <c r="F59" i="14"/>
  <c r="F44" i="14"/>
  <c r="F29" i="14"/>
  <c r="F14" i="14"/>
  <c r="F131" i="14"/>
  <c r="F138" i="14"/>
  <c r="F145" i="14"/>
  <c r="F81" i="14"/>
  <c r="F74" i="14"/>
  <c r="F67" i="14"/>
  <c r="F52" i="14"/>
  <c r="F37" i="14"/>
  <c r="F22" i="14"/>
  <c r="F123" i="14"/>
  <c r="F39" i="14"/>
  <c r="F130" i="14"/>
  <c r="F32" i="14"/>
  <c r="F137" i="14"/>
  <c r="F25" i="14"/>
  <c r="F144" i="14"/>
  <c r="F18" i="14"/>
  <c r="F82" i="14"/>
  <c r="F11" i="14"/>
  <c r="F75" i="14"/>
  <c r="F102" i="14"/>
  <c r="F60" i="14"/>
  <c r="F117" i="14"/>
  <c r="F45" i="14"/>
  <c r="F132" i="14"/>
  <c r="F30" i="14"/>
  <c r="F115" i="14"/>
  <c r="F47" i="14"/>
  <c r="F122" i="14"/>
  <c r="F40" i="14"/>
  <c r="F129" i="14"/>
  <c r="F33" i="14"/>
  <c r="F136" i="14"/>
  <c r="F26" i="14"/>
  <c r="F143" i="14"/>
  <c r="F19" i="14"/>
  <c r="F83" i="14"/>
  <c r="F94" i="14"/>
  <c r="F68" i="14"/>
  <c r="F109" i="14"/>
  <c r="F53" i="14"/>
  <c r="F124" i="14"/>
  <c r="F38" i="14"/>
  <c r="F107" i="14"/>
  <c r="F55" i="14"/>
  <c r="F114" i="14"/>
  <c r="F48" i="14"/>
  <c r="F121" i="14"/>
  <c r="F41" i="14"/>
  <c r="F128" i="14"/>
  <c r="F34" i="14"/>
  <c r="F135" i="14"/>
  <c r="F27" i="14"/>
  <c r="F157" i="14"/>
  <c r="F12" i="14"/>
  <c r="F76" i="14"/>
  <c r="F101" i="14"/>
  <c r="F61" i="14"/>
  <c r="F116" i="14"/>
  <c r="F46" i="14"/>
  <c r="F99" i="14"/>
  <c r="F56" i="14"/>
  <c r="F20" i="14"/>
  <c r="F113" i="14"/>
  <c r="F84" i="14"/>
  <c r="F49" i="14"/>
  <c r="F93" i="14"/>
  <c r="F120" i="14"/>
  <c r="F69" i="14"/>
  <c r="F42" i="14"/>
  <c r="F108" i="14"/>
  <c r="F127" i="14"/>
  <c r="F54" i="14"/>
  <c r="F63" i="14"/>
  <c r="F35" i="14"/>
  <c r="F106" i="14"/>
  <c r="F142" i="14"/>
  <c r="E116" i="10"/>
  <c r="E31" i="8"/>
  <c r="E112" i="5"/>
  <c r="E131" i="4"/>
  <c r="F69" i="3"/>
  <c r="F10" i="8" l="1"/>
  <c r="F29" i="8"/>
  <c r="F9" i="8"/>
  <c r="F20" i="8"/>
  <c r="F19" i="8"/>
  <c r="F18" i="8"/>
  <c r="F17" i="8"/>
  <c r="F21" i="8" s="1"/>
  <c r="F12" i="8"/>
  <c r="F8" i="8"/>
  <c r="F24" i="8"/>
  <c r="F25" i="8" s="1"/>
  <c r="F11" i="8"/>
  <c r="F153" i="14"/>
  <c r="F87" i="14"/>
  <c r="F148" i="14"/>
  <c r="F114" i="10"/>
  <c r="F29" i="10"/>
  <c r="F73" i="10"/>
  <c r="F66" i="10"/>
  <c r="F8" i="10"/>
  <c r="F75" i="10"/>
  <c r="F20" i="10"/>
  <c r="F9" i="10"/>
  <c r="F40" i="10"/>
  <c r="F31" i="10"/>
  <c r="F101" i="10"/>
  <c r="F100" i="10"/>
  <c r="F71" i="10"/>
  <c r="F44" i="10"/>
  <c r="F11" i="10"/>
  <c r="F85" i="10"/>
  <c r="F87" i="10"/>
  <c r="F93" i="10"/>
  <c r="F76" i="10"/>
  <c r="F89" i="10"/>
  <c r="F70" i="10"/>
  <c r="F61" i="10"/>
  <c r="F63" i="10"/>
  <c r="F102" i="10"/>
  <c r="F88" i="10"/>
  <c r="F104" i="10"/>
  <c r="F94" i="10"/>
  <c r="F10" i="10"/>
  <c r="F103" i="10"/>
  <c r="F68" i="10"/>
  <c r="F108" i="10"/>
  <c r="F90" i="10"/>
  <c r="F38" i="10"/>
  <c r="F105" i="10"/>
  <c r="F65" i="10"/>
  <c r="F47" i="10"/>
  <c r="F30" i="10"/>
  <c r="F59" i="10"/>
  <c r="F92" i="10"/>
  <c r="F58" i="10"/>
  <c r="F34" i="10"/>
  <c r="F21" i="10"/>
  <c r="F25" i="10"/>
  <c r="F32" i="10"/>
  <c r="F54" i="10"/>
  <c r="F53" i="10"/>
  <c r="F79" i="10"/>
  <c r="F28" i="10"/>
  <c r="F74" i="10"/>
  <c r="F26" i="10"/>
  <c r="F56" i="10"/>
  <c r="F17" i="10"/>
  <c r="F16" i="10"/>
  <c r="F62" i="10"/>
  <c r="F77" i="10"/>
  <c r="F91" i="10"/>
  <c r="F12" i="10"/>
  <c r="F86" i="10"/>
  <c r="F18" i="10"/>
  <c r="F72" i="10"/>
  <c r="F60" i="10"/>
  <c r="F69" i="10"/>
  <c r="F78" i="10"/>
  <c r="F46" i="10"/>
  <c r="F43" i="10"/>
  <c r="F109" i="10"/>
  <c r="F37" i="10"/>
  <c r="F36" i="10"/>
  <c r="F33" i="10"/>
  <c r="F48" i="10"/>
  <c r="F57" i="10"/>
  <c r="F99" i="10"/>
  <c r="F24" i="10"/>
  <c r="F13" i="10"/>
  <c r="F42" i="10"/>
  <c r="F107" i="10"/>
  <c r="F22" i="10"/>
  <c r="F64" i="10"/>
  <c r="F67" i="10"/>
  <c r="F45" i="10"/>
  <c r="F14" i="10"/>
  <c r="F80" i="10"/>
  <c r="F98" i="10"/>
  <c r="F39" i="10"/>
  <c r="F55" i="10"/>
  <c r="F35" i="10"/>
  <c r="F106" i="10"/>
  <c r="F23" i="10"/>
  <c r="F27" i="10"/>
  <c r="F49" i="10"/>
  <c r="F15" i="10"/>
  <c r="F19" i="10"/>
  <c r="F41" i="10"/>
  <c r="F30" i="5"/>
  <c r="F80" i="5"/>
  <c r="F70" i="5"/>
  <c r="F65" i="5"/>
  <c r="F37" i="5"/>
  <c r="F73" i="5"/>
  <c r="F14" i="5"/>
  <c r="F64" i="5"/>
  <c r="F88" i="5"/>
  <c r="F13" i="5"/>
  <c r="F44" i="5"/>
  <c r="F83" i="5"/>
  <c r="F11" i="5"/>
  <c r="F42" i="5"/>
  <c r="F85" i="5"/>
  <c r="F32" i="5"/>
  <c r="F95" i="5"/>
  <c r="F78" i="5"/>
  <c r="F97" i="5"/>
  <c r="F62" i="5"/>
  <c r="F90" i="5"/>
  <c r="F67" i="5"/>
  <c r="F19" i="5"/>
  <c r="F34" i="5"/>
  <c r="F104" i="5"/>
  <c r="F55" i="5"/>
  <c r="F56" i="5"/>
  <c r="F72" i="5"/>
  <c r="F45" i="5"/>
  <c r="F98" i="5"/>
  <c r="F75" i="5"/>
  <c r="F60" i="5"/>
  <c r="F26" i="5"/>
  <c r="F33" i="5"/>
  <c r="F77" i="5"/>
  <c r="F110" i="5"/>
  <c r="F22" i="5"/>
  <c r="F39" i="5"/>
  <c r="F82" i="5"/>
  <c r="F99" i="5"/>
  <c r="F92" i="5"/>
  <c r="F93" i="5"/>
  <c r="F63" i="5"/>
  <c r="F100" i="5"/>
  <c r="F49" i="5"/>
  <c r="F23" i="5"/>
  <c r="F81" i="5"/>
  <c r="F8" i="5"/>
  <c r="F51" i="5"/>
  <c r="F86" i="5"/>
  <c r="F71" i="5"/>
  <c r="F41" i="5"/>
  <c r="F47" i="5"/>
  <c r="F58" i="5"/>
  <c r="F12" i="5"/>
  <c r="F68" i="5"/>
  <c r="F61" i="5"/>
  <c r="F40" i="5"/>
  <c r="F46" i="5"/>
  <c r="F89" i="5"/>
  <c r="F66" i="5"/>
  <c r="F59" i="5"/>
  <c r="F76" i="5"/>
  <c r="F69" i="5"/>
  <c r="F24" i="5"/>
  <c r="F17" i="5"/>
  <c r="F74" i="5"/>
  <c r="F91" i="5"/>
  <c r="F84" i="5"/>
  <c r="F16" i="5"/>
  <c r="F38" i="5"/>
  <c r="F35" i="5"/>
  <c r="F57" i="5"/>
  <c r="F27" i="5"/>
  <c r="F87" i="5"/>
  <c r="F29" i="5"/>
  <c r="F50" i="5"/>
  <c r="F25" i="5"/>
  <c r="F21" i="5"/>
  <c r="F18" i="5"/>
  <c r="F9" i="5"/>
  <c r="F36" i="5"/>
  <c r="F10" i="5"/>
  <c r="F31" i="5"/>
  <c r="F28" i="5"/>
  <c r="F94" i="5"/>
  <c r="F96" i="5"/>
  <c r="F20" i="5"/>
  <c r="F105" i="5"/>
  <c r="F15" i="5"/>
  <c r="F43" i="5"/>
  <c r="F48" i="5"/>
  <c r="F79" i="5"/>
  <c r="F85" i="4"/>
  <c r="F60" i="4"/>
  <c r="F84" i="4"/>
  <c r="F61" i="4"/>
  <c r="F75" i="4"/>
  <c r="F98" i="4"/>
  <c r="F31" i="4"/>
  <c r="F16" i="4"/>
  <c r="F104" i="4"/>
  <c r="F41" i="4"/>
  <c r="F78" i="4"/>
  <c r="F67" i="4"/>
  <c r="F26" i="4"/>
  <c r="F118" i="4"/>
  <c r="F20" i="4"/>
  <c r="F39" i="4"/>
  <c r="F21" i="4"/>
  <c r="F123" i="4"/>
  <c r="F30" i="4"/>
  <c r="F117" i="4"/>
  <c r="F105" i="4"/>
  <c r="F40" i="4"/>
  <c r="F80" i="4"/>
  <c r="F65" i="4"/>
  <c r="F27" i="4"/>
  <c r="F95" i="4"/>
  <c r="F50" i="4"/>
  <c r="F113" i="4"/>
  <c r="F124" i="4"/>
  <c r="F28" i="4"/>
  <c r="F129" i="4"/>
  <c r="F29" i="4"/>
  <c r="F107" i="4"/>
  <c r="F38" i="4"/>
  <c r="F106" i="4"/>
  <c r="F97" i="4"/>
  <c r="F48" i="4"/>
  <c r="F9" i="4"/>
  <c r="F112" i="4"/>
  <c r="F77" i="4"/>
  <c r="F100" i="4"/>
  <c r="F47" i="4"/>
  <c r="F62" i="4"/>
  <c r="F89" i="4"/>
  <c r="F96" i="4"/>
  <c r="F94" i="4"/>
  <c r="F114" i="4"/>
  <c r="F58" i="4"/>
  <c r="F12" i="4"/>
  <c r="F92" i="4"/>
  <c r="F99" i="4"/>
  <c r="F63" i="4"/>
  <c r="F81" i="4"/>
  <c r="F88" i="4"/>
  <c r="F86" i="4"/>
  <c r="F103" i="4"/>
  <c r="F66" i="4"/>
  <c r="F82" i="4"/>
  <c r="F91" i="4"/>
  <c r="F15" i="4"/>
  <c r="F64" i="4"/>
  <c r="F10" i="4"/>
  <c r="F76" i="4"/>
  <c r="F13" i="4"/>
  <c r="F109" i="4"/>
  <c r="F108" i="4"/>
  <c r="F83" i="4"/>
  <c r="F23" i="4"/>
  <c r="F115" i="4"/>
  <c r="F19" i="4"/>
  <c r="F18" i="4"/>
  <c r="F14" i="4"/>
  <c r="F93" i="4"/>
  <c r="F25" i="4"/>
  <c r="F55" i="4"/>
  <c r="F17" i="4"/>
  <c r="F35" i="4"/>
  <c r="F34" i="4"/>
  <c r="F52" i="4"/>
  <c r="F53" i="4"/>
  <c r="F32" i="4"/>
  <c r="F57" i="4"/>
  <c r="F87" i="4"/>
  <c r="F111" i="4"/>
  <c r="F8" i="4"/>
  <c r="F90" i="4"/>
  <c r="F74" i="4"/>
  <c r="F56" i="4"/>
  <c r="F102" i="4"/>
  <c r="F79" i="4"/>
  <c r="F122" i="4"/>
  <c r="F11" i="4"/>
  <c r="F101" i="4"/>
  <c r="F116" i="4"/>
  <c r="F36" i="4"/>
  <c r="F73" i="4"/>
  <c r="F44" i="4"/>
  <c r="F24" i="4"/>
  <c r="F110" i="4"/>
  <c r="F37" i="4"/>
  <c r="F33" i="4"/>
  <c r="F45" i="4"/>
  <c r="F49" i="4"/>
  <c r="F22" i="4"/>
  <c r="F43" i="4"/>
  <c r="F46" i="4"/>
  <c r="F51" i="4"/>
  <c r="F54" i="4"/>
  <c r="F59" i="4"/>
  <c r="F42" i="4"/>
  <c r="F101" i="5" l="1"/>
  <c r="F95" i="10"/>
  <c r="F52" i="5"/>
  <c r="F81" i="10"/>
  <c r="F155" i="14"/>
  <c r="F119" i="4"/>
  <c r="F50" i="10"/>
  <c r="F13" i="8"/>
  <c r="F125" i="4"/>
  <c r="F106" i="5"/>
  <c r="F110" i="10"/>
  <c r="F131" i="4"/>
  <c r="F159" i="14" l="1"/>
  <c r="F112" i="10"/>
  <c r="F27" i="8"/>
  <c r="F108" i="5"/>
  <c r="F31" i="8" l="1"/>
  <c r="F116" i="10"/>
  <c r="F112" i="5"/>
</calcChain>
</file>

<file path=xl/sharedStrings.xml><?xml version="1.0" encoding="utf-8"?>
<sst xmlns="http://schemas.openxmlformats.org/spreadsheetml/2006/main" count="6855" uniqueCount="1696">
  <si>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</si>
  <si>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</si>
  <si>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</si>
  <si>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</si>
  <si>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</si>
  <si>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</si>
  <si>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</si>
  <si>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</si>
  <si>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INE053T07026</t>
  </si>
  <si>
    <t>IND AAA</t>
  </si>
  <si>
    <t>INE053F07942</t>
  </si>
  <si>
    <t>CRISIL AAA</t>
  </si>
  <si>
    <t>INE020B08AF2</t>
  </si>
  <si>
    <t>INE976G08064</t>
  </si>
  <si>
    <t>ICRA AA-</t>
  </si>
  <si>
    <t>INE090A08TW2</t>
  </si>
  <si>
    <t>CARE AA+</t>
  </si>
  <si>
    <t>INE906B07FE6</t>
  </si>
  <si>
    <t>INE667A08104</t>
  </si>
  <si>
    <t>CARE AA-</t>
  </si>
  <si>
    <t>INE514E08FL5</t>
  </si>
  <si>
    <t>ICRA AA+</t>
  </si>
  <si>
    <t>INE752E07LT4</t>
  </si>
  <si>
    <t>INE752E07NN3</t>
  </si>
  <si>
    <t>Total</t>
  </si>
  <si>
    <t>Money Market Instruments</t>
  </si>
  <si>
    <t>Certificate of Deposit</t>
  </si>
  <si>
    <t>INE692A16EY6</t>
  </si>
  <si>
    <t>ICRA A1+</t>
  </si>
  <si>
    <t>INE237A169A0</t>
  </si>
  <si>
    <t>CRISIL A1+</t>
  </si>
  <si>
    <t>INE480Q16184</t>
  </si>
  <si>
    <t>Call, Cash &amp; Other Assets</t>
  </si>
  <si>
    <t>Net Asset</t>
  </si>
  <si>
    <t>** Non - Traded / Thinly Traded Scrips</t>
  </si>
  <si>
    <t>Note</t>
  </si>
  <si>
    <t>a) NAV at the beginning and at the end of the Half-year ended 29Jun2018</t>
  </si>
  <si>
    <t>NAV as on 29-Dec-2017</t>
  </si>
  <si>
    <t>Dividend</t>
  </si>
  <si>
    <t>Growth</t>
  </si>
  <si>
    <t>NAV as on 29-Jun-2018</t>
  </si>
  <si>
    <t>b) Dividends declared during the Half - year ended 29-Jun-2018</t>
  </si>
  <si>
    <t>Nil</t>
  </si>
  <si>
    <t>c) Average Maturity as on 29-Jun-2018</t>
  </si>
  <si>
    <r>
      <t>Franklin India Banking &amp; PSU Debt Fund As of -29Ju</t>
    </r>
    <r>
      <rPr>
        <b/>
        <sz val="8"/>
        <color theme="1"/>
        <rFont val="Arial"/>
        <family val="2"/>
      </rPr>
      <t>n2018</t>
    </r>
  </si>
  <si>
    <t>INE657I08017</t>
  </si>
  <si>
    <t>INE040A08377</t>
  </si>
  <si>
    <t>CRISIL AA+</t>
  </si>
  <si>
    <t>INE134E08IH4</t>
  </si>
  <si>
    <t>INE115A07GH7</t>
  </si>
  <si>
    <t>INE020B08AN6</t>
  </si>
  <si>
    <t>INE115A07FQ0</t>
  </si>
  <si>
    <t>INE110L07070</t>
  </si>
  <si>
    <t>INE053F07AL4</t>
  </si>
  <si>
    <t>INE438A07144</t>
  </si>
  <si>
    <t>INE245A08042</t>
  </si>
  <si>
    <t>CRISIL AA-</t>
  </si>
  <si>
    <t>INE110L08011</t>
  </si>
  <si>
    <t>INE001A07RA1</t>
  </si>
  <si>
    <t>INE641O08035</t>
  </si>
  <si>
    <t>CARE AA</t>
  </si>
  <si>
    <t>INE134E08IW3</t>
  </si>
  <si>
    <t>INE434A08067</t>
  </si>
  <si>
    <t>INE090A08UB4</t>
  </si>
  <si>
    <t>INE434A08083</t>
  </si>
  <si>
    <t>INE003S07213</t>
  </si>
  <si>
    <t>CARE A+</t>
  </si>
  <si>
    <t>INE623B07107</t>
  </si>
  <si>
    <t>INE296A07ON7</t>
  </si>
  <si>
    <t>INE916DA7MX1</t>
  </si>
  <si>
    <t>INE134E08ID3</t>
  </si>
  <si>
    <t>INE851M07119</t>
  </si>
  <si>
    <t>INE020B08AO4</t>
  </si>
  <si>
    <t>INE535H07AG6</t>
  </si>
  <si>
    <t>CARE AAA</t>
  </si>
  <si>
    <t>INE071G08940</t>
  </si>
  <si>
    <t>ICRA AAA</t>
  </si>
  <si>
    <t>INE134E08JM2</t>
  </si>
  <si>
    <t>INE020B08AS5</t>
  </si>
  <si>
    <t>INE115A07IO9</t>
  </si>
  <si>
    <t>INE115A07MT0</t>
  </si>
  <si>
    <t>INE031A08590</t>
  </si>
  <si>
    <t>INE261F08956</t>
  </si>
  <si>
    <t>(b) Privately Placed / Unlisted</t>
  </si>
  <si>
    <t>INE964Q07012</t>
  </si>
  <si>
    <t>CARE A+(SO)</t>
  </si>
  <si>
    <t>INE445K07106</t>
  </si>
  <si>
    <t>CARE AA+(SO)</t>
  </si>
  <si>
    <t>INE003S07189</t>
  </si>
  <si>
    <t>INE445K07031</t>
  </si>
  <si>
    <t>INE458U07033</t>
  </si>
  <si>
    <t>CARE AAA(SO)</t>
  </si>
  <si>
    <t>INE458U07025</t>
  </si>
  <si>
    <t>INE720G08082</t>
  </si>
  <si>
    <t>ICRA A-</t>
  </si>
  <si>
    <t>INE321N07244</t>
  </si>
  <si>
    <t>INE507R07033</t>
  </si>
  <si>
    <t>BWR A-(SO)</t>
  </si>
  <si>
    <t>Government Securities</t>
  </si>
  <si>
    <t>IN2920150306</t>
  </si>
  <si>
    <t>8.39% RAJASTHAN SDL UDAY (15MAR2021), 15-Mar-2021</t>
  </si>
  <si>
    <t>SOVEREIGN</t>
  </si>
  <si>
    <t>*</t>
  </si>
  <si>
    <t>* Less Than 0.01 %</t>
  </si>
  <si>
    <t>INE205A07030</t>
  </si>
  <si>
    <t>CRISIL AA</t>
  </si>
  <si>
    <t>INE528G08352</t>
  </si>
  <si>
    <t>INE657N07415</t>
  </si>
  <si>
    <t>INE503A08036</t>
  </si>
  <si>
    <t>ICRA A+ (HYB)</t>
  </si>
  <si>
    <t>INE271C07137</t>
  </si>
  <si>
    <t>ICRA A</t>
  </si>
  <si>
    <t>INE764L07173</t>
  </si>
  <si>
    <t>INE146O08118</t>
  </si>
  <si>
    <t>INE146O08043</t>
  </si>
  <si>
    <t>IND A+</t>
  </si>
  <si>
    <t>INE270O08033</t>
  </si>
  <si>
    <t>IND A-</t>
  </si>
  <si>
    <t>INE945W07035</t>
  </si>
  <si>
    <t>CARE A</t>
  </si>
  <si>
    <t>INE128S07325</t>
  </si>
  <si>
    <t>CARE A-</t>
  </si>
  <si>
    <t>INE128S07341</t>
  </si>
  <si>
    <t>INE540P07343</t>
  </si>
  <si>
    <t>CRISIL A+(SO)</t>
  </si>
  <si>
    <t>INE016P07120</t>
  </si>
  <si>
    <t>INE540P07301</t>
  </si>
  <si>
    <t>INE852O07048</t>
  </si>
  <si>
    <t>INE540P07210</t>
  </si>
  <si>
    <t>INE657N07381</t>
  </si>
  <si>
    <t>ICRA AA</t>
  </si>
  <si>
    <t>INE146O08084</t>
  </si>
  <si>
    <t>ICRA A+</t>
  </si>
  <si>
    <t>INE146O08100</t>
  </si>
  <si>
    <t>INE036A07476</t>
  </si>
  <si>
    <t>IND A(SO)</t>
  </si>
  <si>
    <t>INE852O07071</t>
  </si>
  <si>
    <t>INE657N07183</t>
  </si>
  <si>
    <t>INE949L08152</t>
  </si>
  <si>
    <t>IND AA-</t>
  </si>
  <si>
    <t>INE271C07160</t>
  </si>
  <si>
    <t>INE036A07484</t>
  </si>
  <si>
    <t>INE155A08365</t>
  </si>
  <si>
    <t>INE616U07036</t>
  </si>
  <si>
    <t>INE540P07350</t>
  </si>
  <si>
    <t>INE540P07202</t>
  </si>
  <si>
    <t>INE540P07293</t>
  </si>
  <si>
    <t>INE540P07335</t>
  </si>
  <si>
    <t>INE945W07019</t>
  </si>
  <si>
    <t>INE128S07333</t>
  </si>
  <si>
    <t>INE866N07016</t>
  </si>
  <si>
    <t>CRISIL AA(SO)</t>
  </si>
  <si>
    <t>INE252T07057</t>
  </si>
  <si>
    <t>INE081A08199</t>
  </si>
  <si>
    <t>BWR AA</t>
  </si>
  <si>
    <t>INE852O07055</t>
  </si>
  <si>
    <t>INE540P07327</t>
  </si>
  <si>
    <t>INE540P07319</t>
  </si>
  <si>
    <t>INE155A08068</t>
  </si>
  <si>
    <t>INE001A07OO9</t>
  </si>
  <si>
    <t>INE146O08092</t>
  </si>
  <si>
    <t>INE922K07021</t>
  </si>
  <si>
    <t>INE667A08070</t>
  </si>
  <si>
    <t>INE658R07141</t>
  </si>
  <si>
    <t>INE848E07799</t>
  </si>
  <si>
    <t>INE528G08394</t>
  </si>
  <si>
    <t>INE146O08068</t>
  </si>
  <si>
    <t>INE238A08427</t>
  </si>
  <si>
    <t>INE160A08100</t>
  </si>
  <si>
    <t>INE503A08044</t>
  </si>
  <si>
    <t>CRISIL A+</t>
  </si>
  <si>
    <t>INE053F07AK6</t>
  </si>
  <si>
    <t>INE351E08040</t>
  </si>
  <si>
    <t>BWR A(SO)</t>
  </si>
  <si>
    <t>INE428K07011</t>
  </si>
  <si>
    <t>BWR AA- (SO)</t>
  </si>
  <si>
    <t>INE333T07063</t>
  </si>
  <si>
    <t>INE423Y07013</t>
  </si>
  <si>
    <t>INE311S08143</t>
  </si>
  <si>
    <t>BWR A+ (SO)</t>
  </si>
  <si>
    <t>INE333T07055</t>
  </si>
  <si>
    <t>INE529N07010</t>
  </si>
  <si>
    <t>INE567W07029</t>
  </si>
  <si>
    <t>INE946S07080</t>
  </si>
  <si>
    <t>INE285T07081</t>
  </si>
  <si>
    <t>INE946S07064</t>
  </si>
  <si>
    <t>INE476S08029</t>
  </si>
  <si>
    <t>INE840S07077</t>
  </si>
  <si>
    <t>INE659X07014</t>
  </si>
  <si>
    <t>INE003S07114</t>
  </si>
  <si>
    <t>INE840S07093</t>
  </si>
  <si>
    <t>INE080T07037</t>
  </si>
  <si>
    <t>INE840S07069</t>
  </si>
  <si>
    <t>INE840S07085</t>
  </si>
  <si>
    <t>INE946S07098</t>
  </si>
  <si>
    <t>INE125X07016</t>
  </si>
  <si>
    <t>ICRA A+(SO)</t>
  </si>
  <si>
    <t>INE285T07073</t>
  </si>
  <si>
    <t>INE922K07013</t>
  </si>
  <si>
    <t>INE139S07017</t>
  </si>
  <si>
    <t>INE209W07028</t>
  </si>
  <si>
    <t>INE575P08024</t>
  </si>
  <si>
    <t>IND A</t>
  </si>
  <si>
    <t>INE003S07122</t>
  </si>
  <si>
    <t>INE575P08016</t>
  </si>
  <si>
    <t>INE392R08020</t>
  </si>
  <si>
    <t>INE003S07171</t>
  </si>
  <si>
    <t>INE606L08158</t>
  </si>
  <si>
    <t>CRISIL A-</t>
  </si>
  <si>
    <t>INE498F07071</t>
  </si>
  <si>
    <t>INE157D08027</t>
  </si>
  <si>
    <t>INE081T08090</t>
  </si>
  <si>
    <t>ICRA AA-(SO)</t>
  </si>
  <si>
    <t>INE764L07181</t>
  </si>
  <si>
    <t>INE458O07036</t>
  </si>
  <si>
    <t>INE081T08108</t>
  </si>
  <si>
    <t>INE918T07012</t>
  </si>
  <si>
    <t>INE918T07038</t>
  </si>
  <si>
    <t>INE606L08166</t>
  </si>
  <si>
    <t>INE498F07063</t>
  </si>
  <si>
    <t>INE082T07033</t>
  </si>
  <si>
    <t>ICRA A(SO)</t>
  </si>
  <si>
    <t>INE311S08168</t>
  </si>
  <si>
    <t>INE918T07020</t>
  </si>
  <si>
    <t>Commercial Paper</t>
  </si>
  <si>
    <t>INE660N14AZ6</t>
  </si>
  <si>
    <t>CARE A1+(SO)</t>
  </si>
  <si>
    <t>INE660N14AT9</t>
  </si>
  <si>
    <t>INE660N14BA7</t>
  </si>
  <si>
    <t>INE270O08025</t>
  </si>
  <si>
    <t>INE459T07058</t>
  </si>
  <si>
    <t>BWR A</t>
  </si>
  <si>
    <t>INE623B07115</t>
  </si>
  <si>
    <t>INE124N07143</t>
  </si>
  <si>
    <t>INE271C07178</t>
  </si>
  <si>
    <t>INE658R08024</t>
  </si>
  <si>
    <t>INE540P07228</t>
  </si>
  <si>
    <t>INE036A07492</t>
  </si>
  <si>
    <t>INE658R08032</t>
  </si>
  <si>
    <t>INE205A07048</t>
  </si>
  <si>
    <t>INE038A07258</t>
  </si>
  <si>
    <t>INE850M08036</t>
  </si>
  <si>
    <t>INE949L08137</t>
  </si>
  <si>
    <t>INE850M08010</t>
  </si>
  <si>
    <t>INE247U07014</t>
  </si>
  <si>
    <t>CRISIL A</t>
  </si>
  <si>
    <t>INE598K07011</t>
  </si>
  <si>
    <t>INE311S08135</t>
  </si>
  <si>
    <t>INE567W07011</t>
  </si>
  <si>
    <t>INE804K07013</t>
  </si>
  <si>
    <t>BWR AA+(SO)</t>
  </si>
  <si>
    <t>INE971Z07059</t>
  </si>
  <si>
    <t>INE003S07106</t>
  </si>
  <si>
    <t>INE351E08024</t>
  </si>
  <si>
    <t>INE285T07099</t>
  </si>
  <si>
    <t>INE285T07057</t>
  </si>
  <si>
    <t>INE357U08019</t>
  </si>
  <si>
    <t>INE316W07013</t>
  </si>
  <si>
    <t>INE660N14AY9</t>
  </si>
  <si>
    <r>
      <t>Franklin India Dynamic Accrual Fund As of -29Jun20</t>
    </r>
    <r>
      <rPr>
        <b/>
        <sz val="8"/>
        <color theme="1"/>
        <rFont val="Arial"/>
        <family val="2"/>
      </rPr>
      <t>18</t>
    </r>
  </si>
  <si>
    <t>Industry/Rating</t>
  </si>
  <si>
    <t>Equity &amp; Equity Related</t>
  </si>
  <si>
    <t>INE040A01026</t>
  </si>
  <si>
    <t>HDFC Bank Ltd.</t>
  </si>
  <si>
    <t>Banks</t>
  </si>
  <si>
    <t>INE238A01034</t>
  </si>
  <si>
    <t>Axis Bank Ltd.</t>
  </si>
  <si>
    <t>INE101A01026</t>
  </si>
  <si>
    <t>Mahindra &amp; Mahindra Ltd.</t>
  </si>
  <si>
    <t>Auto</t>
  </si>
  <si>
    <t>INE237A01028</t>
  </si>
  <si>
    <t>Kotak Mahindra Bank Ltd.</t>
  </si>
  <si>
    <t>INE009A01021</t>
  </si>
  <si>
    <t>Infosys Ltd.</t>
  </si>
  <si>
    <t>Software</t>
  </si>
  <si>
    <t>INE397D01024</t>
  </si>
  <si>
    <t>Bharti Airtel Ltd.</t>
  </si>
  <si>
    <t>Telecom - Services</t>
  </si>
  <si>
    <t>INE047A01021</t>
  </si>
  <si>
    <t>Grasim Industries Ltd.</t>
  </si>
  <si>
    <t>Cement</t>
  </si>
  <si>
    <t>INE246F01010</t>
  </si>
  <si>
    <t>Gujarat State Petronet Ltd.</t>
  </si>
  <si>
    <t>Gas</t>
  </si>
  <si>
    <t>INE531A01024</t>
  </si>
  <si>
    <t>Kansai Nerolac Paints Ltd.</t>
  </si>
  <si>
    <t>Consumer Non Durables</t>
  </si>
  <si>
    <t>INE787D01026</t>
  </si>
  <si>
    <t>Balkrishna Industries Ltd.</t>
  </si>
  <si>
    <t>Auto Ancillaries</t>
  </si>
  <si>
    <t>INE062A01020</t>
  </si>
  <si>
    <t>State Bank of India</t>
  </si>
  <si>
    <t>INE089A01023</t>
  </si>
  <si>
    <t>Dr Reddy's Laboratories Ltd.</t>
  </si>
  <si>
    <t>Pharmaceuticals</t>
  </si>
  <si>
    <t>INE029A01011</t>
  </si>
  <si>
    <t>Bharat Petroleum Corp. Ltd.</t>
  </si>
  <si>
    <t>Petroleum Products</t>
  </si>
  <si>
    <t>INE038A01020</t>
  </si>
  <si>
    <t>Hindalco Industries Ltd.</t>
  </si>
  <si>
    <t>Non - Ferrous Metals</t>
  </si>
  <si>
    <t>INE528G01027</t>
  </si>
  <si>
    <t>Yes Bank Ltd.</t>
  </si>
  <si>
    <t>INE021A01026</t>
  </si>
  <si>
    <t>Asian Paints Ltd.</t>
  </si>
  <si>
    <t>INE226A01021</t>
  </si>
  <si>
    <t>Voltas Ltd.</t>
  </si>
  <si>
    <t>Construction Project</t>
  </si>
  <si>
    <t>INE647O01011</t>
  </si>
  <si>
    <t>Aditya Birla Fashion and Retail Ltd.</t>
  </si>
  <si>
    <t>Retailing</t>
  </si>
  <si>
    <t>INE010B01027</t>
  </si>
  <si>
    <t>Cadila Healthcare Ltd.</t>
  </si>
  <si>
    <t>INE494B01023</t>
  </si>
  <si>
    <t>TVS Motor Co. Ltd.</t>
  </si>
  <si>
    <t>INE199G01027</t>
  </si>
  <si>
    <t>Jagran Prakashan Ltd.</t>
  </si>
  <si>
    <t>Media &amp; Entertainment</t>
  </si>
  <si>
    <t>INE298A01020</t>
  </si>
  <si>
    <t>Cummins India Ltd.</t>
  </si>
  <si>
    <t>Industrial Products</t>
  </si>
  <si>
    <t>INE885A01032</t>
  </si>
  <si>
    <t>Amara Raja Batteries Ltd.</t>
  </si>
  <si>
    <t>INE686F01025</t>
  </si>
  <si>
    <t>United Breweries Ltd.</t>
  </si>
  <si>
    <t>INE259A01022</t>
  </si>
  <si>
    <t>Colgate-Palmolive India Ltd.</t>
  </si>
  <si>
    <t>INE155A01022</t>
  </si>
  <si>
    <t>Tata Motors Ltd.</t>
  </si>
  <si>
    <t>INE090A01021</t>
  </si>
  <si>
    <t>ICICI Bank Ltd.</t>
  </si>
  <si>
    <t>INE036D01028</t>
  </si>
  <si>
    <t>Karur Vysya Bank Ltd.</t>
  </si>
  <si>
    <t>INE522F01014</t>
  </si>
  <si>
    <t>Coal India Ltd.</t>
  </si>
  <si>
    <t>Minerals/mining</t>
  </si>
  <si>
    <t>INE062A08124</t>
  </si>
  <si>
    <t>INE245A08067</t>
  </si>
  <si>
    <t>INE523H07841</t>
  </si>
  <si>
    <t>INE205A07105</t>
  </si>
  <si>
    <t>INE115A07GB0</t>
  </si>
  <si>
    <t>INE081A08207</t>
  </si>
  <si>
    <t>INE134E08HV7</t>
  </si>
  <si>
    <t>INE053F07AC3</t>
  </si>
  <si>
    <t>INE038A07266</t>
  </si>
  <si>
    <t>INE528G09061</t>
  </si>
  <si>
    <t>INE265J07100</t>
  </si>
  <si>
    <t>INE001A07QW7</t>
  </si>
  <si>
    <t>INE205A07139</t>
  </si>
  <si>
    <t>INE523H07866</t>
  </si>
  <si>
    <t>IN0020170174</t>
  </si>
  <si>
    <t>7.17% GOI 2028, 08-Jan-2028</t>
  </si>
  <si>
    <t>IN0020160050</t>
  </si>
  <si>
    <t>6.84% GOI 2022, 19-Dec-2022</t>
  </si>
  <si>
    <t>IN0020170042</t>
  </si>
  <si>
    <t>6.68% GOI 2031, 17-Sep-2031</t>
  </si>
  <si>
    <t>Quarterly Dividend</t>
  </si>
  <si>
    <t>INE752E01010</t>
  </si>
  <si>
    <t>Power Grid Corp. of India Ltd.</t>
  </si>
  <si>
    <t>Power</t>
  </si>
  <si>
    <t>INE242A01010</t>
  </si>
  <si>
    <t>Indian Oil Corp. Ltd.</t>
  </si>
  <si>
    <t>INE239A01016</t>
  </si>
  <si>
    <t>Nestle India Ltd.</t>
  </si>
  <si>
    <t>INE733E01010</t>
  </si>
  <si>
    <t>NTPC Ltd.</t>
  </si>
  <si>
    <t>INE347G01014</t>
  </si>
  <si>
    <t>Petronet LNG Ltd.</t>
  </si>
  <si>
    <t>INE030A01027</t>
  </si>
  <si>
    <t>Hindustan Unilever Ltd.</t>
  </si>
  <si>
    <t>INE094A01015</t>
  </si>
  <si>
    <t>Hindustan Petroleum Corp. Ltd.</t>
  </si>
  <si>
    <t>INE081A01012</t>
  </si>
  <si>
    <t>Tata Steel Ltd.</t>
  </si>
  <si>
    <t>Ferrous Metals</t>
  </si>
  <si>
    <t>INE669C01036</t>
  </si>
  <si>
    <t>Tech Mahindra Ltd.</t>
  </si>
  <si>
    <t>INE053A01029</t>
  </si>
  <si>
    <t>Indian Hotels Co. Ltd.</t>
  </si>
  <si>
    <t>INE572E01012</t>
  </si>
  <si>
    <t>PNB Housing Finance Ltd.</t>
  </si>
  <si>
    <t>Finance</t>
  </si>
  <si>
    <t>INE049A01027</t>
  </si>
  <si>
    <t>Himatsingka Seide Ltd.</t>
  </si>
  <si>
    <t>Textile Products</t>
  </si>
  <si>
    <t>INE280A01028</t>
  </si>
  <si>
    <t>Titan Co. Ltd.</t>
  </si>
  <si>
    <t>Consumer Durables</t>
  </si>
  <si>
    <t>INE326A01037</t>
  </si>
  <si>
    <t>Lupin Ltd.</t>
  </si>
  <si>
    <t>INE671B01018</t>
  </si>
  <si>
    <t>Globsyn Technologies Ltd.</t>
  </si>
  <si>
    <t>Unlisted</t>
  </si>
  <si>
    <t/>
  </si>
  <si>
    <t>Numero Uno International Ltd.</t>
  </si>
  <si>
    <t>INE146O08035</t>
  </si>
  <si>
    <t>INE657N07241</t>
  </si>
  <si>
    <t>INE003S07155</t>
  </si>
  <si>
    <t>INE146O07086</t>
  </si>
  <si>
    <t>INE607M08014</t>
  </si>
  <si>
    <t>CARE AA(SO)</t>
  </si>
  <si>
    <t>INE658R08115</t>
  </si>
  <si>
    <t>INE482A07043</t>
  </si>
  <si>
    <t>INE896L07561</t>
  </si>
  <si>
    <t>INE040A16CA2</t>
  </si>
  <si>
    <t>INE556F16424</t>
  </si>
  <si>
    <t>INE238A16Z65</t>
  </si>
  <si>
    <t>IN0020092071</t>
  </si>
  <si>
    <t>IN0020150051</t>
  </si>
  <si>
    <t>7.73% GOI 2034, 19-Dec-2034</t>
  </si>
  <si>
    <t>Franklin India Low Duration Fund As of -29Jun2018</t>
  </si>
  <si>
    <t>INE623B07123</t>
  </si>
  <si>
    <t>INE271C07111</t>
  </si>
  <si>
    <t>INE540P07285</t>
  </si>
  <si>
    <t>INE540P07277</t>
  </si>
  <si>
    <t>INE945W07043</t>
  </si>
  <si>
    <t>INE063P08096</t>
  </si>
  <si>
    <t>INE945W07027</t>
  </si>
  <si>
    <t>INE252T07040</t>
  </si>
  <si>
    <t>INE146O07052</t>
  </si>
  <si>
    <t>INE063P08088</t>
  </si>
  <si>
    <t>INE063P08104</t>
  </si>
  <si>
    <t>INE015L07352</t>
  </si>
  <si>
    <t>ICRA AA(SO)</t>
  </si>
  <si>
    <t>INE155A08084</t>
  </si>
  <si>
    <t>INE434A09149</t>
  </si>
  <si>
    <t>INE540P07194</t>
  </si>
  <si>
    <t>INE002A08526</t>
  </si>
  <si>
    <t>INE063P07148</t>
  </si>
  <si>
    <t>INE946S07072</t>
  </si>
  <si>
    <t>INE333T07048</t>
  </si>
  <si>
    <t>INE209W07010</t>
  </si>
  <si>
    <t>INE157D08019</t>
  </si>
  <si>
    <t>INE680R07012</t>
  </si>
  <si>
    <t>INE445K07197</t>
  </si>
  <si>
    <t>INE960S07040</t>
  </si>
  <si>
    <t>INE960S07073</t>
  </si>
  <si>
    <t>INE960S07081</t>
  </si>
  <si>
    <t>INE082T07017</t>
  </si>
  <si>
    <t>INE238A167A3</t>
  </si>
  <si>
    <t>INE949L16171</t>
  </si>
  <si>
    <t>IND A1+</t>
  </si>
  <si>
    <t>INE238A168A1</t>
  </si>
  <si>
    <t>INE556F16325</t>
  </si>
  <si>
    <t>CARE A1+</t>
  </si>
  <si>
    <t>INE261F16264</t>
  </si>
  <si>
    <t>INE090A164N0</t>
  </si>
  <si>
    <t>INE477A14767</t>
  </si>
  <si>
    <t>INE001A14SI8</t>
  </si>
  <si>
    <t>INE020B14516</t>
  </si>
  <si>
    <t>INE660N14AV5</t>
  </si>
  <si>
    <t>INE458U14070</t>
  </si>
  <si>
    <t>INE001A14SL2</t>
  </si>
  <si>
    <t>INE660N14AU7</t>
  </si>
  <si>
    <t>INE660N14BC3</t>
  </si>
  <si>
    <t>INE001A14SK4</t>
  </si>
  <si>
    <t>INE660N14BB5</t>
  </si>
  <si>
    <t>INE261F14CY8</t>
  </si>
  <si>
    <t>INE092T16EB7</t>
  </si>
  <si>
    <t>INE028A16BB7</t>
  </si>
  <si>
    <t>INE238A16T14</t>
  </si>
  <si>
    <t>INE095A16XZ9</t>
  </si>
  <si>
    <t>INE090A164M2</t>
  </si>
  <si>
    <t>INE090A167M5</t>
  </si>
  <si>
    <t>INE261F14CM3</t>
  </si>
  <si>
    <t>INE134E14998</t>
  </si>
  <si>
    <t>INE081A14783</t>
  </si>
  <si>
    <t>INE742O14682</t>
  </si>
  <si>
    <t>INE957N14AH4</t>
  </si>
  <si>
    <t>INE377Y14124</t>
  </si>
  <si>
    <t>INE725H14566</t>
  </si>
  <si>
    <t>INE774D14OE2</t>
  </si>
  <si>
    <t>INE001A14SO6</t>
  </si>
  <si>
    <t>INE110L14HE6</t>
  </si>
  <si>
    <t>INE003S14060</t>
  </si>
  <si>
    <t>INE850M14786</t>
  </si>
  <si>
    <t>INE660N14AC5</t>
  </si>
  <si>
    <t>INE432R14063</t>
  </si>
  <si>
    <t>INE102D14385</t>
  </si>
  <si>
    <t>INE511C14SE1</t>
  </si>
  <si>
    <t>INE511C14SG6</t>
  </si>
  <si>
    <t>INE002A14888</t>
  </si>
  <si>
    <t>INE722A14CV6</t>
  </si>
  <si>
    <t>INE265J14AC1</t>
  </si>
  <si>
    <t>INE261F14CV4</t>
  </si>
  <si>
    <t>INE511C14SB7</t>
  </si>
  <si>
    <t>INE033L14IK5</t>
  </si>
  <si>
    <t>INE265J14AF4</t>
  </si>
  <si>
    <t>INE891K14GC9</t>
  </si>
  <si>
    <t>INE725H14582</t>
  </si>
  <si>
    <t>INE265J14AI8</t>
  </si>
  <si>
    <t>INE688I14FT9</t>
  </si>
  <si>
    <t>INE909H14MH2</t>
  </si>
  <si>
    <t>INE410J14AY7</t>
  </si>
  <si>
    <t>INE523H14K20</t>
  </si>
  <si>
    <t>Franklin India Pension Plan As of -29Jun2018</t>
  </si>
  <si>
    <t>INE685A01028</t>
  </si>
  <si>
    <t>Torrent Pharmaceuticals Ltd.</t>
  </si>
  <si>
    <t>INE115A07HY0</t>
  </si>
  <si>
    <t>INE865N07018</t>
  </si>
  <si>
    <t>INE040A16CC8</t>
  </si>
  <si>
    <t>INE556F16416</t>
  </si>
  <si>
    <t>INE238A16Y82</t>
  </si>
  <si>
    <t>INE514E16BI3</t>
  </si>
  <si>
    <t>INE090A162P9</t>
  </si>
  <si>
    <t>INE237A169D4</t>
  </si>
  <si>
    <t>INE002A14854</t>
  </si>
  <si>
    <t>INE535H14GR6</t>
  </si>
  <si>
    <t>INE001A14SE7</t>
  </si>
  <si>
    <t>INE514E14NM5</t>
  </si>
  <si>
    <t>INE688I14FZ6</t>
  </si>
  <si>
    <t>INE580B14HH4</t>
  </si>
  <si>
    <t>INE271C07129</t>
  </si>
  <si>
    <t>INE623B07131</t>
  </si>
  <si>
    <t>INE713G08046</t>
  </si>
  <si>
    <t>INE146O08050</t>
  </si>
  <si>
    <t>INE658R08131</t>
  </si>
  <si>
    <t>INE459T07033</t>
  </si>
  <si>
    <t>INE713G08038</t>
  </si>
  <si>
    <t>INE528S07086</t>
  </si>
  <si>
    <t>INE459T07025</t>
  </si>
  <si>
    <t>INE608A08025</t>
  </si>
  <si>
    <t>INE657N07399</t>
  </si>
  <si>
    <t>INE001A07PR9</t>
  </si>
  <si>
    <t>INE657N07407</t>
  </si>
  <si>
    <t>INE852O07063</t>
  </si>
  <si>
    <t>INE503A08028</t>
  </si>
  <si>
    <t>INE146O08027</t>
  </si>
  <si>
    <t>INE752E07NJ1</t>
  </si>
  <si>
    <t>INE705A08094</t>
  </si>
  <si>
    <t>INE774D07RY7</t>
  </si>
  <si>
    <t>INE115A07MX2</t>
  </si>
  <si>
    <t>INE128S07317</t>
  </si>
  <si>
    <t>INE752E07MI5</t>
  </si>
  <si>
    <t>INE020B08823</t>
  </si>
  <si>
    <t>INE261F08477</t>
  </si>
  <si>
    <t>INE001A07QF2</t>
  </si>
  <si>
    <t>INE115A07LK1</t>
  </si>
  <si>
    <t>INE351E08032</t>
  </si>
  <si>
    <t>INE971Z07042</t>
  </si>
  <si>
    <t>INE445K07098</t>
  </si>
  <si>
    <t>INE445K07080</t>
  </si>
  <si>
    <t>INE971Z07034</t>
  </si>
  <si>
    <t>INE285T07065</t>
  </si>
  <si>
    <t>INE080T07029</t>
  </si>
  <si>
    <t>INE003S07072</t>
  </si>
  <si>
    <t>INE971Z07026</t>
  </si>
  <si>
    <t>INE476S08011</t>
  </si>
  <si>
    <t>INE971Z07018</t>
  </si>
  <si>
    <t>INE003S07080</t>
  </si>
  <si>
    <t>INE895D08766</t>
  </si>
  <si>
    <t>INE720G08074</t>
  </si>
  <si>
    <t>INE082T07025</t>
  </si>
  <si>
    <t>INE311S08150</t>
  </si>
  <si>
    <t>INE960S07065</t>
  </si>
  <si>
    <t>INE321N07152</t>
  </si>
  <si>
    <t>INE660N14AW3</t>
  </si>
  <si>
    <t>ICRA A1+(SO)</t>
  </si>
  <si>
    <t>INE660N14AX1</t>
  </si>
  <si>
    <r>
      <t>Franklin India Short Term Income Plan As of -29Jun</t>
    </r>
    <r>
      <rPr>
        <b/>
        <sz val="8"/>
        <color theme="1"/>
        <rFont val="Arial"/>
        <family val="2"/>
      </rPr>
      <t>2018</t>
    </r>
  </si>
  <si>
    <t>INE146O07078</t>
  </si>
  <si>
    <t>INE155A08274</t>
  </si>
  <si>
    <t>INE115A07MF9</t>
  </si>
  <si>
    <t>INE657N07266</t>
  </si>
  <si>
    <t>INE216P07142</t>
  </si>
  <si>
    <t>INE850M07111</t>
  </si>
  <si>
    <t>INE271C07152</t>
  </si>
  <si>
    <t>INE850M08028</t>
  </si>
  <si>
    <t>INE850M08044</t>
  </si>
  <si>
    <t>INE063P07130</t>
  </si>
  <si>
    <t>INE265J07183</t>
  </si>
  <si>
    <t>INE001A07PS7</t>
  </si>
  <si>
    <t>INE001A07PW9</t>
  </si>
  <si>
    <t>INE001A07QA3</t>
  </si>
  <si>
    <t>INE115A07HJ1</t>
  </si>
  <si>
    <t>INE115A07MP8</t>
  </si>
  <si>
    <t>INE252T07024</t>
  </si>
  <si>
    <t>INE115A07HN3</t>
  </si>
  <si>
    <t>INE205A07113</t>
  </si>
  <si>
    <t>INE155A08118</t>
  </si>
  <si>
    <t>INE261F08808</t>
  </si>
  <si>
    <t>INE528S07045</t>
  </si>
  <si>
    <t>INE528S07052</t>
  </si>
  <si>
    <t>INE351E08016</t>
  </si>
  <si>
    <t>INE139S07025</t>
  </si>
  <si>
    <t>INE081T07027</t>
  </si>
  <si>
    <t>INE192L08092</t>
  </si>
  <si>
    <t>INE729R08015</t>
  </si>
  <si>
    <t>INE960S07024</t>
  </si>
  <si>
    <t>INE960S07032</t>
  </si>
  <si>
    <t>INE960S07057</t>
  </si>
  <si>
    <t>INE562A16IN5</t>
  </si>
  <si>
    <t>INE095A16WZ1</t>
  </si>
  <si>
    <t>INE261F14CU6</t>
  </si>
  <si>
    <t>INE110L14HF3</t>
  </si>
  <si>
    <t>INE002A14AH6</t>
  </si>
  <si>
    <t>INE002A14AI4</t>
  </si>
  <si>
    <t>INE002A14AL8</t>
  </si>
  <si>
    <t>INE498L14729</t>
  </si>
  <si>
    <t>INE001A14SJ6</t>
  </si>
  <si>
    <t>INE261F14CW2</t>
  </si>
  <si>
    <r>
      <t>Franklin India Ultra Short Bond Fund As of -29Jun2</t>
    </r>
    <r>
      <rPr>
        <b/>
        <sz val="8"/>
        <color theme="1"/>
        <rFont val="Arial"/>
        <family val="2"/>
      </rPr>
      <t>018</t>
    </r>
  </si>
  <si>
    <t>INE733E07CF2</t>
  </si>
  <si>
    <t>INE053F07959</t>
  </si>
  <si>
    <t>INE134E08GX5</t>
  </si>
  <si>
    <r>
      <t>Franklin India Fixed Maturity Plans – Series 1 – P</t>
    </r>
    <r>
      <rPr>
        <b/>
        <sz val="8"/>
        <color theme="1"/>
        <rFont val="Arial"/>
        <family val="2"/>
      </rPr>
      <t>lan A As of -29Jun2018</t>
    </r>
  </si>
  <si>
    <r>
      <t>Franklin India Fixed Maturity Plans - Series 1 - P</t>
    </r>
    <r>
      <rPr>
        <b/>
        <sz val="8"/>
        <color theme="1"/>
        <rFont val="Arial"/>
        <family val="2"/>
      </rPr>
      <t>lan B As of -29Jun2018</t>
    </r>
  </si>
  <si>
    <t>INE031A08541</t>
  </si>
  <si>
    <t>INE733E07JZ5</t>
  </si>
  <si>
    <t>INE477A07274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</si>
  <si>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</si>
  <si>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</si>
  <si>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</si>
  <si>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</si>
  <si>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</si>
  <si>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</si>
  <si>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</si>
  <si>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INE134E08JK6</t>
  </si>
  <si>
    <t>INE752E07GX6</t>
  </si>
  <si>
    <t>INE244N07065</t>
  </si>
  <si>
    <t>INE895D08725</t>
  </si>
  <si>
    <r>
      <t>Franklin India Fixed Maturity Plans - Series 2 - P</t>
    </r>
    <r>
      <rPr>
        <b/>
        <sz val="8"/>
        <color theme="1"/>
        <rFont val="Arial"/>
        <family val="2"/>
      </rPr>
      <t>lan A As of -29Jun2018</t>
    </r>
  </si>
  <si>
    <t>INE134E08DM5</t>
  </si>
  <si>
    <t>INE115A07JB4</t>
  </si>
  <si>
    <t>INE296A07QB7</t>
  </si>
  <si>
    <t>INE916DA7PI5</t>
  </si>
  <si>
    <t>INE756I07BW1</t>
  </si>
  <si>
    <r>
      <t>Franklin India Fixed Maturity Plans – Series 2 – P</t>
    </r>
    <r>
      <rPr>
        <b/>
        <sz val="8"/>
        <color theme="1"/>
        <rFont val="Arial"/>
        <family val="2"/>
      </rPr>
      <t>lan B As of -29Jun2018</t>
    </r>
  </si>
  <si>
    <t>INE756I07BU5</t>
  </si>
  <si>
    <t>INE556F08JA8</t>
  </si>
  <si>
    <t>INE020B08AR7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</si>
  <si>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</si>
  <si>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</si>
  <si>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-29Jun2018</t>
    </r>
  </si>
  <si>
    <t>INE031A08566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</si>
  <si>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</si>
  <si>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-29Jun2018</t>
    </r>
  </si>
  <si>
    <r>
      <t>Franklin India Fixed Maturity Plans - Series 3 - P</t>
    </r>
    <r>
      <rPr>
        <b/>
        <sz val="8"/>
        <color theme="1"/>
        <rFont val="Arial"/>
        <family val="2"/>
      </rPr>
      <t>lan B As of -29Jun2018</t>
    </r>
  </si>
  <si>
    <r>
      <t>Franklin India Fixed Maturity Plans - Series 3 - P</t>
    </r>
    <r>
      <rPr>
        <b/>
        <sz val="8"/>
        <color theme="1"/>
        <rFont val="Arial"/>
        <family val="2"/>
      </rPr>
      <t>lan C As of -29Jun2018</t>
    </r>
  </si>
  <si>
    <t>INE556F08JD2</t>
  </si>
  <si>
    <r>
      <t>Franklin India Fixed Maturity Plans - Series 3 - P</t>
    </r>
    <r>
      <rPr>
        <b/>
        <sz val="8"/>
        <color theme="1"/>
        <rFont val="Arial"/>
        <family val="2"/>
      </rPr>
      <t>lan D As of -29Jun2018</t>
    </r>
  </si>
  <si>
    <t>INE916DA7PO3</t>
  </si>
  <si>
    <t>INE752E07MN5</t>
  </si>
  <si>
    <t>INE774D07SB3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</si>
  <si>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</si>
  <si>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E As of -29Jun2018</t>
    </r>
  </si>
  <si>
    <t>INE883A07174</t>
  </si>
  <si>
    <t>INE891K07390</t>
  </si>
  <si>
    <r>
      <t>Franklin India Fixed Maturity Plans - Series 3 - P</t>
    </r>
    <r>
      <rPr>
        <b/>
        <sz val="8"/>
        <color theme="1"/>
        <rFont val="Arial"/>
        <family val="2"/>
      </rPr>
      <t>lan F As of -29Jun2018</t>
    </r>
  </si>
  <si>
    <t>INE146O08134</t>
  </si>
  <si>
    <t>INE110L08037</t>
  </si>
  <si>
    <t>INE459T07041</t>
  </si>
  <si>
    <t>INE003S07098</t>
  </si>
  <si>
    <t>INE598K07029</t>
  </si>
  <si>
    <t>INE720G08066</t>
  </si>
  <si>
    <r>
      <t>Franklin India Income Opportunities Fund As of -29</t>
    </r>
    <r>
      <rPr>
        <b/>
        <sz val="8"/>
        <color theme="1"/>
        <rFont val="Arial"/>
        <family val="2"/>
      </rPr>
      <t>Jun2018</t>
    </r>
  </si>
  <si>
    <t>Plan Name</t>
  </si>
  <si>
    <t xml:space="preserve">Dividend per unit </t>
  </si>
  <si>
    <t>Individual/HUF</t>
  </si>
  <si>
    <t>Others</t>
  </si>
  <si>
    <t>Dividend Plan</t>
  </si>
  <si>
    <t>Direct Dividend Plan</t>
  </si>
  <si>
    <t>Quarterly Dividend Plan</t>
  </si>
  <si>
    <t>Direct Quarterly Dividend Plan</t>
  </si>
  <si>
    <t>Quarterly Direct Dividend Plan</t>
  </si>
  <si>
    <t>Retail Plan Daily Dividend Option</t>
  </si>
  <si>
    <t>Institutional Plan Daily Dividend Reinvestment Option</t>
  </si>
  <si>
    <t>Super Institutional Plan Daily Dividend Reinvestment Option</t>
  </si>
  <si>
    <t>Retail Plan Weekly Dividend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</si>
  <si>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</si>
  <si>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</si>
  <si>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</si>
  <si>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Retail Plan Quarterly Dividend Option</t>
  </si>
  <si>
    <t>Retail Plan Monthly Dividend Option</t>
  </si>
  <si>
    <t>Institutional Plan Monthly Dividend Option</t>
  </si>
  <si>
    <t>Direct Retail Plan Quarterly Dividend Option</t>
  </si>
  <si>
    <t>Direct Retail Plan Monthly Dividend Option</t>
  </si>
  <si>
    <t>Direct Retail Plan Weekly Dividend Option</t>
  </si>
  <si>
    <t>Institutional Plan Dividend Option</t>
  </si>
  <si>
    <t>Direct Retail Plan Daily Dividend Option</t>
  </si>
  <si>
    <t>Regular Plan Weekly Dividend Option</t>
  </si>
  <si>
    <t>Regular Plan Daily Divdend Reinvestment Option</t>
  </si>
  <si>
    <t>Institutional Plan Weekly Dividend Option</t>
  </si>
  <si>
    <t>Direct Super Institutional Plan Daily Divdend Reinvestment Option</t>
  </si>
  <si>
    <t>Monthly Dividend Plan</t>
  </si>
  <si>
    <t>Direct Monthly Dividend Plan</t>
  </si>
  <si>
    <t>Quarterly Dividend Option</t>
  </si>
  <si>
    <t>Direct Quarterly Dividend Option</t>
  </si>
  <si>
    <t>Annual Dividend Plan</t>
  </si>
  <si>
    <t>Half Yearly Dividend Plan</t>
  </si>
  <si>
    <t>Direct Half Yearly Dividend Plan</t>
  </si>
  <si>
    <t>Direct Annual Dividend Plan</t>
  </si>
  <si>
    <t>Dividend Option</t>
  </si>
  <si>
    <t>Direct Dividend Option</t>
  </si>
  <si>
    <t>Growth Plan</t>
  </si>
  <si>
    <t>Direct Growth Plan</t>
  </si>
  <si>
    <t>Growth Option</t>
  </si>
  <si>
    <t>Direct Growth Option</t>
  </si>
  <si>
    <t>Institutional Plan Growth Option</t>
  </si>
  <si>
    <t>Direct Super Institutional Weekly Dividend Option</t>
  </si>
  <si>
    <t>Direct Super Institutional Growth Option</t>
  </si>
  <si>
    <t>Regular Plan Daily Dividend Reinvestment Option</t>
  </si>
  <si>
    <t>Unclaimed Dividend Plan - Growth</t>
  </si>
  <si>
    <t>Unclaimed Redemption Plan - Growth</t>
  </si>
  <si>
    <t>Regular Plan Growth Option</t>
  </si>
  <si>
    <t>Super Institutional Plan Growth Option</t>
  </si>
  <si>
    <t>Direct Super Institutional Daily Dividend Reinvestment Option</t>
  </si>
  <si>
    <t>Direct Retail Plan Growth Option</t>
  </si>
  <si>
    <t>Retail Plan Growth Option</t>
  </si>
  <si>
    <t>Direct Super Institutional Plan Daily Dividend Option</t>
  </si>
  <si>
    <t>Super Institutional Plan Daily Dividend Option</t>
  </si>
  <si>
    <t>Institutional Plan Daily Dividend Option</t>
  </si>
  <si>
    <t>Direct Super Institutional Plan Growth Option</t>
  </si>
  <si>
    <t xml:space="preserve">Dividend Plan </t>
  </si>
  <si>
    <t>Growth – Direct</t>
  </si>
  <si>
    <t>Dividend – Direct</t>
  </si>
  <si>
    <t>Quarterly Dividend – Direct</t>
  </si>
  <si>
    <t>INE237A164F0</t>
  </si>
  <si>
    <t>INE124N07150</t>
  </si>
  <si>
    <t>d) Portfolio Turnover Ratio during the Half - year 31-May-2018</t>
  </si>
  <si>
    <t>(b) Unlisted</t>
  </si>
  <si>
    <t>Hotels/resorts &amp; Other Recreational Activities</t>
  </si>
  <si>
    <t>9.55% Piramal Housing Finance Ltd (08-Mar-2027) **</t>
  </si>
  <si>
    <t>10.75% The Tata Power Co Ltd (21-Aug-2022) **</t>
  </si>
  <si>
    <t>9.45% Vedanta Ltd (17-Aug-2020) **</t>
  </si>
  <si>
    <t>9.85% DCB Bank Ltd (12-Jan-2028) **</t>
  </si>
  <si>
    <t>10.15% Hinduja Leyland Finance Ltd (27-Mar-2025) **</t>
  </si>
  <si>
    <t>9.25% Reliance Jio Infocomm Limited (17-Jun-2024) **</t>
  </si>
  <si>
    <t>9.00% Edelweiss Commodities Services Ltd (17-Apr-2020) **</t>
  </si>
  <si>
    <t>0.00% RKN Retail Pvt Ltd Tranche 1 (30-Apr-2020) **</t>
  </si>
  <si>
    <t>8.70% Edelweiss Agri Value Chain Ltd (30-Jun-2027) **</t>
  </si>
  <si>
    <t>9.55% Hindalco Industries Ltd (25-Apr-2022) **</t>
  </si>
  <si>
    <t>9.20% Andhra Bank (31-Oct-2022) **</t>
  </si>
  <si>
    <t>10.15% Uttar Pradesh Power Corp Ltd (20-Jan-2028) **</t>
  </si>
  <si>
    <t>8.40% Edelweiss Commodities Services Ltd (26-Oct-2020) **</t>
  </si>
  <si>
    <t>12.25% DLF Ltd., Tranche II Series IV, (11-Aug-2020) **</t>
  </si>
  <si>
    <t>10.10% Future Retail Ltd, Series IX-E (17-Apr-2020) **</t>
  </si>
  <si>
    <t>7.4% Tata Motors Ltd (29-Jun-2021) **</t>
  </si>
  <si>
    <t>10.15% Uttar Pradesh Power Corp Ltd (20-Jan-2023) **</t>
  </si>
  <si>
    <t>12.25% DLF Ltd, Series IV (11-Aug-2020) **</t>
  </si>
  <si>
    <t>9.95% Vastu Housing Finance Corp Ltd (27-Feb-2025) **</t>
  </si>
  <si>
    <t>12.25% DLF Ltd, Series III (09-Aug-2019) **</t>
  </si>
  <si>
    <t>10.15% Uttar Pradesh Power Corp Ltd (20-Jan-2027) **</t>
  </si>
  <si>
    <t>8.68% Vedanta Ltd (20-Apr-2020) **</t>
  </si>
  <si>
    <t>10.90% DLF Emporio Ltd (21-Nov-2021) **</t>
  </si>
  <si>
    <t>10.75% Visu Leasing &amp; Finance Pvt Ltd (22-Jun-2020) **</t>
  </si>
  <si>
    <t>11.10% Hinduja Leyland Finance Ltd (08-Apr-2022) **</t>
  </si>
  <si>
    <t>10.00% Aptus Value Housing Finance India Ltd (26-Feb-2025) **</t>
  </si>
  <si>
    <t>10.15% Uttar Pradesh Power Corp Ltd (20-Jan-2022) **</t>
  </si>
  <si>
    <t>9.75% Uttar Pradesh Power Corp Ltd (20-Oct-2022) **</t>
  </si>
  <si>
    <t>9.20% Hinduja Leyland Finance Ltd (13-Sep-2024) **</t>
  </si>
  <si>
    <t>8.75% Edelweiss Retail Finance Limited (22-Mar-2021) **</t>
  </si>
  <si>
    <t>9.60% Renew Power Limited (26-Feb-2021) **</t>
  </si>
  <si>
    <t>9.00% Yes Bank Ltd (18-Oct-2022) **</t>
  </si>
  <si>
    <t>9.00% India Shelter Finance Corp Ltd (02-May-2025) **</t>
  </si>
  <si>
    <t>9.00% Vastu Housing Finance Corporation Ltd (27-Feb-2025) **</t>
  </si>
  <si>
    <t>6.99% Rural Electrification Corp Ltd (31-Dec-2020) **</t>
  </si>
  <si>
    <t>10.25% Star Health &amp; Allied Insurance Co Ltd (06-Sep-2024)</t>
  </si>
  <si>
    <t>Jindal Power Ltd  (SBI+100 Bps) (21-Dec-2018)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</si>
  <si>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</si>
  <si>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</si>
  <si>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</si>
  <si>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12.68% Renew Power Ventures Pvt. Ltd., Series III, (23-Mar-2020) **</t>
  </si>
  <si>
    <t>11.49% Reliance Big Pvt Ltd Series 3 (14-Jan-2021) **</t>
  </si>
  <si>
    <t>9.60% Renew Wind Energy (Rajasthan One) Private Limited (31-Mar-2023) **</t>
  </si>
  <si>
    <t>0.00% Pri-Media Services Pvt. Ltd. Series C (30-Jun-2020) **</t>
  </si>
  <si>
    <t>13.15% Greenko Solar Energy Private Limited (18-May-2020) **</t>
  </si>
  <si>
    <t>0.00% Yes Capital India Pvt Ltd (12-Oct-2020)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</si>
  <si>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</si>
  <si>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</si>
  <si>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</si>
  <si>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11.90% Bhavna Asset Operators Private Ltd (31-Aug-2019) **</t>
  </si>
  <si>
    <t>9.95% Narmada Wind Energy Pvt Ltd (31-Mar-2023) **</t>
  </si>
  <si>
    <t>0.00% Aditya Birla Retail Limited (20-Sep-2019) **</t>
  </si>
  <si>
    <t>0.00% SBK Properties Pvt Ltd (09-Jan-2020) **</t>
  </si>
  <si>
    <t>0.00% Aditya Birla Retail Limited (24-Jun-2020) **</t>
  </si>
  <si>
    <t>9.95% Molagavalli Renewable Pvt Ltd (31-Mar-2023) **</t>
  </si>
  <si>
    <t>11.35% Renew Solar Power Private Limited (01-Nov-2022) **</t>
  </si>
  <si>
    <t>9.75% TRPL Roadways Pvt Ltd (25-Mar-2022) **</t>
  </si>
  <si>
    <t>0.00% Hero Solar Energy Private Limited (21-Jun-2022) **</t>
  </si>
  <si>
    <t>7.18% Rural Electrification Corp Ltd (21-May-2021)</t>
  </si>
  <si>
    <t>7.73% Housing &amp; Urban Development Corp Ltd (15-Apr-2021) **</t>
  </si>
  <si>
    <t>9.00% Icici Home Finance Company Limited (27-May-2021) **</t>
  </si>
  <si>
    <t>9.00% Mahindra &amp; Mahindra Financial Services Ltd (19-Apr-2021) **</t>
  </si>
  <si>
    <t>0.00% Fullerton India Credit Co Ltd (08-Apr-2021) **</t>
  </si>
  <si>
    <t>7.65% Small Industries Development Bank Of India (15-Apr-2021) **</t>
  </si>
  <si>
    <t>10.09% MRF Ltd (27-May-2021) **</t>
  </si>
  <si>
    <t>9.18% Power Finance Corp Ltd (15-Apr-2021) **</t>
  </si>
  <si>
    <t>0.00% Axis Finance Ltd (14-Jun-2021) **</t>
  </si>
  <si>
    <t>8.05% Power Finance Corp Ltd (27-Apr-2021) **</t>
  </si>
  <si>
    <t>0.00% Bajaj Housing Finance Ltd (06-Apr-2021) **</t>
  </si>
  <si>
    <t>0.00% Hdb Financial Services Limited (06-Apr-2021) **</t>
  </si>
  <si>
    <t>8.19% Mahindra Vehicle Manufactures Ltd (23-Feb-2021) **</t>
  </si>
  <si>
    <t>7.75% Power Finance Corp Ltd (15-Apr-2021) **</t>
  </si>
  <si>
    <t>9.00% Housing &amp; Urban Development Corp Ltd (05-Apr-2021) **</t>
  </si>
  <si>
    <t>7.70% Rural Electrification Corp Ltd (15-Mar-2021)</t>
  </si>
  <si>
    <t>0.00% Kotak Mahindra Prime Ltd (27-May-2021) **</t>
  </si>
  <si>
    <t>8.40% Power Grid Corp Of India Ltd (27-May-2021) **</t>
  </si>
  <si>
    <t>7.40% National Bank For Agriculture And Rural Development (01-Feb-2021)</t>
  </si>
  <si>
    <t>7.65% Indian Railway Finance Corp Ltd (15-Mar-2021)</t>
  </si>
  <si>
    <t>9.00% Tata Sons Ltd (24-Mar-2021) **</t>
  </si>
  <si>
    <t>0.00% Mahindra &amp; Mahindra Financial Services Ltd (07-Apr-2021) **</t>
  </si>
  <si>
    <t>0.00% Kotak Mahindra Prime Ltd (26-Apr-2021) **</t>
  </si>
  <si>
    <t>7.73% Power Finance Corp Ltd (05-Apr-2021) **</t>
  </si>
  <si>
    <t>7.52% Small Industries Development Bank Of India (10-Feb-2021) **</t>
  </si>
  <si>
    <t>7.07% Reliance Industries Ltd (24-Dec-2020) **</t>
  </si>
  <si>
    <t>7.60% Rural Electrification Corp Ltd (17-Apr-2021)</t>
  </si>
  <si>
    <t>8.84% Power Grid Corp Of India Ltd (29-Mar-2021) **</t>
  </si>
  <si>
    <t>8.25% Tata Sons Ltd (23-Mar-2021) **</t>
  </si>
  <si>
    <t>8.75% Housing Development Finance Corp Ltd (04-Mar-2021) **</t>
  </si>
  <si>
    <t>7.50% Bajaj Finance Ltd (10-Aug-2020) **</t>
  </si>
  <si>
    <t>9.60% LIC Housing Finance Ltd (07-Mar-2021) **</t>
  </si>
  <si>
    <t>7.88% LIC Housing Finance Ltd (28-Jan-2021) **</t>
  </si>
  <si>
    <t>7.14% Housing &amp; Urban Development Corp Ltd (22-Dec-2020) **</t>
  </si>
  <si>
    <t>7.94% Hdb Financial Services Limited (15-Apr-2021) **</t>
  </si>
  <si>
    <t>8.13% Power Grid Corp Of India Ltd (23-Apr-2021) **</t>
  </si>
  <si>
    <t>7.64% Can Fin Homes Ltd (28-Feb-2021)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</si>
  <si>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</si>
  <si>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</si>
  <si>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</si>
  <si>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</si>
  <si>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</si>
  <si>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</si>
  <si>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</si>
  <si>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</si>
  <si>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</si>
  <si>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7.80% LIC Housing Finance Ltd (19-Mar-2020) **</t>
  </si>
  <si>
    <t>8.15% National Bank For Agriculture And Rural Development (04-Mar-2020) **</t>
  </si>
  <si>
    <t>8.87% Rural Electrification Corp Ltd (08-Mar-2020) **</t>
  </si>
  <si>
    <t>8.15% Power Grid Corp Of India Ltd (09-Mar-2020) **</t>
  </si>
  <si>
    <t>8.78% NTPC Ltd (09-Mar-2020) **</t>
  </si>
  <si>
    <t>8.36% Power Finance Corp Ltd (26-Feb-2020)</t>
  </si>
  <si>
    <t>7.78% Housing Development Finance Corp Ltd (24-Mar-2020) **</t>
  </si>
  <si>
    <t>7.85% Kotak Mahindra Prime Ltd (07-Apr-2020) **</t>
  </si>
  <si>
    <t>6.73% Indian Railway Finance Corp Ltd (23-Mar-2020) **</t>
  </si>
  <si>
    <t>7.85% Bajaj Finance Ltd (07-Apr-2020) **</t>
  </si>
  <si>
    <t>7.90% Tata Sons Ltd (06-Mar-2020) **</t>
  </si>
  <si>
    <t>8.50% Edelweiss Commodities Services Ltd (31-Jan-2020) **</t>
  </si>
  <si>
    <t>Tata Power Renewable Energy Ltd (SBI + 13Bps) (22-Jan-2025) **</t>
  </si>
  <si>
    <t>Hinduja Leyland Finance Ltd (SBI + 0 Bps) (29-Apr-2020) **</t>
  </si>
  <si>
    <t>Hinduja Leyland Finance Ltd (SBI + 0 Bps) (15-May-2020) **</t>
  </si>
  <si>
    <t>Aspire Home Finance Corp Ltd (SBI + 0 Bps) (21-Jul-2023) **</t>
  </si>
  <si>
    <t>10.15% Equitas Small Finance Bank Ltd  Series 23 (30-Aug-2019) **</t>
  </si>
  <si>
    <t>9.00% Indostar Capital Finance Ltd (02-May-2023) **</t>
  </si>
  <si>
    <t>CEAT Ltd (SBI + 0 Bps) (31-Jul-2025) **</t>
  </si>
  <si>
    <t>8.25% Tata Motors Ltd (28-Jan-2019) **</t>
  </si>
  <si>
    <t>7.20% LIC Housing Finance Ltd (12-Sep-2018) **</t>
  </si>
  <si>
    <t>10.75% Edelweiss Asset Reconstruction Co Ltd (15-Jul-2019) **</t>
  </si>
  <si>
    <t>8.70% Edelweiss Commodities Services Ltd (15-Apr-2020)</t>
  </si>
  <si>
    <t>10.15% Uttar Pradesh Power Corp Ltd (20-Jan-2021) **</t>
  </si>
  <si>
    <t>9.15% Tata Steel Ltd (24-Jan-2019) **</t>
  </si>
  <si>
    <t>10.10% Future Retail Ltd, Series IX-D, (17-Apr-2020) **</t>
  </si>
  <si>
    <t>12.25% DLF Ltd, Series II (10-Aug-2018) **</t>
  </si>
  <si>
    <t>7.33% Housing Development Finance Corp Ltd (11-Dec-2018) **</t>
  </si>
  <si>
    <t>10.15% Equitas Small Finance Bank Ltd Series 24 (30-Aug-2019) **</t>
  </si>
  <si>
    <t>9.00% Aavas Financiers Limited (10-Oct-2019) **</t>
  </si>
  <si>
    <t>9.60% IFMR Capital Finance Pvt Ltd (27-Dec-2019) **</t>
  </si>
  <si>
    <t>12.25% DLF Ltd,Trache II Series II  (10-Aug-2018) **</t>
  </si>
  <si>
    <t>10.44% Northern Arc Capital Ltd Series A (02-Aug-2019) **</t>
  </si>
  <si>
    <t>10.44% Northern Arc Capital Ltd Series C (02-Aug-2019) **</t>
  </si>
  <si>
    <t>10.15% Uttar Pradesh Power Corp Ltd (20-Jan-2020) **</t>
  </si>
  <si>
    <t>11.66% Equitas Small Finance Bank Ltd (28-Jul-2020) **</t>
  </si>
  <si>
    <t>9.75% Uttar Pradesh Power Corp Ltd (20-Oct-2020) **</t>
  </si>
  <si>
    <t>9.10% JM Financial Asset Reconstruction Co Ltd (26-Sep-2019) **</t>
  </si>
  <si>
    <t>11.66% Equitas Small Finance Bank Ltd (14-Aug-2020) **</t>
  </si>
  <si>
    <t>7.50% Housing Development Finance Corp Ltd (12-Oct-2018) **</t>
  </si>
  <si>
    <t>10.44% Northern Arc Capital Ltd Series B (02-Aug-2019) **</t>
  </si>
  <si>
    <t>7.40% Housing Development Finance Corp Ltd (22-Nov-2018)</t>
  </si>
  <si>
    <t>10.00% Tata Motors Ltd (28-May-2019) **</t>
  </si>
  <si>
    <t>7.49% Housing Development Finance Corp Ltd (25-Jan-2019) **</t>
  </si>
  <si>
    <t>8.60% LIC Housing Finance Ltd (27-Jul-2018) **</t>
  </si>
  <si>
    <t>7.50% Vedanta Ltd (29-Nov-2019) **</t>
  </si>
  <si>
    <t>11.50% Xander Finance Pvt Ltd (03-Aug-2018) **</t>
  </si>
  <si>
    <t>9.41% LIC Housing Finance Ltd (08-Feb-2019) **</t>
  </si>
  <si>
    <t>7.60% Vedanta Ltd (31-May-2019)</t>
  </si>
  <si>
    <t>11.19% Equitas Small Finance Bank Ltd (08-Jan-2021) **</t>
  </si>
  <si>
    <t>7.72% Indian Railway Finance Corp Ltd (07-Jun-2019) **</t>
  </si>
  <si>
    <t>8.63% Volkswagen Finance Pvt Ltd (28-Dec-2018) **</t>
  </si>
  <si>
    <t>9.69% Tata Motors Ltd (29-Mar-2019) **</t>
  </si>
  <si>
    <t>8.45% LIC Housing Finance Ltd (07-Sep-2018) **</t>
  </si>
  <si>
    <t>7.18% National Bank For Agriculture And Rural Development (23-Mar-2020)</t>
  </si>
  <si>
    <t>8.70% Jm Financial Products Ltd (25-Jul-2019) **</t>
  </si>
  <si>
    <t>9.00% Edelweiss Retail Finance Limited (19-Aug-2020) **</t>
  </si>
  <si>
    <t>9.00%  Edelweiss Retail Finance Ltd Option IV (19-Aug-2020) **</t>
  </si>
  <si>
    <t>9.60% Piramal Realty Private Limited (13-Mar-2020) **</t>
  </si>
  <si>
    <t>10.00% Greenko Clean Energy Projects Private Limited (30-Sep-2018) **</t>
  </si>
  <si>
    <t>9.60% Aasan Corporate Solutions Pvt Ltd (13-Mar-2020) **</t>
  </si>
  <si>
    <t>9.60% Aasan Corporate Solutions Pvt Ltd (20-Dec-2019) **</t>
  </si>
  <si>
    <t>0.00% JSW Techno Projects Management Ltd (07-Dec-2018) **</t>
  </si>
  <si>
    <t>0.00% Dolvi Minerals And Metals Pvt Limited (22-Oct-2019) **</t>
  </si>
  <si>
    <t>0.00% Reliance Broadcast Network Ltd (14-Dec-2018) **</t>
  </si>
  <si>
    <t>9.00% Clix Capital Services Private Limited (27-Jun-2023) **</t>
  </si>
  <si>
    <t>10.25% Renew Solar Power Private Limited (29-Nov-2019) **</t>
  </si>
  <si>
    <t>9.60% Aasan Corporate Solutions Pvt Ltd (13-Dec-2019) **</t>
  </si>
  <si>
    <t>0.00% JSW Logistics Infrastructure Pvt Ltd (14-Sep-2018) **</t>
  </si>
  <si>
    <t>10.00% Greenko Clean Energy Projects Private Limited (07-Dec-2018) **</t>
  </si>
  <si>
    <t>0.00% JSW Logistics Infrastructure Pvt Ltd (14-Dec-2018) **</t>
  </si>
  <si>
    <t>0.00% JSW Logistics Infrastructure Pvt Ltd (14-Jun-2019) **</t>
  </si>
  <si>
    <t>9.80% Ma Multi-Trade Pvt Ltd Series B3 (26-Jul-2017) **</t>
  </si>
  <si>
    <t>0.00% KKR India Financial Services Pvt Ltd (10-Mar-2021) **</t>
  </si>
  <si>
    <t>9.50% Yes Bank Ltd (23-12-2021) **</t>
  </si>
  <si>
    <t>9.70% Xander Finance Pvt Ltd (15-Mar-2021) **</t>
  </si>
  <si>
    <t>9.80% Syndicate Bank (25-Jul-2022) **</t>
  </si>
  <si>
    <t>0.00% RKN Retail Pvt Ltd Tranche 2 (30-Apr-2020) **</t>
  </si>
  <si>
    <t>10.20% Rbl Bank Ltd (15-Apr-2023) **</t>
  </si>
  <si>
    <t>8.70% Edelweiss Commodities Services Ltd (30-Jun-2027) **</t>
  </si>
  <si>
    <t>10.25% East West Pipeline Ltd (22-Aug-2021) **</t>
  </si>
  <si>
    <t>8.25% Vodafone Mobile Services Limited (10-Jul-2020)</t>
  </si>
  <si>
    <t>10.99% Andhra Bank (05-Aug-2021) **</t>
  </si>
  <si>
    <t>9.48% The Tata Power Co Ltd (17-Nov-2019) **</t>
  </si>
  <si>
    <t>10.15% Uttar Pradesh Power Corp Ltd (20-Jan-2025) **</t>
  </si>
  <si>
    <t>10.15% Uttar Pradesh Power Corp Ltd (19-Jan-2024) **</t>
  </si>
  <si>
    <t>10.15% Uttar Pradesh Power Corp Ltd (20-Jan-2026) **</t>
  </si>
  <si>
    <t>10.00% Aptus Value Housing Finance India Ltd (24-Jan-2025) **</t>
  </si>
  <si>
    <t>12.40% Hinduja Leyland Finance Ltd (26-Apr-2020) **</t>
  </si>
  <si>
    <t>12.25% DLF Ltd, Tranche II Series III (09-Aug-2019) **</t>
  </si>
  <si>
    <t>10.25% Future Retail Ltd, Series C (06-Apr-2020) **</t>
  </si>
  <si>
    <t>10.50% Aspire Home Finance Corporation Ltd (30-Aug-2019) **</t>
  </si>
  <si>
    <t>9.00% Xander Finance Pvt Ltd (30-Apr-2021) **</t>
  </si>
  <si>
    <t>8.15% Vodafone Mobile Services Limited (10-Jul-2019)</t>
  </si>
  <si>
    <t>8.75% Axis Bank Ltd (14-Dec-2021) **</t>
  </si>
  <si>
    <t>Reliance Infrastructure Ltd (IBL+20Bps) (25-Mar-2019) **</t>
  </si>
  <si>
    <t>11.50% Hinduja Leyland Finance Ltd (31-May-2021) **</t>
  </si>
  <si>
    <t>7.50% Power Finance Corp Ltd (17-Sep-2020) **</t>
  </si>
  <si>
    <t>9.75% Uttar Pradesh Power Corp Ltd (20-Oct-2021) **</t>
  </si>
  <si>
    <t>9.70% Tata Motors Ltd (18-Jun-2020) **</t>
  </si>
  <si>
    <t>9.55% Hindalco Industries Ltd (27-Jun-2022)</t>
  </si>
  <si>
    <t>8.95% Punjab National Bank (03-Mar-2022) **</t>
  </si>
  <si>
    <t>10.25% Future Retail Ltd, Series B (06-Apr-2020) **</t>
  </si>
  <si>
    <t>10.90% Punjab &amp; Sindh Bank Ltd (07-May-2022) **</t>
  </si>
  <si>
    <t>10.00% Aptus Value Housing Finance India Ltd (26-Dec-2024) **</t>
  </si>
  <si>
    <t>8.40% Edelweiss Commodities Services Ltd (09-Aug-2019) **</t>
  </si>
  <si>
    <t>7.69% Housing Development Finance Corp Ltd (04-Dec-2019) **</t>
  </si>
  <si>
    <t>8.45% Edelweiss Commodities Services Ltd (11-Aug-2020) **</t>
  </si>
  <si>
    <t>9.00% Five Star Business Finance Ltd (28-Mar-2023) **</t>
  </si>
  <si>
    <t>9.40% Hinduja Leyland Finance Ltd (28-Aug-2024) **</t>
  </si>
  <si>
    <t>10.15% Equitas Small Finance Bank Ltd Series 22 (30-Aug-2019) **</t>
  </si>
  <si>
    <t>8.32% Reliance Jio Infocomm Limited (08-Jul-2021) **</t>
  </si>
  <si>
    <t>11.25% Syndicate Bank (15-Jul-2021) **</t>
  </si>
  <si>
    <t>12.00% Hinduja Leyland Finance Ltd (28-Mar-2021) **</t>
  </si>
  <si>
    <t>8.95% Reliance Jio Infocomm Limited (15-Sep-2020) **</t>
  </si>
  <si>
    <t>8.32% Power Grid Corp Of India Ltd (23-Dec-2020) **</t>
  </si>
  <si>
    <t>10.49% Vijaya Bank (17-Jan-2022) **</t>
  </si>
  <si>
    <t>11.30% Hinduja Leyland Finance Ltd (21-Jul-2021) **</t>
  </si>
  <si>
    <t>10.21% Five-Star Business Finance Ltd (28-Mar-2023) **</t>
  </si>
  <si>
    <t>11.49% Reliance Infrastructure Consulting &amp; Engineers (15-Jan-2021) **</t>
  </si>
  <si>
    <t>10.30% Renew Power Limited (28-Sep-2022) **</t>
  </si>
  <si>
    <t>9.40% Small Business Fincredit India Pvt Ltd (28-Sep-2020) **</t>
  </si>
  <si>
    <t>12.25% Greenko Wind Projects Pvt Ltd (14-Dec-2019) **</t>
  </si>
  <si>
    <t>9.60% Narmada Wind Energy Pvt Ltd (31-Mar-2023) **</t>
  </si>
  <si>
    <t>9.45% Renew Power Limited (31-Jul-2025) **</t>
  </si>
  <si>
    <t>11.49% Reliance Big Pvt Ltd Series 2 (14-Jan-2021) **</t>
  </si>
  <si>
    <t>0.00% Pri-Media Services Pvt. Ltd. Series B (30-Jun-2020) **</t>
  </si>
  <si>
    <t>Jindal Power Ltd  (SBI+100 Bps) (22-Dec-2020) **</t>
  </si>
  <si>
    <t>9.80% Ma Multi-Trade Pvt Ltd  Series B2 (17-Feb-2020) **</t>
  </si>
  <si>
    <t>0.00% Hero Wind Energy Pvt Ltd (08-Feb-2022)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</si>
  <si>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</si>
  <si>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</si>
  <si>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</si>
  <si>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9.50% Reliance Broadcast Network Ltd (20-Jul-2018) **</t>
  </si>
  <si>
    <t>13.00% OPJ Trading Private Ltd (16-Oct-2020) **</t>
  </si>
  <si>
    <t>13.15% Greenko Solar Energy Private Limited (15-Jun-2020) **</t>
  </si>
  <si>
    <t>11.5% Rivaaz Trade Ventures Pvt Ltd (30-Mar-2021) **</t>
  </si>
  <si>
    <t>11.90% Bhavna Asset Operators Private Ltd (28-Feb-2019) **</t>
  </si>
  <si>
    <t>0.00% Essel Infraprojects Ltd, Series I (22-May-2020) **</t>
  </si>
  <si>
    <t>0.00% Essel Infraprojects Ltd, Series II (22-May-2020) **</t>
  </si>
  <si>
    <t>12.75% Future Ideas Company Ltd (31-Jul-2019) **</t>
  </si>
  <si>
    <t>12.68% Renew Power Ventures Pvt. Ltd., Series I, (23-Mar-2020) **</t>
  </si>
  <si>
    <t>9.50% Reliance Broadcast Network Ltd (20-Jul-2020) **</t>
  </si>
  <si>
    <t>10.00% Ma Multi-Trade Pvt Ltd (27-Nov-2020) **</t>
  </si>
  <si>
    <t>0.00% Pri-Media Services Pvt. Ltd. Series A (30-Jun-2020) **</t>
  </si>
  <si>
    <t>0.00% Sadbhav Infrastructure Project Ltd (06-Jun-2023) **</t>
  </si>
  <si>
    <t>11.28% Reliance Big Entertainment Pvt Ltd (26-Apr-2019) **</t>
  </si>
  <si>
    <t>11.5% Rivaaz Trade Ventures Pvt Ltd (30-Mar-2020) **</t>
  </si>
  <si>
    <t>11.9% Bhavna Asset Operators Private Ltd (07-Aug-2020) **</t>
  </si>
  <si>
    <t>0.00% JSW Logistics Infrastructure Pvt Ltd (13-Sep-2019) **</t>
  </si>
  <si>
    <t>12.15% Nufuture Digital (India) Ltd (02-Jun-2020) **</t>
  </si>
  <si>
    <t>11.5% Rivaaz Trade Ventures Pvt Ltd (30-Mar-2019) **</t>
  </si>
  <si>
    <t>11.90% Bhavna Asset Operators Private Ltd (31-Aug-2018) **</t>
  </si>
  <si>
    <t>0.00% KKR India Financial Services Pvt Ltd (14-Apr-2020) **</t>
  </si>
  <si>
    <t>0.00% Hero Wind Energy Pvt Ltd (21-Jun-2022) **</t>
  </si>
  <si>
    <t>11.49% Reliance Big Pvt Ltd  Series 1 (14-Jan-2021) **</t>
  </si>
  <si>
    <t>9.00% State Bank Of India (06-Sep-2021) **</t>
  </si>
  <si>
    <t>12.40% Hinduja Leyland Finance Ltd (03-Nov-2019) **</t>
  </si>
  <si>
    <t>8.50% Vedanta Ltd (05-Apr-2021) **</t>
  </si>
  <si>
    <t>9.15% Tata Steel Ltd (24-Jan-2021) **</t>
  </si>
  <si>
    <t>8.60% Export-Import Bank Of India (31-Mar-2022) **</t>
  </si>
  <si>
    <t>7.33% Indian Railway Finance Corp Ltd (27-Aug-2027) **</t>
  </si>
  <si>
    <t>9.40% JM Financial Asset Reconstruction Co Ltd (27-Feb-2019) **</t>
  </si>
  <si>
    <t>8.80% JM Financial Products Ltd (28-Sep-2020) **</t>
  </si>
  <si>
    <t>10.90% DLF Promenade Ltd (11-Dec-2021) **</t>
  </si>
  <si>
    <t>8.70% LIC Housing Finance Ltd (08-Nov-2019)</t>
  </si>
  <si>
    <t>0.00% Visu Leasing &amp; Finance Pvt Ltd (26-Jun-2019) **</t>
  </si>
  <si>
    <t>10.85% Ess Kay Fincorp Limited (27-Sep-2019) **</t>
  </si>
  <si>
    <t>0.00% Visu Leasing &amp; Finance Pvt Ltd (22-Jun-2020) **</t>
  </si>
  <si>
    <t>10.65% Hinduja Leyland Finance Ltd (16-Feb-2020) **</t>
  </si>
  <si>
    <t>10.70% Aspire Home Finance Corporation Ltd (05-Jun-2019) **</t>
  </si>
  <si>
    <t>9.55% Andhra Bank (26-Dec-2019) **</t>
  </si>
  <si>
    <t>8.72% LIC Housing Finance Ltd (28-Nov-2019) **</t>
  </si>
  <si>
    <t>9.00% Clix Capital Services Pvt Ltd (25-May-2023) **</t>
  </si>
  <si>
    <t>0.00% Wadhawan Global Capital Pvt Ltd (31-Jul-2020) **</t>
  </si>
  <si>
    <t>12.15% Nufuture Digital (India) Ltd (31-May-2019)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</si>
  <si>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</si>
  <si>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</si>
  <si>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</si>
  <si>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11.90% Legitimate Asset Operators Pvt Ltd (30-Nov-2019) **</t>
  </si>
  <si>
    <t>11.90% Legitimate Asset Operators Pvt Ltd (30-Nov-2018) **</t>
  </si>
  <si>
    <t>8.36% Power Finance Corp Ltd (04-Sep-2020) **</t>
  </si>
  <si>
    <t>7.46% Rural Electrification Corp Ltd (28-Feb-2022) **</t>
  </si>
  <si>
    <t>10.25% Yes Bank Ltd (05-Mar-2020) **</t>
  </si>
  <si>
    <t>0.00% Sadbhav Infrastructure Project Ltd (23-Apr-2023) **</t>
  </si>
  <si>
    <t>10.90% Esskay Fincorp Ltd (11-Jun-2021) **</t>
  </si>
  <si>
    <t>12.40% Hinduja Leyland Finance Ltd (03-Apr-2020) **</t>
  </si>
  <si>
    <t>11.75% AU Small Finance Bank Ltd (04-May-2021) **</t>
  </si>
  <si>
    <t>11.00% Aspire Home Finance Corp Ltd (03-May-2021) **</t>
  </si>
  <si>
    <t>9.75% Uttar Pradesh Power Corp Ltd (20-Oct-2023) **</t>
  </si>
  <si>
    <t>Reliance Infrastructure Ltd (IBL+20Bps) (25-Sep-2019) **</t>
  </si>
  <si>
    <t>11.00% Aspire Home Finance Corp Ltd (16-May-2021) **</t>
  </si>
  <si>
    <t>13.00% AU Small Finance Bank Ltd (19-Sep-2019) **</t>
  </si>
  <si>
    <t>14.50% IFMR Capital Finance Pvt Ltd (18-Dec-2018) **</t>
  </si>
  <si>
    <t>13.01% Renew Power Ventures Pvt. Ltd., Series IV, (23-Mar-2020) **</t>
  </si>
  <si>
    <t>9.50% Reliance Broadcast Network Ltd (13-May-2019) **</t>
  </si>
  <si>
    <t>10.20% Star Health &amp; Allied Insurance Co Ltd (31-Oct-2024)</t>
  </si>
  <si>
    <t>9.41% Renew Wind Energy Delhi Pvt Ltd (30-Sep-2030) **</t>
  </si>
  <si>
    <t>9.99% India Shelter Finance Corp Ltd (10-Feb-2022) **</t>
  </si>
  <si>
    <t>12.75% Future Ideas Company Ltd (30-Jun-2020) **</t>
  </si>
  <si>
    <t>11.90% Legitimate Asset Operators Pvt Ltd (11-May-2020) **</t>
  </si>
  <si>
    <t>9.50% Renew Power Limited (09-Sep-2020) **</t>
  </si>
  <si>
    <t>10.25% Visu Leasing &amp; Finance Pvt Ltd (26-Apr-2021) **</t>
  </si>
  <si>
    <t>10.21% Five Star Business Finance Ltd (28-Mar-2023) **</t>
  </si>
  <si>
    <t>10.50% Vistaar Financial Services Private Ltd (22-Jun-2023) **</t>
  </si>
  <si>
    <t>Reliance Infrastructure Ltd (IBL+20Bps) (25-Sep-2018) **</t>
  </si>
  <si>
    <t>10.00% Aptus Value Housing Finance India Ltd (20-Jun-2025) **</t>
  </si>
  <si>
    <t>8.50% NHPC Ltd (13-Jul-2019) **</t>
  </si>
  <si>
    <t>9.80% Ma Multi-Trade Pvt Ltd Series B1 (17-Feb-2020) **</t>
  </si>
  <si>
    <t>0.00% Hero Wind Energy Pvt Ltd (08-Apr-2019)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</si>
  <si>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</si>
  <si>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</si>
  <si>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</si>
  <si>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</si>
  <si>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</si>
  <si>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8.85% Hdfc Bank Ltd (12-May-2022) **</t>
  </si>
  <si>
    <t>7.50% Power Finance Corp Ltd (16-Aug-2021) **</t>
  </si>
  <si>
    <t>0.00% LIC Housing Finance Ltd (02-Sep-2019) **</t>
  </si>
  <si>
    <t>7.80% Apollo Tyres Limited (29-Apr-2022) **</t>
  </si>
  <si>
    <t>9.20% Icici Bank Ltd (17-Mar-2022) **</t>
  </si>
  <si>
    <t>7.00% Housing Development Finance Corp Ltd (06-Sep-2019) **</t>
  </si>
  <si>
    <t>9.15% Icici Bank Ltd (20-Jun-2023) **</t>
  </si>
  <si>
    <t>7.17% National Highways Authority Of India (23-Dec-2021) **</t>
  </si>
  <si>
    <t>8.12% ONGC Mangalore Petrochemicals Ltd (10-Jun-2019) **</t>
  </si>
  <si>
    <t>6.70% Indian Railway Finance Corp Ltd (24-Nov-2021) **</t>
  </si>
  <si>
    <t>8.93% Power Grid Corp Of India Ltd (20-Oct-2019) **</t>
  </si>
  <si>
    <t>Indian Bank (10-Aug-2018) **</t>
  </si>
  <si>
    <t>Indusind Bank Ltd (09-Jul-2018) **</t>
  </si>
  <si>
    <t>Au Small Finance Bank Ltd (21-Aug-2018) **</t>
  </si>
  <si>
    <t>Axis Bank Ltd (24-Dec-2018) **</t>
  </si>
  <si>
    <t>Axis Bank Ltd (28-Dec-2018) **</t>
  </si>
  <si>
    <t>Indusind Bank Ltd (29-Jan-2019) **</t>
  </si>
  <si>
    <t>Kotak Mahindra Bank Ltd (24-Dec-2018) **</t>
  </si>
  <si>
    <t>Kotak Mahindra Bank Ltd (11-Sep-2018) **</t>
  </si>
  <si>
    <t>Union Bank Of India (06-Aug-2018) **</t>
  </si>
  <si>
    <t>Idfc Bank Ltd (04-Jul-2018)</t>
  </si>
  <si>
    <t>Icici Bank Ltd (04-Sep-2018) **</t>
  </si>
  <si>
    <t>Axis Bank Ltd (20-Jul-2018) **</t>
  </si>
  <si>
    <t>Cooperatieve Rabobank Ua (20-Sep-2018)</t>
  </si>
  <si>
    <t>Axis Bank Ltd (12-Mar-2019)</t>
  </si>
  <si>
    <t>National Bank For Agriculture And Rural Development (16-Jul-2018) **</t>
  </si>
  <si>
    <t>Reliance Jio Infocomm Limited (16-Aug-2018) **</t>
  </si>
  <si>
    <t>Can Fin Homes Ltd (20-Jul-2018) **</t>
  </si>
  <si>
    <t>Wadhawan Global Capital Pvt Ltd (11-Dec-2018) **</t>
  </si>
  <si>
    <t>Power Finance Corp Ltd (16-Aug-2018) **</t>
  </si>
  <si>
    <t>Housing Development Finance Corp Ltd (28-Feb-2019) **</t>
  </si>
  <si>
    <t>Reliance Industries Ltd (30-Jul-2018) **</t>
  </si>
  <si>
    <t>Reliance Industries Ltd (31-Jul-2018) **</t>
  </si>
  <si>
    <t>Reliance Industries Ltd (01-Aug-2018) **</t>
  </si>
  <si>
    <t>L&amp;T Finance Holdings Ltd (03-Aug-2018) **</t>
  </si>
  <si>
    <t>Housing Development Finance Corp Ltd (24-Aug-2018) **</t>
  </si>
  <si>
    <t>Housing Development Finance Corp Ltd (14-Feb-2019) **</t>
  </si>
  <si>
    <t>National Bank For Agriculture And Rural Development (07-Aug-2018) **</t>
  </si>
  <si>
    <t>Tata Motors Finance Holdings Ltd (13-Aug-2018) **</t>
  </si>
  <si>
    <t>Housing Development Finance Corporation Ltd (20-Jul-2018) **</t>
  </si>
  <si>
    <t>National Bank For Agriculture And Rural Development (01-Aug-2018) **</t>
  </si>
  <si>
    <t>Housing Development Finance Corp Ltd (20-Aug-2018) **</t>
  </si>
  <si>
    <t>Tata Steel Ltd (16-Jul-2018) **</t>
  </si>
  <si>
    <t>Capital First Ltd (02-Aug-2018) **</t>
  </si>
  <si>
    <t>S D Corporation Private Ltd (11-Jun-2019) **</t>
  </si>
  <si>
    <t>S.D. Corporation Private Ltd (13-Jun-2019) **</t>
  </si>
  <si>
    <t>National Bank For Agriculture And Rural Development (14-Feb-2019) **</t>
  </si>
  <si>
    <t>Hdfc Bank Ltd (08-Mar-2019)</t>
  </si>
  <si>
    <t>Small Industries Development Bank Of India (28-May-2019) **</t>
  </si>
  <si>
    <t>Axis Bank Ltd (26-Feb-2019)</t>
  </si>
  <si>
    <t>Export Import Bank Of India (13-Mar-2019) **</t>
  </si>
  <si>
    <t>Icici Bank Ltd (28-Sep-2018) **</t>
  </si>
  <si>
    <t>Reliance Industries Ltd (01-Mar-2019) **</t>
  </si>
  <si>
    <t>Fullerton India Credit Co Ltd (15-Mar-2019) **</t>
  </si>
  <si>
    <t>Export-Import Bank Of India (14-Mar-2019) **</t>
  </si>
  <si>
    <t>Capital First Ltd (15-Mar-2019) **</t>
  </si>
  <si>
    <t>S D Corporation Private Ltd (21-Jun-2019) **</t>
  </si>
  <si>
    <t>Gruh Finance Ltd (21-Mar-2019) **</t>
  </si>
  <si>
    <t>Bank Of Baroda (20-Aug-2018) **</t>
  </si>
  <si>
    <t>Icici Bank Ltd (18-Jul-2018) **</t>
  </si>
  <si>
    <t>Icici Bank Ltd (19-Jul-2018) **</t>
  </si>
  <si>
    <t>National Bank For Agriculture And Rural Development (31-Jul-2018) **</t>
  </si>
  <si>
    <t>Reliance Retail Ltd (16-Aug-2018) **</t>
  </si>
  <si>
    <t>Hero Fincorp Ltd (24-Jul-2018) **</t>
  </si>
  <si>
    <t>Bajaj Housing Finance Ltd (03-Aug-2018) **</t>
  </si>
  <si>
    <t>Tata Projects Ltd (07-Aug-2018) **</t>
  </si>
  <si>
    <t>Mahindra &amp; Mahindra Financial Services Ltd (07-Aug-2018) **</t>
  </si>
  <si>
    <t>Rural Electrification Corp Ltd (04-Sep-2018)</t>
  </si>
  <si>
    <t>Reliance Jio Infocomm Limited (13-Jul-2018) **</t>
  </si>
  <si>
    <t>Renew Power Limited (28-Aug-2018) **</t>
  </si>
  <si>
    <t>Northern Arc Capital Ltd (17-Jul-2018)</t>
  </si>
  <si>
    <t>S D Corporation Private Ltd (03-Aug-2018) **</t>
  </si>
  <si>
    <t>Shriram Housing Finance Ltd (10-Aug-2018) **</t>
  </si>
  <si>
    <t>Godrej Consumer Products Ltd (14-Aug-2018) **</t>
  </si>
  <si>
    <t>Magma Fincorp Ltd (10-Aug-2018) **</t>
  </si>
  <si>
    <t>Magma Fincorp Ltd (13-Aug-2018) **</t>
  </si>
  <si>
    <t>Reliance Industries Ltd (04-Sep-2018) **</t>
  </si>
  <si>
    <t>Shriram City Union Finance Ltd (10-Sep-2018) **</t>
  </si>
  <si>
    <t>Jm Financial Asset Reconstruction Co Ltd (23-Jul-2018) **</t>
  </si>
  <si>
    <t>National Bank For Agriculture And Rural Development (27-Jul-2018) **</t>
  </si>
  <si>
    <t>Magma Fincorp Ltd (06-Aug-2018) **</t>
  </si>
  <si>
    <t>Tata Capital Housing Finance Ltd (13-Aug-2018) **</t>
  </si>
  <si>
    <t>Jm Financial Asset Reconstruction Co Ltd (20-Aug-2018) **</t>
  </si>
  <si>
    <t>Axis Finance Ltd (27-Aug-2018) **</t>
  </si>
  <si>
    <t>Tata Projects Ltd (31-Aug-2018) **</t>
  </si>
  <si>
    <t>Jm Financial Asset Reconstruction Co Ltd (06-Sep-2018) **</t>
  </si>
  <si>
    <t>Kotak Commodity Service Pvt Ltd (14-Aug-2018) **</t>
  </si>
  <si>
    <t>Jm Financial Products Ltd (14-Aug-2018) **</t>
  </si>
  <si>
    <t>Small Industries Development Bank Of India (07-Feb-2019) **</t>
  </si>
  <si>
    <t>Hdfc Bank Ltd (25-Jan-2019) **</t>
  </si>
  <si>
    <t>Small Industries Development Bank Of India (06-Jun-2019)</t>
  </si>
  <si>
    <t>S D Corporation Private Ltd (04-Jun-2019) **</t>
  </si>
  <si>
    <t>Housing Development Finance Corp Ltd (22-Jan-2019) **</t>
  </si>
  <si>
    <t>S D Corporation Private Ltd (07-Jun-2019) **</t>
  </si>
  <si>
    <t>S D Corporation Private Ltd (19-Jun-2019) **</t>
  </si>
  <si>
    <t>S D Corporation Private Ltd (15-May-2019) **</t>
  </si>
  <si>
    <t>S.D. Corporation Private Ltd (14-Jun-2019) **</t>
  </si>
  <si>
    <t>S D Corporation Private Ltd (05-Jun-2019) **</t>
  </si>
  <si>
    <t>S D Corporation Private Ltd (24-May-2019) **</t>
  </si>
  <si>
    <t>9.85% DCB Bank Ltd (17-Nov-2027) **</t>
  </si>
  <si>
    <t>9.85% DCB Bank Ltd (18-Nov-2026) **</t>
  </si>
  <si>
    <t>0.00% LIC Housing Finance Ltd (25-Mar-2021) **</t>
  </si>
  <si>
    <t>8.75% LIC Housing Finance Ltd (12-Feb-2021) **</t>
  </si>
  <si>
    <t>8.50% LIC Housing Finance Ltd (05-Jan-2021) **</t>
  </si>
  <si>
    <t>7.2% LIC Housing Finance Ltd (12-Feb-2019) **</t>
  </si>
  <si>
    <t>9.20% DLF Home Developers Ltd Series IV (21-Nov-2019) **</t>
  </si>
  <si>
    <t>9.20% DLF Home Developers Ltd Series I (21-Nov-2019) **</t>
  </si>
  <si>
    <t>9.20% DLF Home Developers Ltd III (21-Nov-2019) **</t>
  </si>
  <si>
    <t>9.20% DLF Home Developers Ltd Series II (21-Nov-2019) **</t>
  </si>
  <si>
    <t>GOI FRB 2020 (21DEC2020)</t>
  </si>
  <si>
    <t>Privately Rated $</t>
  </si>
  <si>
    <t>$ - Rated by SEBI Registered agency</t>
  </si>
  <si>
    <t>Franklin India Savings Fund (formerly known as "Franklin India Savings Plus Fund" ) As of -29Jun2018</t>
  </si>
  <si>
    <t xml:space="preserve">d) "Franklin India Savings Plus Fund" is renamed as "Franklin India Savings Fund" effective June 4, 2018 </t>
  </si>
  <si>
    <t>Franklin India Liquid Fund (formerly known as "Franklin India Treasury Management Account" ) As of -29Jun2018</t>
  </si>
  <si>
    <t xml:space="preserve">d) "Franklin India Treasury Management Account" is renamed as "Franklin India Liquid Fund" effective June 4, 2018 </t>
  </si>
  <si>
    <r>
      <t>Franklin India Government Securities Fund (formerly known as "Franklin India Government Securities Fund – Long Term Plan" ) As of -2</t>
    </r>
    <r>
      <rPr>
        <b/>
        <sz val="8"/>
        <color theme="1"/>
        <rFont val="Arial"/>
        <family val="2"/>
      </rPr>
      <t>9Jun2018</t>
    </r>
  </si>
  <si>
    <t xml:space="preserve">d) "Franklin India Government Securities Fund – Long Term Plan" is renamed as "Franklin India Government Securities Fund" effective June 4, 2018 </t>
  </si>
  <si>
    <r>
      <t>Franklin India Floating Rate Fund (formerly known as "Franklin India Cash Management Account" ) As of -29Jun201</t>
    </r>
    <r>
      <rPr>
        <b/>
        <sz val="8"/>
        <color theme="1"/>
        <rFont val="Arial"/>
        <family val="2"/>
      </rPr>
      <t>8</t>
    </r>
  </si>
  <si>
    <t xml:space="preserve">d) "Franklin India Cash Management Account" is renamed as "Franklin India Floating Rate Fund" effective June 4, 2018 </t>
  </si>
  <si>
    <t>Franklin India Equity Hybrid Fund (formerly known as "Franklin India Balanced Fund" ) As of -29Jun2018</t>
  </si>
  <si>
    <t xml:space="preserve">e) "Franklin India Balanced Fund" is renamed as "Franklin India Equity Hybrid Fund" effective June 4, 2018 </t>
  </si>
  <si>
    <t>Franklin India Debt Hybrid Fund (formerly known as "Franklin India Monthly Income Plan" ) As of -29Jun2018</t>
  </si>
  <si>
    <t xml:space="preserve">d) "Franklin India Monthly Income Plan" is renamed as "Franklin India Debt Hybrid Fund" effective June 4, 2018 </t>
  </si>
  <si>
    <t>Franklin India Credit Risk Fund (formerly known as "Franklin India Corporate Bond Opportunities Fund" ) As of -29Jun2018</t>
  </si>
  <si>
    <t xml:space="preserve">d) "Franklin India Corporate Bond Opportunities Fund" is renamed as "Franklin India Credit Risk Fund" effective June 4, 2018 </t>
  </si>
  <si>
    <r>
      <t>Franklin India Corporate Debt Fund (formerly known as "Franklin India Income Builder Account" ) As of -29Jun201</t>
    </r>
    <r>
      <rPr>
        <b/>
        <sz val="8"/>
        <color theme="1"/>
        <rFont val="Arial"/>
        <family val="2"/>
      </rPr>
      <t>8</t>
    </r>
  </si>
  <si>
    <t xml:space="preserve">d) "Franklin India Income Builder Account" is renamed as "Franklin India Corporate Debt Fund" effective June 4, 2018 </t>
  </si>
  <si>
    <t>Templeton India Value Fund (formerly known as "Templeton India Growth Fund" ) As of Date -  29Jun2018</t>
  </si>
  <si>
    <t>Industry Classification</t>
  </si>
  <si>
    <t>INE118A01012</t>
  </si>
  <si>
    <t>Bajaj Holdings &amp; Investment Ltd.</t>
  </si>
  <si>
    <t>INE092A01019</t>
  </si>
  <si>
    <t>Tata Chemicals Ltd.</t>
  </si>
  <si>
    <t>Chemicals</t>
  </si>
  <si>
    <t>INE002A01018</t>
  </si>
  <si>
    <t>Reliance Industries Ltd.</t>
  </si>
  <si>
    <t>INE438A01022</t>
  </si>
  <si>
    <t>Apollo Tyres Ltd.</t>
  </si>
  <si>
    <t>INE823G01014</t>
  </si>
  <si>
    <t>JK Cement Ltd.</t>
  </si>
  <si>
    <t>INE672A01018</t>
  </si>
  <si>
    <t>Tata Investment Corp. Ltd.</t>
  </si>
  <si>
    <t>INE171A01029</t>
  </si>
  <si>
    <t>Federal Bank Ltd.</t>
  </si>
  <si>
    <t>INE532F01054</t>
  </si>
  <si>
    <t>Edelweiss Financial Services Ltd.</t>
  </si>
  <si>
    <t>INE376G01013</t>
  </si>
  <si>
    <t>Biocon Ltd.</t>
  </si>
  <si>
    <t>INE935A01035</t>
  </si>
  <si>
    <t>Glenmark Pharmaceuticals Ltd.</t>
  </si>
  <si>
    <t>INE988K01017</t>
  </si>
  <si>
    <t>Equitas Holdings Ltd.</t>
  </si>
  <si>
    <t>INE825A01012</t>
  </si>
  <si>
    <t>Vardhman Textiles Ltd.</t>
  </si>
  <si>
    <t>Textiles - Cotton</t>
  </si>
  <si>
    <t>IN9155A01020</t>
  </si>
  <si>
    <t>Tata Motors Ltd., DVR</t>
  </si>
  <si>
    <t>INE205A01025</t>
  </si>
  <si>
    <t>Vedanta Ltd.</t>
  </si>
  <si>
    <t>INE439L01019</t>
  </si>
  <si>
    <t>Dalmia Bharat Ltd.</t>
  </si>
  <si>
    <t>INE498L01015</t>
  </si>
  <si>
    <t>L&amp;T Finance Holdings Ltd.</t>
  </si>
  <si>
    <t>INE128A01029</t>
  </si>
  <si>
    <t>Eveready Industries India Ltd.</t>
  </si>
  <si>
    <t>INE868B01028</t>
  </si>
  <si>
    <t>NCC Ltd./India</t>
  </si>
  <si>
    <t>INE891D01026</t>
  </si>
  <si>
    <t>Redington India Ltd.</t>
  </si>
  <si>
    <t>Transportation</t>
  </si>
  <si>
    <t>INE917M01012</t>
  </si>
  <si>
    <t>Dilip Buildcon Ltd.,</t>
  </si>
  <si>
    <t>Construction</t>
  </si>
  <si>
    <t>INE213A01029</t>
  </si>
  <si>
    <t>Oil &amp; Natural Gas Corp. Ltd.</t>
  </si>
  <si>
    <t>Oil</t>
  </si>
  <si>
    <t>INE017A01032</t>
  </si>
  <si>
    <t>Great Eastern Shipping Co. Ltd.</t>
  </si>
  <si>
    <t>INE064C01014</t>
  </si>
  <si>
    <t>Trident Ltd.</t>
  </si>
  <si>
    <t>INE576I01022</t>
  </si>
  <si>
    <t>J. Kumar Infraprojects Ltd.</t>
  </si>
  <si>
    <t>c) Portfolio Turnover Ratio during the Half - year 29-Jun-2018</t>
  </si>
  <si>
    <t xml:space="preserve">d) "Templeton India Growth Fund" is renamed as "Templeton India Value Fund" effective June 4, 2018 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</si>
  <si>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29Jun2018</t>
    </r>
  </si>
  <si>
    <t>Foreign Mutual Fund units</t>
  </si>
  <si>
    <t>LU0195948665</t>
  </si>
  <si>
    <t>Franklin U.S. Opportunities Fund, Class I (Acc)</t>
  </si>
  <si>
    <t>Franklin India Taxshield As of Date -  29Jun2018</t>
  </si>
  <si>
    <t>INE302A01020</t>
  </si>
  <si>
    <t>Exide Industries Ltd.</t>
  </si>
  <si>
    <t>INE917I01010</t>
  </si>
  <si>
    <t>Bajaj Auto Ltd.</t>
  </si>
  <si>
    <t>INE136B01020</t>
  </si>
  <si>
    <t>Cyient Ltd.</t>
  </si>
  <si>
    <t>INE640A01023</t>
  </si>
  <si>
    <t>SKF India Ltd.</t>
  </si>
  <si>
    <t>INE765G01017</t>
  </si>
  <si>
    <t>ICICI Lombard General Insurance Co. Ltd.</t>
  </si>
  <si>
    <t>INE612J01015</t>
  </si>
  <si>
    <t>Repco Home Finance Ltd.</t>
  </si>
  <si>
    <t>INE196A01026</t>
  </si>
  <si>
    <t>Marico Ltd.</t>
  </si>
  <si>
    <t>INE752H01013</t>
  </si>
  <si>
    <t>Care Ratings Ltd.</t>
  </si>
  <si>
    <t>INE517F01014</t>
  </si>
  <si>
    <t>Gujarat Pipavav Port Ltd.</t>
  </si>
  <si>
    <t>INE860A01027</t>
  </si>
  <si>
    <t>HCL Technologies Ltd.</t>
  </si>
  <si>
    <t>Hotels, Resorts And Other Recreational Activities</t>
  </si>
  <si>
    <t>INE245A01021</t>
  </si>
  <si>
    <t>Tata Power Co. Ltd.</t>
  </si>
  <si>
    <t>(b)Unlisted</t>
  </si>
  <si>
    <t>INE696201123</t>
  </si>
  <si>
    <t>Quantum Information Services</t>
  </si>
  <si>
    <r>
      <t>Franklin India Technology Fund As of Date -  29Jun</t>
    </r>
    <r>
      <rPr>
        <b/>
        <sz val="8"/>
        <color theme="1"/>
        <rFont val="Arial"/>
        <family val="2"/>
      </rPr>
      <t>2018</t>
    </r>
  </si>
  <si>
    <t>INE467B01029</t>
  </si>
  <si>
    <t>Tata Consultancy Services Ltd.</t>
  </si>
  <si>
    <t>INE663F01024</t>
  </si>
  <si>
    <t>Info Edge India Ltd.</t>
  </si>
  <si>
    <t>INE881D01027</t>
  </si>
  <si>
    <t>Oracle Financial Services Software Ltd.</t>
  </si>
  <si>
    <t>INE669E01016</t>
  </si>
  <si>
    <t>Idea Cellular Ltd.</t>
  </si>
  <si>
    <t>INE738I01010</t>
  </si>
  <si>
    <t>Eclerx Services Ltd.</t>
  </si>
  <si>
    <t>INE836F01026</t>
  </si>
  <si>
    <t>Dish TV India Ltd.</t>
  </si>
  <si>
    <t>INE919I01016</t>
  </si>
  <si>
    <t>Music Broadcast Ltd., Reg S</t>
  </si>
  <si>
    <t>INE246B01019</t>
  </si>
  <si>
    <t>Ramco Systems Ltd.</t>
  </si>
  <si>
    <t>Foreign Equity Securities</t>
  </si>
  <si>
    <t>US1924461023</t>
  </si>
  <si>
    <t>Cognizant Technology Solutions Corp.</t>
  </si>
  <si>
    <t>MU0295S00016</t>
  </si>
  <si>
    <t>MakeMyTrip Ltd.</t>
  </si>
  <si>
    <t>US3696041033</t>
  </si>
  <si>
    <t>General Electric Co.</t>
  </si>
  <si>
    <t>US90184L1026</t>
  </si>
  <si>
    <t>Twitter Inc.</t>
  </si>
  <si>
    <t>US5949181045</t>
  </si>
  <si>
    <t>Microsoft Corp.</t>
  </si>
  <si>
    <t>KR7005930003</t>
  </si>
  <si>
    <t>Samsung Electronics</t>
  </si>
  <si>
    <t>Hardware</t>
  </si>
  <si>
    <t>US7475251036</t>
  </si>
  <si>
    <t>Qualcomm Inc.</t>
  </si>
  <si>
    <t>Telecom - Equipment &amp; Accessories</t>
  </si>
  <si>
    <t>US30303M1027</t>
  </si>
  <si>
    <t>Facebook Inc.</t>
  </si>
  <si>
    <t>LU0626261944</t>
  </si>
  <si>
    <t>Franklin Technology Fund, Class I</t>
  </si>
  <si>
    <t>Foreign Mutual Fund Units</t>
  </si>
  <si>
    <t>Brillio Technologies Pvt.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</si>
  <si>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29Jun2018</t>
    </r>
  </si>
  <si>
    <t>INE235A01022</t>
  </si>
  <si>
    <t>Finolex Cables Ltd.</t>
  </si>
  <si>
    <t>INE317F01035</t>
  </si>
  <si>
    <t>Nesco Ltd.</t>
  </si>
  <si>
    <t>Commercial Services</t>
  </si>
  <si>
    <t>INE600L01024</t>
  </si>
  <si>
    <t>Dr Lal PathLabs Ltd.</t>
  </si>
  <si>
    <t>Healthcare Services</t>
  </si>
  <si>
    <t>INE288B01029</t>
  </si>
  <si>
    <t>Deepak Nitrite Ltd.</t>
  </si>
  <si>
    <t>INE791I01019</t>
  </si>
  <si>
    <t>Brigade Enterprises Ltd.</t>
  </si>
  <si>
    <t>INE274V01019</t>
  </si>
  <si>
    <t>Shankara Building Products Ltd.</t>
  </si>
  <si>
    <t>INE513A01014</t>
  </si>
  <si>
    <t>Schaeffler India Ltd.</t>
  </si>
  <si>
    <t>INE054A01027</t>
  </si>
  <si>
    <t>VIP Industries Ltd.</t>
  </si>
  <si>
    <t>INE668F01031</t>
  </si>
  <si>
    <t>Jyothy Laboratories Ltd.</t>
  </si>
  <si>
    <t>INE758C01029</t>
  </si>
  <si>
    <t>Ahluwalia Contracts India Ltd.</t>
  </si>
  <si>
    <t>INE100A01010</t>
  </si>
  <si>
    <t>Atul Ltd.</t>
  </si>
  <si>
    <t>INE671H01015</t>
  </si>
  <si>
    <t>Sobha Ltd.</t>
  </si>
  <si>
    <t>INE463A01038</t>
  </si>
  <si>
    <t>Berger Paints India Ltd.</t>
  </si>
  <si>
    <t>INE060A01024</t>
  </si>
  <si>
    <t>Navneet Education Ltd.</t>
  </si>
  <si>
    <t>INE131A01031</t>
  </si>
  <si>
    <t>Gujarat Mineral Development Corp. Ltd.</t>
  </si>
  <si>
    <t>INE442H01029</t>
  </si>
  <si>
    <t>Ashoka Buildcon Ltd.</t>
  </si>
  <si>
    <t>INE571A01020</t>
  </si>
  <si>
    <t>IPCA Laboratories Ltd.</t>
  </si>
  <si>
    <t>INE152M01016</t>
  </si>
  <si>
    <t>Triveni Turbine Ltd.</t>
  </si>
  <si>
    <t>Industrial Capital Goods</t>
  </si>
  <si>
    <t>INE075I01017</t>
  </si>
  <si>
    <t>Healthcare Global Enterprises Ltd.</t>
  </si>
  <si>
    <t>INE985S01024</t>
  </si>
  <si>
    <t>TeamLease Services Ltd.</t>
  </si>
  <si>
    <t>INE038F01029</t>
  </si>
  <si>
    <t>TV Today Network Ltd.</t>
  </si>
  <si>
    <t>INE635Q01029</t>
  </si>
  <si>
    <t>Gulf Oil Lubricants India Ltd.</t>
  </si>
  <si>
    <t>INE491A01021</t>
  </si>
  <si>
    <t>City Union Bank Ltd.</t>
  </si>
  <si>
    <t>INE115A01026</t>
  </si>
  <si>
    <t>LIC Housing Finance Ltd.</t>
  </si>
  <si>
    <t>INE120A01034</t>
  </si>
  <si>
    <t>Carborundum Universal Ltd.</t>
  </si>
  <si>
    <t>INE501G01024</t>
  </si>
  <si>
    <t>HT Media Ltd.</t>
  </si>
  <si>
    <t>INE217B01036</t>
  </si>
  <si>
    <t>Kajaria Ceramics Ltd.</t>
  </si>
  <si>
    <t>INE572A01028</t>
  </si>
  <si>
    <t>J.B. Chemicals &amp; Pharmaceuticals Ltd.</t>
  </si>
  <si>
    <t>INE739E01017</t>
  </si>
  <si>
    <t>Cera Sanitaryware Ltd.</t>
  </si>
  <si>
    <t>INE269B01029</t>
  </si>
  <si>
    <t>Lakshmi Machine Works Ltd.</t>
  </si>
  <si>
    <t>INE183A01016</t>
  </si>
  <si>
    <t>Finolex Industries Ltd.</t>
  </si>
  <si>
    <t>INE613A01020</t>
  </si>
  <si>
    <t>Rallis India Ltd.</t>
  </si>
  <si>
    <t>Pesticides</t>
  </si>
  <si>
    <t>INE227C01017</t>
  </si>
  <si>
    <t>M.M. Forgings Ltd.</t>
  </si>
  <si>
    <t>INE455I01029</t>
  </si>
  <si>
    <t>Kaveri Seed Co. Ltd.</t>
  </si>
  <si>
    <t>INE472A01039</t>
  </si>
  <si>
    <t>Blue Star Ltd.</t>
  </si>
  <si>
    <t>INE603J01030</t>
  </si>
  <si>
    <t>PI Industries Ltd.</t>
  </si>
  <si>
    <t>INE786A01032</t>
  </si>
  <si>
    <t>JK Lakshmi Cement Ltd.</t>
  </si>
  <si>
    <t>INE539A01019</t>
  </si>
  <si>
    <t>GHCL Ltd.</t>
  </si>
  <si>
    <t>INE399G01015</t>
  </si>
  <si>
    <t>Ramkrishna Forgings Ltd.</t>
  </si>
  <si>
    <t>INE286K01024</t>
  </si>
  <si>
    <t>Techno Electric &amp; Engineering Co. Ltd.</t>
  </si>
  <si>
    <t>INE782A01015</t>
  </si>
  <si>
    <t>Johnson Controls Hitachi Air Conditioning India Ltd.</t>
  </si>
  <si>
    <t>INE634I01029</t>
  </si>
  <si>
    <t>KNR Constructions Ltd.</t>
  </si>
  <si>
    <t>INE834I01025</t>
  </si>
  <si>
    <t>Khadim India Ltd.</t>
  </si>
  <si>
    <t>INE213C01025</t>
  </si>
  <si>
    <t>Banco Products India Ltd.</t>
  </si>
  <si>
    <t>INE255A01020</t>
  </si>
  <si>
    <t>Essel Propack Ltd.</t>
  </si>
  <si>
    <t>INE932A01024</t>
  </si>
  <si>
    <t>Pennar Industries Ltd.</t>
  </si>
  <si>
    <t>INE265F01028</t>
  </si>
  <si>
    <t>Entertainment Network India Ltd.</t>
  </si>
  <si>
    <t>INE852F01015</t>
  </si>
  <si>
    <t>Gateway Distriparks Ltd.</t>
  </si>
  <si>
    <t>INE503A01015</t>
  </si>
  <si>
    <t>DCB Bank Ltd.</t>
  </si>
  <si>
    <t>INE355A01028</t>
  </si>
  <si>
    <t>Somany Ceramics Ltd.</t>
  </si>
  <si>
    <t>INE763G01038</t>
  </si>
  <si>
    <t>ICICI Securities Ltd.</t>
  </si>
  <si>
    <t>INE429I01024</t>
  </si>
  <si>
    <t>Consolidated Construction Consortium Ltd.</t>
  </si>
  <si>
    <t>Franklin India Prima Fund As of Date -  29Jun2018</t>
  </si>
  <si>
    <t>INE342J01019</t>
  </si>
  <si>
    <t>Wabco India Ltd.</t>
  </si>
  <si>
    <t>INE264A01014</t>
  </si>
  <si>
    <t>GlaxoSmithKline Consumer Healthcare Ltd.</t>
  </si>
  <si>
    <t>INE299U01018</t>
  </si>
  <si>
    <t>Crompton Greaves Consumer Electricals Ltd.</t>
  </si>
  <si>
    <t>INE716A01013</t>
  </si>
  <si>
    <t>Whirlpool of India Ltd.</t>
  </si>
  <si>
    <t>INE486A01013</t>
  </si>
  <si>
    <t>CESC Ltd.</t>
  </si>
  <si>
    <t>INE093I01010</t>
  </si>
  <si>
    <t>Oberoi Realty Ltd.</t>
  </si>
  <si>
    <t>INE331A01037</t>
  </si>
  <si>
    <t>Ramco Cements Ltd.</t>
  </si>
  <si>
    <t>INE212H01026</t>
  </si>
  <si>
    <t>AIA Engineering Ltd.</t>
  </si>
  <si>
    <t>INE660A01013</t>
  </si>
  <si>
    <t>Sundaram Finance Ltd.</t>
  </si>
  <si>
    <t>INE437A01024</t>
  </si>
  <si>
    <t>Apollo Hospitals Enterprise Ltd.</t>
  </si>
  <si>
    <t>INE176A01028</t>
  </si>
  <si>
    <t>Bata India Ltd.</t>
  </si>
  <si>
    <t>INE203G01027</t>
  </si>
  <si>
    <t>Indraprastha Gas Ltd.</t>
  </si>
  <si>
    <t>INE152A01029</t>
  </si>
  <si>
    <t>Thermax Ltd.</t>
  </si>
  <si>
    <t>INE462A01022</t>
  </si>
  <si>
    <t>Bayer Cropscience Ltd.</t>
  </si>
  <si>
    <t>INE169A01031</t>
  </si>
  <si>
    <t>Coromandel International Ltd.</t>
  </si>
  <si>
    <t>Fertilisers</t>
  </si>
  <si>
    <t>INE058A01010</t>
  </si>
  <si>
    <t>Sanofi India Ltd.</t>
  </si>
  <si>
    <t>INE034A01011</t>
  </si>
  <si>
    <t>Arvind Ltd.</t>
  </si>
  <si>
    <t>INE849A01020</t>
  </si>
  <si>
    <t>Trent Ltd.</t>
  </si>
  <si>
    <t>INE133A01011</t>
  </si>
  <si>
    <t>Akzo Nobel India Ltd.</t>
  </si>
  <si>
    <t>INE202Z01029</t>
  </si>
  <si>
    <t>Sundaram Finance Holdings Ltd.</t>
  </si>
  <si>
    <t>FOREIGN EQUITY SECURITIES</t>
  </si>
  <si>
    <t>Him Techno</t>
  </si>
  <si>
    <r>
      <t>Franklin India Opportunities Fund As of Date -  29</t>
    </r>
    <r>
      <rPr>
        <b/>
        <sz val="8"/>
        <color theme="1"/>
        <rFont val="Arial"/>
        <family val="2"/>
      </rPr>
      <t>Jun2018</t>
    </r>
  </si>
  <si>
    <t>INE018A01030</t>
  </si>
  <si>
    <t>Larsen &amp; Toubro Ltd.</t>
  </si>
  <si>
    <t>INE029L01018</t>
  </si>
  <si>
    <t>Kalyani Investment Co. Ltd.</t>
  </si>
  <si>
    <t>INE230A01023</t>
  </si>
  <si>
    <t>EIH Ltd.</t>
  </si>
  <si>
    <t>INE285B01017</t>
  </si>
  <si>
    <t>SpiceJet Ltd.</t>
  </si>
  <si>
    <t>Chennai Interactive Business Services Pvt Ltd.</t>
  </si>
  <si>
    <r>
      <t>Franklin India Multi-Asset Solution Fund As of Dat</t>
    </r>
    <r>
      <rPr>
        <b/>
        <sz val="8"/>
        <color theme="1"/>
        <rFont val="Arial"/>
        <family val="2"/>
      </rPr>
      <t>e -  29Jun2018</t>
    </r>
  </si>
  <si>
    <t>Mutual Funds</t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</si>
  <si>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</si>
  <si>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</si>
  <si>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</si>
  <si>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</si>
  <si>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</si>
  <si>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</si>
  <si>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r>
      <t>Franklin India Index Fund - NSE Nifty Plan As of D</t>
    </r>
    <r>
      <rPr>
        <b/>
        <sz val="8"/>
        <color theme="1"/>
        <rFont val="Arial"/>
        <family val="2"/>
      </rPr>
      <t>ate -  29Jun2018</t>
    </r>
  </si>
  <si>
    <t>INE001A01036</t>
  </si>
  <si>
    <t>Housing Development Finance Corp. Ltd.</t>
  </si>
  <si>
    <t>INE154A01025</t>
  </si>
  <si>
    <t>ITC Ltd.</t>
  </si>
  <si>
    <t>INE585B01010</t>
  </si>
  <si>
    <t>Maruti Suzuki India Ltd.</t>
  </si>
  <si>
    <t>INE095A01012</t>
  </si>
  <si>
    <t>IndusInd Bank Ltd.</t>
  </si>
  <si>
    <t>INE044A01036</t>
  </si>
  <si>
    <t>Sun Pharmaceutical Industries Ltd.</t>
  </si>
  <si>
    <t>INE296A01024</t>
  </si>
  <si>
    <t>Bajaj Finance Ltd.</t>
  </si>
  <si>
    <t>INE158A01026</t>
  </si>
  <si>
    <t>Hero Motocorp Ltd.</t>
  </si>
  <si>
    <t>INE481G01011</t>
  </si>
  <si>
    <t>UltraTech Cement Ltd.</t>
  </si>
  <si>
    <t>INE066A01013</t>
  </si>
  <si>
    <t>Eicher Motors Ltd.</t>
  </si>
  <si>
    <t>INE148I01020</t>
  </si>
  <si>
    <t>Indiabulls Housing Finance Ltd.</t>
  </si>
  <si>
    <t>INE918I01018</t>
  </si>
  <si>
    <t>Bajaj Finserv Ltd.</t>
  </si>
  <si>
    <t>INE059A01026</t>
  </si>
  <si>
    <t>Cipla Ltd.</t>
  </si>
  <si>
    <t>INE129A01019</t>
  </si>
  <si>
    <t>GAIL India Ltd.</t>
  </si>
  <si>
    <t>INE256A01028</t>
  </si>
  <si>
    <t>Zee Entertainment Enterprises Ltd.</t>
  </si>
  <si>
    <t>INE075A01022</t>
  </si>
  <si>
    <t>Wipro Ltd.</t>
  </si>
  <si>
    <t>INE742F01042</t>
  </si>
  <si>
    <t>Adani Ports And Special Economic Zone Ltd.</t>
  </si>
  <si>
    <t>INE121J01017</t>
  </si>
  <si>
    <t>Bharti Infratel Ltd.</t>
  </si>
  <si>
    <t>Telecom -  Equipment &amp; Accessories</t>
  </si>
  <si>
    <t>INE628A01036</t>
  </si>
  <si>
    <t>UPL Ltd.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</si>
  <si>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29Jun2018</t>
    </r>
  </si>
  <si>
    <t>INF090I01GV8</t>
  </si>
  <si>
    <t>Franklin India Savings Fund</t>
  </si>
  <si>
    <t>INF090I01GY2</t>
  </si>
  <si>
    <t>Templeton India Value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</si>
  <si>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29Jun2018</t>
    </r>
  </si>
  <si>
    <t>INF090I01HB8</t>
  </si>
  <si>
    <t>Franklin India Dynamic Accrual Fund</t>
  </si>
  <si>
    <t>INF090I01FW8</t>
  </si>
  <si>
    <t>Franklin India Corporate Debt Fund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</si>
  <si>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29Jun2018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</si>
  <si>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</si>
  <si>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</si>
  <si>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29Jun2018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</si>
  <si>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29Jun2018</t>
    </r>
  </si>
  <si>
    <r>
      <t>Franklin India Focused Equity Fund (formerly known as "Franklin India High Growth Companies Fund" ) As of Date -  2</t>
    </r>
    <r>
      <rPr>
        <b/>
        <sz val="8"/>
        <color theme="1"/>
        <rFont val="Arial"/>
        <family val="2"/>
      </rPr>
      <t>9Jun2018</t>
    </r>
  </si>
  <si>
    <t>INE358A01014</t>
  </si>
  <si>
    <t>Abbott India Ltd.</t>
  </si>
  <si>
    <t>INE878B01027</t>
  </si>
  <si>
    <t>KEI Industries Ltd.</t>
  </si>
  <si>
    <t>INE373A01013</t>
  </si>
  <si>
    <t>BASF India Ltd.</t>
  </si>
  <si>
    <t>INE876N01018</t>
  </si>
  <si>
    <t>Orient Cement Ltd.</t>
  </si>
  <si>
    <t>INE686A01026</t>
  </si>
  <si>
    <t>ITD Cementation India Ltd.</t>
  </si>
  <si>
    <t>INE160A01022</t>
  </si>
  <si>
    <t>Punjab National Bank Ltd.</t>
  </si>
  <si>
    <t>INE139A01034</t>
  </si>
  <si>
    <t>National Aluminium Co. Ltd.</t>
  </si>
  <si>
    <t>Cognizant Technology Solutions Corp. Solutions Corp., A</t>
  </si>
  <si>
    <t xml:space="preserve">d) "Franklin India High Growth Companies Fund" is renamed as "Franklin India Focused Equity Fund" effective June 4, 2018 </t>
  </si>
  <si>
    <r>
      <t>Templeton India Equity Income Fund As of Date -  2</t>
    </r>
    <r>
      <rPr>
        <b/>
        <sz val="8"/>
        <color theme="1"/>
        <rFont val="Arial"/>
        <family val="2"/>
      </rPr>
      <t>9Jun2018</t>
    </r>
  </si>
  <si>
    <t>KR7086900008</t>
  </si>
  <si>
    <t>Medy-tox Inc.</t>
  </si>
  <si>
    <t>CNE1000004J3</t>
  </si>
  <si>
    <t>TravelSky Technology Ltd., H</t>
  </si>
  <si>
    <t>GB00BF5SDZ96</t>
  </si>
  <si>
    <t>Stock Spirits Group PLC</t>
  </si>
  <si>
    <t>KYG4387E1070</t>
  </si>
  <si>
    <t>Health and Happiness H&amp;H International Holdings Ltd.</t>
  </si>
  <si>
    <t>AEA002301017</t>
  </si>
  <si>
    <t>Aramex PJSC</t>
  </si>
  <si>
    <t>BMG570071099</t>
  </si>
  <si>
    <t>Luye Pharma Group Ltd.</t>
  </si>
  <si>
    <t>BRLEVEACNOR2</t>
  </si>
  <si>
    <t>Mahle-Metal Leve SA</t>
  </si>
  <si>
    <t>KYG9829N1025</t>
  </si>
  <si>
    <t>Xinyi Solar Holdings Ltd.</t>
  </si>
  <si>
    <t>KYG982771092</t>
  </si>
  <si>
    <t>Xtep International Holdings Ltd.</t>
  </si>
  <si>
    <t>BMG4977W1038</t>
  </si>
  <si>
    <t>I.T Ltd.</t>
  </si>
  <si>
    <t>BMG2442N1048</t>
  </si>
  <si>
    <t>COSCO Shipping Ports Ltd.</t>
  </si>
  <si>
    <t>TW0008044009</t>
  </si>
  <si>
    <t>PChome Online Inc.</t>
  </si>
  <si>
    <t>TW0004126008</t>
  </si>
  <si>
    <t>Pacific Hospital Supply Co. Ltd.</t>
  </si>
  <si>
    <t>TW0001565000</t>
  </si>
  <si>
    <t>St. Shine Optical Co. Ltd.</t>
  </si>
  <si>
    <t>TW0004915004</t>
  </si>
  <si>
    <t>Primax Electronics Ltd.</t>
  </si>
  <si>
    <t>HK0165000859</t>
  </si>
  <si>
    <t>China Everbright Ltd.</t>
  </si>
  <si>
    <t>TW0003034005</t>
  </si>
  <si>
    <t>Novatek Microelectronics Corp. Ltd.</t>
  </si>
  <si>
    <t>Semiconductors</t>
  </si>
  <si>
    <t>TH0528010Z18</t>
  </si>
  <si>
    <t>Delta Electronics Thailand PCL, fgn.</t>
  </si>
  <si>
    <t>Franklin India Equity Fund (formerly known as "Franklin India Prima Plus" ) As of Date -  29Jun2018</t>
  </si>
  <si>
    <t>INE016A01026</t>
  </si>
  <si>
    <t>Dabur India Ltd.</t>
  </si>
  <si>
    <t>INE012A01025</t>
  </si>
  <si>
    <t>ACC Ltd.</t>
  </si>
  <si>
    <t>INE674K01013</t>
  </si>
  <si>
    <t>Aditya Birla Capital Ltd.</t>
  </si>
  <si>
    <t>INE067A01029</t>
  </si>
  <si>
    <t>CG Power and Industrial Solutions Ltd.</t>
  </si>
  <si>
    <t>Quantum Information Systems</t>
  </si>
  <si>
    <t xml:space="preserve">d) "Franklin India Prima Plus" is renamed as "Franklin India Equity Fund" effective June 4, 2018 </t>
  </si>
  <si>
    <r>
      <t>Franklin India Equity Advantage Fund (formerly known as "Franklin India Flexi Cap Fund" )  As of Date -</t>
    </r>
    <r>
      <rPr>
        <b/>
        <sz val="8"/>
        <color theme="1"/>
        <rFont val="Arial"/>
        <family val="2"/>
      </rPr>
      <t xml:space="preserve">  29Jun2018</t>
    </r>
  </si>
  <si>
    <t>INE536H01010</t>
  </si>
  <si>
    <t>Mahindra CIE Automotive Ltd.</t>
  </si>
  <si>
    <t>INE811K01011</t>
  </si>
  <si>
    <t>Prestige Estates Projects Ltd.</t>
  </si>
  <si>
    <t>INE149A01033</t>
  </si>
  <si>
    <t>TI Financial Holdings Ltd.</t>
  </si>
  <si>
    <t>INE151A01013</t>
  </si>
  <si>
    <t>Tata Communications Ltd.</t>
  </si>
  <si>
    <t>d) "Franklin India Flexi Cap Fund" is renamed as "Franklin India Equity Advantage Fund" effective June 4, 2018</t>
  </si>
  <si>
    <r>
      <t>Franklin India BlueChip Fund As of Date -  29Jun20</t>
    </r>
    <r>
      <rPr>
        <b/>
        <sz val="8"/>
        <color theme="1"/>
        <rFont val="Arial"/>
        <family val="2"/>
      </rPr>
      <t>18</t>
    </r>
  </si>
  <si>
    <t>INE079A01024</t>
  </si>
  <si>
    <t>Ambuja Cements Ltd.</t>
  </si>
  <si>
    <t>ICICI Lombard General Insurance Co. Ltd., Reg S</t>
  </si>
  <si>
    <r>
      <t>Franklin India Dynamic PE Ratio Fund of Funds As o</t>
    </r>
    <r>
      <rPr>
        <b/>
        <sz val="8"/>
        <color theme="1"/>
        <rFont val="Arial"/>
        <family val="2"/>
      </rPr>
      <t>f Date -  29Jun2018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</si>
  <si>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29Jun2018</t>
    </r>
  </si>
  <si>
    <t>LU0195949390</t>
  </si>
  <si>
    <t>Franklin European Growth Fund, Class I (ACC)</t>
  </si>
  <si>
    <t>Franklin Build India Fund As of Date -  29Jun2018</t>
  </si>
  <si>
    <t>INE070A01015</t>
  </si>
  <si>
    <t>Shree Cement Ltd.</t>
  </si>
  <si>
    <t>INE349A01021</t>
  </si>
  <si>
    <t>NRB Bearings Ltd.</t>
  </si>
  <si>
    <t>INE111A01025</t>
  </si>
  <si>
    <t>Container Corp. of India Ltd.</t>
  </si>
  <si>
    <t>INE871K01015</t>
  </si>
  <si>
    <t>Hindustan Media Ventures Ltd.</t>
  </si>
  <si>
    <t>INE320J01015</t>
  </si>
  <si>
    <t>Rites Ltd #</t>
  </si>
  <si>
    <t>#Awaiting Listing</t>
  </si>
  <si>
    <t>Franklin Asian Equity Fund As of Date -  29Jun2018</t>
  </si>
  <si>
    <t>INE410P01011</t>
  </si>
  <si>
    <t>Narayana Hrudayalaya Ltd., Reg S</t>
  </si>
  <si>
    <t>INE338I01027</t>
  </si>
  <si>
    <t>Motilal Oswal Financial Services Ltd.</t>
  </si>
  <si>
    <t>US01609W1027</t>
  </si>
  <si>
    <t>Alibaba Group Holding Ltd., ADR</t>
  </si>
  <si>
    <t>KYG875721634</t>
  </si>
  <si>
    <t>Tencent Holdings Ltd.</t>
  </si>
  <si>
    <t>Samsung Electronics Co. Ltd.</t>
  </si>
  <si>
    <t>US22943F1003</t>
  </si>
  <si>
    <t>Ctrip.com International Ltd., ADR</t>
  </si>
  <si>
    <t>TW0002330008</t>
  </si>
  <si>
    <t>Taiwan Semiconductor Manufacturing Co. Ltd.</t>
  </si>
  <si>
    <t>CNE1000003X6</t>
  </si>
  <si>
    <t>Ping An Insurance (Group) Co. of China Ltd.,</t>
  </si>
  <si>
    <t>HK0000069689</t>
  </si>
  <si>
    <t>AIA Group Ltd.</t>
  </si>
  <si>
    <t>CNE1000002H1</t>
  </si>
  <si>
    <t>China Construction Bank Corp., H</t>
  </si>
  <si>
    <t>KR7035420009</t>
  </si>
  <si>
    <t>Naver Corp.</t>
  </si>
  <si>
    <t>LU0633102719</t>
  </si>
  <si>
    <t>Samsonite International SA</t>
  </si>
  <si>
    <t>US6475811070</t>
  </si>
  <si>
    <t>New Oriental Education &amp; Technology Group Inc., ADR</t>
  </si>
  <si>
    <t>Diversified Consumer Service</t>
  </si>
  <si>
    <t>SG1L01001701</t>
  </si>
  <si>
    <t>DBS Group Holdings Ltd.</t>
  </si>
  <si>
    <t>PHY077751022</t>
  </si>
  <si>
    <t>BDO Unibank Inc.</t>
  </si>
  <si>
    <t>TW0003008009</t>
  </si>
  <si>
    <t>Largan Precision Co. Ltd.</t>
  </si>
  <si>
    <t>ID1000109507</t>
  </si>
  <si>
    <t>Bank Central Asia Tbk PT</t>
  </si>
  <si>
    <t>TH0016010017</t>
  </si>
  <si>
    <t>Kasikornbank PCL, fgn.</t>
  </si>
  <si>
    <t>US47215P1066</t>
  </si>
  <si>
    <t>JD.com Inc., ADR</t>
  </si>
  <si>
    <t>TW0006414006</t>
  </si>
  <si>
    <t>Ennoconn Corp.</t>
  </si>
  <si>
    <t>KYG8586D1097</t>
  </si>
  <si>
    <t>Sunny Optical Technology Group Co. Ltd.</t>
  </si>
  <si>
    <t>HK0669013440</t>
  </si>
  <si>
    <t>Techtronic Industries Co. Ltd.</t>
  </si>
  <si>
    <t>KR7055550008</t>
  </si>
  <si>
    <t>Shinhan Financial Group Co. Ltd.</t>
  </si>
  <si>
    <t>PHY8076N1120</t>
  </si>
  <si>
    <t>SM Prime Holdings</t>
  </si>
  <si>
    <t>PHY9297P1004</t>
  </si>
  <si>
    <t>Universal Robina Corp.</t>
  </si>
  <si>
    <t>ID1000125503</t>
  </si>
  <si>
    <t>ACE Hardware Indonesia Tbk PT</t>
  </si>
  <si>
    <t>KYG9222R1065</t>
  </si>
  <si>
    <t>Uni-President China Holdings Ltd.</t>
  </si>
  <si>
    <t>KYG2162W1024</t>
  </si>
  <si>
    <t>China Yongda Automobiles Services Holdings Ltd.</t>
  </si>
  <si>
    <t>KR7048260004</t>
  </si>
  <si>
    <t>Osstem Implant Co. Ltd.</t>
  </si>
  <si>
    <t>TH0128B10Z17</t>
  </si>
  <si>
    <t>Minor International PCL, fgn.</t>
  </si>
  <si>
    <t>Hotels / Resorts And Other Recreational Activities</t>
  </si>
  <si>
    <t>ID1000113301</t>
  </si>
  <si>
    <t>Matahari Department Store Tbk PT</t>
  </si>
  <si>
    <t>ID1000106800</t>
  </si>
  <si>
    <t>Semen Indonesia (Persero) Tbk PT</t>
  </si>
  <si>
    <t>ID1000061302</t>
  </si>
  <si>
    <t>Indocement Tunggal Prakarsa Tbk PT</t>
  </si>
  <si>
    <t>KYG2953R1149</t>
  </si>
  <si>
    <t>AAC Technologies Holdings Inc.</t>
  </si>
  <si>
    <t>KR7047810007</t>
  </si>
  <si>
    <t>Korea Aerospace Industries Ltd.</t>
  </si>
  <si>
    <t>TH0671010Z16</t>
  </si>
  <si>
    <t>Major Cineplex Group PCL, fgn.</t>
  </si>
  <si>
    <t>TH0003010Z12</t>
  </si>
  <si>
    <t>The Siam Cement PCL, fgn.</t>
  </si>
  <si>
    <t>KYG2121R1039</t>
  </si>
  <si>
    <t>China Literature Ltd.</t>
  </si>
  <si>
    <t>Kotak Mahindra Bank Ltd (MIBOR +108) (28-Jun-2019)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</si>
</sst>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/>
    <xf numFmtId="4" fontId="3" fillId="0" borderId="0" xfId="0" applyNumberFormat="1" applyFont="1"/>
    <xf numFmtId="0" fontId="1" fillId="0" borderId="4" xfId="1" applyFont="1" applyFill="1" applyBorder="1"/>
    <xf numFmtId="0" fontId="3" fillId="0" borderId="5" xfId="1" applyFont="1" applyFill="1" applyBorder="1" applyAlignment="1"/>
    <xf numFmtId="0" fontId="1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5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5" fontId="6" fillId="0" borderId="0" xfId="2" applyNumberFormat="1" applyFont="1" applyFill="1" applyBorder="1"/>
    <xf numFmtId="4" fontId="1" fillId="0" borderId="0" xfId="0" applyNumberFormat="1" applyFont="1"/>
    <xf numFmtId="10" fontId="3" fillId="0" borderId="0" xfId="0" applyNumberFormat="1" applyFont="1"/>
    <xf numFmtId="4" fontId="1" fillId="0" borderId="2" xfId="0" applyNumberFormat="1" applyFont="1" applyBorder="1"/>
    <xf numFmtId="0" fontId="3" fillId="0" borderId="2" xfId="0" applyFont="1" applyBorder="1" applyAlignment="1">
      <alignment wrapText="1"/>
    </xf>
    <xf numFmtId="4" fontId="1" fillId="0" borderId="1" xfId="0" applyNumberFormat="1" applyFont="1" applyBorder="1"/>
    <xf numFmtId="4" fontId="3" fillId="0" borderId="3" xfId="0" applyNumberFormat="1" applyFont="1" applyBorder="1"/>
    <xf numFmtId="4" fontId="3" fillId="0" borderId="2" xfId="0" applyNumberFormat="1" applyFont="1" applyBorder="1"/>
    <xf numFmtId="4" fontId="1" fillId="0" borderId="3" xfId="0" applyNumberFormat="1" applyFont="1" applyBorder="1"/>
    <xf numFmtId="0" fontId="3" fillId="0" borderId="2" xfId="0" applyFont="1" applyFill="1" applyBorder="1"/>
    <xf numFmtId="3" fontId="3" fillId="0" borderId="2" xfId="0" applyNumberFormat="1" applyFont="1" applyBorder="1"/>
    <xf numFmtId="0" fontId="3" fillId="0" borderId="0" xfId="0" applyNumberFormat="1" applyFont="1"/>
    <xf numFmtId="2" fontId="1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1" fillId="0" borderId="0" xfId="0" applyNumberFormat="1" applyFont="1" applyAlignment="1"/>
    <xf numFmtId="2" fontId="1" fillId="0" borderId="2" xfId="0" applyNumberFormat="1" applyFont="1" applyFill="1" applyBorder="1"/>
    <xf numFmtId="2" fontId="3" fillId="0" borderId="2" xfId="0" applyNumberFormat="1" applyFont="1" applyFill="1" applyBorder="1"/>
    <xf numFmtId="3" fontId="3" fillId="0" borderId="2" xfId="0" applyNumberFormat="1" applyFont="1" applyFill="1" applyBorder="1"/>
    <xf numFmtId="4" fontId="3" fillId="0" borderId="2" xfId="0" applyNumberFormat="1" applyFont="1" applyFill="1" applyBorder="1"/>
    <xf numFmtId="3" fontId="3" fillId="0" borderId="0" xfId="0" applyNumberFormat="1" applyFont="1"/>
    <xf numFmtId="4" fontId="1" fillId="0" borderId="2" xfId="0" applyNumberFormat="1" applyFont="1" applyFill="1" applyBorder="1"/>
    <xf numFmtId="2" fontId="3" fillId="0" borderId="0" xfId="0" applyNumberFormat="1" applyFont="1" applyAlignment="1">
      <alignment wrapText="1"/>
    </xf>
    <xf numFmtId="2" fontId="7" fillId="0" borderId="2" xfId="0" applyNumberFormat="1" applyFont="1" applyBorder="1"/>
    <xf numFmtId="2" fontId="3" fillId="0" borderId="2" xfId="0" applyNumberFormat="1" applyFont="1" applyBorder="1" applyAlignment="1">
      <alignment wrapText="1"/>
    </xf>
    <xf numFmtId="0" fontId="1" fillId="0" borderId="0" xfId="0" applyFont="1" applyFill="1"/>
    <xf numFmtId="3" fontId="3" fillId="0" borderId="2" xfId="3" applyNumberFormat="1" applyFont="1" applyFill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right" wrapText="1"/>
    </xf>
    <xf numFmtId="166" fontId="3" fillId="0" borderId="2" xfId="3" applyNumberFormat="1" applyFont="1" applyFill="1" applyBorder="1"/>
    <xf numFmtId="2" fontId="3" fillId="0" borderId="2" xfId="0" applyNumberFormat="1" applyFont="1" applyFill="1" applyBorder="1" applyAlignment="1">
      <alignment wrapText="1"/>
    </xf>
    <xf numFmtId="1" fontId="3" fillId="0" borderId="2" xfId="0" applyNumberFormat="1" applyFont="1" applyFill="1" applyBorder="1"/>
    <xf numFmtId="166" fontId="3" fillId="0" borderId="2" xfId="0" applyNumberFormat="1" applyFont="1" applyFill="1" applyBorder="1"/>
    <xf numFmtId="2" fontId="3" fillId="0" borderId="7" xfId="0" applyNumberFormat="1" applyFont="1" applyFill="1" applyBorder="1"/>
    <xf numFmtId="2" fontId="3" fillId="0" borderId="2" xfId="0" applyNumberFormat="1" applyFont="1" applyFill="1" applyBorder="1" applyAlignment="1"/>
    <xf numFmtId="10" fontId="3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5"/>
  <sheetViews>
    <sheetView showGridLines="0" tabSelected="1" workbookViewId="0">
      <selection sqref="A1:E1"/>
    </sheetView>
  </sheetViews>
  <sheetFormatPr defaultRowHeight="11.25" x14ac:dyDescent="0.2"/>
  <cols>
    <col min="1" max="1" width="37.5703125" style="2" customWidth="1"/>
    <col min="2" max="2" width="27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64" t="s">
        <v>1169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36">
        <v>249400</v>
      </c>
      <c r="E8" s="10">
        <v>5258.4742999999999</v>
      </c>
      <c r="F8" s="10">
        <v>9.2528641097152349</v>
      </c>
    </row>
    <row r="9" spans="1:6" x14ac:dyDescent="0.2">
      <c r="A9" s="10" t="s">
        <v>1171</v>
      </c>
      <c r="B9" s="10" t="s">
        <v>1172</v>
      </c>
      <c r="C9" s="10" t="s">
        <v>381</v>
      </c>
      <c r="D9" s="36">
        <v>150145</v>
      </c>
      <c r="E9" s="10">
        <v>4327.7794800000001</v>
      </c>
      <c r="F9" s="10">
        <v>7.6152041715320484</v>
      </c>
    </row>
    <row r="10" spans="1:6" x14ac:dyDescent="0.2">
      <c r="A10" s="10" t="s">
        <v>1173</v>
      </c>
      <c r="B10" s="10" t="s">
        <v>1174</v>
      </c>
      <c r="C10" s="10" t="s">
        <v>1175</v>
      </c>
      <c r="D10" s="36">
        <v>567141</v>
      </c>
      <c r="E10" s="10">
        <v>3957.7934690000002</v>
      </c>
      <c r="F10" s="10">
        <v>6.9641730763950793</v>
      </c>
    </row>
    <row r="11" spans="1:6" x14ac:dyDescent="0.2">
      <c r="A11" s="10" t="s">
        <v>1176</v>
      </c>
      <c r="B11" s="10" t="s">
        <v>1177</v>
      </c>
      <c r="C11" s="10" t="s">
        <v>297</v>
      </c>
      <c r="D11" s="36">
        <v>373800</v>
      </c>
      <c r="E11" s="10">
        <v>3635.0180999999998</v>
      </c>
      <c r="F11" s="10">
        <v>6.3962143003447336</v>
      </c>
    </row>
    <row r="12" spans="1:6" x14ac:dyDescent="0.2">
      <c r="A12" s="10" t="s">
        <v>329</v>
      </c>
      <c r="B12" s="10" t="s">
        <v>330</v>
      </c>
      <c r="C12" s="10" t="s">
        <v>264</v>
      </c>
      <c r="D12" s="36">
        <v>1042550</v>
      </c>
      <c r="E12" s="10">
        <v>2871.1826999999998</v>
      </c>
      <c r="F12" s="10">
        <v>5.0521618708425153</v>
      </c>
    </row>
    <row r="13" spans="1:6" x14ac:dyDescent="0.2">
      <c r="A13" s="10" t="s">
        <v>272</v>
      </c>
      <c r="B13" s="10" t="s">
        <v>273</v>
      </c>
      <c r="C13" s="10" t="s">
        <v>274</v>
      </c>
      <c r="D13" s="36">
        <v>210373</v>
      </c>
      <c r="E13" s="10">
        <v>2749.995856</v>
      </c>
      <c r="F13" s="10">
        <v>4.8389202848910049</v>
      </c>
    </row>
    <row r="14" spans="1:6" x14ac:dyDescent="0.2">
      <c r="A14" s="10" t="s">
        <v>301</v>
      </c>
      <c r="B14" s="10" t="s">
        <v>302</v>
      </c>
      <c r="C14" s="10" t="s">
        <v>264</v>
      </c>
      <c r="D14" s="36">
        <v>809000</v>
      </c>
      <c r="E14" s="10">
        <v>2747.7685000000001</v>
      </c>
      <c r="F14" s="10">
        <v>4.8350010069377101</v>
      </c>
    </row>
    <row r="15" spans="1:6" x14ac:dyDescent="0.2">
      <c r="A15" s="10" t="s">
        <v>1178</v>
      </c>
      <c r="B15" s="10" t="s">
        <v>1179</v>
      </c>
      <c r="C15" s="10" t="s">
        <v>289</v>
      </c>
      <c r="D15" s="36">
        <v>1022300</v>
      </c>
      <c r="E15" s="10">
        <v>2596.6419999999998</v>
      </c>
      <c r="F15" s="10">
        <v>4.5690773020568312</v>
      </c>
    </row>
    <row r="16" spans="1:6" x14ac:dyDescent="0.2">
      <c r="A16" s="10" t="s">
        <v>1180</v>
      </c>
      <c r="B16" s="10" t="s">
        <v>1181</v>
      </c>
      <c r="C16" s="10" t="s">
        <v>280</v>
      </c>
      <c r="D16" s="36">
        <v>251563</v>
      </c>
      <c r="E16" s="10">
        <v>2188.2207560000002</v>
      </c>
      <c r="F16" s="10">
        <v>3.8504151855085307</v>
      </c>
    </row>
    <row r="17" spans="1:6" x14ac:dyDescent="0.2">
      <c r="A17" s="10" t="s">
        <v>1182</v>
      </c>
      <c r="B17" s="10" t="s">
        <v>1183</v>
      </c>
      <c r="C17" s="10" t="s">
        <v>381</v>
      </c>
      <c r="D17" s="36">
        <v>259985</v>
      </c>
      <c r="E17" s="10">
        <v>2119.5277129999999</v>
      </c>
      <c r="F17" s="10">
        <v>3.7295422181990152</v>
      </c>
    </row>
    <row r="18" spans="1:6" x14ac:dyDescent="0.2">
      <c r="A18" s="10" t="s">
        <v>1184</v>
      </c>
      <c r="B18" s="10" t="s">
        <v>1185</v>
      </c>
      <c r="C18" s="10" t="s">
        <v>264</v>
      </c>
      <c r="D18" s="36">
        <v>2091750</v>
      </c>
      <c r="E18" s="10">
        <v>1712.0973750000001</v>
      </c>
      <c r="F18" s="10">
        <v>3.0126237097850166</v>
      </c>
    </row>
    <row r="19" spans="1:6" x14ac:dyDescent="0.2">
      <c r="A19" s="10" t="s">
        <v>1186</v>
      </c>
      <c r="B19" s="10" t="s">
        <v>1187</v>
      </c>
      <c r="C19" s="10" t="s">
        <v>381</v>
      </c>
      <c r="D19" s="36">
        <v>572110</v>
      </c>
      <c r="E19" s="10">
        <v>1684.8639499999999</v>
      </c>
      <c r="F19" s="10">
        <v>2.9647035020610528</v>
      </c>
    </row>
    <row r="20" spans="1:6" x14ac:dyDescent="0.2">
      <c r="A20" s="10" t="s">
        <v>1188</v>
      </c>
      <c r="B20" s="10" t="s">
        <v>1189</v>
      </c>
      <c r="C20" s="10" t="s">
        <v>294</v>
      </c>
      <c r="D20" s="36">
        <v>267122</v>
      </c>
      <c r="E20" s="10">
        <v>1654.9543510000001</v>
      </c>
      <c r="F20" s="10">
        <v>2.9120742717302948</v>
      </c>
    </row>
    <row r="21" spans="1:6" x14ac:dyDescent="0.2">
      <c r="A21" s="10" t="s">
        <v>1190</v>
      </c>
      <c r="B21" s="10" t="s">
        <v>1191</v>
      </c>
      <c r="C21" s="10" t="s">
        <v>294</v>
      </c>
      <c r="D21" s="36">
        <v>278900</v>
      </c>
      <c r="E21" s="10">
        <v>1626.12645</v>
      </c>
      <c r="F21" s="10">
        <v>2.8613484080474914</v>
      </c>
    </row>
    <row r="22" spans="1:6" x14ac:dyDescent="0.2">
      <c r="A22" s="10" t="s">
        <v>1192</v>
      </c>
      <c r="B22" s="10" t="s">
        <v>1193</v>
      </c>
      <c r="C22" s="10" t="s">
        <v>381</v>
      </c>
      <c r="D22" s="36">
        <v>1084661</v>
      </c>
      <c r="E22" s="10">
        <v>1473.5119689999999</v>
      </c>
      <c r="F22" s="10">
        <v>2.5928064368776944</v>
      </c>
    </row>
    <row r="23" spans="1:6" x14ac:dyDescent="0.2">
      <c r="A23" s="10" t="s">
        <v>1194</v>
      </c>
      <c r="B23" s="10" t="s">
        <v>1195</v>
      </c>
      <c r="C23" s="10" t="s">
        <v>1196</v>
      </c>
      <c r="D23" s="36">
        <v>109433</v>
      </c>
      <c r="E23" s="10">
        <v>1335.0278840000001</v>
      </c>
      <c r="F23" s="10">
        <v>2.3491284522076441</v>
      </c>
    </row>
    <row r="24" spans="1:6" x14ac:dyDescent="0.2">
      <c r="A24" s="10" t="s">
        <v>287</v>
      </c>
      <c r="B24" s="10" t="s">
        <v>288</v>
      </c>
      <c r="C24" s="10" t="s">
        <v>289</v>
      </c>
      <c r="D24" s="36">
        <v>127800</v>
      </c>
      <c r="E24" s="10">
        <v>1331.037</v>
      </c>
      <c r="F24" s="10">
        <v>2.3421060527010731</v>
      </c>
    </row>
    <row r="25" spans="1:6" x14ac:dyDescent="0.2">
      <c r="A25" s="10" t="s">
        <v>1197</v>
      </c>
      <c r="B25" s="10" t="s">
        <v>1198</v>
      </c>
      <c r="C25" s="10" t="s">
        <v>269</v>
      </c>
      <c r="D25" s="36">
        <v>805448</v>
      </c>
      <c r="E25" s="10">
        <v>1277.8432519999999</v>
      </c>
      <c r="F25" s="10">
        <v>2.2485058002988811</v>
      </c>
    </row>
    <row r="26" spans="1:6" x14ac:dyDescent="0.2">
      <c r="A26" s="10" t="s">
        <v>1199</v>
      </c>
      <c r="B26" s="10" t="s">
        <v>1200</v>
      </c>
      <c r="C26" s="10" t="s">
        <v>300</v>
      </c>
      <c r="D26" s="36">
        <v>509100</v>
      </c>
      <c r="E26" s="10">
        <v>1202.4942000000001</v>
      </c>
      <c r="F26" s="10">
        <v>2.1159208528071982</v>
      </c>
    </row>
    <row r="27" spans="1:6" x14ac:dyDescent="0.2">
      <c r="A27" s="10" t="s">
        <v>1201</v>
      </c>
      <c r="B27" s="10" t="s">
        <v>1202</v>
      </c>
      <c r="C27" s="10" t="s">
        <v>280</v>
      </c>
      <c r="D27" s="36">
        <v>52400</v>
      </c>
      <c r="E27" s="10">
        <v>1194.7462</v>
      </c>
      <c r="F27" s="10">
        <v>2.1022873943110572</v>
      </c>
    </row>
    <row r="28" spans="1:6" x14ac:dyDescent="0.2">
      <c r="A28" s="10" t="s">
        <v>1203</v>
      </c>
      <c r="B28" s="10" t="s">
        <v>1204</v>
      </c>
      <c r="C28" s="10" t="s">
        <v>381</v>
      </c>
      <c r="D28" s="36">
        <v>721082</v>
      </c>
      <c r="E28" s="10">
        <v>1093.520853</v>
      </c>
      <c r="F28" s="10">
        <v>1.9241702586525695</v>
      </c>
    </row>
    <row r="29" spans="1:6" x14ac:dyDescent="0.2">
      <c r="A29" s="10" t="s">
        <v>1205</v>
      </c>
      <c r="B29" s="10" t="s">
        <v>1206</v>
      </c>
      <c r="C29" s="10" t="s">
        <v>286</v>
      </c>
      <c r="D29" s="36">
        <v>484054</v>
      </c>
      <c r="E29" s="10">
        <v>1088.879473</v>
      </c>
      <c r="F29" s="10">
        <v>1.9160032398612921</v>
      </c>
    </row>
    <row r="30" spans="1:6" x14ac:dyDescent="0.2">
      <c r="A30" s="10" t="s">
        <v>333</v>
      </c>
      <c r="B30" s="10" t="s">
        <v>334</v>
      </c>
      <c r="C30" s="10" t="s">
        <v>335</v>
      </c>
      <c r="D30" s="36">
        <v>399300</v>
      </c>
      <c r="E30" s="10">
        <v>1055.54955</v>
      </c>
      <c r="F30" s="10">
        <v>1.8573555731214788</v>
      </c>
    </row>
    <row r="31" spans="1:6" x14ac:dyDescent="0.2">
      <c r="A31" s="10" t="s">
        <v>1207</v>
      </c>
      <c r="B31" s="10" t="s">
        <v>1208</v>
      </c>
      <c r="C31" s="10" t="s">
        <v>307</v>
      </c>
      <c r="D31" s="36">
        <v>1000000</v>
      </c>
      <c r="E31" s="10">
        <v>960.5</v>
      </c>
      <c r="F31" s="10">
        <v>1.6901054317944433</v>
      </c>
    </row>
    <row r="32" spans="1:6" x14ac:dyDescent="0.2">
      <c r="A32" s="10" t="s">
        <v>1209</v>
      </c>
      <c r="B32" s="10" t="s">
        <v>1210</v>
      </c>
      <c r="C32" s="10" t="s">
        <v>1211</v>
      </c>
      <c r="D32" s="36">
        <v>875863</v>
      </c>
      <c r="E32" s="10">
        <v>958.63205349999998</v>
      </c>
      <c r="F32" s="10">
        <v>1.6868185744014694</v>
      </c>
    </row>
    <row r="33" spans="1:10" x14ac:dyDescent="0.2">
      <c r="A33" s="10" t="s">
        <v>1212</v>
      </c>
      <c r="B33" s="10" t="s">
        <v>1213</v>
      </c>
      <c r="C33" s="10" t="s">
        <v>1214</v>
      </c>
      <c r="D33" s="36">
        <v>126400</v>
      </c>
      <c r="E33" s="10">
        <v>839.35919999999999</v>
      </c>
      <c r="F33" s="10">
        <v>1.4769448653270574</v>
      </c>
    </row>
    <row r="34" spans="1:10" x14ac:dyDescent="0.2">
      <c r="A34" s="10" t="s">
        <v>1215</v>
      </c>
      <c r="B34" s="10" t="s">
        <v>1216</v>
      </c>
      <c r="C34" s="10" t="s">
        <v>1217</v>
      </c>
      <c r="D34" s="36">
        <v>425242</v>
      </c>
      <c r="E34" s="10">
        <v>673.58332800000005</v>
      </c>
      <c r="F34" s="10">
        <v>1.1852439785725959</v>
      </c>
    </row>
    <row r="35" spans="1:10" x14ac:dyDescent="0.2">
      <c r="A35" s="10" t="s">
        <v>292</v>
      </c>
      <c r="B35" s="10" t="s">
        <v>293</v>
      </c>
      <c r="C35" s="10" t="s">
        <v>294</v>
      </c>
      <c r="D35" s="36">
        <v>30000</v>
      </c>
      <c r="E35" s="10">
        <v>670.51499999999999</v>
      </c>
      <c r="F35" s="10">
        <v>1.1798449178549206</v>
      </c>
    </row>
    <row r="36" spans="1:10" x14ac:dyDescent="0.2">
      <c r="A36" s="10" t="s">
        <v>1218</v>
      </c>
      <c r="B36" s="10" t="s">
        <v>1219</v>
      </c>
      <c r="C36" s="10" t="s">
        <v>1211</v>
      </c>
      <c r="D36" s="36">
        <v>154809</v>
      </c>
      <c r="E36" s="10">
        <v>436.40657099999999</v>
      </c>
      <c r="F36" s="10">
        <v>0.76790537857146013</v>
      </c>
    </row>
    <row r="37" spans="1:10" x14ac:dyDescent="0.2">
      <c r="A37" s="10" t="s">
        <v>1220</v>
      </c>
      <c r="B37" s="10" t="s">
        <v>1221</v>
      </c>
      <c r="C37" s="10" t="s">
        <v>384</v>
      </c>
      <c r="D37" s="36">
        <v>710100</v>
      </c>
      <c r="E37" s="10">
        <v>400.14134999999999</v>
      </c>
      <c r="F37" s="10">
        <v>0.70409273203598277</v>
      </c>
    </row>
    <row r="38" spans="1:10" x14ac:dyDescent="0.2">
      <c r="A38" s="10" t="s">
        <v>1222</v>
      </c>
      <c r="B38" s="10" t="s">
        <v>1223</v>
      </c>
      <c r="C38" s="10" t="s">
        <v>1214</v>
      </c>
      <c r="D38" s="36">
        <v>123400</v>
      </c>
      <c r="E38" s="10">
        <v>281.59879999999998</v>
      </c>
      <c r="F38" s="10">
        <v>0.49550407232357846</v>
      </c>
      <c r="G38" s="37"/>
    </row>
    <row r="39" spans="1:10" x14ac:dyDescent="0.2">
      <c r="A39" s="11" t="s">
        <v>24</v>
      </c>
      <c r="B39" s="10"/>
      <c r="C39" s="10"/>
      <c r="D39" s="10"/>
      <c r="E39" s="29">
        <f xml:space="preserve"> SUM(E8:E38)</f>
        <v>55403.7916835</v>
      </c>
      <c r="F39" s="29">
        <f>SUM(F8:F38)</f>
        <v>97.489067429766976</v>
      </c>
      <c r="G39" s="18"/>
      <c r="I39" s="2"/>
      <c r="J39" s="2"/>
    </row>
    <row r="40" spans="1:10" x14ac:dyDescent="0.2">
      <c r="A40" s="10"/>
      <c r="B40" s="10"/>
      <c r="C40" s="10"/>
      <c r="D40" s="10"/>
      <c r="E40" s="33"/>
      <c r="F40" s="33"/>
      <c r="G40" s="18"/>
    </row>
    <row r="41" spans="1:10" x14ac:dyDescent="0.2">
      <c r="A41" s="11" t="s">
        <v>24</v>
      </c>
      <c r="B41" s="10"/>
      <c r="C41" s="10"/>
      <c r="D41" s="10"/>
      <c r="E41" s="29">
        <v>55403.7916835</v>
      </c>
      <c r="F41" s="29">
        <v>97.489067429766976</v>
      </c>
      <c r="G41" s="18"/>
      <c r="I41" s="2"/>
      <c r="J41" s="2"/>
    </row>
    <row r="42" spans="1:10" x14ac:dyDescent="0.2">
      <c r="A42" s="10"/>
      <c r="B42" s="10"/>
      <c r="C42" s="10"/>
      <c r="D42" s="10"/>
      <c r="E42" s="33"/>
      <c r="F42" s="33"/>
      <c r="G42" s="18"/>
    </row>
    <row r="43" spans="1:10" x14ac:dyDescent="0.2">
      <c r="A43" s="11" t="s">
        <v>32</v>
      </c>
      <c r="B43" s="10"/>
      <c r="C43" s="10"/>
      <c r="D43" s="10"/>
      <c r="E43" s="29">
        <v>1426.9824168</v>
      </c>
      <c r="F43" s="29">
        <v>2.5099999999999998</v>
      </c>
      <c r="G43" s="18"/>
      <c r="I43" s="2"/>
      <c r="J43" s="2"/>
    </row>
    <row r="44" spans="1:10" x14ac:dyDescent="0.2">
      <c r="A44" s="10"/>
      <c r="B44" s="10"/>
      <c r="C44" s="10"/>
      <c r="D44" s="10"/>
      <c r="E44" s="33"/>
      <c r="F44" s="33"/>
      <c r="G44" s="18"/>
    </row>
    <row r="45" spans="1:10" x14ac:dyDescent="0.2">
      <c r="A45" s="13" t="s">
        <v>33</v>
      </c>
      <c r="B45" s="7"/>
      <c r="C45" s="7"/>
      <c r="D45" s="7"/>
      <c r="E45" s="34">
        <v>56830.774100299997</v>
      </c>
      <c r="F45" s="34">
        <f xml:space="preserve"> ROUND(SUM(F41:F44),2)</f>
        <v>100</v>
      </c>
      <c r="G45" s="18"/>
      <c r="I45" s="2"/>
      <c r="J45" s="2"/>
    </row>
    <row r="47" spans="1:10" x14ac:dyDescent="0.2">
      <c r="A47" s="17" t="s">
        <v>35</v>
      </c>
    </row>
    <row r="48" spans="1:10" x14ac:dyDescent="0.2">
      <c r="A48" s="17" t="s">
        <v>36</v>
      </c>
    </row>
    <row r="49" spans="1:2" x14ac:dyDescent="0.2">
      <c r="A49" s="17" t="s">
        <v>37</v>
      </c>
    </row>
    <row r="50" spans="1:2" x14ac:dyDescent="0.2">
      <c r="A50" s="2" t="s">
        <v>694</v>
      </c>
      <c r="B50" s="14">
        <v>279.05360000000002</v>
      </c>
    </row>
    <row r="51" spans="1:2" x14ac:dyDescent="0.2">
      <c r="A51" s="2" t="s">
        <v>661</v>
      </c>
      <c r="B51" s="14">
        <v>77.474100000000007</v>
      </c>
    </row>
    <row r="52" spans="1:2" x14ac:dyDescent="0.2">
      <c r="A52" s="2" t="s">
        <v>695</v>
      </c>
      <c r="B52" s="14">
        <v>288.60629999999998</v>
      </c>
    </row>
    <row r="53" spans="1:2" x14ac:dyDescent="0.2">
      <c r="A53" s="2" t="s">
        <v>660</v>
      </c>
      <c r="B53" s="14">
        <v>74.3155</v>
      </c>
    </row>
    <row r="55" spans="1:2" x14ac:dyDescent="0.2">
      <c r="A55" s="17" t="s">
        <v>40</v>
      </c>
    </row>
    <row r="56" spans="1:2" x14ac:dyDescent="0.2">
      <c r="A56" s="2" t="s">
        <v>661</v>
      </c>
      <c r="B56" s="14">
        <v>70.338800000000006</v>
      </c>
    </row>
    <row r="57" spans="1:2" x14ac:dyDescent="0.2">
      <c r="A57" s="2" t="s">
        <v>694</v>
      </c>
      <c r="B57" s="14">
        <v>252.4194</v>
      </c>
    </row>
    <row r="58" spans="1:2" x14ac:dyDescent="0.2">
      <c r="A58" s="2" t="s">
        <v>695</v>
      </c>
      <c r="B58" s="14">
        <v>262.07139999999998</v>
      </c>
    </row>
    <row r="59" spans="1:2" x14ac:dyDescent="0.2">
      <c r="A59" s="2" t="s">
        <v>660</v>
      </c>
      <c r="B59" s="14">
        <v>67.2226</v>
      </c>
    </row>
    <row r="61" spans="1:2" ht="22.5" x14ac:dyDescent="0.2">
      <c r="A61" s="38" t="s">
        <v>41</v>
      </c>
      <c r="B61" s="39" t="s">
        <v>42</v>
      </c>
    </row>
    <row r="63" spans="1:2" ht="22.5" x14ac:dyDescent="0.2">
      <c r="A63" s="38" t="s">
        <v>1224</v>
      </c>
      <c r="B63" s="40">
        <v>8.1888086639470961E-2</v>
      </c>
    </row>
    <row r="65" spans="1:1" x14ac:dyDescent="0.2">
      <c r="A65" s="41" t="s">
        <v>1225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7"/>
  <sheetViews>
    <sheetView showGridLines="0" workbookViewId="0">
      <selection sqref="A1:D1"/>
    </sheetView>
  </sheetViews>
  <sheetFormatPr defaultRowHeight="11.25" x14ac:dyDescent="0.2"/>
  <cols>
    <col min="1" max="1" width="42" style="2" customWidth="1"/>
    <col min="2" max="2" width="30.42578125" style="2" bestFit="1" customWidth="1"/>
    <col min="3" max="3" width="12.7109375" style="2" customWidth="1"/>
    <col min="4" max="4" width="15.140625" style="2" customWidth="1"/>
    <col min="5" max="5" width="14.140625" style="2" bestFit="1" customWidth="1"/>
    <col min="6" max="16384" width="9.140625" style="3"/>
  </cols>
  <sheetData>
    <row r="1" spans="1:9" x14ac:dyDescent="0.2">
      <c r="A1" s="64" t="s">
        <v>1506</v>
      </c>
      <c r="B1" s="64"/>
      <c r="C1" s="64"/>
      <c r="D1" s="64"/>
    </row>
    <row r="3" spans="1:9" s="1" customFormat="1" ht="22.5" x14ac:dyDescent="0.2">
      <c r="A3" s="5" t="s">
        <v>0</v>
      </c>
      <c r="B3" s="5" t="s">
        <v>1</v>
      </c>
      <c r="C3" s="5" t="s">
        <v>3</v>
      </c>
      <c r="D3" s="53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1507</v>
      </c>
      <c r="B6" s="10" t="s">
        <v>1508</v>
      </c>
      <c r="C6" s="36">
        <v>6847156.7060000002</v>
      </c>
      <c r="D6" s="10">
        <v>2258.746901</v>
      </c>
      <c r="E6" s="10">
        <f>D6/$D$15*100</f>
        <v>79.86367507559963</v>
      </c>
    </row>
    <row r="7" spans="1:9" x14ac:dyDescent="0.2">
      <c r="A7" s="10" t="s">
        <v>1464</v>
      </c>
      <c r="B7" s="10" t="s">
        <v>1465</v>
      </c>
      <c r="C7" s="36">
        <v>89018.082999999999</v>
      </c>
      <c r="D7" s="10">
        <v>418.31591209999999</v>
      </c>
      <c r="E7" s="10">
        <f t="shared" ref="E7:E8" si="0">D7/$D$15*100</f>
        <v>14.790610700170474</v>
      </c>
    </row>
    <row r="8" spans="1:9" x14ac:dyDescent="0.2">
      <c r="A8" s="10" t="s">
        <v>1509</v>
      </c>
      <c r="B8" s="10" t="s">
        <v>1510</v>
      </c>
      <c r="C8" s="36">
        <v>51593.008999999998</v>
      </c>
      <c r="D8" s="10">
        <v>135.210521</v>
      </c>
      <c r="E8" s="10">
        <f t="shared" si="0"/>
        <v>4.7807078832806953</v>
      </c>
    </row>
    <row r="9" spans="1:9" x14ac:dyDescent="0.2">
      <c r="A9" s="11" t="s">
        <v>24</v>
      </c>
      <c r="B9" s="10"/>
      <c r="C9" s="10"/>
      <c r="D9" s="11">
        <f>SUM(D6:D8)</f>
        <v>2812.2733340999998</v>
      </c>
      <c r="E9" s="11">
        <f>SUM(E6:E8)</f>
        <v>99.434993659050804</v>
      </c>
      <c r="H9" s="2"/>
      <c r="I9" s="2"/>
    </row>
    <row r="10" spans="1:9" x14ac:dyDescent="0.2">
      <c r="A10" s="10"/>
      <c r="B10" s="10"/>
      <c r="C10" s="10"/>
      <c r="D10" s="10"/>
      <c r="E10" s="10"/>
    </row>
    <row r="11" spans="1:9" x14ac:dyDescent="0.2">
      <c r="A11" s="11" t="s">
        <v>24</v>
      </c>
      <c r="B11" s="10"/>
      <c r="C11" s="10"/>
      <c r="D11" s="11">
        <f>D9</f>
        <v>2812.2733340999998</v>
      </c>
      <c r="E11" s="11">
        <f>E9</f>
        <v>99.434993659050804</v>
      </c>
      <c r="H11" s="2"/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1" t="s">
        <v>32</v>
      </c>
      <c r="B13" s="10"/>
      <c r="C13" s="10"/>
      <c r="D13" s="11">
        <v>15.979809600000408</v>
      </c>
      <c r="E13" s="11">
        <f>D13/$D$15*100</f>
        <v>0.56500634094921121</v>
      </c>
      <c r="H13" s="2"/>
      <c r="I13" s="2"/>
    </row>
    <row r="14" spans="1:9" x14ac:dyDescent="0.2">
      <c r="A14" s="10"/>
      <c r="B14" s="10"/>
      <c r="C14" s="10"/>
      <c r="D14" s="10"/>
      <c r="E14" s="10"/>
    </row>
    <row r="15" spans="1:9" x14ac:dyDescent="0.2">
      <c r="A15" s="13" t="s">
        <v>33</v>
      </c>
      <c r="B15" s="7"/>
      <c r="C15" s="7"/>
      <c r="D15" s="13">
        <f>D11+D13</f>
        <v>2828.2531437000002</v>
      </c>
      <c r="E15" s="13">
        <f xml:space="preserve"> ROUND(SUM(E11:E14),2)</f>
        <v>100</v>
      </c>
      <c r="F15" s="18"/>
      <c r="H15" s="2"/>
      <c r="I15" s="2"/>
    </row>
    <row r="17" spans="1:4" x14ac:dyDescent="0.2">
      <c r="A17" s="17" t="s">
        <v>35</v>
      </c>
    </row>
    <row r="18" spans="1:4" x14ac:dyDescent="0.2">
      <c r="A18" s="17" t="s">
        <v>36</v>
      </c>
    </row>
    <row r="19" spans="1:4" x14ac:dyDescent="0.2">
      <c r="A19" s="17" t="s">
        <v>37</v>
      </c>
    </row>
    <row r="20" spans="1:4" x14ac:dyDescent="0.2">
      <c r="A20" s="2" t="s">
        <v>696</v>
      </c>
      <c r="B20" s="14">
        <v>35.142899999999997</v>
      </c>
    </row>
    <row r="21" spans="1:4" x14ac:dyDescent="0.2">
      <c r="A21" s="2" t="s">
        <v>693</v>
      </c>
      <c r="B21" s="14">
        <v>14.9124</v>
      </c>
    </row>
    <row r="22" spans="1:4" x14ac:dyDescent="0.2">
      <c r="A22" s="2" t="s">
        <v>697</v>
      </c>
      <c r="B22" s="14">
        <v>35.882899999999999</v>
      </c>
    </row>
    <row r="23" spans="1:4" x14ac:dyDescent="0.2">
      <c r="A23" s="2" t="s">
        <v>692</v>
      </c>
      <c r="B23" s="14">
        <v>14.6159</v>
      </c>
    </row>
    <row r="25" spans="1:4" x14ac:dyDescent="0.2">
      <c r="A25" s="17" t="s">
        <v>40</v>
      </c>
    </row>
    <row r="26" spans="1:4" x14ac:dyDescent="0.2">
      <c r="A26" s="2" t="s">
        <v>693</v>
      </c>
      <c r="B26" s="14">
        <v>14.609400000000001</v>
      </c>
    </row>
    <row r="27" spans="1:4" x14ac:dyDescent="0.2">
      <c r="A27" s="2" t="s">
        <v>696</v>
      </c>
      <c r="B27" s="14">
        <v>35.674599999999998</v>
      </c>
    </row>
    <row r="28" spans="1:4" x14ac:dyDescent="0.2">
      <c r="A28" s="2" t="s">
        <v>692</v>
      </c>
      <c r="B28" s="14">
        <v>14.282999999999999</v>
      </c>
    </row>
    <row r="29" spans="1:4" x14ac:dyDescent="0.2">
      <c r="A29" s="2" t="s">
        <v>697</v>
      </c>
      <c r="B29" s="14">
        <v>36.491799999999998</v>
      </c>
    </row>
    <row r="31" spans="1:4" x14ac:dyDescent="0.2">
      <c r="A31" s="17" t="s">
        <v>41</v>
      </c>
      <c r="B31" s="39"/>
    </row>
    <row r="32" spans="1:4" x14ac:dyDescent="0.2">
      <c r="A32" s="19" t="s">
        <v>656</v>
      </c>
      <c r="B32" s="20"/>
      <c r="C32" s="65" t="s">
        <v>657</v>
      </c>
      <c r="D32" s="66"/>
    </row>
    <row r="33" spans="1:4" x14ac:dyDescent="0.2">
      <c r="A33" s="67"/>
      <c r="B33" s="68"/>
      <c r="C33" s="21" t="s">
        <v>658</v>
      </c>
      <c r="D33" s="21" t="s">
        <v>659</v>
      </c>
    </row>
    <row r="34" spans="1:4" x14ac:dyDescent="0.2">
      <c r="A34" s="22" t="s">
        <v>660</v>
      </c>
      <c r="B34" s="23"/>
      <c r="C34" s="24">
        <v>0.39671162300000001</v>
      </c>
      <c r="D34" s="24">
        <v>0.3674515048</v>
      </c>
    </row>
    <row r="35" spans="1:4" x14ac:dyDescent="0.2">
      <c r="A35" s="22" t="s">
        <v>661</v>
      </c>
      <c r="B35" s="23"/>
      <c r="C35" s="24">
        <v>0.39671162300000001</v>
      </c>
      <c r="D35" s="24">
        <v>0.3674515048</v>
      </c>
    </row>
    <row r="36" spans="1:4" x14ac:dyDescent="0.2">
      <c r="A36" s="17"/>
      <c r="B36" s="39"/>
    </row>
    <row r="37" spans="1:4" ht="22.5" x14ac:dyDescent="0.2">
      <c r="A37" s="38" t="s">
        <v>1224</v>
      </c>
      <c r="B37" s="40">
        <v>5.3444648198005491E-2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8"/>
  <sheetViews>
    <sheetView showGridLines="0" workbookViewId="0">
      <selection sqref="A1:D1"/>
    </sheetView>
  </sheetViews>
  <sheetFormatPr defaultRowHeight="11.25" x14ac:dyDescent="0.2"/>
  <cols>
    <col min="1" max="1" width="37.42578125" style="2" customWidth="1"/>
    <col min="2" max="2" width="28.28515625" style="2" customWidth="1"/>
    <col min="3" max="3" width="11.7109375" style="2" bestFit="1" customWidth="1"/>
    <col min="4" max="4" width="16" style="2" customWidth="1"/>
    <col min="5" max="5" width="14.140625" style="2" bestFit="1" customWidth="1"/>
    <col min="6" max="16384" width="9.140625" style="3"/>
  </cols>
  <sheetData>
    <row r="1" spans="1:9" x14ac:dyDescent="0.2">
      <c r="A1" s="64" t="s">
        <v>1511</v>
      </c>
      <c r="B1" s="64"/>
      <c r="C1" s="64"/>
      <c r="D1" s="64"/>
    </row>
    <row r="3" spans="1:9" s="1" customFormat="1" ht="22.5" x14ac:dyDescent="0.2">
      <c r="A3" s="5" t="s">
        <v>0</v>
      </c>
      <c r="B3" s="5" t="s">
        <v>1</v>
      </c>
      <c r="C3" s="5" t="s">
        <v>3</v>
      </c>
      <c r="D3" s="53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1512</v>
      </c>
      <c r="B6" s="10" t="s">
        <v>1513</v>
      </c>
      <c r="C6" s="33">
        <v>512403.77600000001</v>
      </c>
      <c r="D6" s="10">
        <v>330.33697870000003</v>
      </c>
      <c r="E6" s="10">
        <f>D6/$D$16*100</f>
        <v>50.296416015005796</v>
      </c>
    </row>
    <row r="7" spans="1:9" x14ac:dyDescent="0.2">
      <c r="A7" s="10" t="s">
        <v>1514</v>
      </c>
      <c r="B7" s="10" t="s">
        <v>1515</v>
      </c>
      <c r="C7" s="33">
        <v>309161.23100000003</v>
      </c>
      <c r="D7" s="10">
        <v>197.9429514</v>
      </c>
      <c r="E7" s="10">
        <f t="shared" ref="E7:E9" si="0">D7/$D$16*100</f>
        <v>30.138378906389363</v>
      </c>
    </row>
    <row r="8" spans="1:9" x14ac:dyDescent="0.2">
      <c r="A8" s="10" t="s">
        <v>1464</v>
      </c>
      <c r="B8" s="10" t="s">
        <v>1465</v>
      </c>
      <c r="C8" s="33">
        <v>13877.509</v>
      </c>
      <c r="D8" s="10">
        <v>65.2135234</v>
      </c>
      <c r="E8" s="10">
        <f t="shared" si="0"/>
        <v>9.929274390165979</v>
      </c>
    </row>
    <row r="9" spans="1:9" x14ac:dyDescent="0.2">
      <c r="A9" s="10" t="s">
        <v>1509</v>
      </c>
      <c r="B9" s="10" t="s">
        <v>1510</v>
      </c>
      <c r="C9" s="33">
        <v>24133.202000000001</v>
      </c>
      <c r="D9" s="10">
        <v>63.246220300000004</v>
      </c>
      <c r="E9" s="10">
        <f t="shared" si="0"/>
        <v>9.6297369434816602</v>
      </c>
    </row>
    <row r="10" spans="1:9" x14ac:dyDescent="0.2">
      <c r="A10" s="11" t="s">
        <v>24</v>
      </c>
      <c r="B10" s="10"/>
      <c r="C10" s="33"/>
      <c r="D10" s="11">
        <f>SUM(D6:D9)</f>
        <v>656.73967379999999</v>
      </c>
      <c r="E10" s="11">
        <f>SUM(E6:E9)</f>
        <v>99.993806255042799</v>
      </c>
      <c r="H10" s="2"/>
      <c r="I10" s="2"/>
    </row>
    <row r="11" spans="1:9" x14ac:dyDescent="0.2">
      <c r="A11" s="10"/>
      <c r="B11" s="10"/>
      <c r="C11" s="33"/>
      <c r="D11" s="10"/>
      <c r="E11" s="10"/>
    </row>
    <row r="12" spans="1:9" x14ac:dyDescent="0.2">
      <c r="A12" s="11" t="s">
        <v>24</v>
      </c>
      <c r="B12" s="10"/>
      <c r="C12" s="33"/>
      <c r="D12" s="11">
        <f>D10</f>
        <v>656.73967379999999</v>
      </c>
      <c r="E12" s="11">
        <f>E10</f>
        <v>99.993806255042799</v>
      </c>
      <c r="H12" s="2"/>
      <c r="I12" s="2"/>
    </row>
    <row r="13" spans="1:9" x14ac:dyDescent="0.2">
      <c r="A13" s="10"/>
      <c r="B13" s="10"/>
      <c r="C13" s="10"/>
      <c r="D13" s="10"/>
      <c r="E13" s="10"/>
    </row>
    <row r="14" spans="1:9" x14ac:dyDescent="0.2">
      <c r="A14" s="11" t="s">
        <v>32</v>
      </c>
      <c r="B14" s="10"/>
      <c r="C14" s="10"/>
      <c r="D14" s="11">
        <v>4.0679300000078911E-2</v>
      </c>
      <c r="E14" s="11">
        <f>D14/$D$16*100</f>
        <v>6.193744957210247E-3</v>
      </c>
      <c r="H14" s="2"/>
      <c r="I14" s="2"/>
    </row>
    <row r="15" spans="1:9" x14ac:dyDescent="0.2">
      <c r="A15" s="10"/>
      <c r="B15" s="10"/>
      <c r="C15" s="10"/>
      <c r="D15" s="10"/>
      <c r="E15" s="10"/>
    </row>
    <row r="16" spans="1:9" x14ac:dyDescent="0.2">
      <c r="A16" s="13" t="s">
        <v>33</v>
      </c>
      <c r="B16" s="7"/>
      <c r="C16" s="7"/>
      <c r="D16" s="13">
        <f>D12+D14</f>
        <v>656.78035310000007</v>
      </c>
      <c r="E16" s="13">
        <f>E12+E14</f>
        <v>100.00000000000001</v>
      </c>
      <c r="H16" s="2"/>
      <c r="I16" s="2"/>
    </row>
    <row r="18" spans="1:2" x14ac:dyDescent="0.2">
      <c r="A18" s="17" t="s">
        <v>35</v>
      </c>
    </row>
    <row r="19" spans="1:2" x14ac:dyDescent="0.2">
      <c r="A19" s="17" t="s">
        <v>36</v>
      </c>
    </row>
    <row r="20" spans="1:2" x14ac:dyDescent="0.2">
      <c r="A20" s="17" t="s">
        <v>37</v>
      </c>
    </row>
    <row r="21" spans="1:2" x14ac:dyDescent="0.2">
      <c r="A21" s="2" t="s">
        <v>693</v>
      </c>
      <c r="B21" s="14">
        <v>14.4046</v>
      </c>
    </row>
    <row r="22" spans="1:2" x14ac:dyDescent="0.2">
      <c r="A22" s="2" t="s">
        <v>697</v>
      </c>
      <c r="B22" s="14">
        <v>34.944099999999999</v>
      </c>
    </row>
    <row r="23" spans="1:2" x14ac:dyDescent="0.2">
      <c r="A23" s="2" t="s">
        <v>692</v>
      </c>
      <c r="B23" s="14">
        <v>13.964700000000001</v>
      </c>
    </row>
    <row r="24" spans="1:2" x14ac:dyDescent="0.2">
      <c r="A24" s="2" t="s">
        <v>696</v>
      </c>
      <c r="B24" s="14">
        <v>33.824100000000001</v>
      </c>
    </row>
    <row r="26" spans="1:2" x14ac:dyDescent="0.2">
      <c r="A26" s="17" t="s">
        <v>40</v>
      </c>
    </row>
    <row r="27" spans="1:2" x14ac:dyDescent="0.2">
      <c r="A27" s="2" t="s">
        <v>697</v>
      </c>
      <c r="B27" s="14">
        <v>35.149900000000002</v>
      </c>
    </row>
    <row r="28" spans="1:2" x14ac:dyDescent="0.2">
      <c r="A28" s="2" t="s">
        <v>693</v>
      </c>
      <c r="B28" s="14">
        <v>13.9208</v>
      </c>
    </row>
    <row r="29" spans="1:2" x14ac:dyDescent="0.2">
      <c r="A29" s="2" t="s">
        <v>696</v>
      </c>
      <c r="B29" s="14">
        <v>33.881999999999998</v>
      </c>
    </row>
    <row r="30" spans="1:2" x14ac:dyDescent="0.2">
      <c r="A30" s="2" t="s">
        <v>692</v>
      </c>
      <c r="B30" s="14">
        <v>13.4381</v>
      </c>
    </row>
    <row r="32" spans="1:2" x14ac:dyDescent="0.2">
      <c r="A32" s="17" t="s">
        <v>41</v>
      </c>
      <c r="B32" s="39"/>
    </row>
    <row r="33" spans="1:4" x14ac:dyDescent="0.2">
      <c r="A33" s="19" t="s">
        <v>656</v>
      </c>
      <c r="B33" s="20"/>
      <c r="C33" s="65" t="s">
        <v>657</v>
      </c>
      <c r="D33" s="66"/>
    </row>
    <row r="34" spans="1:4" x14ac:dyDescent="0.2">
      <c r="A34" s="67"/>
      <c r="B34" s="68"/>
      <c r="C34" s="21" t="s">
        <v>658</v>
      </c>
      <c r="D34" s="21" t="s">
        <v>659</v>
      </c>
    </row>
    <row r="35" spans="1:4" x14ac:dyDescent="0.2">
      <c r="A35" s="22" t="s">
        <v>660</v>
      </c>
      <c r="B35" s="23"/>
      <c r="C35" s="24">
        <v>0.39671162300000001</v>
      </c>
      <c r="D35" s="24">
        <v>0.3674515048</v>
      </c>
    </row>
    <row r="36" spans="1:4" x14ac:dyDescent="0.2">
      <c r="A36" s="22" t="s">
        <v>661</v>
      </c>
      <c r="B36" s="23"/>
      <c r="C36" s="24">
        <v>0.39671162300000001</v>
      </c>
      <c r="D36" s="24">
        <v>0.3674515048</v>
      </c>
    </row>
    <row r="37" spans="1:4" x14ac:dyDescent="0.2">
      <c r="A37" s="17"/>
      <c r="B37" s="39"/>
    </row>
    <row r="38" spans="1:4" ht="22.5" x14ac:dyDescent="0.2">
      <c r="A38" s="38" t="s">
        <v>1224</v>
      </c>
      <c r="B38" s="40">
        <v>8.1191652847012033E-2</v>
      </c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6"/>
  <sheetViews>
    <sheetView showGridLines="0" workbookViewId="0">
      <selection sqref="A1:D1"/>
    </sheetView>
  </sheetViews>
  <sheetFormatPr defaultRowHeight="11.25" x14ac:dyDescent="0.2"/>
  <cols>
    <col min="1" max="1" width="43" style="2" customWidth="1"/>
    <col min="2" max="2" width="33.5703125" style="2" customWidth="1"/>
    <col min="3" max="3" width="9.5703125" style="2" bestFit="1" customWidth="1"/>
    <col min="4" max="4" width="17.28515625" style="2" customWidth="1"/>
    <col min="5" max="5" width="14.140625" style="2" bestFit="1" customWidth="1"/>
    <col min="6" max="16384" width="9.140625" style="3"/>
  </cols>
  <sheetData>
    <row r="1" spans="1:9" x14ac:dyDescent="0.2">
      <c r="A1" s="64" t="s">
        <v>1516</v>
      </c>
      <c r="B1" s="64"/>
      <c r="C1" s="64"/>
      <c r="D1" s="64"/>
    </row>
    <row r="3" spans="1:9" s="1" customFormat="1" ht="22.5" x14ac:dyDescent="0.2">
      <c r="A3" s="5" t="s">
        <v>0</v>
      </c>
      <c r="B3" s="5" t="s">
        <v>1</v>
      </c>
      <c r="C3" s="5" t="s">
        <v>3</v>
      </c>
      <c r="D3" s="53" t="s">
        <v>4</v>
      </c>
      <c r="E3" s="5" t="s">
        <v>5</v>
      </c>
    </row>
    <row r="4" spans="1:9" x14ac:dyDescent="0.2">
      <c r="A4" s="7"/>
      <c r="B4" s="7"/>
      <c r="C4" s="7"/>
      <c r="D4" s="54"/>
      <c r="E4" s="7"/>
    </row>
    <row r="5" spans="1:9" x14ac:dyDescent="0.2">
      <c r="A5" s="11" t="s">
        <v>1461</v>
      </c>
      <c r="B5" s="10"/>
      <c r="C5" s="10"/>
      <c r="D5" s="55"/>
      <c r="E5" s="10"/>
    </row>
    <row r="6" spans="1:9" x14ac:dyDescent="0.2">
      <c r="A6" s="10" t="s">
        <v>1512</v>
      </c>
      <c r="B6" s="10" t="s">
        <v>1513</v>
      </c>
      <c r="C6" s="10">
        <v>764600.58499999996</v>
      </c>
      <c r="D6" s="56">
        <v>492.9234697</v>
      </c>
      <c r="E6" s="10">
        <f>D6/$D$17*100</f>
        <v>35.291719988455981</v>
      </c>
    </row>
    <row r="7" spans="1:9" x14ac:dyDescent="0.2">
      <c r="A7" s="10" t="s">
        <v>1514</v>
      </c>
      <c r="B7" s="10" t="s">
        <v>1515</v>
      </c>
      <c r="C7" s="10">
        <v>658848.52500000002</v>
      </c>
      <c r="D7" s="10">
        <v>421.83303890000002</v>
      </c>
      <c r="E7" s="10">
        <f t="shared" ref="E7:E10" si="0">D7/$D$17*100</f>
        <v>30.201875962203268</v>
      </c>
    </row>
    <row r="8" spans="1:9" x14ac:dyDescent="0.2">
      <c r="A8" s="10" t="s">
        <v>1464</v>
      </c>
      <c r="B8" s="10" t="s">
        <v>1465</v>
      </c>
      <c r="C8" s="10">
        <v>59324.241999999998</v>
      </c>
      <c r="D8" s="10">
        <v>278.7779018</v>
      </c>
      <c r="E8" s="10">
        <f t="shared" si="0"/>
        <v>19.959592622527701</v>
      </c>
    </row>
    <row r="9" spans="1:9" x14ac:dyDescent="0.2">
      <c r="A9" s="10" t="s">
        <v>1517</v>
      </c>
      <c r="B9" s="10" t="s">
        <v>1518</v>
      </c>
      <c r="C9" s="10">
        <v>13571.395</v>
      </c>
      <c r="D9" s="10">
        <v>134.40474470000001</v>
      </c>
      <c r="E9" s="10">
        <f t="shared" si="0"/>
        <v>9.6229433302479919</v>
      </c>
    </row>
    <row r="10" spans="1:9" x14ac:dyDescent="0.2">
      <c r="A10" s="10" t="s">
        <v>1509</v>
      </c>
      <c r="B10" s="10" t="s">
        <v>1510</v>
      </c>
      <c r="C10" s="10">
        <v>25749.491999999998</v>
      </c>
      <c r="D10" s="10">
        <v>67.482054199999993</v>
      </c>
      <c r="E10" s="10">
        <f t="shared" si="0"/>
        <v>4.8314959775026711</v>
      </c>
    </row>
    <row r="11" spans="1:9" x14ac:dyDescent="0.2">
      <c r="A11" s="11" t="s">
        <v>24</v>
      </c>
      <c r="B11" s="10"/>
      <c r="C11" s="10"/>
      <c r="D11" s="11">
        <f>SUM(D6:D10)</f>
        <v>1395.4212093000001</v>
      </c>
      <c r="E11" s="11">
        <f>SUM(E6:E10)</f>
        <v>99.907627880937625</v>
      </c>
      <c r="F11" s="18"/>
      <c r="G11" s="18"/>
      <c r="H11" s="2"/>
      <c r="I11" s="2"/>
    </row>
    <row r="12" spans="1:9" x14ac:dyDescent="0.2">
      <c r="A12" s="10"/>
      <c r="B12" s="10"/>
      <c r="C12" s="10"/>
      <c r="D12" s="10"/>
      <c r="E12" s="10"/>
      <c r="F12" s="18"/>
      <c r="G12" s="18"/>
    </row>
    <row r="13" spans="1:9" x14ac:dyDescent="0.2">
      <c r="A13" s="11" t="s">
        <v>24</v>
      </c>
      <c r="B13" s="10"/>
      <c r="C13" s="10"/>
      <c r="D13" s="11">
        <f>D11</f>
        <v>1395.4212093000001</v>
      </c>
      <c r="E13" s="11">
        <f>E11</f>
        <v>99.907627880937625</v>
      </c>
      <c r="F13" s="18"/>
      <c r="G13" s="18"/>
      <c r="H13" s="2"/>
      <c r="I13" s="2"/>
    </row>
    <row r="14" spans="1:9" x14ac:dyDescent="0.2">
      <c r="A14" s="10"/>
      <c r="B14" s="10"/>
      <c r="C14" s="10"/>
      <c r="D14" s="10"/>
      <c r="E14" s="10"/>
      <c r="F14" s="18"/>
      <c r="G14" s="18"/>
    </row>
    <row r="15" spans="1:9" x14ac:dyDescent="0.2">
      <c r="A15" s="11" t="s">
        <v>32</v>
      </c>
      <c r="B15" s="10"/>
      <c r="C15" s="10"/>
      <c r="D15" s="11">
        <v>1.2901718999999048</v>
      </c>
      <c r="E15" s="11">
        <f t="shared" ref="E15" si="1">D15/$D$17*100</f>
        <v>9.2372119062382047E-2</v>
      </c>
      <c r="F15" s="18"/>
      <c r="G15" s="18"/>
      <c r="H15" s="2"/>
      <c r="I15" s="2"/>
    </row>
    <row r="16" spans="1:9" x14ac:dyDescent="0.2">
      <c r="A16" s="10"/>
      <c r="B16" s="10"/>
      <c r="C16" s="10"/>
      <c r="D16" s="10"/>
      <c r="E16" s="10"/>
      <c r="F16" s="18"/>
      <c r="G16" s="18"/>
    </row>
    <row r="17" spans="1:9" x14ac:dyDescent="0.2">
      <c r="A17" s="13" t="s">
        <v>33</v>
      </c>
      <c r="B17" s="7"/>
      <c r="C17" s="7"/>
      <c r="D17" s="13">
        <f>D13+D15</f>
        <v>1396.7113812</v>
      </c>
      <c r="E17" s="13">
        <f>E13+E15</f>
        <v>100</v>
      </c>
      <c r="F17" s="18"/>
      <c r="G17" s="18"/>
      <c r="H17" s="2"/>
      <c r="I17" s="2"/>
    </row>
    <row r="19" spans="1:9" x14ac:dyDescent="0.2">
      <c r="A19" s="17" t="s">
        <v>35</v>
      </c>
    </row>
    <row r="20" spans="1:9" x14ac:dyDescent="0.2">
      <c r="A20" s="17" t="s">
        <v>36</v>
      </c>
    </row>
    <row r="21" spans="1:9" x14ac:dyDescent="0.2">
      <c r="A21" s="17" t="s">
        <v>37</v>
      </c>
    </row>
    <row r="22" spans="1:9" x14ac:dyDescent="0.2">
      <c r="A22" s="2" t="s">
        <v>692</v>
      </c>
      <c r="B22" s="14">
        <v>15.5875</v>
      </c>
    </row>
    <row r="23" spans="1:9" x14ac:dyDescent="0.2">
      <c r="A23" s="2" t="s">
        <v>697</v>
      </c>
      <c r="B23" s="14">
        <v>47.574599999999997</v>
      </c>
    </row>
    <row r="24" spans="1:9" x14ac:dyDescent="0.2">
      <c r="A24" s="2" t="s">
        <v>693</v>
      </c>
      <c r="B24" s="14">
        <v>16.009699999999999</v>
      </c>
    </row>
    <row r="25" spans="1:9" x14ac:dyDescent="0.2">
      <c r="A25" s="2" t="s">
        <v>696</v>
      </c>
      <c r="B25" s="14">
        <v>46.004899999999999</v>
      </c>
    </row>
    <row r="27" spans="1:9" x14ac:dyDescent="0.2">
      <c r="A27" s="17" t="s">
        <v>40</v>
      </c>
    </row>
    <row r="28" spans="1:9" x14ac:dyDescent="0.2">
      <c r="A28" s="2" t="s">
        <v>692</v>
      </c>
      <c r="B28" s="14">
        <v>15.4468</v>
      </c>
    </row>
    <row r="29" spans="1:9" x14ac:dyDescent="0.2">
      <c r="A29" s="2" t="s">
        <v>696</v>
      </c>
      <c r="B29" s="14">
        <v>45.589599999999997</v>
      </c>
    </row>
    <row r="30" spans="1:9" x14ac:dyDescent="0.2">
      <c r="A30" s="2" t="s">
        <v>693</v>
      </c>
      <c r="B30" s="14">
        <v>15.906599999999999</v>
      </c>
    </row>
    <row r="31" spans="1:9" x14ac:dyDescent="0.2">
      <c r="A31" s="2" t="s">
        <v>697</v>
      </c>
      <c r="B31" s="14">
        <v>47.309699999999999</v>
      </c>
    </row>
    <row r="33" spans="1:2" ht="22.5" x14ac:dyDescent="0.2">
      <c r="A33" s="38" t="s">
        <v>41</v>
      </c>
      <c r="B33" s="39" t="s">
        <v>42</v>
      </c>
    </row>
    <row r="34" spans="1:2" x14ac:dyDescent="0.2">
      <c r="A34" s="38"/>
      <c r="B34" s="39"/>
    </row>
    <row r="35" spans="1:2" ht="22.5" x14ac:dyDescent="0.2">
      <c r="A35" s="38" t="s">
        <v>1224</v>
      </c>
      <c r="B35" s="40">
        <v>0.11871784775859155</v>
      </c>
    </row>
    <row r="36" spans="1:2" x14ac:dyDescent="0.2">
      <c r="A36" s="48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9"/>
  <sheetViews>
    <sheetView showGridLines="0" workbookViewId="0">
      <selection sqref="A1:D1"/>
    </sheetView>
  </sheetViews>
  <sheetFormatPr defaultRowHeight="11.25" x14ac:dyDescent="0.2"/>
  <cols>
    <col min="1" max="1" width="46.85546875" style="2" customWidth="1"/>
    <col min="2" max="2" width="28.5703125" style="2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4" t="s">
        <v>1519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1464</v>
      </c>
      <c r="B6" s="10" t="s">
        <v>1465</v>
      </c>
      <c r="C6" s="33">
        <v>56014.553</v>
      </c>
      <c r="D6" s="33">
        <v>263.22493179999998</v>
      </c>
      <c r="E6" s="33">
        <f>D6/$D$17*100</f>
        <v>35.05128823737752</v>
      </c>
    </row>
    <row r="7" spans="1:9" x14ac:dyDescent="0.2">
      <c r="A7" s="10" t="s">
        <v>1512</v>
      </c>
      <c r="B7" s="10" t="s">
        <v>1513</v>
      </c>
      <c r="C7" s="33">
        <v>294678.62900000002</v>
      </c>
      <c r="D7" s="33">
        <v>189.97371319999999</v>
      </c>
      <c r="E7" s="33">
        <f t="shared" ref="E7:E10" si="0">D7/$D$17*100</f>
        <v>25.297084639222195</v>
      </c>
    </row>
    <row r="8" spans="1:9" x14ac:dyDescent="0.2">
      <c r="A8" s="10" t="s">
        <v>1514</v>
      </c>
      <c r="B8" s="10" t="s">
        <v>1515</v>
      </c>
      <c r="C8" s="33">
        <v>236996.99100000001</v>
      </c>
      <c r="D8" s="33">
        <v>151.73921949999999</v>
      </c>
      <c r="E8" s="33">
        <f t="shared" si="0"/>
        <v>20.205742226767274</v>
      </c>
    </row>
    <row r="9" spans="1:9" x14ac:dyDescent="0.2">
      <c r="A9" s="10" t="s">
        <v>1509</v>
      </c>
      <c r="B9" s="10" t="s">
        <v>1510</v>
      </c>
      <c r="C9" s="33">
        <v>27789.002</v>
      </c>
      <c r="D9" s="33">
        <v>72.827026599999996</v>
      </c>
      <c r="E9" s="33">
        <f t="shared" si="0"/>
        <v>9.6977177783725423</v>
      </c>
    </row>
    <row r="10" spans="1:9" x14ac:dyDescent="0.2">
      <c r="A10" s="10" t="s">
        <v>1517</v>
      </c>
      <c r="B10" s="10" t="s">
        <v>1518</v>
      </c>
      <c r="C10" s="33">
        <v>7323.2070000000003</v>
      </c>
      <c r="D10" s="33">
        <v>72.525614900000008</v>
      </c>
      <c r="E10" s="33">
        <f t="shared" si="0"/>
        <v>9.6575815028967646</v>
      </c>
    </row>
    <row r="11" spans="1:9" x14ac:dyDescent="0.2">
      <c r="A11" s="11" t="s">
        <v>24</v>
      </c>
      <c r="B11" s="10"/>
      <c r="C11" s="33"/>
      <c r="D11" s="29">
        <f>SUM(D6:D10)</f>
        <v>750.29050599999994</v>
      </c>
      <c r="E11" s="29">
        <f>SUM(E6:E10)</f>
        <v>99.909414384636278</v>
      </c>
      <c r="H11" s="2"/>
      <c r="I11" s="2"/>
    </row>
    <row r="12" spans="1:9" x14ac:dyDescent="0.2">
      <c r="A12" s="10"/>
      <c r="B12" s="10"/>
      <c r="C12" s="33"/>
      <c r="D12" s="33"/>
      <c r="E12" s="33"/>
    </row>
    <row r="13" spans="1:9" x14ac:dyDescent="0.2">
      <c r="A13" s="11" t="s">
        <v>24</v>
      </c>
      <c r="B13" s="10"/>
      <c r="C13" s="33"/>
      <c r="D13" s="29">
        <f>D11</f>
        <v>750.29050599999994</v>
      </c>
      <c r="E13" s="29">
        <f>E11</f>
        <v>99.909414384636278</v>
      </c>
      <c r="H13" s="2"/>
      <c r="I13" s="2"/>
    </row>
    <row r="14" spans="1:9" x14ac:dyDescent="0.2">
      <c r="A14" s="10"/>
      <c r="B14" s="10"/>
      <c r="C14" s="33"/>
      <c r="D14" s="33"/>
      <c r="E14" s="33"/>
    </row>
    <row r="15" spans="1:9" x14ac:dyDescent="0.2">
      <c r="A15" s="11" t="s">
        <v>32</v>
      </c>
      <c r="B15" s="10"/>
      <c r="C15" s="33"/>
      <c r="D15" s="29">
        <v>0.68027150000000003</v>
      </c>
      <c r="E15" s="29">
        <f>D15/$D$17*100</f>
        <v>9.0585615363708349E-2</v>
      </c>
      <c r="H15" s="2"/>
      <c r="I15" s="2"/>
    </row>
    <row r="16" spans="1:9" x14ac:dyDescent="0.2">
      <c r="A16" s="10"/>
      <c r="B16" s="10"/>
      <c r="C16" s="33"/>
      <c r="D16" s="33"/>
      <c r="E16" s="33"/>
    </row>
    <row r="17" spans="1:9" x14ac:dyDescent="0.2">
      <c r="A17" s="13" t="s">
        <v>33</v>
      </c>
      <c r="B17" s="7"/>
      <c r="C17" s="32"/>
      <c r="D17" s="34">
        <f>D13+D15</f>
        <v>750.97077749999994</v>
      </c>
      <c r="E17" s="34">
        <f>E13+E15</f>
        <v>99.999999999999986</v>
      </c>
      <c r="H17" s="2"/>
      <c r="I17" s="2"/>
    </row>
    <row r="19" spans="1:9" x14ac:dyDescent="0.2">
      <c r="A19" s="17" t="s">
        <v>35</v>
      </c>
    </row>
    <row r="20" spans="1:9" x14ac:dyDescent="0.2">
      <c r="A20" s="17" t="s">
        <v>36</v>
      </c>
    </row>
    <row r="21" spans="1:9" x14ac:dyDescent="0.2">
      <c r="A21" s="17" t="s">
        <v>37</v>
      </c>
    </row>
    <row r="22" spans="1:9" x14ac:dyDescent="0.2">
      <c r="A22" s="2" t="s">
        <v>696</v>
      </c>
      <c r="B22" s="14">
        <v>58.4801</v>
      </c>
    </row>
    <row r="23" spans="1:9" x14ac:dyDescent="0.2">
      <c r="A23" s="2" t="s">
        <v>692</v>
      </c>
      <c r="B23" s="14">
        <v>24.671800000000001</v>
      </c>
    </row>
    <row r="24" spans="1:9" x14ac:dyDescent="0.2">
      <c r="A24" s="2" t="s">
        <v>697</v>
      </c>
      <c r="B24" s="14">
        <v>60.121600000000001</v>
      </c>
    </row>
    <row r="25" spans="1:9" x14ac:dyDescent="0.2">
      <c r="A25" s="2" t="s">
        <v>693</v>
      </c>
      <c r="B25" s="14">
        <v>25.5062</v>
      </c>
    </row>
    <row r="27" spans="1:9" x14ac:dyDescent="0.2">
      <c r="A27" s="17" t="s">
        <v>40</v>
      </c>
    </row>
    <row r="28" spans="1:9" x14ac:dyDescent="0.2">
      <c r="A28" s="2" t="s">
        <v>692</v>
      </c>
      <c r="B28" s="14">
        <v>24.1235</v>
      </c>
    </row>
    <row r="29" spans="1:9" x14ac:dyDescent="0.2">
      <c r="A29" s="2" t="s">
        <v>697</v>
      </c>
      <c r="B29" s="14">
        <v>58.987200000000001</v>
      </c>
    </row>
    <row r="30" spans="1:9" x14ac:dyDescent="0.2">
      <c r="A30" s="2" t="s">
        <v>693</v>
      </c>
      <c r="B30" s="14">
        <v>25.012</v>
      </c>
    </row>
    <row r="31" spans="1:9" x14ac:dyDescent="0.2">
      <c r="A31" s="2" t="s">
        <v>696</v>
      </c>
      <c r="B31" s="14">
        <v>57.180199999999999</v>
      </c>
    </row>
    <row r="33" spans="1:2" ht="22.5" x14ac:dyDescent="0.2">
      <c r="A33" s="38" t="s">
        <v>41</v>
      </c>
      <c r="B33" s="39" t="s">
        <v>42</v>
      </c>
    </row>
    <row r="34" spans="1:2" x14ac:dyDescent="0.2">
      <c r="A34" s="38"/>
      <c r="B34" s="39"/>
    </row>
    <row r="35" spans="1:2" ht="22.5" x14ac:dyDescent="0.2">
      <c r="A35" s="38" t="s">
        <v>1224</v>
      </c>
      <c r="B35" s="40">
        <v>0.16891674817861746</v>
      </c>
    </row>
    <row r="36" spans="1:2" x14ac:dyDescent="0.2">
      <c r="A36" s="48"/>
    </row>
    <row r="37" spans="1:2" x14ac:dyDescent="0.2">
      <c r="A37" s="48"/>
    </row>
    <row r="38" spans="1:2" x14ac:dyDescent="0.2">
      <c r="A38" s="48"/>
    </row>
    <row r="39" spans="1:2" x14ac:dyDescent="0.2">
      <c r="A39" s="48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1"/>
  <sheetViews>
    <sheetView showGridLines="0" workbookViewId="0">
      <selection sqref="A1:D1"/>
    </sheetView>
  </sheetViews>
  <sheetFormatPr defaultRowHeight="11.25" x14ac:dyDescent="0.2"/>
  <cols>
    <col min="1" max="1" width="38.140625" style="2" customWidth="1"/>
    <col min="2" max="2" width="43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4" t="s">
        <v>1520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1464</v>
      </c>
      <c r="B6" s="10" t="s">
        <v>1465</v>
      </c>
      <c r="C6" s="10">
        <v>139793.954</v>
      </c>
      <c r="D6" s="10">
        <v>656.92310369999996</v>
      </c>
      <c r="E6" s="10">
        <f>D6/$D$17*100</f>
        <v>50.37080028894313</v>
      </c>
    </row>
    <row r="7" spans="1:9" x14ac:dyDescent="0.2">
      <c r="A7" s="10" t="s">
        <v>1509</v>
      </c>
      <c r="B7" s="10" t="s">
        <v>1510</v>
      </c>
      <c r="C7" s="10">
        <v>72831.411999999997</v>
      </c>
      <c r="D7" s="10">
        <v>190.87030110000001</v>
      </c>
      <c r="E7" s="10">
        <f t="shared" ref="E7:E10" si="0">D7/$D$17*100</f>
        <v>14.635335191665208</v>
      </c>
    </row>
    <row r="8" spans="1:9" x14ac:dyDescent="0.2">
      <c r="A8" s="10" t="s">
        <v>1517</v>
      </c>
      <c r="B8" s="10" t="s">
        <v>1518</v>
      </c>
      <c r="C8" s="10">
        <v>19198.502</v>
      </c>
      <c r="D8" s="10">
        <v>190.13297890000001</v>
      </c>
      <c r="E8" s="10">
        <f t="shared" si="0"/>
        <v>14.578799641194198</v>
      </c>
    </row>
    <row r="9" spans="1:9" x14ac:dyDescent="0.2">
      <c r="A9" s="10" t="s">
        <v>1512</v>
      </c>
      <c r="B9" s="10" t="s">
        <v>1513</v>
      </c>
      <c r="C9" s="10">
        <v>205953.31299999999</v>
      </c>
      <c r="D9" s="10">
        <v>132.77418779999999</v>
      </c>
      <c r="E9" s="10">
        <f t="shared" si="0"/>
        <v>10.180707695515366</v>
      </c>
    </row>
    <row r="10" spans="1:9" x14ac:dyDescent="0.2">
      <c r="A10" s="10" t="s">
        <v>1514</v>
      </c>
      <c r="B10" s="10" t="s">
        <v>1515</v>
      </c>
      <c r="C10" s="10">
        <v>207045.55900000001</v>
      </c>
      <c r="D10" s="10">
        <v>132.56257550000001</v>
      </c>
      <c r="E10" s="10">
        <f t="shared" si="0"/>
        <v>10.164481928995741</v>
      </c>
    </row>
    <row r="11" spans="1:9" x14ac:dyDescent="0.2">
      <c r="A11" s="11" t="s">
        <v>24</v>
      </c>
      <c r="B11" s="10"/>
      <c r="C11" s="10"/>
      <c r="D11" s="29">
        <f>SUM(D6:D10)</f>
        <v>1303.2631469999999</v>
      </c>
      <c r="E11" s="29">
        <f>SUM(E6:E10)</f>
        <v>99.930124746313638</v>
      </c>
      <c r="H11" s="2"/>
      <c r="I11" s="2"/>
    </row>
    <row r="12" spans="1:9" x14ac:dyDescent="0.2">
      <c r="A12" s="10"/>
      <c r="B12" s="10"/>
      <c r="C12" s="10"/>
      <c r="D12" s="33"/>
      <c r="E12" s="33"/>
    </row>
    <row r="13" spans="1:9" x14ac:dyDescent="0.2">
      <c r="A13" s="11" t="s">
        <v>24</v>
      </c>
      <c r="B13" s="10"/>
      <c r="C13" s="10"/>
      <c r="D13" s="29">
        <v>1303.2631469999999</v>
      </c>
      <c r="E13" s="29">
        <v>99.930124746313638</v>
      </c>
      <c r="H13" s="2"/>
      <c r="I13" s="2"/>
    </row>
    <row r="14" spans="1:9" x14ac:dyDescent="0.2">
      <c r="A14" s="10"/>
      <c r="B14" s="10"/>
      <c r="C14" s="10"/>
      <c r="D14" s="33"/>
      <c r="E14" s="33"/>
    </row>
    <row r="15" spans="1:9" x14ac:dyDescent="0.2">
      <c r="A15" s="11" t="s">
        <v>32</v>
      </c>
      <c r="B15" s="10"/>
      <c r="C15" s="10"/>
      <c r="D15" s="29">
        <v>0.91129519999999997</v>
      </c>
      <c r="E15" s="29">
        <f>D15/$D$17*100</f>
        <v>6.9875253686366101E-2</v>
      </c>
      <c r="H15" s="2"/>
      <c r="I15" s="2"/>
    </row>
    <row r="16" spans="1:9" x14ac:dyDescent="0.2">
      <c r="A16" s="10"/>
      <c r="B16" s="10"/>
      <c r="C16" s="10"/>
      <c r="D16" s="33"/>
      <c r="E16" s="33"/>
    </row>
    <row r="17" spans="1:9" x14ac:dyDescent="0.2">
      <c r="A17" s="13" t="s">
        <v>33</v>
      </c>
      <c r="B17" s="7"/>
      <c r="C17" s="7"/>
      <c r="D17" s="34">
        <v>1304.1744421999999</v>
      </c>
      <c r="E17" s="34">
        <f xml:space="preserve"> ROUND(SUM(E13:E16),2)</f>
        <v>100</v>
      </c>
      <c r="H17" s="2"/>
      <c r="I17" s="2"/>
    </row>
    <row r="18" spans="1:9" x14ac:dyDescent="0.2">
      <c r="D18" s="18"/>
      <c r="E18" s="18"/>
    </row>
    <row r="19" spans="1:9" x14ac:dyDescent="0.2">
      <c r="A19" s="17" t="s">
        <v>35</v>
      </c>
      <c r="D19" s="18"/>
      <c r="E19" s="18"/>
    </row>
    <row r="20" spans="1:9" x14ac:dyDescent="0.2">
      <c r="A20" s="17" t="s">
        <v>36</v>
      </c>
      <c r="D20" s="18"/>
      <c r="E20" s="18"/>
    </row>
    <row r="21" spans="1:9" x14ac:dyDescent="0.2">
      <c r="A21" s="17" t="s">
        <v>37</v>
      </c>
    </row>
    <row r="22" spans="1:9" x14ac:dyDescent="0.2">
      <c r="A22" s="2" t="s">
        <v>660</v>
      </c>
      <c r="B22" s="14">
        <v>32.558199999999999</v>
      </c>
    </row>
    <row r="23" spans="1:9" x14ac:dyDescent="0.2">
      <c r="A23" s="2" t="s">
        <v>695</v>
      </c>
      <c r="B23" s="14">
        <v>85.236199999999997</v>
      </c>
    </row>
    <row r="24" spans="1:9" x14ac:dyDescent="0.2">
      <c r="A24" s="2" t="s">
        <v>661</v>
      </c>
      <c r="B24" s="14">
        <v>33.403199999999998</v>
      </c>
    </row>
    <row r="25" spans="1:9" x14ac:dyDescent="0.2">
      <c r="A25" s="2" t="s">
        <v>694</v>
      </c>
      <c r="B25" s="14">
        <v>83.452699999999993</v>
      </c>
    </row>
    <row r="27" spans="1:9" x14ac:dyDescent="0.2">
      <c r="A27" s="17" t="s">
        <v>40</v>
      </c>
    </row>
    <row r="28" spans="1:9" x14ac:dyDescent="0.2">
      <c r="A28" s="2" t="s">
        <v>660</v>
      </c>
      <c r="B28" s="14">
        <v>31.219899999999999</v>
      </c>
    </row>
    <row r="29" spans="1:9" x14ac:dyDescent="0.2">
      <c r="A29" s="2" t="s">
        <v>695</v>
      </c>
      <c r="B29" s="14">
        <v>81.913300000000007</v>
      </c>
    </row>
    <row r="30" spans="1:9" x14ac:dyDescent="0.2">
      <c r="A30" s="2" t="s">
        <v>661</v>
      </c>
      <c r="B30" s="14">
        <v>32.0886</v>
      </c>
    </row>
    <row r="31" spans="1:9" x14ac:dyDescent="0.2">
      <c r="A31" s="2" t="s">
        <v>694</v>
      </c>
      <c r="B31" s="14">
        <v>80.022400000000005</v>
      </c>
    </row>
    <row r="32" spans="1:9" x14ac:dyDescent="0.2">
      <c r="A32" s="48"/>
    </row>
    <row r="33" spans="1:2" ht="22.5" x14ac:dyDescent="0.2">
      <c r="A33" s="38" t="s">
        <v>41</v>
      </c>
      <c r="B33" s="39" t="s">
        <v>42</v>
      </c>
    </row>
    <row r="34" spans="1:2" x14ac:dyDescent="0.2">
      <c r="A34" s="38"/>
      <c r="B34" s="39"/>
    </row>
    <row r="35" spans="1:2" ht="22.5" x14ac:dyDescent="0.2">
      <c r="A35" s="38" t="s">
        <v>1224</v>
      </c>
      <c r="B35" s="40">
        <v>0.10077090382494379</v>
      </c>
    </row>
    <row r="36" spans="1:2" x14ac:dyDescent="0.2">
      <c r="A36" s="48"/>
    </row>
    <row r="37" spans="1:2" x14ac:dyDescent="0.2">
      <c r="A37" s="48"/>
    </row>
    <row r="38" spans="1:2" x14ac:dyDescent="0.2">
      <c r="A38" s="48"/>
    </row>
    <row r="39" spans="1:2" x14ac:dyDescent="0.2">
      <c r="A39" s="48"/>
    </row>
    <row r="40" spans="1:2" x14ac:dyDescent="0.2">
      <c r="A40" s="48"/>
    </row>
    <row r="41" spans="1:2" x14ac:dyDescent="0.2">
      <c r="A41" s="48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8"/>
  <sheetViews>
    <sheetView showGridLines="0" workbookViewId="0">
      <selection sqref="A1:E1"/>
    </sheetView>
  </sheetViews>
  <sheetFormatPr defaultRowHeight="11.25" x14ac:dyDescent="0.2"/>
  <cols>
    <col min="1" max="1" width="40.5703125" style="2" customWidth="1"/>
    <col min="2" max="2" width="25.85546875" style="2" customWidth="1"/>
    <col min="3" max="3" width="19.14062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.85546875" style="3" bestFit="1" customWidth="1"/>
    <col min="9" max="16384" width="9.140625" style="3"/>
  </cols>
  <sheetData>
    <row r="1" spans="1:6" x14ac:dyDescent="0.2">
      <c r="A1" s="64" t="s">
        <v>1521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3300000</v>
      </c>
      <c r="E8" s="10">
        <v>69578.850000000006</v>
      </c>
      <c r="F8" s="10">
        <f>E8/$E$46*100</f>
        <v>9.4585172149512928</v>
      </c>
    </row>
    <row r="9" spans="1:6" x14ac:dyDescent="0.2">
      <c r="A9" s="10" t="s">
        <v>290</v>
      </c>
      <c r="B9" s="10" t="s">
        <v>291</v>
      </c>
      <c r="C9" s="10" t="s">
        <v>264</v>
      </c>
      <c r="D9" s="10">
        <v>26000000</v>
      </c>
      <c r="E9" s="10">
        <v>67431</v>
      </c>
      <c r="F9" s="10">
        <f t="shared" ref="F9:F35" si="0">E9/$E$46*100</f>
        <v>9.1665394630894372</v>
      </c>
    </row>
    <row r="10" spans="1:6" x14ac:dyDescent="0.2">
      <c r="A10" s="10" t="s">
        <v>329</v>
      </c>
      <c r="B10" s="10" t="s">
        <v>330</v>
      </c>
      <c r="C10" s="10" t="s">
        <v>264</v>
      </c>
      <c r="D10" s="10">
        <v>22500000</v>
      </c>
      <c r="E10" s="10">
        <v>61965</v>
      </c>
      <c r="F10" s="10">
        <f t="shared" si="0"/>
        <v>8.4234939097794346</v>
      </c>
    </row>
    <row r="11" spans="1:6" x14ac:dyDescent="0.2">
      <c r="A11" s="10" t="s">
        <v>265</v>
      </c>
      <c r="B11" s="10" t="s">
        <v>266</v>
      </c>
      <c r="C11" s="10" t="s">
        <v>264</v>
      </c>
      <c r="D11" s="10">
        <v>10763828</v>
      </c>
      <c r="E11" s="10">
        <v>54981.633419999998</v>
      </c>
      <c r="F11" s="10">
        <f t="shared" si="0"/>
        <v>7.4741782338916387</v>
      </c>
    </row>
    <row r="12" spans="1:6" x14ac:dyDescent="0.2">
      <c r="A12" s="10" t="s">
        <v>275</v>
      </c>
      <c r="B12" s="10" t="s">
        <v>276</v>
      </c>
      <c r="C12" s="10" t="s">
        <v>277</v>
      </c>
      <c r="D12" s="10">
        <v>12000000</v>
      </c>
      <c r="E12" s="10">
        <v>45834</v>
      </c>
      <c r="F12" s="10">
        <f t="shared" si="0"/>
        <v>6.2306531083810315</v>
      </c>
    </row>
    <row r="13" spans="1:6" x14ac:dyDescent="0.2">
      <c r="A13" s="10" t="s">
        <v>360</v>
      </c>
      <c r="B13" s="10" t="s">
        <v>361</v>
      </c>
      <c r="C13" s="10" t="s">
        <v>297</v>
      </c>
      <c r="D13" s="10">
        <v>20611519</v>
      </c>
      <c r="E13" s="10">
        <v>32153.969639999999</v>
      </c>
      <c r="F13" s="10">
        <f t="shared" si="0"/>
        <v>4.3709960048055008</v>
      </c>
    </row>
    <row r="14" spans="1:6" x14ac:dyDescent="0.2">
      <c r="A14" s="10" t="s">
        <v>1197</v>
      </c>
      <c r="B14" s="10" t="s">
        <v>1198</v>
      </c>
      <c r="C14" s="10" t="s">
        <v>269</v>
      </c>
      <c r="D14" s="10">
        <v>20000000</v>
      </c>
      <c r="E14" s="10">
        <v>31730</v>
      </c>
      <c r="F14" s="10">
        <f t="shared" si="0"/>
        <v>4.3133617648237141</v>
      </c>
    </row>
    <row r="15" spans="1:6" x14ac:dyDescent="0.2">
      <c r="A15" s="10" t="s">
        <v>1522</v>
      </c>
      <c r="B15" s="10" t="s">
        <v>1523</v>
      </c>
      <c r="C15" s="10" t="s">
        <v>294</v>
      </c>
      <c r="D15" s="10">
        <v>421000</v>
      </c>
      <c r="E15" s="10">
        <v>30472.822</v>
      </c>
      <c r="F15" s="10">
        <f t="shared" si="0"/>
        <v>4.1424615594415037</v>
      </c>
    </row>
    <row r="16" spans="1:6" x14ac:dyDescent="0.2">
      <c r="A16" s="10" t="s">
        <v>1483</v>
      </c>
      <c r="B16" s="10" t="s">
        <v>1484</v>
      </c>
      <c r="C16" s="10" t="s">
        <v>280</v>
      </c>
      <c r="D16" s="10">
        <v>700000</v>
      </c>
      <c r="E16" s="10">
        <v>26730.2</v>
      </c>
      <c r="F16" s="10">
        <f t="shared" si="0"/>
        <v>3.6336912274217101</v>
      </c>
    </row>
    <row r="17" spans="1:6" x14ac:dyDescent="0.2">
      <c r="A17" s="10" t="s">
        <v>295</v>
      </c>
      <c r="B17" s="10" t="s">
        <v>296</v>
      </c>
      <c r="C17" s="10" t="s">
        <v>297</v>
      </c>
      <c r="D17" s="10">
        <v>7000000</v>
      </c>
      <c r="E17" s="10">
        <v>26131</v>
      </c>
      <c r="F17" s="10">
        <f t="shared" si="0"/>
        <v>3.5522362520204376</v>
      </c>
    </row>
    <row r="18" spans="1:6" x14ac:dyDescent="0.2">
      <c r="A18" s="10" t="s">
        <v>364</v>
      </c>
      <c r="B18" s="10" t="s">
        <v>365</v>
      </c>
      <c r="C18" s="10" t="s">
        <v>359</v>
      </c>
      <c r="D18" s="10">
        <v>14500000</v>
      </c>
      <c r="E18" s="10">
        <v>23149.25</v>
      </c>
      <c r="F18" s="10">
        <f t="shared" si="0"/>
        <v>3.146898513531212</v>
      </c>
    </row>
    <row r="19" spans="1:6" x14ac:dyDescent="0.2">
      <c r="A19" s="10" t="s">
        <v>1438</v>
      </c>
      <c r="B19" s="10" t="s">
        <v>1439</v>
      </c>
      <c r="C19" s="10" t="s">
        <v>294</v>
      </c>
      <c r="D19" s="10">
        <v>430000</v>
      </c>
      <c r="E19" s="10">
        <v>22305.605</v>
      </c>
      <c r="F19" s="10">
        <f t="shared" si="0"/>
        <v>3.0322137960372095</v>
      </c>
    </row>
    <row r="20" spans="1:6" x14ac:dyDescent="0.2">
      <c r="A20" s="10" t="s">
        <v>366</v>
      </c>
      <c r="B20" s="10" t="s">
        <v>367</v>
      </c>
      <c r="C20" s="10" t="s">
        <v>283</v>
      </c>
      <c r="D20" s="10">
        <v>8700000</v>
      </c>
      <c r="E20" s="10">
        <v>19070.400000000001</v>
      </c>
      <c r="F20" s="10">
        <f t="shared" si="0"/>
        <v>2.5924215001542441</v>
      </c>
    </row>
    <row r="21" spans="1:6" x14ac:dyDescent="0.2">
      <c r="A21" s="10" t="s">
        <v>1413</v>
      </c>
      <c r="B21" s="10" t="s">
        <v>1414</v>
      </c>
      <c r="C21" s="10" t="s">
        <v>387</v>
      </c>
      <c r="D21" s="10">
        <v>1175000</v>
      </c>
      <c r="E21" s="10">
        <v>18007.462500000001</v>
      </c>
      <c r="F21" s="10">
        <f t="shared" si="0"/>
        <v>2.4479262599746883</v>
      </c>
    </row>
    <row r="22" spans="1:6" x14ac:dyDescent="0.2">
      <c r="A22" s="10" t="s">
        <v>1524</v>
      </c>
      <c r="B22" s="10" t="s">
        <v>1525</v>
      </c>
      <c r="C22" s="10" t="s">
        <v>320</v>
      </c>
      <c r="D22" s="10">
        <v>4300000</v>
      </c>
      <c r="E22" s="10">
        <v>17569.8</v>
      </c>
      <c r="F22" s="10">
        <f t="shared" si="0"/>
        <v>2.3884306188339011</v>
      </c>
    </row>
    <row r="23" spans="1:6" x14ac:dyDescent="0.2">
      <c r="A23" s="10" t="s">
        <v>267</v>
      </c>
      <c r="B23" s="10" t="s">
        <v>268</v>
      </c>
      <c r="C23" s="10" t="s">
        <v>269</v>
      </c>
      <c r="D23" s="10">
        <v>1600000</v>
      </c>
      <c r="E23" s="10">
        <v>14363.2</v>
      </c>
      <c r="F23" s="10">
        <f t="shared" si="0"/>
        <v>1.9525268736374402</v>
      </c>
    </row>
    <row r="24" spans="1:6" x14ac:dyDescent="0.2">
      <c r="A24" s="10" t="s">
        <v>1237</v>
      </c>
      <c r="B24" s="10" t="s">
        <v>1238</v>
      </c>
      <c r="C24" s="10" t="s">
        <v>320</v>
      </c>
      <c r="D24" s="10">
        <v>820000</v>
      </c>
      <c r="E24" s="10">
        <v>14041.27</v>
      </c>
      <c r="F24" s="10">
        <f t="shared" si="0"/>
        <v>1.9087638558955651</v>
      </c>
    </row>
    <row r="25" spans="1:6" x14ac:dyDescent="0.2">
      <c r="A25" s="10" t="s">
        <v>1264</v>
      </c>
      <c r="B25" s="10" t="s">
        <v>1265</v>
      </c>
      <c r="C25" s="10" t="s">
        <v>277</v>
      </c>
      <c r="D25" s="10">
        <v>22000000</v>
      </c>
      <c r="E25" s="10">
        <v>13057</v>
      </c>
      <c r="F25" s="10">
        <f t="shared" si="0"/>
        <v>1.7749626398771898</v>
      </c>
    </row>
    <row r="26" spans="1:6" x14ac:dyDescent="0.2">
      <c r="A26" s="10" t="s">
        <v>1374</v>
      </c>
      <c r="B26" s="10" t="s">
        <v>1375</v>
      </c>
      <c r="C26" s="10" t="s">
        <v>280</v>
      </c>
      <c r="D26" s="10">
        <v>3250000</v>
      </c>
      <c r="E26" s="10">
        <v>10079.875</v>
      </c>
      <c r="F26" s="10">
        <f t="shared" si="0"/>
        <v>1.3702536217838777</v>
      </c>
    </row>
    <row r="27" spans="1:6" x14ac:dyDescent="0.2">
      <c r="A27" s="10" t="s">
        <v>1312</v>
      </c>
      <c r="B27" s="10" t="s">
        <v>1313</v>
      </c>
      <c r="C27" s="10" t="s">
        <v>320</v>
      </c>
      <c r="D27" s="10">
        <v>180000</v>
      </c>
      <c r="E27" s="10">
        <v>9996.48</v>
      </c>
      <c r="F27" s="10">
        <f t="shared" si="0"/>
        <v>1.358916943423415</v>
      </c>
    </row>
    <row r="28" spans="1:6" x14ac:dyDescent="0.2">
      <c r="A28" s="10" t="s">
        <v>1526</v>
      </c>
      <c r="B28" s="10" t="s">
        <v>1527</v>
      </c>
      <c r="C28" s="10" t="s">
        <v>1175</v>
      </c>
      <c r="D28" s="10">
        <v>475000</v>
      </c>
      <c r="E28" s="10">
        <v>9254.4249999999993</v>
      </c>
      <c r="F28" s="10">
        <f t="shared" si="0"/>
        <v>1.2580423243122818</v>
      </c>
    </row>
    <row r="29" spans="1:6" x14ac:dyDescent="0.2">
      <c r="A29" s="10" t="s">
        <v>1493</v>
      </c>
      <c r="B29" s="10" t="s">
        <v>1494</v>
      </c>
      <c r="C29" s="10" t="s">
        <v>283</v>
      </c>
      <c r="D29" s="10">
        <v>2500375</v>
      </c>
      <c r="E29" s="10">
        <v>8507.5259380000007</v>
      </c>
      <c r="F29" s="10">
        <f t="shared" si="0"/>
        <v>1.1565092056166155</v>
      </c>
    </row>
    <row r="30" spans="1:6" x14ac:dyDescent="0.2">
      <c r="A30" s="10" t="s">
        <v>1322</v>
      </c>
      <c r="B30" s="10" t="s">
        <v>1323</v>
      </c>
      <c r="C30" s="10" t="s">
        <v>1214</v>
      </c>
      <c r="D30" s="10">
        <v>1600000</v>
      </c>
      <c r="E30" s="10">
        <v>7059.2</v>
      </c>
      <c r="F30" s="10">
        <f t="shared" si="0"/>
        <v>0.95962443650310625</v>
      </c>
    </row>
    <row r="31" spans="1:6" x14ac:dyDescent="0.2">
      <c r="A31" s="10" t="s">
        <v>1400</v>
      </c>
      <c r="B31" s="10" t="s">
        <v>1401</v>
      </c>
      <c r="C31" s="10" t="s">
        <v>1214</v>
      </c>
      <c r="D31" s="10">
        <v>1400000</v>
      </c>
      <c r="E31" s="10">
        <v>6960.8</v>
      </c>
      <c r="F31" s="10">
        <f t="shared" si="0"/>
        <v>0.94624798526898557</v>
      </c>
    </row>
    <row r="32" spans="1:6" x14ac:dyDescent="0.2">
      <c r="A32" s="10" t="s">
        <v>1528</v>
      </c>
      <c r="B32" s="10" t="s">
        <v>1529</v>
      </c>
      <c r="C32" s="10" t="s">
        <v>280</v>
      </c>
      <c r="D32" s="10">
        <v>6181049</v>
      </c>
      <c r="E32" s="10">
        <v>6802.2444249999999</v>
      </c>
      <c r="F32" s="10">
        <f t="shared" si="0"/>
        <v>0.92469401253640948</v>
      </c>
    </row>
    <row r="33" spans="1:10" x14ac:dyDescent="0.2">
      <c r="A33" s="10" t="s">
        <v>1530</v>
      </c>
      <c r="B33" s="10" t="s">
        <v>1531</v>
      </c>
      <c r="C33" s="10" t="s">
        <v>1214</v>
      </c>
      <c r="D33" s="10">
        <v>5000000</v>
      </c>
      <c r="E33" s="10">
        <v>6305</v>
      </c>
      <c r="F33" s="10">
        <f t="shared" si="0"/>
        <v>0.85709883161719258</v>
      </c>
    </row>
    <row r="34" spans="1:10" x14ac:dyDescent="0.2">
      <c r="A34" s="10" t="s">
        <v>1532</v>
      </c>
      <c r="B34" s="10" t="s">
        <v>1533</v>
      </c>
      <c r="C34" s="10" t="s">
        <v>264</v>
      </c>
      <c r="D34" s="10">
        <v>7000000</v>
      </c>
      <c r="E34" s="10">
        <v>5330.5</v>
      </c>
      <c r="F34" s="10">
        <f t="shared" si="0"/>
        <v>0.72462574495407528</v>
      </c>
    </row>
    <row r="35" spans="1:10" x14ac:dyDescent="0.2">
      <c r="A35" s="10" t="s">
        <v>1534</v>
      </c>
      <c r="B35" s="10" t="s">
        <v>1535</v>
      </c>
      <c r="C35" s="10" t="s">
        <v>300</v>
      </c>
      <c r="D35" s="10">
        <v>3648973</v>
      </c>
      <c r="E35" s="10">
        <v>2360.8855309999999</v>
      </c>
      <c r="F35" s="10">
        <f t="shared" si="0"/>
        <v>0.3209377050280785</v>
      </c>
    </row>
    <row r="36" spans="1:10" x14ac:dyDescent="0.2">
      <c r="A36" s="11" t="s">
        <v>24</v>
      </c>
      <c r="B36" s="10"/>
      <c r="C36" s="10"/>
      <c r="D36" s="10"/>
      <c r="E36" s="11">
        <f>SUM(E8:E35)</f>
        <v>661229.39845400001</v>
      </c>
      <c r="F36" s="11">
        <f>SUM(F8:F35)</f>
        <v>89.887223607591167</v>
      </c>
      <c r="I36" s="2"/>
      <c r="J36" s="2"/>
    </row>
    <row r="37" spans="1:10" x14ac:dyDescent="0.2">
      <c r="A37" s="10"/>
      <c r="B37" s="10"/>
      <c r="C37" s="10"/>
      <c r="D37" s="10"/>
      <c r="E37" s="10"/>
      <c r="F37" s="10"/>
    </row>
    <row r="38" spans="1:10" x14ac:dyDescent="0.2">
      <c r="A38" s="42" t="s">
        <v>1274</v>
      </c>
      <c r="B38" s="43"/>
      <c r="C38" s="43"/>
      <c r="D38" s="57"/>
      <c r="E38" s="47"/>
      <c r="F38" s="47"/>
    </row>
    <row r="39" spans="1:10" ht="22.5" x14ac:dyDescent="0.2">
      <c r="A39" s="43" t="s">
        <v>1275</v>
      </c>
      <c r="B39" s="58" t="s">
        <v>1536</v>
      </c>
      <c r="C39" s="43" t="s">
        <v>274</v>
      </c>
      <c r="D39" s="57">
        <v>400000</v>
      </c>
      <c r="E39" s="45">
        <v>21646.794549999999</v>
      </c>
      <c r="F39" s="10">
        <f t="shared" ref="F39" si="1">E39/$E$46*100</f>
        <v>2.942655403181984</v>
      </c>
      <c r="I39" s="2"/>
    </row>
    <row r="40" spans="1:10" x14ac:dyDescent="0.2">
      <c r="A40" s="42" t="s">
        <v>24</v>
      </c>
      <c r="B40" s="43"/>
      <c r="C40" s="43"/>
      <c r="D40" s="57"/>
      <c r="E40" s="47">
        <f>SUM(E39)</f>
        <v>21646.794549999999</v>
      </c>
      <c r="F40" s="47">
        <f>SUM(F39)</f>
        <v>2.942655403181984</v>
      </c>
      <c r="H40" s="2"/>
      <c r="I40" s="2"/>
    </row>
    <row r="41" spans="1:10" x14ac:dyDescent="0.2">
      <c r="A41" s="10"/>
      <c r="B41" s="10"/>
      <c r="C41" s="10"/>
      <c r="D41" s="10"/>
      <c r="E41" s="10"/>
      <c r="F41" s="10"/>
    </row>
    <row r="42" spans="1:10" x14ac:dyDescent="0.2">
      <c r="A42" s="11" t="s">
        <v>24</v>
      </c>
      <c r="B42" s="10"/>
      <c r="C42" s="10"/>
      <c r="D42" s="10"/>
      <c r="E42" s="11">
        <f>E36+E40</f>
        <v>682876.193004</v>
      </c>
      <c r="F42" s="11">
        <f>F36+F40</f>
        <v>92.829879010773155</v>
      </c>
      <c r="G42" s="18"/>
      <c r="H42" s="18"/>
      <c r="I42" s="18"/>
      <c r="J42" s="2"/>
    </row>
    <row r="43" spans="1:10" x14ac:dyDescent="0.2">
      <c r="A43" s="10"/>
      <c r="B43" s="10"/>
      <c r="C43" s="10"/>
      <c r="D43" s="10"/>
      <c r="E43" s="10"/>
      <c r="F43" s="10"/>
    </row>
    <row r="44" spans="1:10" x14ac:dyDescent="0.2">
      <c r="A44" s="11" t="s">
        <v>32</v>
      </c>
      <c r="B44" s="10"/>
      <c r="C44" s="10"/>
      <c r="D44" s="10"/>
      <c r="E44" s="11">
        <v>52744.924120099997</v>
      </c>
      <c r="F44" s="11">
        <f t="shared" ref="F44" si="2">E44/$E$46*100</f>
        <v>7.1701209892268327</v>
      </c>
      <c r="I44" s="2"/>
      <c r="J44" s="2"/>
    </row>
    <row r="45" spans="1:10" x14ac:dyDescent="0.2">
      <c r="A45" s="10"/>
      <c r="B45" s="10"/>
      <c r="C45" s="10"/>
      <c r="D45" s="10"/>
      <c r="E45" s="10"/>
      <c r="F45" s="10"/>
    </row>
    <row r="46" spans="1:10" x14ac:dyDescent="0.2">
      <c r="A46" s="13" t="s">
        <v>33</v>
      </c>
      <c r="B46" s="7"/>
      <c r="C46" s="7"/>
      <c r="D46" s="7"/>
      <c r="E46" s="13">
        <f>E42+E44</f>
        <v>735621.11712409998</v>
      </c>
      <c r="F46" s="13">
        <f>F42+F44</f>
        <v>99.999999999999986</v>
      </c>
      <c r="I46" s="2"/>
      <c r="J46" s="2"/>
    </row>
    <row r="48" spans="1:10" x14ac:dyDescent="0.2">
      <c r="A48" s="17" t="s">
        <v>35</v>
      </c>
    </row>
    <row r="49" spans="1:2" x14ac:dyDescent="0.2">
      <c r="A49" s="17" t="s">
        <v>36</v>
      </c>
    </row>
    <row r="50" spans="1:2" x14ac:dyDescent="0.2">
      <c r="A50" s="17" t="s">
        <v>37</v>
      </c>
    </row>
    <row r="51" spans="1:2" x14ac:dyDescent="0.2">
      <c r="A51" s="2" t="s">
        <v>660</v>
      </c>
      <c r="B51" s="14">
        <v>26.869599999999998</v>
      </c>
    </row>
    <row r="52" spans="1:2" x14ac:dyDescent="0.2">
      <c r="A52" s="2" t="s">
        <v>694</v>
      </c>
      <c r="B52" s="14">
        <v>41.702199999999998</v>
      </c>
    </row>
    <row r="53" spans="1:2" x14ac:dyDescent="0.2">
      <c r="A53" s="2" t="s">
        <v>695</v>
      </c>
      <c r="B53" s="14">
        <v>43.977899999999998</v>
      </c>
    </row>
    <row r="54" spans="1:2" x14ac:dyDescent="0.2">
      <c r="A54" s="2" t="s">
        <v>661</v>
      </c>
      <c r="B54" s="14">
        <v>28.654</v>
      </c>
    </row>
    <row r="56" spans="1:2" x14ac:dyDescent="0.2">
      <c r="A56" s="17" t="s">
        <v>40</v>
      </c>
    </row>
    <row r="57" spans="1:2" x14ac:dyDescent="0.2">
      <c r="A57" s="2" t="s">
        <v>661</v>
      </c>
      <c r="B57" s="14">
        <v>25.765799999999999</v>
      </c>
    </row>
    <row r="58" spans="1:2" x14ac:dyDescent="0.2">
      <c r="A58" s="2" t="s">
        <v>695</v>
      </c>
      <c r="B58" s="14">
        <v>39.545299999999997</v>
      </c>
    </row>
    <row r="59" spans="1:2" x14ac:dyDescent="0.2">
      <c r="A59" s="2" t="s">
        <v>660</v>
      </c>
      <c r="B59" s="14">
        <v>24.0259</v>
      </c>
    </row>
    <row r="60" spans="1:2" x14ac:dyDescent="0.2">
      <c r="A60" s="2" t="s">
        <v>694</v>
      </c>
      <c r="B60" s="14">
        <v>37.288600000000002</v>
      </c>
    </row>
    <row r="61" spans="1:2" x14ac:dyDescent="0.2">
      <c r="A61" s="48"/>
    </row>
    <row r="62" spans="1:2" ht="22.5" x14ac:dyDescent="0.2">
      <c r="A62" s="38" t="s">
        <v>41</v>
      </c>
      <c r="B62" s="39" t="s">
        <v>42</v>
      </c>
    </row>
    <row r="63" spans="1:2" x14ac:dyDescent="0.2">
      <c r="A63" s="48"/>
    </row>
    <row r="64" spans="1:2" ht="22.5" x14ac:dyDescent="0.2">
      <c r="A64" s="38" t="s">
        <v>1224</v>
      </c>
      <c r="B64" s="40">
        <v>0.20797560440907387</v>
      </c>
    </row>
    <row r="65" spans="1:1" x14ac:dyDescent="0.2">
      <c r="A65" s="48"/>
    </row>
    <row r="66" spans="1:1" x14ac:dyDescent="0.2">
      <c r="A66" s="17" t="s">
        <v>1537</v>
      </c>
    </row>
    <row r="67" spans="1:1" x14ac:dyDescent="0.2">
      <c r="A67" s="48"/>
    </row>
    <row r="68" spans="1:1" x14ac:dyDescent="0.2">
      <c r="A68" s="48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7"/>
  <sheetViews>
    <sheetView showGridLines="0" workbookViewId="0">
      <selection sqref="A1:E1"/>
    </sheetView>
  </sheetViews>
  <sheetFormatPr defaultRowHeight="11.25" x14ac:dyDescent="0.2"/>
  <cols>
    <col min="1" max="1" width="48.5703125" style="2" customWidth="1"/>
    <col min="2" max="2" width="37.85546875" style="2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4" t="s">
        <v>1538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298200</v>
      </c>
      <c r="E8" s="10">
        <v>6287.3978999999999</v>
      </c>
      <c r="F8" s="10">
        <f>E8/$E$64*100</f>
        <v>6.2725572808650227</v>
      </c>
    </row>
    <row r="9" spans="1:6" x14ac:dyDescent="0.2">
      <c r="A9" s="10" t="s">
        <v>1171</v>
      </c>
      <c r="B9" s="10" t="s">
        <v>1172</v>
      </c>
      <c r="C9" s="10" t="s">
        <v>381</v>
      </c>
      <c r="D9" s="10">
        <v>207128</v>
      </c>
      <c r="E9" s="10">
        <v>5970.2574720000002</v>
      </c>
      <c r="F9" s="10">
        <f t="shared" ref="F9:F36" si="0">E9/$E$64*100</f>
        <v>5.9561654233196224</v>
      </c>
    </row>
    <row r="10" spans="1:6" x14ac:dyDescent="0.2">
      <c r="A10" s="10" t="s">
        <v>1173</v>
      </c>
      <c r="B10" s="10" t="s">
        <v>1174</v>
      </c>
      <c r="C10" s="10" t="s">
        <v>1175</v>
      </c>
      <c r="D10" s="10">
        <v>719134</v>
      </c>
      <c r="E10" s="10">
        <v>5018.476619</v>
      </c>
      <c r="F10" s="10">
        <f t="shared" si="0"/>
        <v>5.0066311304012325</v>
      </c>
    </row>
    <row r="11" spans="1:6" x14ac:dyDescent="0.2">
      <c r="A11" s="10" t="s">
        <v>1176</v>
      </c>
      <c r="B11" s="10" t="s">
        <v>1177</v>
      </c>
      <c r="C11" s="10" t="s">
        <v>297</v>
      </c>
      <c r="D11" s="10">
        <v>510600</v>
      </c>
      <c r="E11" s="10">
        <v>4965.3297000000002</v>
      </c>
      <c r="F11" s="10">
        <f t="shared" si="0"/>
        <v>4.95360965807975</v>
      </c>
    </row>
    <row r="12" spans="1:6" x14ac:dyDescent="0.2">
      <c r="A12" s="10" t="s">
        <v>301</v>
      </c>
      <c r="B12" s="10" t="s">
        <v>302</v>
      </c>
      <c r="C12" s="10" t="s">
        <v>264</v>
      </c>
      <c r="D12" s="10">
        <v>1256200</v>
      </c>
      <c r="E12" s="10">
        <v>4266.6832999999997</v>
      </c>
      <c r="F12" s="10">
        <f t="shared" si="0"/>
        <v>4.2566123258335855</v>
      </c>
    </row>
    <row r="13" spans="1:6" x14ac:dyDescent="0.2">
      <c r="A13" s="10" t="s">
        <v>329</v>
      </c>
      <c r="B13" s="10" t="s">
        <v>330</v>
      </c>
      <c r="C13" s="10" t="s">
        <v>264</v>
      </c>
      <c r="D13" s="10">
        <v>1429200</v>
      </c>
      <c r="E13" s="10">
        <v>3936.0167999999999</v>
      </c>
      <c r="F13" s="10">
        <f t="shared" si="0"/>
        <v>3.9267263228953664</v>
      </c>
    </row>
    <row r="14" spans="1:6" x14ac:dyDescent="0.2">
      <c r="A14" s="10" t="s">
        <v>1178</v>
      </c>
      <c r="B14" s="10" t="s">
        <v>1179</v>
      </c>
      <c r="C14" s="10" t="s">
        <v>289</v>
      </c>
      <c r="D14" s="10">
        <v>1427100</v>
      </c>
      <c r="E14" s="10">
        <v>3624.8339999999998</v>
      </c>
      <c r="F14" s="10">
        <f t="shared" si="0"/>
        <v>3.6162780311115799</v>
      </c>
    </row>
    <row r="15" spans="1:6" x14ac:dyDescent="0.2">
      <c r="A15" s="10" t="s">
        <v>1180</v>
      </c>
      <c r="B15" s="10" t="s">
        <v>1181</v>
      </c>
      <c r="C15" s="10" t="s">
        <v>280</v>
      </c>
      <c r="D15" s="10">
        <v>376875</v>
      </c>
      <c r="E15" s="10">
        <v>3278.2471879999998</v>
      </c>
      <c r="F15" s="10">
        <f t="shared" si="0"/>
        <v>3.2705092940856639</v>
      </c>
    </row>
    <row r="16" spans="1:6" x14ac:dyDescent="0.2">
      <c r="A16" s="10" t="s">
        <v>1186</v>
      </c>
      <c r="B16" s="10" t="s">
        <v>1187</v>
      </c>
      <c r="C16" s="10" t="s">
        <v>381</v>
      </c>
      <c r="D16" s="10">
        <v>1043473</v>
      </c>
      <c r="E16" s="10">
        <v>3073.0279850000002</v>
      </c>
      <c r="F16" s="10">
        <f t="shared" si="0"/>
        <v>3.0657744854375641</v>
      </c>
    </row>
    <row r="17" spans="1:6" x14ac:dyDescent="0.2">
      <c r="A17" s="10" t="s">
        <v>272</v>
      </c>
      <c r="B17" s="10" t="s">
        <v>273</v>
      </c>
      <c r="C17" s="10" t="s">
        <v>274</v>
      </c>
      <c r="D17" s="10">
        <v>232722</v>
      </c>
      <c r="E17" s="10">
        <v>3042.1419839999999</v>
      </c>
      <c r="F17" s="10">
        <f t="shared" si="0"/>
        <v>3.034961386993555</v>
      </c>
    </row>
    <row r="18" spans="1:6" x14ac:dyDescent="0.2">
      <c r="A18" s="10" t="s">
        <v>1182</v>
      </c>
      <c r="B18" s="10" t="s">
        <v>1183</v>
      </c>
      <c r="C18" s="10" t="s">
        <v>381</v>
      </c>
      <c r="D18" s="10">
        <v>345063</v>
      </c>
      <c r="E18" s="10">
        <v>2813.1261079999999</v>
      </c>
      <c r="F18" s="10">
        <f t="shared" si="0"/>
        <v>2.8064860744262559</v>
      </c>
    </row>
    <row r="19" spans="1:6" x14ac:dyDescent="0.2">
      <c r="A19" s="10" t="s">
        <v>1188</v>
      </c>
      <c r="B19" s="10" t="s">
        <v>1189</v>
      </c>
      <c r="C19" s="10" t="s">
        <v>294</v>
      </c>
      <c r="D19" s="10">
        <v>377470</v>
      </c>
      <c r="E19" s="10">
        <v>2338.6153850000001</v>
      </c>
      <c r="F19" s="10">
        <f t="shared" si="0"/>
        <v>2.3330953748489036</v>
      </c>
    </row>
    <row r="20" spans="1:6" x14ac:dyDescent="0.2">
      <c r="A20" s="10" t="s">
        <v>1190</v>
      </c>
      <c r="B20" s="10" t="s">
        <v>1191</v>
      </c>
      <c r="C20" s="10" t="s">
        <v>294</v>
      </c>
      <c r="D20" s="10">
        <v>364900</v>
      </c>
      <c r="E20" s="10">
        <v>2127.54945</v>
      </c>
      <c r="F20" s="10">
        <f t="shared" si="0"/>
        <v>2.122527634683002</v>
      </c>
    </row>
    <row r="21" spans="1:6" x14ac:dyDescent="0.2">
      <c r="A21" s="10" t="s">
        <v>1192</v>
      </c>
      <c r="B21" s="10" t="s">
        <v>1193</v>
      </c>
      <c r="C21" s="10" t="s">
        <v>381</v>
      </c>
      <c r="D21" s="10">
        <v>1505501</v>
      </c>
      <c r="E21" s="10">
        <v>2045.223109</v>
      </c>
      <c r="F21" s="10">
        <f t="shared" si="0"/>
        <v>2.0403956147504756</v>
      </c>
    </row>
    <row r="22" spans="1:6" x14ac:dyDescent="0.2">
      <c r="A22" s="10" t="s">
        <v>1184</v>
      </c>
      <c r="B22" s="10" t="s">
        <v>1185</v>
      </c>
      <c r="C22" s="10" t="s">
        <v>264</v>
      </c>
      <c r="D22" s="10">
        <v>2405600</v>
      </c>
      <c r="E22" s="10">
        <v>1968.9836</v>
      </c>
      <c r="F22" s="10">
        <f t="shared" si="0"/>
        <v>1.964336059609624</v>
      </c>
    </row>
    <row r="23" spans="1:6" x14ac:dyDescent="0.2">
      <c r="A23" s="10" t="s">
        <v>1197</v>
      </c>
      <c r="B23" s="10" t="s">
        <v>1198</v>
      </c>
      <c r="C23" s="10" t="s">
        <v>269</v>
      </c>
      <c r="D23" s="10">
        <v>1158906</v>
      </c>
      <c r="E23" s="10">
        <v>1838.6043689999999</v>
      </c>
      <c r="F23" s="10">
        <f t="shared" si="0"/>
        <v>1.8342645725350371</v>
      </c>
    </row>
    <row r="24" spans="1:6" x14ac:dyDescent="0.2">
      <c r="A24" s="10" t="s">
        <v>1209</v>
      </c>
      <c r="B24" s="10" t="s">
        <v>1210</v>
      </c>
      <c r="C24" s="10" t="s">
        <v>1211</v>
      </c>
      <c r="D24" s="10">
        <v>1555420</v>
      </c>
      <c r="E24" s="10">
        <v>1702.4071899999999</v>
      </c>
      <c r="F24" s="10">
        <f t="shared" si="0"/>
        <v>1.6983888700016048</v>
      </c>
    </row>
    <row r="25" spans="1:6" x14ac:dyDescent="0.2">
      <c r="A25" s="10" t="s">
        <v>1194</v>
      </c>
      <c r="B25" s="10" t="s">
        <v>1195</v>
      </c>
      <c r="C25" s="10" t="s">
        <v>1196</v>
      </c>
      <c r="D25" s="10">
        <v>136944</v>
      </c>
      <c r="E25" s="10">
        <v>1670.648328</v>
      </c>
      <c r="F25" s="10">
        <f t="shared" si="0"/>
        <v>1.6667049708372006</v>
      </c>
    </row>
    <row r="26" spans="1:6" x14ac:dyDescent="0.2">
      <c r="A26" s="10" t="s">
        <v>1201</v>
      </c>
      <c r="B26" s="10" t="s">
        <v>1202</v>
      </c>
      <c r="C26" s="10" t="s">
        <v>280</v>
      </c>
      <c r="D26" s="10">
        <v>70400</v>
      </c>
      <c r="E26" s="10">
        <v>1605.1551999999999</v>
      </c>
      <c r="F26" s="10">
        <f t="shared" si="0"/>
        <v>1.6013664312033364</v>
      </c>
    </row>
    <row r="27" spans="1:6" x14ac:dyDescent="0.2">
      <c r="A27" s="10" t="s">
        <v>333</v>
      </c>
      <c r="B27" s="10" t="s">
        <v>334</v>
      </c>
      <c r="C27" s="10" t="s">
        <v>335</v>
      </c>
      <c r="D27" s="10">
        <v>572000</v>
      </c>
      <c r="E27" s="10">
        <v>1512.0820000000001</v>
      </c>
      <c r="F27" s="10">
        <f t="shared" si="0"/>
        <v>1.5085129188920818</v>
      </c>
    </row>
    <row r="28" spans="1:6" x14ac:dyDescent="0.2">
      <c r="A28" s="10" t="s">
        <v>1199</v>
      </c>
      <c r="B28" s="10" t="s">
        <v>1200</v>
      </c>
      <c r="C28" s="10" t="s">
        <v>300</v>
      </c>
      <c r="D28" s="10">
        <v>619718</v>
      </c>
      <c r="E28" s="10">
        <v>1463.7739160000001</v>
      </c>
      <c r="F28" s="10">
        <f t="shared" si="0"/>
        <v>1.4603188601036539</v>
      </c>
    </row>
    <row r="29" spans="1:6" x14ac:dyDescent="0.2">
      <c r="A29" s="10" t="s">
        <v>1205</v>
      </c>
      <c r="B29" s="10" t="s">
        <v>1206</v>
      </c>
      <c r="C29" s="10" t="s">
        <v>286</v>
      </c>
      <c r="D29" s="10">
        <v>586400</v>
      </c>
      <c r="E29" s="10">
        <v>1319.1068</v>
      </c>
      <c r="F29" s="10">
        <f t="shared" si="0"/>
        <v>1.3159932128008889</v>
      </c>
    </row>
    <row r="30" spans="1:6" x14ac:dyDescent="0.2">
      <c r="A30" s="10" t="s">
        <v>1203</v>
      </c>
      <c r="B30" s="10" t="s">
        <v>1204</v>
      </c>
      <c r="C30" s="10" t="s">
        <v>381</v>
      </c>
      <c r="D30" s="10">
        <v>865298</v>
      </c>
      <c r="E30" s="10">
        <v>1312.2244169999999</v>
      </c>
      <c r="F30" s="10">
        <f t="shared" si="0"/>
        <v>1.3091270748081985</v>
      </c>
    </row>
    <row r="31" spans="1:6" x14ac:dyDescent="0.2">
      <c r="A31" s="10" t="s">
        <v>1215</v>
      </c>
      <c r="B31" s="10" t="s">
        <v>1216</v>
      </c>
      <c r="C31" s="10" t="s">
        <v>1217</v>
      </c>
      <c r="D31" s="10">
        <v>766050</v>
      </c>
      <c r="E31" s="10">
        <v>1213.4232</v>
      </c>
      <c r="F31" s="10">
        <f t="shared" si="0"/>
        <v>1.210559065767181</v>
      </c>
    </row>
    <row r="32" spans="1:6" x14ac:dyDescent="0.2">
      <c r="A32" s="10" t="s">
        <v>287</v>
      </c>
      <c r="B32" s="10" t="s">
        <v>288</v>
      </c>
      <c r="C32" s="10" t="s">
        <v>289</v>
      </c>
      <c r="D32" s="10">
        <v>107400</v>
      </c>
      <c r="E32" s="10">
        <v>1118.5709999999999</v>
      </c>
      <c r="F32" s="10">
        <f t="shared" si="0"/>
        <v>1.1159307525637068</v>
      </c>
    </row>
    <row r="33" spans="1:6" x14ac:dyDescent="0.2">
      <c r="A33" s="10" t="s">
        <v>292</v>
      </c>
      <c r="B33" s="10" t="s">
        <v>293</v>
      </c>
      <c r="C33" s="10" t="s">
        <v>294</v>
      </c>
      <c r="D33" s="10">
        <v>40000</v>
      </c>
      <c r="E33" s="10">
        <v>894.02</v>
      </c>
      <c r="F33" s="10">
        <f t="shared" si="0"/>
        <v>0.89190977721307374</v>
      </c>
    </row>
    <row r="34" spans="1:6" x14ac:dyDescent="0.2">
      <c r="A34" s="10" t="s">
        <v>1218</v>
      </c>
      <c r="B34" s="10" t="s">
        <v>1219</v>
      </c>
      <c r="C34" s="10" t="s">
        <v>1211</v>
      </c>
      <c r="D34" s="10">
        <v>192709</v>
      </c>
      <c r="E34" s="10">
        <v>543.24667099999999</v>
      </c>
      <c r="F34" s="10">
        <f t="shared" si="0"/>
        <v>0.54196440493876419</v>
      </c>
    </row>
    <row r="35" spans="1:6" x14ac:dyDescent="0.2">
      <c r="A35" s="10" t="s">
        <v>1220</v>
      </c>
      <c r="B35" s="10" t="s">
        <v>1221</v>
      </c>
      <c r="C35" s="10" t="s">
        <v>384</v>
      </c>
      <c r="D35" s="10">
        <v>930600</v>
      </c>
      <c r="E35" s="10">
        <v>524.3931</v>
      </c>
      <c r="F35" s="10">
        <f t="shared" si="0"/>
        <v>0.52315533544336046</v>
      </c>
    </row>
    <row r="36" spans="1:6" x14ac:dyDescent="0.2">
      <c r="A36" s="10" t="s">
        <v>1222</v>
      </c>
      <c r="B36" s="10" t="s">
        <v>1223</v>
      </c>
      <c r="C36" s="10" t="s">
        <v>1214</v>
      </c>
      <c r="D36" s="10">
        <v>148200</v>
      </c>
      <c r="E36" s="10">
        <v>338.19240000000002</v>
      </c>
      <c r="F36" s="10">
        <f t="shared" si="0"/>
        <v>0.33739413898923371</v>
      </c>
    </row>
    <row r="37" spans="1:6" x14ac:dyDescent="0.2">
      <c r="A37" s="11" t="s">
        <v>24</v>
      </c>
      <c r="B37" s="10"/>
      <c r="C37" s="10"/>
      <c r="D37" s="10"/>
      <c r="E37" s="11">
        <f>SUM(E8:E36)</f>
        <v>71811.759191000019</v>
      </c>
      <c r="F37" s="11">
        <f>SUM(F8:F36)</f>
        <v>71.642256483438544</v>
      </c>
    </row>
    <row r="38" spans="1:6" x14ac:dyDescent="0.2">
      <c r="A38" s="10"/>
      <c r="B38" s="10"/>
      <c r="C38" s="10"/>
      <c r="D38" s="10"/>
      <c r="E38" s="10"/>
      <c r="F38" s="10"/>
    </row>
    <row r="39" spans="1:6" x14ac:dyDescent="0.2">
      <c r="A39" s="11" t="s">
        <v>1274</v>
      </c>
      <c r="B39" s="10"/>
      <c r="C39" s="10"/>
      <c r="D39" s="10"/>
      <c r="E39" s="10"/>
      <c r="F39" s="10"/>
    </row>
    <row r="40" spans="1:6" x14ac:dyDescent="0.2">
      <c r="A40" s="10" t="s">
        <v>1539</v>
      </c>
      <c r="B40" s="10" t="s">
        <v>1540</v>
      </c>
      <c r="C40" s="10" t="s">
        <v>294</v>
      </c>
      <c r="D40" s="10">
        <v>9500</v>
      </c>
      <c r="E40" s="10">
        <v>4486.0007560000004</v>
      </c>
      <c r="F40" s="10">
        <f t="shared" ref="F40:F57" si="1">E40/$E$64*100</f>
        <v>4.4754121103125666</v>
      </c>
    </row>
    <row r="41" spans="1:6" x14ac:dyDescent="0.2">
      <c r="A41" s="10" t="s">
        <v>1541</v>
      </c>
      <c r="B41" s="10" t="s">
        <v>1542</v>
      </c>
      <c r="C41" s="10" t="s">
        <v>274</v>
      </c>
      <c r="D41" s="10">
        <v>1178700</v>
      </c>
      <c r="E41" s="10">
        <v>2350.6145940000001</v>
      </c>
      <c r="F41" s="10">
        <f t="shared" si="1"/>
        <v>2.3450662612115387</v>
      </c>
    </row>
    <row r="42" spans="1:6" x14ac:dyDescent="0.2">
      <c r="A42" s="10" t="s">
        <v>1543</v>
      </c>
      <c r="B42" s="10" t="s">
        <v>1544</v>
      </c>
      <c r="C42" s="10" t="s">
        <v>286</v>
      </c>
      <c r="D42" s="10">
        <v>1051378</v>
      </c>
      <c r="E42" s="10">
        <v>2159.2176469999999</v>
      </c>
      <c r="F42" s="10">
        <f t="shared" si="1"/>
        <v>2.154121082850839</v>
      </c>
    </row>
    <row r="43" spans="1:6" x14ac:dyDescent="0.2">
      <c r="A43" s="10" t="s">
        <v>1545</v>
      </c>
      <c r="B43" s="10" t="s">
        <v>1546</v>
      </c>
      <c r="C43" s="10" t="s">
        <v>286</v>
      </c>
      <c r="D43" s="10">
        <v>440700</v>
      </c>
      <c r="E43" s="10">
        <v>2080.8091829999998</v>
      </c>
      <c r="F43" s="10">
        <f t="shared" si="1"/>
        <v>2.0758976922579451</v>
      </c>
    </row>
    <row r="44" spans="1:6" x14ac:dyDescent="0.2">
      <c r="A44" s="10" t="s">
        <v>1547</v>
      </c>
      <c r="B44" s="10" t="s">
        <v>1548</v>
      </c>
      <c r="C44" s="10" t="s">
        <v>1211</v>
      </c>
      <c r="D44" s="10">
        <v>2562198</v>
      </c>
      <c r="E44" s="10">
        <v>1886.975915</v>
      </c>
      <c r="F44" s="10">
        <f t="shared" si="1"/>
        <v>1.8825219435293237</v>
      </c>
    </row>
    <row r="45" spans="1:6" x14ac:dyDescent="0.2">
      <c r="A45" s="10" t="s">
        <v>1549</v>
      </c>
      <c r="B45" s="10" t="s">
        <v>1550</v>
      </c>
      <c r="C45" s="10" t="s">
        <v>294</v>
      </c>
      <c r="D45" s="10">
        <v>2678400</v>
      </c>
      <c r="E45" s="10">
        <v>1881.755772</v>
      </c>
      <c r="F45" s="10">
        <f t="shared" si="1"/>
        <v>1.8773141220262808</v>
      </c>
    </row>
    <row r="46" spans="1:6" x14ac:dyDescent="0.2">
      <c r="A46" s="10" t="s">
        <v>1551</v>
      </c>
      <c r="B46" s="10" t="s">
        <v>1552</v>
      </c>
      <c r="C46" s="10" t="s">
        <v>289</v>
      </c>
      <c r="D46" s="10">
        <v>390000</v>
      </c>
      <c r="E46" s="10">
        <v>1786.6944659999999</v>
      </c>
      <c r="F46" s="10">
        <f t="shared" si="1"/>
        <v>1.7824771963914583</v>
      </c>
    </row>
    <row r="47" spans="1:6" x14ac:dyDescent="0.2">
      <c r="A47" s="10" t="s">
        <v>1553</v>
      </c>
      <c r="B47" s="10" t="s">
        <v>1554</v>
      </c>
      <c r="C47" s="10" t="s">
        <v>1336</v>
      </c>
      <c r="D47" s="10">
        <v>7688431</v>
      </c>
      <c r="E47" s="10">
        <v>1617.1365900000001</v>
      </c>
      <c r="F47" s="10">
        <f t="shared" si="1"/>
        <v>1.6133195406255005</v>
      </c>
    </row>
    <row r="48" spans="1:6" x14ac:dyDescent="0.2">
      <c r="A48" s="10" t="s">
        <v>1555</v>
      </c>
      <c r="B48" s="10" t="s">
        <v>1556</v>
      </c>
      <c r="C48" s="10" t="s">
        <v>387</v>
      </c>
      <c r="D48" s="10">
        <v>3204100</v>
      </c>
      <c r="E48" s="10">
        <v>1501.662335</v>
      </c>
      <c r="F48" s="10">
        <f t="shared" si="1"/>
        <v>1.4981178482126956</v>
      </c>
    </row>
    <row r="49" spans="1:10" x14ac:dyDescent="0.2">
      <c r="A49" s="10" t="s">
        <v>1557</v>
      </c>
      <c r="B49" s="10" t="s">
        <v>1558</v>
      </c>
      <c r="C49" s="10" t="s">
        <v>310</v>
      </c>
      <c r="D49" s="10">
        <v>2826000</v>
      </c>
      <c r="E49" s="10">
        <v>1381.185864</v>
      </c>
      <c r="F49" s="10">
        <f t="shared" si="1"/>
        <v>1.3779257469073252</v>
      </c>
    </row>
    <row r="50" spans="1:10" x14ac:dyDescent="0.2">
      <c r="A50" s="10" t="s">
        <v>1559</v>
      </c>
      <c r="B50" s="10" t="s">
        <v>1560</v>
      </c>
      <c r="C50" s="10" t="s">
        <v>1211</v>
      </c>
      <c r="D50" s="10">
        <v>1931073</v>
      </c>
      <c r="E50" s="10">
        <v>1102.2202360000001</v>
      </c>
      <c r="F50" s="10">
        <f t="shared" si="1"/>
        <v>1.0996185825043083</v>
      </c>
    </row>
    <row r="51" spans="1:10" x14ac:dyDescent="0.2">
      <c r="A51" s="10" t="s">
        <v>1561</v>
      </c>
      <c r="B51" s="10" t="s">
        <v>1562</v>
      </c>
      <c r="C51" s="10" t="s">
        <v>274</v>
      </c>
      <c r="D51" s="10">
        <v>314861</v>
      </c>
      <c r="E51" s="10">
        <v>910.99356829999999</v>
      </c>
      <c r="F51" s="10">
        <f t="shared" si="1"/>
        <v>0.90884328152054328</v>
      </c>
    </row>
    <row r="52" spans="1:10" x14ac:dyDescent="0.2">
      <c r="A52" s="10" t="s">
        <v>1563</v>
      </c>
      <c r="B52" s="10" t="s">
        <v>1564</v>
      </c>
      <c r="C52" s="10" t="s">
        <v>294</v>
      </c>
      <c r="D52" s="10">
        <v>500000</v>
      </c>
      <c r="E52" s="10">
        <v>803.82503629999997</v>
      </c>
      <c r="F52" s="10">
        <f t="shared" si="1"/>
        <v>0.80192770748375197</v>
      </c>
    </row>
    <row r="53" spans="1:10" x14ac:dyDescent="0.2">
      <c r="A53" s="10" t="s">
        <v>1565</v>
      </c>
      <c r="B53" s="10" t="s">
        <v>1566</v>
      </c>
      <c r="C53" s="10" t="s">
        <v>294</v>
      </c>
      <c r="D53" s="10">
        <v>50000</v>
      </c>
      <c r="E53" s="10">
        <v>785.81215039999995</v>
      </c>
      <c r="F53" s="10">
        <f t="shared" si="1"/>
        <v>0.78395733875594542</v>
      </c>
    </row>
    <row r="54" spans="1:10" x14ac:dyDescent="0.2">
      <c r="A54" s="10" t="s">
        <v>1567</v>
      </c>
      <c r="B54" s="10" t="s">
        <v>1568</v>
      </c>
      <c r="C54" s="10" t="s">
        <v>1287</v>
      </c>
      <c r="D54" s="10">
        <v>500000</v>
      </c>
      <c r="E54" s="10">
        <v>695.74772050000001</v>
      </c>
      <c r="F54" s="10">
        <f t="shared" si="1"/>
        <v>0.69410549471785743</v>
      </c>
    </row>
    <row r="55" spans="1:10" x14ac:dyDescent="0.2">
      <c r="A55" s="10" t="s">
        <v>1569</v>
      </c>
      <c r="B55" s="10" t="s">
        <v>1570</v>
      </c>
      <c r="C55" s="10" t="s">
        <v>381</v>
      </c>
      <c r="D55" s="10">
        <v>500000</v>
      </c>
      <c r="E55" s="10">
        <v>628.38301339999998</v>
      </c>
      <c r="F55" s="10">
        <f t="shared" si="1"/>
        <v>0.62689979361320092</v>
      </c>
    </row>
    <row r="56" spans="1:10" x14ac:dyDescent="0.2">
      <c r="A56" s="10" t="s">
        <v>1571</v>
      </c>
      <c r="B56" s="10" t="s">
        <v>1572</v>
      </c>
      <c r="C56" s="10" t="s">
        <v>1573</v>
      </c>
      <c r="D56" s="10">
        <v>187038</v>
      </c>
      <c r="E56" s="10">
        <v>579.06305970000005</v>
      </c>
      <c r="F56" s="10">
        <f t="shared" si="1"/>
        <v>0.57769625351708898</v>
      </c>
    </row>
    <row r="57" spans="1:10" x14ac:dyDescent="0.2">
      <c r="A57" s="10" t="s">
        <v>1574</v>
      </c>
      <c r="B57" s="10" t="s">
        <v>1575</v>
      </c>
      <c r="C57" s="10" t="s">
        <v>1336</v>
      </c>
      <c r="D57" s="10">
        <v>300000</v>
      </c>
      <c r="E57" s="10">
        <v>362.78649799999999</v>
      </c>
      <c r="F57" s="10">
        <f t="shared" si="1"/>
        <v>0.36193018568610458</v>
      </c>
    </row>
    <row r="58" spans="1:10" x14ac:dyDescent="0.2">
      <c r="A58" s="11" t="s">
        <v>24</v>
      </c>
      <c r="B58" s="10"/>
      <c r="C58" s="10"/>
      <c r="D58" s="10"/>
      <c r="E58" s="29">
        <f>SUM(E40:E57)</f>
        <v>27000.884404600005</v>
      </c>
      <c r="F58" s="29">
        <f>SUM(F40:F57)</f>
        <v>26.937152182124279</v>
      </c>
    </row>
    <row r="59" spans="1:10" x14ac:dyDescent="0.2">
      <c r="A59" s="10"/>
      <c r="B59" s="10"/>
      <c r="C59" s="10"/>
      <c r="D59" s="10"/>
      <c r="E59" s="33"/>
      <c r="F59" s="33"/>
      <c r="G59" s="2"/>
    </row>
    <row r="60" spans="1:10" x14ac:dyDescent="0.2">
      <c r="A60" s="11" t="s">
        <v>24</v>
      </c>
      <c r="B60" s="10"/>
      <c r="C60" s="10"/>
      <c r="D60" s="10"/>
      <c r="E60" s="29">
        <f>E37+E58</f>
        <v>98812.64359560002</v>
      </c>
      <c r="F60" s="29">
        <f>F37+F58</f>
        <v>98.579408665562823</v>
      </c>
      <c r="I60" s="2"/>
      <c r="J60" s="2"/>
    </row>
    <row r="61" spans="1:10" x14ac:dyDescent="0.2">
      <c r="A61" s="10"/>
      <c r="B61" s="10"/>
      <c r="C61" s="10"/>
      <c r="D61" s="10"/>
      <c r="E61" s="33"/>
      <c r="F61" s="33"/>
    </row>
    <row r="62" spans="1:10" x14ac:dyDescent="0.2">
      <c r="A62" s="11" t="s">
        <v>32</v>
      </c>
      <c r="B62" s="10"/>
      <c r="C62" s="10"/>
      <c r="D62" s="10"/>
      <c r="E62" s="29">
        <v>1423.9523965999999</v>
      </c>
      <c r="F62" s="29">
        <f t="shared" ref="F62" si="2">E62/$E$64*100</f>
        <v>1.4205913344371808</v>
      </c>
      <c r="I62" s="2"/>
      <c r="J62" s="2"/>
    </row>
    <row r="63" spans="1:10" x14ac:dyDescent="0.2">
      <c r="A63" s="10"/>
      <c r="B63" s="10"/>
      <c r="C63" s="10"/>
      <c r="D63" s="10"/>
      <c r="E63" s="33"/>
      <c r="F63" s="33"/>
    </row>
    <row r="64" spans="1:10" x14ac:dyDescent="0.2">
      <c r="A64" s="13" t="s">
        <v>33</v>
      </c>
      <c r="B64" s="7"/>
      <c r="C64" s="7"/>
      <c r="D64" s="7"/>
      <c r="E64" s="34">
        <f>E60+E62</f>
        <v>100236.59599220002</v>
      </c>
      <c r="F64" s="34">
        <f>F60+F62</f>
        <v>100</v>
      </c>
      <c r="I64" s="2"/>
      <c r="J64" s="2"/>
    </row>
    <row r="65" spans="1:6" x14ac:dyDescent="0.2">
      <c r="E65" s="18"/>
      <c r="F65" s="18"/>
    </row>
    <row r="66" spans="1:6" x14ac:dyDescent="0.2">
      <c r="A66" s="17" t="s">
        <v>35</v>
      </c>
      <c r="E66" s="18"/>
      <c r="F66" s="18"/>
    </row>
    <row r="67" spans="1:6" x14ac:dyDescent="0.2">
      <c r="A67" s="17" t="s">
        <v>36</v>
      </c>
    </row>
    <row r="68" spans="1:6" x14ac:dyDescent="0.2">
      <c r="A68" s="17" t="s">
        <v>37</v>
      </c>
    </row>
    <row r="69" spans="1:6" x14ac:dyDescent="0.2">
      <c r="A69" s="2" t="s">
        <v>660</v>
      </c>
      <c r="B69" s="14">
        <v>17.803000000000001</v>
      </c>
    </row>
    <row r="70" spans="1:6" x14ac:dyDescent="0.2">
      <c r="A70" s="2" t="s">
        <v>695</v>
      </c>
      <c r="B70" s="14">
        <v>49.625999999999998</v>
      </c>
    </row>
    <row r="71" spans="1:6" x14ac:dyDescent="0.2">
      <c r="A71" s="2" t="s">
        <v>661</v>
      </c>
      <c r="B71" s="14">
        <v>18.4529</v>
      </c>
    </row>
    <row r="72" spans="1:6" x14ac:dyDescent="0.2">
      <c r="A72" s="2" t="s">
        <v>694</v>
      </c>
      <c r="B72" s="14">
        <v>48.154800000000002</v>
      </c>
    </row>
    <row r="74" spans="1:6" x14ac:dyDescent="0.2">
      <c r="A74" s="17" t="s">
        <v>40</v>
      </c>
    </row>
    <row r="75" spans="1:6" x14ac:dyDescent="0.2">
      <c r="A75" s="2" t="s">
        <v>694</v>
      </c>
      <c r="B75" s="14">
        <v>46.330399999999997</v>
      </c>
    </row>
    <row r="76" spans="1:6" x14ac:dyDescent="0.2">
      <c r="A76" s="2" t="s">
        <v>695</v>
      </c>
      <c r="B76" s="14">
        <v>47.915900000000001</v>
      </c>
    </row>
    <row r="77" spans="1:6" x14ac:dyDescent="0.2">
      <c r="A77" s="2" t="s">
        <v>660</v>
      </c>
      <c r="B77" s="14">
        <v>16.436699999999998</v>
      </c>
    </row>
    <row r="78" spans="1:6" x14ac:dyDescent="0.2">
      <c r="A78" s="2" t="s">
        <v>661</v>
      </c>
      <c r="B78" s="14">
        <v>17.119800000000001</v>
      </c>
    </row>
    <row r="80" spans="1:6" x14ac:dyDescent="0.2">
      <c r="A80" s="17" t="s">
        <v>41</v>
      </c>
      <c r="B80" s="39"/>
    </row>
    <row r="81" spans="1:4" x14ac:dyDescent="0.2">
      <c r="A81" s="19" t="s">
        <v>656</v>
      </c>
      <c r="B81" s="20"/>
      <c r="C81" s="65" t="s">
        <v>657</v>
      </c>
      <c r="D81" s="66"/>
    </row>
    <row r="82" spans="1:4" x14ac:dyDescent="0.2">
      <c r="A82" s="67"/>
      <c r="B82" s="68"/>
      <c r="C82" s="21" t="s">
        <v>658</v>
      </c>
      <c r="D82" s="21" t="s">
        <v>659</v>
      </c>
    </row>
    <row r="83" spans="1:4" x14ac:dyDescent="0.2">
      <c r="A83" s="22" t="s">
        <v>660</v>
      </c>
      <c r="B83" s="23"/>
      <c r="C83" s="24">
        <v>0.70000000000000007</v>
      </c>
      <c r="D83" s="24">
        <v>0.70000000000000007</v>
      </c>
    </row>
    <row r="84" spans="1:4" x14ac:dyDescent="0.2">
      <c r="A84" s="22" t="s">
        <v>661</v>
      </c>
      <c r="B84" s="23"/>
      <c r="C84" s="24">
        <v>0.70000000000000007</v>
      </c>
      <c r="D84" s="24">
        <v>0.70000000000000007</v>
      </c>
    </row>
    <row r="85" spans="1:4" x14ac:dyDescent="0.2">
      <c r="B85" s="28"/>
    </row>
    <row r="86" spans="1:4" ht="22.5" x14ac:dyDescent="0.2">
      <c r="A86" s="38" t="s">
        <v>1224</v>
      </c>
      <c r="B86" s="28">
        <v>6.3332298147807151E-2</v>
      </c>
    </row>
    <row r="87" spans="1:4" x14ac:dyDescent="0.2">
      <c r="A87" s="48"/>
    </row>
  </sheetData>
  <mergeCells count="3">
    <mergeCell ref="A1:E1"/>
    <mergeCell ref="C81:D81"/>
    <mergeCell ref="A82:B8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7"/>
  <sheetViews>
    <sheetView showGridLines="0" workbookViewId="0">
      <selection sqref="A1:E1"/>
    </sheetView>
  </sheetViews>
  <sheetFormatPr defaultRowHeight="11.25" x14ac:dyDescent="0.2"/>
  <cols>
    <col min="1" max="1" width="40.7109375" style="2" customWidth="1"/>
    <col min="2" max="2" width="31.425781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64" t="s">
        <v>1576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5100000</v>
      </c>
      <c r="E8" s="10">
        <v>107530.95</v>
      </c>
      <c r="F8" s="10">
        <f>E8/$E$73*100</f>
        <v>9.3747506438256423</v>
      </c>
    </row>
    <row r="9" spans="1:6" x14ac:dyDescent="0.2">
      <c r="A9" s="10" t="s">
        <v>272</v>
      </c>
      <c r="B9" s="10" t="s">
        <v>273</v>
      </c>
      <c r="C9" s="10" t="s">
        <v>274</v>
      </c>
      <c r="D9" s="10">
        <v>5100000</v>
      </c>
      <c r="E9" s="10">
        <v>66667.199999999997</v>
      </c>
      <c r="F9" s="10">
        <f t="shared" ref="F9:F56" si="0">E9/$E$73*100</f>
        <v>5.8121719944076835</v>
      </c>
    </row>
    <row r="10" spans="1:6" x14ac:dyDescent="0.2">
      <c r="A10" s="10" t="s">
        <v>275</v>
      </c>
      <c r="B10" s="10" t="s">
        <v>276</v>
      </c>
      <c r="C10" s="10" t="s">
        <v>277</v>
      </c>
      <c r="D10" s="10">
        <v>13900000</v>
      </c>
      <c r="E10" s="10">
        <v>53091.05</v>
      </c>
      <c r="F10" s="10">
        <f t="shared" si="0"/>
        <v>4.6285776808340247</v>
      </c>
    </row>
    <row r="11" spans="1:6" x14ac:dyDescent="0.2">
      <c r="A11" s="10" t="s">
        <v>301</v>
      </c>
      <c r="B11" s="10" t="s">
        <v>302</v>
      </c>
      <c r="C11" s="10" t="s">
        <v>264</v>
      </c>
      <c r="D11" s="10">
        <v>14200000</v>
      </c>
      <c r="E11" s="10">
        <v>48230.3</v>
      </c>
      <c r="F11" s="10">
        <f t="shared" si="0"/>
        <v>4.2048083456614478</v>
      </c>
    </row>
    <row r="12" spans="1:6" x14ac:dyDescent="0.2">
      <c r="A12" s="10" t="s">
        <v>267</v>
      </c>
      <c r="B12" s="10" t="s">
        <v>268</v>
      </c>
      <c r="C12" s="10" t="s">
        <v>269</v>
      </c>
      <c r="D12" s="10">
        <v>5000000</v>
      </c>
      <c r="E12" s="10">
        <v>44885</v>
      </c>
      <c r="F12" s="10">
        <f t="shared" si="0"/>
        <v>3.9131587942644792</v>
      </c>
    </row>
    <row r="13" spans="1:6" x14ac:dyDescent="0.2">
      <c r="A13" s="10" t="s">
        <v>1451</v>
      </c>
      <c r="B13" s="10" t="s">
        <v>1452</v>
      </c>
      <c r="C13" s="10" t="s">
        <v>307</v>
      </c>
      <c r="D13" s="10">
        <v>3500000</v>
      </c>
      <c r="E13" s="10">
        <v>44628.5</v>
      </c>
      <c r="F13" s="10">
        <f t="shared" si="0"/>
        <v>3.890796641413218</v>
      </c>
    </row>
    <row r="14" spans="1:6" x14ac:dyDescent="0.2">
      <c r="A14" s="10" t="s">
        <v>329</v>
      </c>
      <c r="B14" s="10" t="s">
        <v>330</v>
      </c>
      <c r="C14" s="10" t="s">
        <v>264</v>
      </c>
      <c r="D14" s="10">
        <v>15300000</v>
      </c>
      <c r="E14" s="10">
        <v>42136.2</v>
      </c>
      <c r="F14" s="10">
        <f t="shared" si="0"/>
        <v>3.6735132357555287</v>
      </c>
    </row>
    <row r="15" spans="1:6" x14ac:dyDescent="0.2">
      <c r="A15" s="10" t="s">
        <v>270</v>
      </c>
      <c r="B15" s="10" t="s">
        <v>271</v>
      </c>
      <c r="C15" s="10" t="s">
        <v>264</v>
      </c>
      <c r="D15" s="10">
        <v>2850000</v>
      </c>
      <c r="E15" s="10">
        <v>38274.074999999997</v>
      </c>
      <c r="F15" s="10">
        <f t="shared" si="0"/>
        <v>3.3368059079556249</v>
      </c>
    </row>
    <row r="16" spans="1:6" x14ac:dyDescent="0.2">
      <c r="A16" s="10" t="s">
        <v>265</v>
      </c>
      <c r="B16" s="10" t="s">
        <v>266</v>
      </c>
      <c r="C16" s="10" t="s">
        <v>264</v>
      </c>
      <c r="D16" s="10">
        <v>7200000</v>
      </c>
      <c r="E16" s="10">
        <v>36777.599999999999</v>
      </c>
      <c r="F16" s="10">
        <f t="shared" si="0"/>
        <v>3.2063404003997169</v>
      </c>
    </row>
    <row r="17" spans="1:6" x14ac:dyDescent="0.2">
      <c r="A17" s="10" t="s">
        <v>1249</v>
      </c>
      <c r="B17" s="10" t="s">
        <v>1250</v>
      </c>
      <c r="C17" s="10" t="s">
        <v>274</v>
      </c>
      <c r="D17" s="10">
        <v>3400000</v>
      </c>
      <c r="E17" s="10">
        <v>31492.5</v>
      </c>
      <c r="F17" s="10">
        <f t="shared" si="0"/>
        <v>2.7455754334047922</v>
      </c>
    </row>
    <row r="18" spans="1:6" x14ac:dyDescent="0.2">
      <c r="A18" s="10" t="s">
        <v>292</v>
      </c>
      <c r="B18" s="10" t="s">
        <v>293</v>
      </c>
      <c r="C18" s="10" t="s">
        <v>294</v>
      </c>
      <c r="D18" s="10">
        <v>1330000</v>
      </c>
      <c r="E18" s="10">
        <v>29726.165000000001</v>
      </c>
      <c r="F18" s="10">
        <f t="shared" si="0"/>
        <v>2.591583023047944</v>
      </c>
    </row>
    <row r="19" spans="1:6" x14ac:dyDescent="0.2">
      <c r="A19" s="10" t="s">
        <v>327</v>
      </c>
      <c r="B19" s="10" t="s">
        <v>328</v>
      </c>
      <c r="C19" s="10" t="s">
        <v>269</v>
      </c>
      <c r="D19" s="10">
        <v>10100000</v>
      </c>
      <c r="E19" s="10">
        <v>27199.3</v>
      </c>
      <c r="F19" s="10">
        <f t="shared" si="0"/>
        <v>2.3712861756229886</v>
      </c>
    </row>
    <row r="20" spans="1:6" x14ac:dyDescent="0.2">
      <c r="A20" s="10" t="s">
        <v>388</v>
      </c>
      <c r="B20" s="10" t="s">
        <v>389</v>
      </c>
      <c r="C20" s="10" t="s">
        <v>294</v>
      </c>
      <c r="D20" s="10">
        <v>2600000</v>
      </c>
      <c r="E20" s="10">
        <v>23498.799999999999</v>
      </c>
      <c r="F20" s="10">
        <f t="shared" si="0"/>
        <v>2.0486696195758523</v>
      </c>
    </row>
    <row r="21" spans="1:6" x14ac:dyDescent="0.2">
      <c r="A21" s="10" t="s">
        <v>311</v>
      </c>
      <c r="B21" s="10" t="s">
        <v>312</v>
      </c>
      <c r="C21" s="10" t="s">
        <v>294</v>
      </c>
      <c r="D21" s="10">
        <v>6200000</v>
      </c>
      <c r="E21" s="10">
        <v>23398.799999999999</v>
      </c>
      <c r="F21" s="10">
        <f t="shared" si="0"/>
        <v>2.0399514313297469</v>
      </c>
    </row>
    <row r="22" spans="1:6" x14ac:dyDescent="0.2">
      <c r="A22" s="10" t="s">
        <v>1577</v>
      </c>
      <c r="B22" s="10" t="s">
        <v>1578</v>
      </c>
      <c r="C22" s="10" t="s">
        <v>286</v>
      </c>
      <c r="D22" s="10">
        <v>5800000</v>
      </c>
      <c r="E22" s="10">
        <v>22704.1</v>
      </c>
      <c r="F22" s="10">
        <f t="shared" si="0"/>
        <v>1.9793861775840513</v>
      </c>
    </row>
    <row r="23" spans="1:6" x14ac:dyDescent="0.2">
      <c r="A23" s="10" t="s">
        <v>1264</v>
      </c>
      <c r="B23" s="10" t="s">
        <v>1265</v>
      </c>
      <c r="C23" s="10" t="s">
        <v>277</v>
      </c>
      <c r="D23" s="10">
        <v>38000000</v>
      </c>
      <c r="E23" s="10">
        <v>22553</v>
      </c>
      <c r="F23" s="10">
        <f t="shared" si="0"/>
        <v>1.966212995144186</v>
      </c>
    </row>
    <row r="24" spans="1:6" x14ac:dyDescent="0.2">
      <c r="A24" s="10" t="s">
        <v>305</v>
      </c>
      <c r="B24" s="10" t="s">
        <v>306</v>
      </c>
      <c r="C24" s="10" t="s">
        <v>307</v>
      </c>
      <c r="D24" s="10">
        <v>4200000</v>
      </c>
      <c r="E24" s="10">
        <v>21999.599999999999</v>
      </c>
      <c r="F24" s="10">
        <f t="shared" si="0"/>
        <v>1.917966541390238</v>
      </c>
    </row>
    <row r="25" spans="1:6" x14ac:dyDescent="0.2">
      <c r="A25" s="10" t="s">
        <v>323</v>
      </c>
      <c r="B25" s="10" t="s">
        <v>324</v>
      </c>
      <c r="C25" s="10" t="s">
        <v>286</v>
      </c>
      <c r="D25" s="10">
        <v>1900000</v>
      </c>
      <c r="E25" s="10">
        <v>21876.6</v>
      </c>
      <c r="F25" s="10">
        <f t="shared" si="0"/>
        <v>1.9072431698475278</v>
      </c>
    </row>
    <row r="26" spans="1:6" x14ac:dyDescent="0.2">
      <c r="A26" s="10" t="s">
        <v>375</v>
      </c>
      <c r="B26" s="10" t="s">
        <v>376</v>
      </c>
      <c r="C26" s="10" t="s">
        <v>274</v>
      </c>
      <c r="D26" s="10">
        <v>3300000</v>
      </c>
      <c r="E26" s="10">
        <v>21629.85</v>
      </c>
      <c r="F26" s="10">
        <f t="shared" si="0"/>
        <v>1.8857310403502625</v>
      </c>
    </row>
    <row r="27" spans="1:6" x14ac:dyDescent="0.2">
      <c r="A27" s="10" t="s">
        <v>364</v>
      </c>
      <c r="B27" s="10" t="s">
        <v>365</v>
      </c>
      <c r="C27" s="10" t="s">
        <v>359</v>
      </c>
      <c r="D27" s="10">
        <v>13000000</v>
      </c>
      <c r="E27" s="10">
        <v>20754.5</v>
      </c>
      <c r="F27" s="10">
        <f t="shared" si="0"/>
        <v>1.8094163795379776</v>
      </c>
    </row>
    <row r="28" spans="1:6" x14ac:dyDescent="0.2">
      <c r="A28" s="10" t="s">
        <v>290</v>
      </c>
      <c r="B28" s="10" t="s">
        <v>291</v>
      </c>
      <c r="C28" s="10" t="s">
        <v>264</v>
      </c>
      <c r="D28" s="10">
        <v>8000000</v>
      </c>
      <c r="E28" s="10">
        <v>20748</v>
      </c>
      <c r="F28" s="10">
        <f t="shared" si="0"/>
        <v>1.8088496973019805</v>
      </c>
    </row>
    <row r="29" spans="1:6" x14ac:dyDescent="0.2">
      <c r="A29" s="10" t="s">
        <v>1440</v>
      </c>
      <c r="B29" s="10" t="s">
        <v>1441</v>
      </c>
      <c r="C29" s="10" t="s">
        <v>384</v>
      </c>
      <c r="D29" s="10">
        <v>5000000</v>
      </c>
      <c r="E29" s="10">
        <v>19935</v>
      </c>
      <c r="F29" s="10">
        <f t="shared" si="0"/>
        <v>1.7379708268611425</v>
      </c>
    </row>
    <row r="30" spans="1:6" x14ac:dyDescent="0.2">
      <c r="A30" s="10" t="s">
        <v>1243</v>
      </c>
      <c r="B30" s="10" t="s">
        <v>1244</v>
      </c>
      <c r="C30" s="10" t="s">
        <v>286</v>
      </c>
      <c r="D30" s="10">
        <v>6000000</v>
      </c>
      <c r="E30" s="10">
        <v>19899</v>
      </c>
      <c r="F30" s="10">
        <f t="shared" si="0"/>
        <v>1.7348322790925446</v>
      </c>
    </row>
    <row r="31" spans="1:6" x14ac:dyDescent="0.2">
      <c r="A31" s="10" t="s">
        <v>1477</v>
      </c>
      <c r="B31" s="10" t="s">
        <v>1478</v>
      </c>
      <c r="C31" s="10" t="s">
        <v>294</v>
      </c>
      <c r="D31" s="10">
        <v>3350000</v>
      </c>
      <c r="E31" s="10">
        <v>18894</v>
      </c>
      <c r="F31" s="10">
        <f t="shared" si="0"/>
        <v>1.6472144872191836</v>
      </c>
    </row>
    <row r="32" spans="1:6" x14ac:dyDescent="0.2">
      <c r="A32" s="10" t="s">
        <v>1233</v>
      </c>
      <c r="B32" s="10" t="s">
        <v>1234</v>
      </c>
      <c r="C32" s="10" t="s">
        <v>269</v>
      </c>
      <c r="D32" s="10">
        <v>610000</v>
      </c>
      <c r="E32" s="10">
        <v>17142.830000000002</v>
      </c>
      <c r="F32" s="10">
        <f t="shared" si="0"/>
        <v>1.4945441901098573</v>
      </c>
    </row>
    <row r="33" spans="1:6" x14ac:dyDescent="0.2">
      <c r="A33" s="10" t="s">
        <v>1579</v>
      </c>
      <c r="B33" s="10" t="s">
        <v>1580</v>
      </c>
      <c r="C33" s="10" t="s">
        <v>280</v>
      </c>
      <c r="D33" s="10">
        <v>1250000</v>
      </c>
      <c r="E33" s="10">
        <v>16748.75</v>
      </c>
      <c r="F33" s="10">
        <f t="shared" si="0"/>
        <v>1.4601875538696043</v>
      </c>
    </row>
    <row r="34" spans="1:6" x14ac:dyDescent="0.2">
      <c r="A34" s="10" t="s">
        <v>1427</v>
      </c>
      <c r="B34" s="10" t="s">
        <v>1428</v>
      </c>
      <c r="C34" s="10" t="s">
        <v>387</v>
      </c>
      <c r="D34" s="10">
        <v>1900000</v>
      </c>
      <c r="E34" s="10">
        <v>16328.6</v>
      </c>
      <c r="F34" s="10">
        <f t="shared" si="0"/>
        <v>1.4235580859535919</v>
      </c>
    </row>
    <row r="35" spans="1:6" x14ac:dyDescent="0.2">
      <c r="A35" s="10" t="s">
        <v>1178</v>
      </c>
      <c r="B35" s="10" t="s">
        <v>1179</v>
      </c>
      <c r="C35" s="10" t="s">
        <v>289</v>
      </c>
      <c r="D35" s="10">
        <v>6200000</v>
      </c>
      <c r="E35" s="10">
        <v>15748</v>
      </c>
      <c r="F35" s="10">
        <f t="shared" si="0"/>
        <v>1.372940284996703</v>
      </c>
    </row>
    <row r="36" spans="1:6" x14ac:dyDescent="0.2">
      <c r="A36" s="10" t="s">
        <v>370</v>
      </c>
      <c r="B36" s="10" t="s">
        <v>371</v>
      </c>
      <c r="C36" s="10" t="s">
        <v>297</v>
      </c>
      <c r="D36" s="10">
        <v>5700000</v>
      </c>
      <c r="E36" s="10">
        <v>14774.4</v>
      </c>
      <c r="F36" s="10">
        <f t="shared" si="0"/>
        <v>1.2880600042326191</v>
      </c>
    </row>
    <row r="37" spans="1:6" x14ac:dyDescent="0.2">
      <c r="A37" s="10" t="s">
        <v>295</v>
      </c>
      <c r="B37" s="10" t="s">
        <v>296</v>
      </c>
      <c r="C37" s="10" t="s">
        <v>297</v>
      </c>
      <c r="D37" s="10">
        <v>3900000</v>
      </c>
      <c r="E37" s="10">
        <v>14558.7</v>
      </c>
      <c r="F37" s="10">
        <f t="shared" si="0"/>
        <v>1.2692548721857697</v>
      </c>
    </row>
    <row r="38" spans="1:6" x14ac:dyDescent="0.2">
      <c r="A38" s="10" t="s">
        <v>496</v>
      </c>
      <c r="B38" s="10" t="s">
        <v>497</v>
      </c>
      <c r="C38" s="10" t="s">
        <v>294</v>
      </c>
      <c r="D38" s="10">
        <v>1000000</v>
      </c>
      <c r="E38" s="10">
        <v>14011.5</v>
      </c>
      <c r="F38" s="10">
        <f t="shared" si="0"/>
        <v>1.22154894610308</v>
      </c>
    </row>
    <row r="39" spans="1:6" x14ac:dyDescent="0.2">
      <c r="A39" s="10" t="s">
        <v>308</v>
      </c>
      <c r="B39" s="10" t="s">
        <v>309</v>
      </c>
      <c r="C39" s="10" t="s">
        <v>310</v>
      </c>
      <c r="D39" s="10">
        <v>10000000</v>
      </c>
      <c r="E39" s="10">
        <v>13800</v>
      </c>
      <c r="F39" s="10">
        <f t="shared" si="0"/>
        <v>1.2031099779625667</v>
      </c>
    </row>
    <row r="40" spans="1:6" x14ac:dyDescent="0.2">
      <c r="A40" s="10" t="s">
        <v>298</v>
      </c>
      <c r="B40" s="10" t="s">
        <v>299</v>
      </c>
      <c r="C40" s="10" t="s">
        <v>300</v>
      </c>
      <c r="D40" s="10">
        <v>5600000</v>
      </c>
      <c r="E40" s="10">
        <v>12908</v>
      </c>
      <c r="F40" s="10">
        <f t="shared" si="0"/>
        <v>1.1253437388073053</v>
      </c>
    </row>
    <row r="41" spans="1:6" x14ac:dyDescent="0.2">
      <c r="A41" s="10" t="s">
        <v>1303</v>
      </c>
      <c r="B41" s="10" t="s">
        <v>1304</v>
      </c>
      <c r="C41" s="10" t="s">
        <v>1305</v>
      </c>
      <c r="D41" s="10">
        <v>1300000</v>
      </c>
      <c r="E41" s="10">
        <v>12450.1</v>
      </c>
      <c r="F41" s="10">
        <f t="shared" si="0"/>
        <v>1.0854231548283879</v>
      </c>
    </row>
    <row r="42" spans="1:6" x14ac:dyDescent="0.2">
      <c r="A42" s="10" t="s">
        <v>1433</v>
      </c>
      <c r="B42" s="10" t="s">
        <v>1434</v>
      </c>
      <c r="C42" s="10" t="s">
        <v>1365</v>
      </c>
      <c r="D42" s="10">
        <v>250092</v>
      </c>
      <c r="E42" s="10">
        <v>11445.585429999999</v>
      </c>
      <c r="F42" s="10">
        <f t="shared" si="0"/>
        <v>0.99784768365623</v>
      </c>
    </row>
    <row r="43" spans="1:6" x14ac:dyDescent="0.2">
      <c r="A43" s="10" t="s">
        <v>1247</v>
      </c>
      <c r="B43" s="10" t="s">
        <v>1248</v>
      </c>
      <c r="C43" s="10" t="s">
        <v>1211</v>
      </c>
      <c r="D43" s="10">
        <v>10200000</v>
      </c>
      <c r="E43" s="10">
        <v>10761</v>
      </c>
      <c r="F43" s="10">
        <f t="shared" si="0"/>
        <v>0.9381642371634189</v>
      </c>
    </row>
    <row r="44" spans="1:6" x14ac:dyDescent="0.2">
      <c r="A44" s="10" t="s">
        <v>1237</v>
      </c>
      <c r="B44" s="10" t="s">
        <v>1238</v>
      </c>
      <c r="C44" s="10" t="s">
        <v>320</v>
      </c>
      <c r="D44" s="10">
        <v>620000</v>
      </c>
      <c r="E44" s="10">
        <v>10616.57</v>
      </c>
      <c r="F44" s="10">
        <f t="shared" si="0"/>
        <v>0.9255725578795686</v>
      </c>
    </row>
    <row r="45" spans="1:6" x14ac:dyDescent="0.2">
      <c r="A45" s="10" t="s">
        <v>1374</v>
      </c>
      <c r="B45" s="10" t="s">
        <v>1375</v>
      </c>
      <c r="C45" s="10" t="s">
        <v>280</v>
      </c>
      <c r="D45" s="10">
        <v>3324835</v>
      </c>
      <c r="E45" s="10">
        <v>10311.97575</v>
      </c>
      <c r="F45" s="10">
        <f t="shared" si="0"/>
        <v>0.89901745777775521</v>
      </c>
    </row>
    <row r="46" spans="1:6" x14ac:dyDescent="0.2">
      <c r="A46" s="10" t="s">
        <v>1361</v>
      </c>
      <c r="B46" s="10" t="s">
        <v>1362</v>
      </c>
      <c r="C46" s="10" t="s">
        <v>320</v>
      </c>
      <c r="D46" s="10">
        <v>1500000</v>
      </c>
      <c r="E46" s="10">
        <v>8667.75</v>
      </c>
      <c r="F46" s="10">
        <f t="shared" si="0"/>
        <v>0.75567076170181435</v>
      </c>
    </row>
    <row r="47" spans="1:6" x14ac:dyDescent="0.2">
      <c r="A47" s="10" t="s">
        <v>331</v>
      </c>
      <c r="B47" s="10" t="s">
        <v>332</v>
      </c>
      <c r="C47" s="10" t="s">
        <v>264</v>
      </c>
      <c r="D47" s="10">
        <v>8200000</v>
      </c>
      <c r="E47" s="10">
        <v>8503.4</v>
      </c>
      <c r="F47" s="10">
        <f t="shared" si="0"/>
        <v>0.74134241931933975</v>
      </c>
    </row>
    <row r="48" spans="1:6" x14ac:dyDescent="0.2">
      <c r="A48" s="10" t="s">
        <v>1260</v>
      </c>
      <c r="B48" s="10" t="s">
        <v>1261</v>
      </c>
      <c r="C48" s="10" t="s">
        <v>274</v>
      </c>
      <c r="D48" s="10">
        <v>700000</v>
      </c>
      <c r="E48" s="10">
        <v>8304.4500000000007</v>
      </c>
      <c r="F48" s="10">
        <f t="shared" si="0"/>
        <v>0.72399758380371293</v>
      </c>
    </row>
    <row r="49" spans="1:6" x14ac:dyDescent="0.2">
      <c r="A49" s="10" t="s">
        <v>1581</v>
      </c>
      <c r="B49" s="10" t="s">
        <v>1582</v>
      </c>
      <c r="C49" s="10" t="s">
        <v>381</v>
      </c>
      <c r="D49" s="10">
        <v>5900000</v>
      </c>
      <c r="E49" s="10">
        <v>7858.8</v>
      </c>
      <c r="F49" s="10">
        <f t="shared" si="0"/>
        <v>0.68514497788494344</v>
      </c>
    </row>
    <row r="50" spans="1:6" x14ac:dyDescent="0.2">
      <c r="A50" s="10" t="s">
        <v>1192</v>
      </c>
      <c r="B50" s="10" t="s">
        <v>1193</v>
      </c>
      <c r="C50" s="10" t="s">
        <v>381</v>
      </c>
      <c r="D50" s="10">
        <v>5500000</v>
      </c>
      <c r="E50" s="10">
        <v>7471.75</v>
      </c>
      <c r="F50" s="10">
        <f t="shared" si="0"/>
        <v>0.65140123027839192</v>
      </c>
    </row>
    <row r="51" spans="1:6" x14ac:dyDescent="0.2">
      <c r="A51" s="10" t="s">
        <v>1483</v>
      </c>
      <c r="B51" s="10" t="s">
        <v>1484</v>
      </c>
      <c r="C51" s="10" t="s">
        <v>280</v>
      </c>
      <c r="D51" s="10">
        <v>180000</v>
      </c>
      <c r="E51" s="10">
        <v>6873.48</v>
      </c>
      <c r="F51" s="10">
        <f t="shared" si="0"/>
        <v>0.59924292545841618</v>
      </c>
    </row>
    <row r="52" spans="1:6" x14ac:dyDescent="0.2">
      <c r="A52" s="10" t="s">
        <v>321</v>
      </c>
      <c r="B52" s="10" t="s">
        <v>322</v>
      </c>
      <c r="C52" s="10" t="s">
        <v>289</v>
      </c>
      <c r="D52" s="10">
        <v>900000</v>
      </c>
      <c r="E52" s="10">
        <v>6535.35</v>
      </c>
      <c r="F52" s="10">
        <f t="shared" si="0"/>
        <v>0.56976411554185957</v>
      </c>
    </row>
    <row r="53" spans="1:6" x14ac:dyDescent="0.2">
      <c r="A53" s="10" t="s">
        <v>318</v>
      </c>
      <c r="B53" s="10" t="s">
        <v>319</v>
      </c>
      <c r="C53" s="10" t="s">
        <v>320</v>
      </c>
      <c r="D53" s="10">
        <v>884000</v>
      </c>
      <c r="E53" s="10">
        <v>5725.2259999999997</v>
      </c>
      <c r="F53" s="10">
        <f t="shared" si="0"/>
        <v>0.49913598019497929</v>
      </c>
    </row>
    <row r="54" spans="1:6" x14ac:dyDescent="0.2">
      <c r="A54" s="10" t="s">
        <v>1583</v>
      </c>
      <c r="B54" s="10" t="s">
        <v>1584</v>
      </c>
      <c r="C54" s="10" t="s">
        <v>1336</v>
      </c>
      <c r="D54" s="10">
        <v>9000000</v>
      </c>
      <c r="E54" s="10">
        <v>5035.5</v>
      </c>
      <c r="F54" s="10">
        <f t="shared" si="0"/>
        <v>0.43900436913264523</v>
      </c>
    </row>
    <row r="55" spans="1:6" x14ac:dyDescent="0.2">
      <c r="A55" s="10" t="s">
        <v>315</v>
      </c>
      <c r="B55" s="10" t="s">
        <v>316</v>
      </c>
      <c r="C55" s="10" t="s">
        <v>317</v>
      </c>
      <c r="D55" s="10">
        <v>3500000</v>
      </c>
      <c r="E55" s="10">
        <v>4805.5</v>
      </c>
      <c r="F55" s="10">
        <f t="shared" si="0"/>
        <v>0.4189525361666025</v>
      </c>
    </row>
    <row r="56" spans="1:6" x14ac:dyDescent="0.2">
      <c r="A56" s="10" t="s">
        <v>1402</v>
      </c>
      <c r="B56" s="10" t="s">
        <v>1403</v>
      </c>
      <c r="C56" s="10" t="s">
        <v>381</v>
      </c>
      <c r="D56" s="10">
        <v>192304</v>
      </c>
      <c r="E56" s="10">
        <v>634.60320000000002</v>
      </c>
      <c r="F56" s="10">
        <f t="shared" si="0"/>
        <v>5.532590159180973E-2</v>
      </c>
    </row>
    <row r="57" spans="1:6" x14ac:dyDescent="0.2">
      <c r="A57" s="11" t="s">
        <v>24</v>
      </c>
      <c r="B57" s="10"/>
      <c r="C57" s="10"/>
      <c r="D57" s="10"/>
      <c r="E57" s="11">
        <f>SUM(E8:E56)</f>
        <v>1090551.91038</v>
      </c>
      <c r="F57" s="11">
        <f>SUM(F8:F56)</f>
        <v>95.076368468428754</v>
      </c>
    </row>
    <row r="58" spans="1:6" x14ac:dyDescent="0.2">
      <c r="A58" s="11"/>
      <c r="B58" s="10"/>
      <c r="C58" s="10"/>
      <c r="D58" s="10"/>
      <c r="E58" s="11"/>
      <c r="F58" s="11"/>
    </row>
    <row r="59" spans="1:6" x14ac:dyDescent="0.2">
      <c r="A59" s="42" t="s">
        <v>1274</v>
      </c>
      <c r="B59" s="43"/>
      <c r="C59" s="43"/>
      <c r="D59" s="59"/>
      <c r="E59" s="47"/>
      <c r="F59" s="47"/>
    </row>
    <row r="60" spans="1:6" x14ac:dyDescent="0.2">
      <c r="A60" s="43" t="s">
        <v>1277</v>
      </c>
      <c r="B60" s="43" t="s">
        <v>1278</v>
      </c>
      <c r="C60" s="43" t="s">
        <v>274</v>
      </c>
      <c r="D60" s="60">
        <v>600000</v>
      </c>
      <c r="E60" s="45">
        <v>14361.341490000001</v>
      </c>
      <c r="F60" s="33">
        <f t="shared" ref="F60" si="1">E60/$E$73*100</f>
        <v>1.2520487857642606</v>
      </c>
    </row>
    <row r="61" spans="1:6" x14ac:dyDescent="0.2">
      <c r="A61" s="42" t="s">
        <v>24</v>
      </c>
      <c r="B61" s="43"/>
      <c r="C61" s="43"/>
      <c r="D61" s="60"/>
      <c r="E61" s="47">
        <f>SUM(E60)</f>
        <v>14361.341490000001</v>
      </c>
      <c r="F61" s="47">
        <f>SUM(F60)</f>
        <v>1.2520487857642606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1" t="s">
        <v>1254</v>
      </c>
      <c r="B63" s="10"/>
      <c r="C63" s="10"/>
      <c r="D63" s="10"/>
      <c r="E63" s="10"/>
      <c r="F63" s="10"/>
    </row>
    <row r="64" spans="1:6" x14ac:dyDescent="0.2">
      <c r="A64" s="10" t="s">
        <v>393</v>
      </c>
      <c r="B64" s="10" t="s">
        <v>394</v>
      </c>
      <c r="C64" s="10" t="s">
        <v>392</v>
      </c>
      <c r="D64" s="10">
        <v>73500</v>
      </c>
      <c r="E64" s="10">
        <v>7.3499999999999998E-3</v>
      </c>
      <c r="F64" s="33">
        <f t="shared" ref="F64:F66" si="2">E64/$E$73*100</f>
        <v>6.4078683608875833E-7</v>
      </c>
    </row>
    <row r="65" spans="1:10" x14ac:dyDescent="0.2">
      <c r="A65" s="10" t="s">
        <v>393</v>
      </c>
      <c r="B65" s="10" t="s">
        <v>1585</v>
      </c>
      <c r="C65" s="10" t="s">
        <v>392</v>
      </c>
      <c r="D65" s="10">
        <v>45000</v>
      </c>
      <c r="E65" s="10">
        <v>4.4999999999999997E-3</v>
      </c>
      <c r="F65" s="33">
        <f t="shared" si="2"/>
        <v>3.9231847107474999E-7</v>
      </c>
    </row>
    <row r="66" spans="1:10" x14ac:dyDescent="0.2">
      <c r="A66" s="10" t="s">
        <v>1255</v>
      </c>
      <c r="B66" s="10" t="s">
        <v>1256</v>
      </c>
      <c r="C66" s="10" t="s">
        <v>392</v>
      </c>
      <c r="D66" s="10">
        <v>38000</v>
      </c>
      <c r="E66" s="10">
        <v>3.8E-3</v>
      </c>
      <c r="F66" s="33">
        <f t="shared" si="2"/>
        <v>3.3129115335201111E-7</v>
      </c>
      <c r="I66" s="2"/>
    </row>
    <row r="67" spans="1:10" x14ac:dyDescent="0.2">
      <c r="A67" s="11" t="s">
        <v>24</v>
      </c>
      <c r="B67" s="10"/>
      <c r="C67" s="10"/>
      <c r="D67" s="10"/>
      <c r="E67" s="11">
        <f>SUM(E64:E66)</f>
        <v>1.5650000000000001E-2</v>
      </c>
      <c r="F67" s="11">
        <f>SUM(F64:F66)</f>
        <v>1.3643964605155194E-6</v>
      </c>
      <c r="G67" s="2"/>
      <c r="I67" s="2"/>
    </row>
    <row r="68" spans="1:10" x14ac:dyDescent="0.2">
      <c r="A68" s="10"/>
      <c r="B68" s="10"/>
      <c r="C68" s="10"/>
      <c r="D68" s="10"/>
      <c r="E68" s="10"/>
      <c r="F68" s="10"/>
    </row>
    <row r="69" spans="1:10" x14ac:dyDescent="0.2">
      <c r="A69" s="11" t="s">
        <v>24</v>
      </c>
      <c r="B69" s="10"/>
      <c r="C69" s="10"/>
      <c r="D69" s="10"/>
      <c r="E69" s="29">
        <f>E57+E61+E67</f>
        <v>1104913.26752</v>
      </c>
      <c r="F69" s="29">
        <f>F57+F61+F67</f>
        <v>96.328418618589467</v>
      </c>
      <c r="G69" s="18"/>
      <c r="I69" s="2"/>
      <c r="J69" s="2"/>
    </row>
    <row r="70" spans="1:10" x14ac:dyDescent="0.2">
      <c r="A70" s="10"/>
      <c r="B70" s="10"/>
      <c r="C70" s="10"/>
      <c r="D70" s="10"/>
      <c r="E70" s="33"/>
      <c r="F70" s="33"/>
      <c r="G70" s="18"/>
    </row>
    <row r="71" spans="1:10" x14ac:dyDescent="0.2">
      <c r="A71" s="11" t="s">
        <v>32</v>
      </c>
      <c r="B71" s="10"/>
      <c r="C71" s="10"/>
      <c r="D71" s="10"/>
      <c r="E71" s="29">
        <v>42114.041103099997</v>
      </c>
      <c r="F71" s="29">
        <f t="shared" ref="F71" si="3">E71/$E$73*100</f>
        <v>3.6715813814105269</v>
      </c>
      <c r="G71" s="18"/>
      <c r="I71" s="2"/>
      <c r="J71" s="2"/>
    </row>
    <row r="72" spans="1:10" x14ac:dyDescent="0.2">
      <c r="A72" s="10"/>
      <c r="B72" s="10"/>
      <c r="C72" s="10"/>
      <c r="D72" s="10"/>
      <c r="E72" s="33"/>
      <c r="F72" s="33"/>
      <c r="G72" s="18"/>
    </row>
    <row r="73" spans="1:10" x14ac:dyDescent="0.2">
      <c r="A73" s="13" t="s">
        <v>33</v>
      </c>
      <c r="B73" s="7"/>
      <c r="C73" s="7"/>
      <c r="D73" s="7"/>
      <c r="E73" s="34">
        <f>E69+E71</f>
        <v>1147027.3086230999</v>
      </c>
      <c r="F73" s="34">
        <f>F69+F71</f>
        <v>100</v>
      </c>
      <c r="G73" s="18"/>
      <c r="I73" s="2"/>
      <c r="J73" s="2"/>
    </row>
    <row r="74" spans="1:10" x14ac:dyDescent="0.2">
      <c r="E74" s="18"/>
      <c r="F74" s="18"/>
      <c r="G74" s="18"/>
    </row>
    <row r="75" spans="1:10" x14ac:dyDescent="0.2">
      <c r="A75" s="17" t="s">
        <v>35</v>
      </c>
      <c r="E75" s="18"/>
      <c r="F75" s="18"/>
      <c r="G75" s="18"/>
    </row>
    <row r="76" spans="1:10" x14ac:dyDescent="0.2">
      <c r="A76" s="17" t="s">
        <v>36</v>
      </c>
    </row>
    <row r="77" spans="1:10" x14ac:dyDescent="0.2">
      <c r="A77" s="17" t="s">
        <v>37</v>
      </c>
    </row>
    <row r="78" spans="1:10" x14ac:dyDescent="0.2">
      <c r="A78" s="2" t="s">
        <v>694</v>
      </c>
      <c r="B78" s="14">
        <v>597.77930000000003</v>
      </c>
    </row>
    <row r="79" spans="1:10" x14ac:dyDescent="0.2">
      <c r="A79" s="2" t="s">
        <v>661</v>
      </c>
      <c r="B79" s="14">
        <v>45.365099999999998</v>
      </c>
    </row>
    <row r="80" spans="1:10" x14ac:dyDescent="0.2">
      <c r="A80" s="2" t="s">
        <v>695</v>
      </c>
      <c r="B80" s="14">
        <v>626.46079999999995</v>
      </c>
    </row>
    <row r="81" spans="1:4" x14ac:dyDescent="0.2">
      <c r="A81" s="2" t="s">
        <v>660</v>
      </c>
      <c r="B81" s="14">
        <v>42.993000000000002</v>
      </c>
    </row>
    <row r="83" spans="1:4" x14ac:dyDescent="0.2">
      <c r="A83" s="17" t="s">
        <v>40</v>
      </c>
    </row>
    <row r="84" spans="1:4" x14ac:dyDescent="0.2">
      <c r="A84" s="2" t="s">
        <v>694</v>
      </c>
      <c r="B84" s="14">
        <v>574.12869999999998</v>
      </c>
    </row>
    <row r="85" spans="1:4" x14ac:dyDescent="0.2">
      <c r="A85" s="2" t="s">
        <v>661</v>
      </c>
      <c r="B85" s="14">
        <v>40.3551</v>
      </c>
    </row>
    <row r="86" spans="1:4" x14ac:dyDescent="0.2">
      <c r="A86" s="2" t="s">
        <v>695</v>
      </c>
      <c r="B86" s="14">
        <v>604.84410000000003</v>
      </c>
    </row>
    <row r="87" spans="1:4" x14ac:dyDescent="0.2">
      <c r="A87" s="2" t="s">
        <v>660</v>
      </c>
      <c r="B87" s="14">
        <v>37.8596</v>
      </c>
    </row>
    <row r="89" spans="1:4" x14ac:dyDescent="0.2">
      <c r="A89" s="17" t="s">
        <v>41</v>
      </c>
      <c r="B89" s="39"/>
    </row>
    <row r="90" spans="1:4" x14ac:dyDescent="0.2">
      <c r="A90" s="19" t="s">
        <v>656</v>
      </c>
      <c r="B90" s="20"/>
      <c r="C90" s="65" t="s">
        <v>657</v>
      </c>
      <c r="D90" s="66"/>
    </row>
    <row r="91" spans="1:4" x14ac:dyDescent="0.2">
      <c r="A91" s="67"/>
      <c r="B91" s="68"/>
      <c r="C91" s="21" t="s">
        <v>658</v>
      </c>
      <c r="D91" s="21" t="s">
        <v>659</v>
      </c>
    </row>
    <row r="92" spans="1:4" x14ac:dyDescent="0.2">
      <c r="A92" s="22" t="s">
        <v>661</v>
      </c>
      <c r="B92" s="23"/>
      <c r="C92" s="24">
        <v>3.5</v>
      </c>
      <c r="D92" s="24">
        <v>3.5</v>
      </c>
    </row>
    <row r="93" spans="1:4" x14ac:dyDescent="0.2">
      <c r="A93" s="22" t="s">
        <v>660</v>
      </c>
      <c r="B93" s="23"/>
      <c r="C93" s="24">
        <v>3.5</v>
      </c>
      <c r="D93" s="24">
        <v>3.5</v>
      </c>
    </row>
    <row r="95" spans="1:4" ht="22.5" x14ac:dyDescent="0.2">
      <c r="A95" s="38" t="s">
        <v>1224</v>
      </c>
      <c r="B95" s="40">
        <v>0.13474243864461469</v>
      </c>
    </row>
    <row r="97" spans="1:1" x14ac:dyDescent="0.2">
      <c r="A97" s="17" t="s">
        <v>1586</v>
      </c>
    </row>
  </sheetData>
  <mergeCells count="3">
    <mergeCell ref="A1:E1"/>
    <mergeCell ref="C90:D90"/>
    <mergeCell ref="A91:B9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2"/>
  <sheetViews>
    <sheetView showGridLines="0" workbookViewId="0">
      <selection sqref="A1:E1"/>
    </sheetView>
  </sheetViews>
  <sheetFormatPr defaultRowHeight="11.25" x14ac:dyDescent="0.2"/>
  <cols>
    <col min="1" max="1" width="41.85546875" style="2" customWidth="1"/>
    <col min="2" max="2" width="41" style="2" bestFit="1" customWidth="1"/>
    <col min="3" max="3" width="26.710937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64" t="s">
        <v>1587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270</v>
      </c>
      <c r="B8" s="10" t="s">
        <v>271</v>
      </c>
      <c r="C8" s="10" t="s">
        <v>264</v>
      </c>
      <c r="D8" s="10">
        <v>1274222</v>
      </c>
      <c r="E8" s="10">
        <v>17112.164349999999</v>
      </c>
      <c r="F8" s="10">
        <f>E8/$E$68*100</f>
        <v>6.2333149729732096</v>
      </c>
    </row>
    <row r="9" spans="1:6" x14ac:dyDescent="0.2">
      <c r="A9" s="10" t="s">
        <v>262</v>
      </c>
      <c r="B9" s="10" t="s">
        <v>263</v>
      </c>
      <c r="C9" s="10" t="s">
        <v>264</v>
      </c>
      <c r="D9" s="10">
        <v>801431</v>
      </c>
      <c r="E9" s="10">
        <v>16897.771919999999</v>
      </c>
      <c r="F9" s="10">
        <f t="shared" ref="F9:F57" si="0">E9/$E$68*100</f>
        <v>6.1552199104973111</v>
      </c>
    </row>
    <row r="10" spans="1:6" x14ac:dyDescent="0.2">
      <c r="A10" s="10" t="s">
        <v>265</v>
      </c>
      <c r="B10" s="10" t="s">
        <v>266</v>
      </c>
      <c r="C10" s="10" t="s">
        <v>264</v>
      </c>
      <c r="D10" s="10">
        <v>3030760</v>
      </c>
      <c r="E10" s="10">
        <v>15481.122079999999</v>
      </c>
      <c r="F10" s="10">
        <f t="shared" si="0"/>
        <v>5.6391878949953034</v>
      </c>
    </row>
    <row r="11" spans="1:6" x14ac:dyDescent="0.2">
      <c r="A11" s="10" t="s">
        <v>267</v>
      </c>
      <c r="B11" s="10" t="s">
        <v>268</v>
      </c>
      <c r="C11" s="10" t="s">
        <v>269</v>
      </c>
      <c r="D11" s="10">
        <v>1535454</v>
      </c>
      <c r="E11" s="10">
        <v>13783.770560000001</v>
      </c>
      <c r="F11" s="10">
        <f t="shared" si="0"/>
        <v>5.0209068624142414</v>
      </c>
    </row>
    <row r="12" spans="1:6" x14ac:dyDescent="0.2">
      <c r="A12" s="10" t="s">
        <v>325</v>
      </c>
      <c r="B12" s="10" t="s">
        <v>326</v>
      </c>
      <c r="C12" s="10" t="s">
        <v>286</v>
      </c>
      <c r="D12" s="10">
        <v>851359</v>
      </c>
      <c r="E12" s="10">
        <v>10087.32711</v>
      </c>
      <c r="F12" s="10">
        <f t="shared" si="0"/>
        <v>3.6744321656799408</v>
      </c>
    </row>
    <row r="13" spans="1:6" x14ac:dyDescent="0.2">
      <c r="A13" s="10" t="s">
        <v>298</v>
      </c>
      <c r="B13" s="10" t="s">
        <v>299</v>
      </c>
      <c r="C13" s="10" t="s">
        <v>300</v>
      </c>
      <c r="D13" s="10">
        <v>4170977</v>
      </c>
      <c r="E13" s="10">
        <v>9614.1019849999993</v>
      </c>
      <c r="F13" s="10">
        <f t="shared" si="0"/>
        <v>3.5020541311474704</v>
      </c>
    </row>
    <row r="14" spans="1:6" x14ac:dyDescent="0.2">
      <c r="A14" s="10" t="s">
        <v>272</v>
      </c>
      <c r="B14" s="10" t="s">
        <v>273</v>
      </c>
      <c r="C14" s="10" t="s">
        <v>274</v>
      </c>
      <c r="D14" s="10">
        <v>671388</v>
      </c>
      <c r="E14" s="10">
        <v>8776.3839360000002</v>
      </c>
      <c r="F14" s="10">
        <f t="shared" si="0"/>
        <v>3.1969050949905329</v>
      </c>
    </row>
    <row r="15" spans="1:6" x14ac:dyDescent="0.2">
      <c r="A15" s="10" t="s">
        <v>278</v>
      </c>
      <c r="B15" s="10" t="s">
        <v>279</v>
      </c>
      <c r="C15" s="10" t="s">
        <v>280</v>
      </c>
      <c r="D15" s="10">
        <v>758369</v>
      </c>
      <c r="E15" s="10">
        <v>7635.638277</v>
      </c>
      <c r="F15" s="10">
        <f t="shared" si="0"/>
        <v>2.7813745489319981</v>
      </c>
    </row>
    <row r="16" spans="1:6" x14ac:dyDescent="0.2">
      <c r="A16" s="10" t="s">
        <v>357</v>
      </c>
      <c r="B16" s="10" t="s">
        <v>358</v>
      </c>
      <c r="C16" s="10" t="s">
        <v>359</v>
      </c>
      <c r="D16" s="10">
        <v>3950093</v>
      </c>
      <c r="E16" s="10">
        <v>7380.7487709999996</v>
      </c>
      <c r="F16" s="10">
        <f t="shared" si="0"/>
        <v>2.6885279316539479</v>
      </c>
    </row>
    <row r="17" spans="1:6" x14ac:dyDescent="0.2">
      <c r="A17" s="10" t="s">
        <v>281</v>
      </c>
      <c r="B17" s="10" t="s">
        <v>282</v>
      </c>
      <c r="C17" s="10" t="s">
        <v>283</v>
      </c>
      <c r="D17" s="10">
        <v>4037803</v>
      </c>
      <c r="E17" s="10">
        <v>7266.0264989999996</v>
      </c>
      <c r="F17" s="10">
        <f t="shared" si="0"/>
        <v>2.6467389421862824</v>
      </c>
    </row>
    <row r="18" spans="1:6" x14ac:dyDescent="0.2">
      <c r="A18" s="10" t="s">
        <v>284</v>
      </c>
      <c r="B18" s="10" t="s">
        <v>285</v>
      </c>
      <c r="C18" s="10" t="s">
        <v>286</v>
      </c>
      <c r="D18" s="10">
        <v>1631156</v>
      </c>
      <c r="E18" s="10">
        <v>7212.9718320000002</v>
      </c>
      <c r="F18" s="10">
        <f t="shared" si="0"/>
        <v>2.6274131314102069</v>
      </c>
    </row>
    <row r="19" spans="1:6" x14ac:dyDescent="0.2">
      <c r="A19" s="10" t="s">
        <v>360</v>
      </c>
      <c r="B19" s="10" t="s">
        <v>361</v>
      </c>
      <c r="C19" s="10" t="s">
        <v>297</v>
      </c>
      <c r="D19" s="10">
        <v>4558616</v>
      </c>
      <c r="E19" s="10">
        <v>7111.4409599999999</v>
      </c>
      <c r="F19" s="10">
        <f t="shared" si="0"/>
        <v>2.5904292705897825</v>
      </c>
    </row>
    <row r="20" spans="1:6" x14ac:dyDescent="0.2">
      <c r="A20" s="10" t="s">
        <v>366</v>
      </c>
      <c r="B20" s="10" t="s">
        <v>367</v>
      </c>
      <c r="C20" s="10" t="s">
        <v>283</v>
      </c>
      <c r="D20" s="10">
        <v>3229392</v>
      </c>
      <c r="E20" s="10">
        <v>7078.8272639999996</v>
      </c>
      <c r="F20" s="10">
        <f t="shared" si="0"/>
        <v>2.578549333286539</v>
      </c>
    </row>
    <row r="21" spans="1:6" x14ac:dyDescent="0.2">
      <c r="A21" s="10" t="s">
        <v>290</v>
      </c>
      <c r="B21" s="10" t="s">
        <v>291</v>
      </c>
      <c r="C21" s="10" t="s">
        <v>264</v>
      </c>
      <c r="D21" s="10">
        <v>2677732</v>
      </c>
      <c r="E21" s="10">
        <v>6944.6979419999998</v>
      </c>
      <c r="F21" s="10">
        <f t="shared" si="0"/>
        <v>2.5296910887046757</v>
      </c>
    </row>
    <row r="22" spans="1:6" x14ac:dyDescent="0.2">
      <c r="A22" s="10" t="s">
        <v>379</v>
      </c>
      <c r="B22" s="10" t="s">
        <v>380</v>
      </c>
      <c r="C22" s="10" t="s">
        <v>381</v>
      </c>
      <c r="D22" s="10">
        <v>587569</v>
      </c>
      <c r="E22" s="10">
        <v>6631.5975189999999</v>
      </c>
      <c r="F22" s="10">
        <f t="shared" si="0"/>
        <v>2.4156404335793265</v>
      </c>
    </row>
    <row r="23" spans="1:6" x14ac:dyDescent="0.2">
      <c r="A23" s="10" t="s">
        <v>292</v>
      </c>
      <c r="B23" s="10" t="s">
        <v>293</v>
      </c>
      <c r="C23" s="10" t="s">
        <v>294</v>
      </c>
      <c r="D23" s="10">
        <v>271771</v>
      </c>
      <c r="E23" s="10">
        <v>6074.2177359999996</v>
      </c>
      <c r="F23" s="10">
        <f t="shared" si="0"/>
        <v>2.2126080365110701</v>
      </c>
    </row>
    <row r="24" spans="1:6" x14ac:dyDescent="0.2">
      <c r="A24" s="10" t="s">
        <v>275</v>
      </c>
      <c r="B24" s="10" t="s">
        <v>276</v>
      </c>
      <c r="C24" s="10" t="s">
        <v>277</v>
      </c>
      <c r="D24" s="10">
        <v>1473483</v>
      </c>
      <c r="E24" s="10">
        <v>5627.9683189999996</v>
      </c>
      <c r="F24" s="10">
        <f t="shared" si="0"/>
        <v>2.0500562332573415</v>
      </c>
    </row>
    <row r="25" spans="1:6" x14ac:dyDescent="0.2">
      <c r="A25" s="10" t="s">
        <v>362</v>
      </c>
      <c r="B25" s="10" t="s">
        <v>363</v>
      </c>
      <c r="C25" s="10" t="s">
        <v>286</v>
      </c>
      <c r="D25" s="10">
        <v>55512</v>
      </c>
      <c r="E25" s="10">
        <v>5445.7827120000002</v>
      </c>
      <c r="F25" s="10">
        <f t="shared" si="0"/>
        <v>1.9836928996224992</v>
      </c>
    </row>
    <row r="26" spans="1:6" x14ac:dyDescent="0.2">
      <c r="A26" s="10" t="s">
        <v>1197</v>
      </c>
      <c r="B26" s="10" t="s">
        <v>1198</v>
      </c>
      <c r="C26" s="10" t="s">
        <v>269</v>
      </c>
      <c r="D26" s="10">
        <v>3415915</v>
      </c>
      <c r="E26" s="10">
        <v>5419.3491480000002</v>
      </c>
      <c r="F26" s="10">
        <f t="shared" si="0"/>
        <v>1.9740641509206878</v>
      </c>
    </row>
    <row r="27" spans="1:6" x14ac:dyDescent="0.2">
      <c r="A27" s="10" t="s">
        <v>1252</v>
      </c>
      <c r="B27" s="10" t="s">
        <v>1253</v>
      </c>
      <c r="C27" s="10" t="s">
        <v>359</v>
      </c>
      <c r="D27" s="10">
        <v>7361350</v>
      </c>
      <c r="E27" s="10">
        <v>5392.1888749999998</v>
      </c>
      <c r="F27" s="10">
        <f t="shared" si="0"/>
        <v>1.9641706895853341</v>
      </c>
    </row>
    <row r="28" spans="1:6" x14ac:dyDescent="0.2">
      <c r="A28" s="10" t="s">
        <v>1435</v>
      </c>
      <c r="B28" s="10" t="s">
        <v>1436</v>
      </c>
      <c r="C28" s="10" t="s">
        <v>1437</v>
      </c>
      <c r="D28" s="10">
        <v>1315491</v>
      </c>
      <c r="E28" s="10">
        <v>5177.7725760000003</v>
      </c>
      <c r="F28" s="10">
        <f t="shared" si="0"/>
        <v>1.8860669325345085</v>
      </c>
    </row>
    <row r="29" spans="1:6" x14ac:dyDescent="0.2">
      <c r="A29" s="10" t="s">
        <v>1588</v>
      </c>
      <c r="B29" s="10" t="s">
        <v>1589</v>
      </c>
      <c r="C29" s="10" t="s">
        <v>320</v>
      </c>
      <c r="D29" s="10">
        <v>1962731</v>
      </c>
      <c r="E29" s="10">
        <v>5051.088229</v>
      </c>
      <c r="F29" s="10">
        <f t="shared" si="0"/>
        <v>1.8399206110730486</v>
      </c>
    </row>
    <row r="30" spans="1:6" x14ac:dyDescent="0.2">
      <c r="A30" s="10" t="s">
        <v>1590</v>
      </c>
      <c r="B30" s="10" t="s">
        <v>1591</v>
      </c>
      <c r="C30" s="10" t="s">
        <v>1214</v>
      </c>
      <c r="D30" s="10">
        <v>1779692</v>
      </c>
      <c r="E30" s="10">
        <v>4806.0582459999996</v>
      </c>
      <c r="F30" s="10">
        <f t="shared" si="0"/>
        <v>1.7506654455298734</v>
      </c>
    </row>
    <row r="31" spans="1:6" x14ac:dyDescent="0.2">
      <c r="A31" s="10" t="s">
        <v>308</v>
      </c>
      <c r="B31" s="10" t="s">
        <v>309</v>
      </c>
      <c r="C31" s="10" t="s">
        <v>310</v>
      </c>
      <c r="D31" s="10">
        <v>3321949</v>
      </c>
      <c r="E31" s="10">
        <v>4584.2896199999996</v>
      </c>
      <c r="F31" s="10">
        <f t="shared" si="0"/>
        <v>1.6698835135247909</v>
      </c>
    </row>
    <row r="32" spans="1:6" x14ac:dyDescent="0.2">
      <c r="A32" s="10" t="s">
        <v>1592</v>
      </c>
      <c r="B32" s="10" t="s">
        <v>1593</v>
      </c>
      <c r="C32" s="10" t="s">
        <v>381</v>
      </c>
      <c r="D32" s="10">
        <v>742352</v>
      </c>
      <c r="E32" s="10">
        <v>4562.1242160000002</v>
      </c>
      <c r="F32" s="10">
        <f t="shared" si="0"/>
        <v>1.6618094942593551</v>
      </c>
    </row>
    <row r="33" spans="1:6" x14ac:dyDescent="0.2">
      <c r="A33" s="10" t="s">
        <v>323</v>
      </c>
      <c r="B33" s="10" t="s">
        <v>324</v>
      </c>
      <c r="C33" s="10" t="s">
        <v>286</v>
      </c>
      <c r="D33" s="10">
        <v>389213</v>
      </c>
      <c r="E33" s="10">
        <v>4481.3984819999996</v>
      </c>
      <c r="F33" s="10">
        <f t="shared" si="0"/>
        <v>1.6324041591915879</v>
      </c>
    </row>
    <row r="34" spans="1:6" x14ac:dyDescent="0.2">
      <c r="A34" s="10" t="s">
        <v>311</v>
      </c>
      <c r="B34" s="10" t="s">
        <v>312</v>
      </c>
      <c r="C34" s="10" t="s">
        <v>294</v>
      </c>
      <c r="D34" s="10">
        <v>1160468</v>
      </c>
      <c r="E34" s="10">
        <v>4379.6062320000001</v>
      </c>
      <c r="F34" s="10">
        <f t="shared" si="0"/>
        <v>1.5953250882406578</v>
      </c>
    </row>
    <row r="35" spans="1:6" x14ac:dyDescent="0.2">
      <c r="A35" s="10" t="s">
        <v>305</v>
      </c>
      <c r="B35" s="10" t="s">
        <v>306</v>
      </c>
      <c r="C35" s="10" t="s">
        <v>307</v>
      </c>
      <c r="D35" s="10">
        <v>806517</v>
      </c>
      <c r="E35" s="10">
        <v>4224.5360460000002</v>
      </c>
      <c r="F35" s="10">
        <f t="shared" si="0"/>
        <v>1.5388388780520825</v>
      </c>
    </row>
    <row r="36" spans="1:6" ht="22.5" x14ac:dyDescent="0.2">
      <c r="A36" s="10" t="s">
        <v>377</v>
      </c>
      <c r="B36" s="10" t="s">
        <v>378</v>
      </c>
      <c r="C36" s="50" t="s">
        <v>1251</v>
      </c>
      <c r="D36" s="10">
        <v>3005647</v>
      </c>
      <c r="E36" s="10">
        <v>3968.9568640000002</v>
      </c>
      <c r="F36" s="10">
        <f t="shared" si="0"/>
        <v>1.4457410378632789</v>
      </c>
    </row>
    <row r="37" spans="1:6" x14ac:dyDescent="0.2">
      <c r="A37" s="10" t="s">
        <v>496</v>
      </c>
      <c r="B37" s="10" t="s">
        <v>497</v>
      </c>
      <c r="C37" s="10" t="s">
        <v>294</v>
      </c>
      <c r="D37" s="10">
        <v>260775</v>
      </c>
      <c r="E37" s="10">
        <v>3653.8489129999998</v>
      </c>
      <c r="F37" s="10">
        <f t="shared" si="0"/>
        <v>1.330959116132191</v>
      </c>
    </row>
    <row r="38" spans="1:6" x14ac:dyDescent="0.2">
      <c r="A38" s="10" t="s">
        <v>287</v>
      </c>
      <c r="B38" s="10" t="s">
        <v>288</v>
      </c>
      <c r="C38" s="10" t="s">
        <v>289</v>
      </c>
      <c r="D38" s="10">
        <v>307387</v>
      </c>
      <c r="E38" s="10">
        <v>3201.4356050000001</v>
      </c>
      <c r="F38" s="10">
        <f t="shared" si="0"/>
        <v>1.1661620402597435</v>
      </c>
    </row>
    <row r="39" spans="1:6" x14ac:dyDescent="0.2">
      <c r="A39" s="10" t="s">
        <v>1245</v>
      </c>
      <c r="B39" s="10" t="s">
        <v>1246</v>
      </c>
      <c r="C39" s="10" t="s">
        <v>381</v>
      </c>
      <c r="D39" s="10">
        <v>250000</v>
      </c>
      <c r="E39" s="10">
        <v>3135.375</v>
      </c>
      <c r="F39" s="10">
        <f t="shared" si="0"/>
        <v>1.1420986576362491</v>
      </c>
    </row>
    <row r="40" spans="1:6" x14ac:dyDescent="0.2">
      <c r="A40" s="10" t="s">
        <v>1425</v>
      </c>
      <c r="B40" s="10" t="s">
        <v>1426</v>
      </c>
      <c r="C40" s="10" t="s">
        <v>1305</v>
      </c>
      <c r="D40" s="10">
        <v>297232</v>
      </c>
      <c r="E40" s="10">
        <v>3113.3565840000001</v>
      </c>
      <c r="F40" s="10">
        <f t="shared" si="0"/>
        <v>1.1340781805459883</v>
      </c>
    </row>
    <row r="41" spans="1:6" x14ac:dyDescent="0.2">
      <c r="A41" s="10" t="s">
        <v>1415</v>
      </c>
      <c r="B41" s="10" t="s">
        <v>1416</v>
      </c>
      <c r="C41" s="10" t="s">
        <v>359</v>
      </c>
      <c r="D41" s="10">
        <v>316525</v>
      </c>
      <c r="E41" s="10">
        <v>2886.8662629999999</v>
      </c>
      <c r="F41" s="10">
        <f t="shared" si="0"/>
        <v>1.0515763134386398</v>
      </c>
    </row>
    <row r="42" spans="1:6" x14ac:dyDescent="0.2">
      <c r="A42" s="10" t="s">
        <v>1184</v>
      </c>
      <c r="B42" s="10" t="s">
        <v>1185</v>
      </c>
      <c r="C42" s="10" t="s">
        <v>264</v>
      </c>
      <c r="D42" s="10">
        <v>3481802</v>
      </c>
      <c r="E42" s="10">
        <v>2849.8549370000001</v>
      </c>
      <c r="F42" s="10">
        <f t="shared" si="0"/>
        <v>1.0380944856694136</v>
      </c>
    </row>
    <row r="43" spans="1:6" x14ac:dyDescent="0.2">
      <c r="A43" s="10" t="s">
        <v>372</v>
      </c>
      <c r="B43" s="10" t="s">
        <v>373</v>
      </c>
      <c r="C43" s="10" t="s">
        <v>374</v>
      </c>
      <c r="D43" s="10">
        <v>479110</v>
      </c>
      <c r="E43" s="10">
        <v>2720.1470250000002</v>
      </c>
      <c r="F43" s="10">
        <f t="shared" si="0"/>
        <v>0.99084679370912165</v>
      </c>
    </row>
    <row r="44" spans="1:6" x14ac:dyDescent="0.2">
      <c r="A44" s="10" t="s">
        <v>1431</v>
      </c>
      <c r="B44" s="10" t="s">
        <v>1432</v>
      </c>
      <c r="C44" s="10" t="s">
        <v>1336</v>
      </c>
      <c r="D44" s="10">
        <v>249021</v>
      </c>
      <c r="E44" s="10">
        <v>2595.6703940000002</v>
      </c>
      <c r="F44" s="10">
        <f t="shared" si="0"/>
        <v>0.94550465977867226</v>
      </c>
    </row>
    <row r="45" spans="1:6" x14ac:dyDescent="0.2">
      <c r="A45" s="10" t="s">
        <v>321</v>
      </c>
      <c r="B45" s="10" t="s">
        <v>322</v>
      </c>
      <c r="C45" s="10" t="s">
        <v>289</v>
      </c>
      <c r="D45" s="10">
        <v>356295</v>
      </c>
      <c r="E45" s="10">
        <v>2587.2361430000001</v>
      </c>
      <c r="F45" s="10">
        <f t="shared" si="0"/>
        <v>0.94243238078644087</v>
      </c>
    </row>
    <row r="46" spans="1:6" x14ac:dyDescent="0.2">
      <c r="A46" s="10" t="s">
        <v>1268</v>
      </c>
      <c r="B46" s="10" t="s">
        <v>1269</v>
      </c>
      <c r="C46" s="10" t="s">
        <v>317</v>
      </c>
      <c r="D46" s="10">
        <v>3584713</v>
      </c>
      <c r="E46" s="10">
        <v>2573.823934</v>
      </c>
      <c r="F46" s="10">
        <f t="shared" si="0"/>
        <v>0.93754681976269194</v>
      </c>
    </row>
    <row r="47" spans="1:6" x14ac:dyDescent="0.2">
      <c r="A47" s="10" t="s">
        <v>1237</v>
      </c>
      <c r="B47" s="10" t="s">
        <v>1238</v>
      </c>
      <c r="C47" s="10" t="s">
        <v>320</v>
      </c>
      <c r="D47" s="10">
        <v>146012</v>
      </c>
      <c r="E47" s="10">
        <v>2500.2364819999998</v>
      </c>
      <c r="F47" s="10">
        <f t="shared" si="0"/>
        <v>0.91074169114232839</v>
      </c>
    </row>
    <row r="48" spans="1:6" x14ac:dyDescent="0.2">
      <c r="A48" s="10" t="s">
        <v>318</v>
      </c>
      <c r="B48" s="10" t="s">
        <v>319</v>
      </c>
      <c r="C48" s="10" t="s">
        <v>320</v>
      </c>
      <c r="D48" s="10">
        <v>372425</v>
      </c>
      <c r="E48" s="10">
        <v>2412.0105130000002</v>
      </c>
      <c r="F48" s="10">
        <f t="shared" si="0"/>
        <v>0.87860430382388743</v>
      </c>
    </row>
    <row r="49" spans="1:10" x14ac:dyDescent="0.2">
      <c r="A49" s="10" t="s">
        <v>315</v>
      </c>
      <c r="B49" s="10" t="s">
        <v>316</v>
      </c>
      <c r="C49" s="10" t="s">
        <v>317</v>
      </c>
      <c r="D49" s="10">
        <v>1730461</v>
      </c>
      <c r="E49" s="10">
        <v>2375.9229529999998</v>
      </c>
      <c r="F49" s="10">
        <f t="shared" si="0"/>
        <v>0.86545896910846487</v>
      </c>
    </row>
    <row r="50" spans="1:10" x14ac:dyDescent="0.2">
      <c r="A50" s="10" t="s">
        <v>1192</v>
      </c>
      <c r="B50" s="10" t="s">
        <v>1193</v>
      </c>
      <c r="C50" s="10" t="s">
        <v>381</v>
      </c>
      <c r="D50" s="10">
        <v>1614973</v>
      </c>
      <c r="E50" s="10">
        <v>2193.9408210000001</v>
      </c>
      <c r="F50" s="10">
        <f t="shared" si="0"/>
        <v>0.79916975372881105</v>
      </c>
    </row>
    <row r="51" spans="1:10" x14ac:dyDescent="0.2">
      <c r="A51" s="10" t="s">
        <v>295</v>
      </c>
      <c r="B51" s="10" t="s">
        <v>296</v>
      </c>
      <c r="C51" s="10" t="s">
        <v>297</v>
      </c>
      <c r="D51" s="10">
        <v>545944</v>
      </c>
      <c r="E51" s="10">
        <v>2038.0089519999999</v>
      </c>
      <c r="F51" s="10">
        <f t="shared" si="0"/>
        <v>0.74236966497782841</v>
      </c>
    </row>
    <row r="52" spans="1:10" x14ac:dyDescent="0.2">
      <c r="A52" s="10" t="s">
        <v>388</v>
      </c>
      <c r="B52" s="10" t="s">
        <v>389</v>
      </c>
      <c r="C52" s="10" t="s">
        <v>294</v>
      </c>
      <c r="D52" s="10">
        <v>167169</v>
      </c>
      <c r="E52" s="10">
        <v>1510.8734219999999</v>
      </c>
      <c r="F52" s="10">
        <f t="shared" si="0"/>
        <v>0.55035410664577156</v>
      </c>
    </row>
    <row r="53" spans="1:10" x14ac:dyDescent="0.2">
      <c r="A53" s="10" t="s">
        <v>301</v>
      </c>
      <c r="B53" s="10" t="s">
        <v>302</v>
      </c>
      <c r="C53" s="10" t="s">
        <v>264</v>
      </c>
      <c r="D53" s="10">
        <v>397923</v>
      </c>
      <c r="E53" s="10">
        <v>1351.54547</v>
      </c>
      <c r="F53" s="10">
        <f t="shared" si="0"/>
        <v>0.49231695316233426</v>
      </c>
    </row>
    <row r="54" spans="1:10" x14ac:dyDescent="0.2">
      <c r="A54" s="10" t="s">
        <v>1477</v>
      </c>
      <c r="B54" s="10" t="s">
        <v>1478</v>
      </c>
      <c r="C54" s="10" t="s">
        <v>294</v>
      </c>
      <c r="D54" s="10">
        <v>226723</v>
      </c>
      <c r="E54" s="10">
        <v>1278.7177200000001</v>
      </c>
      <c r="F54" s="10">
        <f t="shared" si="0"/>
        <v>0.4657885552789332</v>
      </c>
    </row>
    <row r="55" spans="1:10" x14ac:dyDescent="0.2">
      <c r="A55" s="10" t="s">
        <v>1264</v>
      </c>
      <c r="B55" s="10" t="s">
        <v>1265</v>
      </c>
      <c r="C55" s="10" t="s">
        <v>277</v>
      </c>
      <c r="D55" s="10">
        <v>1578063</v>
      </c>
      <c r="E55" s="10">
        <v>936.58039050000002</v>
      </c>
      <c r="F55" s="10">
        <f t="shared" si="0"/>
        <v>0.34116085213363129</v>
      </c>
    </row>
    <row r="56" spans="1:10" x14ac:dyDescent="0.2">
      <c r="A56" s="10" t="s">
        <v>1594</v>
      </c>
      <c r="B56" s="10" t="s">
        <v>1595</v>
      </c>
      <c r="C56" s="10" t="s">
        <v>277</v>
      </c>
      <c r="D56" s="10">
        <v>152190</v>
      </c>
      <c r="E56" s="10">
        <v>902.10622499999999</v>
      </c>
      <c r="F56" s="10">
        <f t="shared" si="0"/>
        <v>0.32860321608031073</v>
      </c>
    </row>
    <row r="57" spans="1:10" x14ac:dyDescent="0.2">
      <c r="A57" s="10" t="s">
        <v>382</v>
      </c>
      <c r="B57" s="10" t="s">
        <v>383</v>
      </c>
      <c r="C57" s="10" t="s">
        <v>384</v>
      </c>
      <c r="D57" s="10">
        <v>156332</v>
      </c>
      <c r="E57" s="10">
        <v>448.90733799999998</v>
      </c>
      <c r="F57" s="10">
        <f t="shared" si="0"/>
        <v>0.16351998345743715</v>
      </c>
    </row>
    <row r="58" spans="1:10" x14ac:dyDescent="0.2">
      <c r="A58" s="11" t="s">
        <v>24</v>
      </c>
      <c r="B58" s="10"/>
      <c r="C58" s="10"/>
      <c r="D58" s="10"/>
      <c r="E58" s="11">
        <f xml:space="preserve"> SUM(E8:E57)</f>
        <v>265476.39339049999</v>
      </c>
      <c r="F58" s="11">
        <f>SUM(F8:F57)</f>
        <v>96.703020380465802</v>
      </c>
      <c r="I58" s="2"/>
      <c r="J58" s="2"/>
    </row>
    <row r="59" spans="1:10" x14ac:dyDescent="0.2">
      <c r="A59" s="10"/>
      <c r="B59" s="10"/>
      <c r="C59" s="10"/>
      <c r="D59" s="10"/>
      <c r="E59" s="10"/>
      <c r="F59" s="10"/>
    </row>
    <row r="60" spans="1:10" x14ac:dyDescent="0.2">
      <c r="A60" s="42" t="s">
        <v>1274</v>
      </c>
      <c r="B60" s="43"/>
      <c r="C60" s="43"/>
      <c r="D60" s="57"/>
      <c r="E60" s="47"/>
      <c r="F60" s="47"/>
      <c r="G60" s="18"/>
    </row>
    <row r="61" spans="1:10" x14ac:dyDescent="0.2">
      <c r="A61" s="43" t="s">
        <v>1275</v>
      </c>
      <c r="B61" s="43" t="s">
        <v>1536</v>
      </c>
      <c r="C61" s="43" t="s">
        <v>274</v>
      </c>
      <c r="D61" s="57">
        <v>60000</v>
      </c>
      <c r="E61" s="45">
        <v>3247.0191830000003</v>
      </c>
      <c r="F61" s="10">
        <f>E61/$E$68*100</f>
        <v>1.1827664155718061</v>
      </c>
      <c r="G61" s="18"/>
      <c r="I61" s="18"/>
    </row>
    <row r="62" spans="1:10" x14ac:dyDescent="0.2">
      <c r="A62" s="42" t="s">
        <v>24</v>
      </c>
      <c r="B62" s="43"/>
      <c r="C62" s="43"/>
      <c r="D62" s="57"/>
      <c r="E62" s="47">
        <f>SUM(E61)</f>
        <v>3247.0191830000003</v>
      </c>
      <c r="F62" s="47">
        <f>SUM(F61)</f>
        <v>1.1827664155718061</v>
      </c>
      <c r="G62" s="18"/>
      <c r="I62" s="18"/>
    </row>
    <row r="63" spans="1:10" x14ac:dyDescent="0.2">
      <c r="A63" s="10"/>
      <c r="B63" s="10"/>
      <c r="C63" s="10"/>
      <c r="D63" s="10"/>
      <c r="E63" s="33"/>
      <c r="F63" s="33"/>
    </row>
    <row r="64" spans="1:10" x14ac:dyDescent="0.2">
      <c r="A64" s="11" t="s">
        <v>24</v>
      </c>
      <c r="B64" s="10"/>
      <c r="C64" s="10"/>
      <c r="D64" s="10"/>
      <c r="E64" s="29">
        <f>E58+E62</f>
        <v>268723.41257350001</v>
      </c>
      <c r="F64" s="29">
        <f>F58+F62</f>
        <v>97.885786796037607</v>
      </c>
      <c r="I64" s="2"/>
      <c r="J64" s="2"/>
    </row>
    <row r="65" spans="1:10" x14ac:dyDescent="0.2">
      <c r="A65" s="10"/>
      <c r="B65" s="10"/>
      <c r="C65" s="10"/>
      <c r="D65" s="10"/>
      <c r="E65" s="33"/>
      <c r="F65" s="33"/>
    </row>
    <row r="66" spans="1:10" x14ac:dyDescent="0.2">
      <c r="A66" s="11" t="s">
        <v>32</v>
      </c>
      <c r="B66" s="10"/>
      <c r="C66" s="10"/>
      <c r="D66" s="10"/>
      <c r="E66" s="29">
        <v>5804.0968528000003</v>
      </c>
      <c r="F66" s="29">
        <f>E66/$E$68*100</f>
        <v>2.1142132039624157</v>
      </c>
      <c r="I66" s="2"/>
      <c r="J66" s="2"/>
    </row>
    <row r="67" spans="1:10" x14ac:dyDescent="0.2">
      <c r="A67" s="10"/>
      <c r="B67" s="10"/>
      <c r="C67" s="10"/>
      <c r="D67" s="10"/>
      <c r="E67" s="33"/>
      <c r="F67" s="33"/>
    </row>
    <row r="68" spans="1:10" x14ac:dyDescent="0.2">
      <c r="A68" s="13" t="s">
        <v>33</v>
      </c>
      <c r="B68" s="7"/>
      <c r="C68" s="7"/>
      <c r="D68" s="7"/>
      <c r="E68" s="34">
        <f>E64+E66</f>
        <v>274527.50942630001</v>
      </c>
      <c r="F68" s="34">
        <f>F64+F66</f>
        <v>100.00000000000003</v>
      </c>
      <c r="I68" s="2"/>
      <c r="J68" s="2"/>
    </row>
    <row r="70" spans="1:10" x14ac:dyDescent="0.2">
      <c r="A70" s="17" t="s">
        <v>35</v>
      </c>
    </row>
    <row r="71" spans="1:10" x14ac:dyDescent="0.2">
      <c r="A71" s="17" t="s">
        <v>36</v>
      </c>
    </row>
    <row r="72" spans="1:10" x14ac:dyDescent="0.2">
      <c r="A72" s="17" t="s">
        <v>37</v>
      </c>
    </row>
    <row r="73" spans="1:10" x14ac:dyDescent="0.2">
      <c r="A73" s="2" t="s">
        <v>660</v>
      </c>
      <c r="B73" s="14">
        <v>19.342400000000001</v>
      </c>
    </row>
    <row r="74" spans="1:10" x14ac:dyDescent="0.2">
      <c r="A74" s="2" t="s">
        <v>695</v>
      </c>
      <c r="B74" s="14">
        <v>85.257599999999996</v>
      </c>
    </row>
    <row r="75" spans="1:10" x14ac:dyDescent="0.2">
      <c r="A75" s="2" t="s">
        <v>661</v>
      </c>
      <c r="B75" s="14">
        <v>20.203900000000001</v>
      </c>
    </row>
    <row r="76" spans="1:10" x14ac:dyDescent="0.2">
      <c r="A76" s="2" t="s">
        <v>694</v>
      </c>
      <c r="B76" s="14">
        <v>82.251400000000004</v>
      </c>
    </row>
    <row r="78" spans="1:10" x14ac:dyDescent="0.2">
      <c r="A78" s="17" t="s">
        <v>40</v>
      </c>
    </row>
    <row r="79" spans="1:10" x14ac:dyDescent="0.2">
      <c r="A79" s="2" t="s">
        <v>695</v>
      </c>
      <c r="B79" s="14">
        <v>81.582599999999999</v>
      </c>
    </row>
    <row r="80" spans="1:10" x14ac:dyDescent="0.2">
      <c r="A80" s="2" t="s">
        <v>660</v>
      </c>
      <c r="B80" s="14">
        <v>16.431899999999999</v>
      </c>
    </row>
    <row r="81" spans="1:4" x14ac:dyDescent="0.2">
      <c r="A81" s="2" t="s">
        <v>694</v>
      </c>
      <c r="B81" s="14">
        <v>78.390699999999995</v>
      </c>
    </row>
    <row r="82" spans="1:4" x14ac:dyDescent="0.2">
      <c r="A82" s="2" t="s">
        <v>661</v>
      </c>
      <c r="B82" s="14">
        <v>17.3247</v>
      </c>
    </row>
    <row r="84" spans="1:4" x14ac:dyDescent="0.2">
      <c r="A84" s="17" t="s">
        <v>41</v>
      </c>
      <c r="B84" s="39"/>
    </row>
    <row r="85" spans="1:4" x14ac:dyDescent="0.2">
      <c r="A85" s="19" t="s">
        <v>656</v>
      </c>
      <c r="B85" s="20"/>
      <c r="C85" s="65" t="s">
        <v>657</v>
      </c>
      <c r="D85" s="66"/>
    </row>
    <row r="86" spans="1:4" x14ac:dyDescent="0.2">
      <c r="A86" s="67"/>
      <c r="B86" s="68"/>
      <c r="C86" s="21" t="s">
        <v>658</v>
      </c>
      <c r="D86" s="21" t="s">
        <v>659</v>
      </c>
    </row>
    <row r="87" spans="1:4" x14ac:dyDescent="0.2">
      <c r="A87" s="22" t="s">
        <v>660</v>
      </c>
      <c r="B87" s="23"/>
      <c r="C87" s="24">
        <v>2</v>
      </c>
      <c r="D87" s="24">
        <v>2</v>
      </c>
    </row>
    <row r="88" spans="1:4" x14ac:dyDescent="0.2">
      <c r="A88" s="22" t="s">
        <v>661</v>
      </c>
      <c r="B88" s="23"/>
      <c r="C88" s="24">
        <v>2</v>
      </c>
      <c r="D88" s="24">
        <v>2</v>
      </c>
    </row>
    <row r="90" spans="1:4" ht="22.5" x14ac:dyDescent="0.2">
      <c r="A90" s="38" t="s">
        <v>1224</v>
      </c>
      <c r="B90" s="40">
        <v>0.30927267398557046</v>
      </c>
    </row>
    <row r="92" spans="1:4" x14ac:dyDescent="0.2">
      <c r="A92" s="17" t="s">
        <v>1596</v>
      </c>
    </row>
  </sheetData>
  <mergeCells count="3">
    <mergeCell ref="A1:E1"/>
    <mergeCell ref="C85:D85"/>
    <mergeCell ref="A86:B8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8"/>
  <sheetViews>
    <sheetView showGridLines="0" workbookViewId="0">
      <selection sqref="A1:E1"/>
    </sheetView>
  </sheetViews>
  <sheetFormatPr defaultRowHeight="11.25" x14ac:dyDescent="0.2"/>
  <cols>
    <col min="1" max="1" width="45.42578125" style="2" customWidth="1"/>
    <col min="2" max="2" width="39.1406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64" t="s">
        <v>1597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3700000</v>
      </c>
      <c r="E8" s="10">
        <v>78012.649999999994</v>
      </c>
      <c r="F8" s="10">
        <v>9.8343550090607739</v>
      </c>
    </row>
    <row r="9" spans="1:6" x14ac:dyDescent="0.2">
      <c r="A9" s="10" t="s">
        <v>272</v>
      </c>
      <c r="B9" s="10" t="s">
        <v>273</v>
      </c>
      <c r="C9" s="10" t="s">
        <v>274</v>
      </c>
      <c r="D9" s="10">
        <v>4000000</v>
      </c>
      <c r="E9" s="10">
        <v>52288</v>
      </c>
      <c r="F9" s="10">
        <v>6.5914791346502106</v>
      </c>
    </row>
    <row r="10" spans="1:6" x14ac:dyDescent="0.2">
      <c r="A10" s="10" t="s">
        <v>275</v>
      </c>
      <c r="B10" s="10" t="s">
        <v>276</v>
      </c>
      <c r="C10" s="10" t="s">
        <v>277</v>
      </c>
      <c r="D10" s="10">
        <v>9900000</v>
      </c>
      <c r="E10" s="10">
        <v>37813.050000000003</v>
      </c>
      <c r="F10" s="10">
        <v>4.7667520290025465</v>
      </c>
    </row>
    <row r="11" spans="1:6" x14ac:dyDescent="0.2">
      <c r="A11" s="10" t="s">
        <v>1451</v>
      </c>
      <c r="B11" s="10" t="s">
        <v>1452</v>
      </c>
      <c r="C11" s="10" t="s">
        <v>307</v>
      </c>
      <c r="D11" s="10">
        <v>2880000</v>
      </c>
      <c r="E11" s="10">
        <v>36722.879999999997</v>
      </c>
      <c r="F11" s="10">
        <v>4.629324075968932</v>
      </c>
    </row>
    <row r="12" spans="1:6" x14ac:dyDescent="0.2">
      <c r="A12" s="10" t="s">
        <v>301</v>
      </c>
      <c r="B12" s="10" t="s">
        <v>302</v>
      </c>
      <c r="C12" s="10" t="s">
        <v>264</v>
      </c>
      <c r="D12" s="10">
        <v>10000000</v>
      </c>
      <c r="E12" s="10">
        <v>33965</v>
      </c>
      <c r="F12" s="10">
        <v>4.2816628826574821</v>
      </c>
    </row>
    <row r="13" spans="1:6" x14ac:dyDescent="0.2">
      <c r="A13" s="10" t="s">
        <v>267</v>
      </c>
      <c r="B13" s="10" t="s">
        <v>268</v>
      </c>
      <c r="C13" s="10" t="s">
        <v>269</v>
      </c>
      <c r="D13" s="10">
        <v>3500000</v>
      </c>
      <c r="E13" s="10">
        <v>31419.5</v>
      </c>
      <c r="F13" s="10">
        <v>3.9607745308893492</v>
      </c>
    </row>
    <row r="14" spans="1:6" x14ac:dyDescent="0.2">
      <c r="A14" s="10" t="s">
        <v>329</v>
      </c>
      <c r="B14" s="10" t="s">
        <v>330</v>
      </c>
      <c r="C14" s="10" t="s">
        <v>264</v>
      </c>
      <c r="D14" s="10">
        <v>10500000</v>
      </c>
      <c r="E14" s="10">
        <v>28917</v>
      </c>
      <c r="F14" s="10">
        <v>3.6453068034095808</v>
      </c>
    </row>
    <row r="15" spans="1:6" x14ac:dyDescent="0.2">
      <c r="A15" s="10" t="s">
        <v>270</v>
      </c>
      <c r="B15" s="10" t="s">
        <v>271</v>
      </c>
      <c r="C15" s="10" t="s">
        <v>264</v>
      </c>
      <c r="D15" s="10">
        <v>2000000</v>
      </c>
      <c r="E15" s="10">
        <v>26859</v>
      </c>
      <c r="F15" s="10">
        <v>3.3858732037478969</v>
      </c>
    </row>
    <row r="16" spans="1:6" x14ac:dyDescent="0.2">
      <c r="A16" s="10" t="s">
        <v>265</v>
      </c>
      <c r="B16" s="10" t="s">
        <v>266</v>
      </c>
      <c r="C16" s="10" t="s">
        <v>264</v>
      </c>
      <c r="D16" s="10">
        <v>5000000</v>
      </c>
      <c r="E16" s="10">
        <v>25540</v>
      </c>
      <c r="F16" s="10">
        <v>3.2195987052280906</v>
      </c>
    </row>
    <row r="17" spans="1:6" x14ac:dyDescent="0.2">
      <c r="A17" s="10" t="s">
        <v>1249</v>
      </c>
      <c r="B17" s="10" t="s">
        <v>1250</v>
      </c>
      <c r="C17" s="10" t="s">
        <v>274</v>
      </c>
      <c r="D17" s="10">
        <v>2400000</v>
      </c>
      <c r="E17" s="10">
        <v>22230</v>
      </c>
      <c r="F17" s="10">
        <v>2.8023366960540503</v>
      </c>
    </row>
    <row r="18" spans="1:6" x14ac:dyDescent="0.2">
      <c r="A18" s="10" t="s">
        <v>292</v>
      </c>
      <c r="B18" s="10" t="s">
        <v>293</v>
      </c>
      <c r="C18" s="10" t="s">
        <v>294</v>
      </c>
      <c r="D18" s="10">
        <v>950000</v>
      </c>
      <c r="E18" s="10">
        <v>21232.974999999999</v>
      </c>
      <c r="F18" s="10">
        <v>2.6766506976562412</v>
      </c>
    </row>
    <row r="19" spans="1:6" x14ac:dyDescent="0.2">
      <c r="A19" s="10" t="s">
        <v>290</v>
      </c>
      <c r="B19" s="10" t="s">
        <v>291</v>
      </c>
      <c r="C19" s="10" t="s">
        <v>264</v>
      </c>
      <c r="D19" s="10">
        <v>7800000</v>
      </c>
      <c r="E19" s="10">
        <v>20229.3</v>
      </c>
      <c r="F19" s="10">
        <v>2.5501263934091858</v>
      </c>
    </row>
    <row r="20" spans="1:6" x14ac:dyDescent="0.2">
      <c r="A20" s="10" t="s">
        <v>1577</v>
      </c>
      <c r="B20" s="10" t="s">
        <v>1578</v>
      </c>
      <c r="C20" s="10" t="s">
        <v>286</v>
      </c>
      <c r="D20" s="10">
        <v>5000000</v>
      </c>
      <c r="E20" s="10">
        <v>19572.5</v>
      </c>
      <c r="F20" s="10">
        <v>2.4673295089301801</v>
      </c>
    </row>
    <row r="21" spans="1:6" x14ac:dyDescent="0.2">
      <c r="A21" s="10" t="s">
        <v>388</v>
      </c>
      <c r="B21" s="10" t="s">
        <v>389</v>
      </c>
      <c r="C21" s="10" t="s">
        <v>294</v>
      </c>
      <c r="D21" s="10">
        <v>1930000</v>
      </c>
      <c r="E21" s="10">
        <v>17443.34</v>
      </c>
      <c r="F21" s="10">
        <v>2.1989254063764041</v>
      </c>
    </row>
    <row r="22" spans="1:6" x14ac:dyDescent="0.2">
      <c r="A22" s="10" t="s">
        <v>311</v>
      </c>
      <c r="B22" s="10" t="s">
        <v>312</v>
      </c>
      <c r="C22" s="10" t="s">
        <v>294</v>
      </c>
      <c r="D22" s="10">
        <v>4550000</v>
      </c>
      <c r="E22" s="10">
        <v>17171.7</v>
      </c>
      <c r="F22" s="10">
        <v>2.1646821881975411</v>
      </c>
    </row>
    <row r="23" spans="1:6" x14ac:dyDescent="0.2">
      <c r="A23" s="10" t="s">
        <v>364</v>
      </c>
      <c r="B23" s="10" t="s">
        <v>365</v>
      </c>
      <c r="C23" s="10" t="s">
        <v>359</v>
      </c>
      <c r="D23" s="10">
        <v>10700000</v>
      </c>
      <c r="E23" s="10">
        <v>17082.55</v>
      </c>
      <c r="F23" s="10">
        <v>2.1534438473764337</v>
      </c>
    </row>
    <row r="24" spans="1:6" x14ac:dyDescent="0.2">
      <c r="A24" s="10" t="s">
        <v>1233</v>
      </c>
      <c r="B24" s="10" t="s">
        <v>1234</v>
      </c>
      <c r="C24" s="10" t="s">
        <v>269</v>
      </c>
      <c r="D24" s="10">
        <v>600000</v>
      </c>
      <c r="E24" s="10">
        <v>16861.8</v>
      </c>
      <c r="F24" s="10">
        <v>2.125615875012334</v>
      </c>
    </row>
    <row r="25" spans="1:6" x14ac:dyDescent="0.2">
      <c r="A25" s="10" t="s">
        <v>1243</v>
      </c>
      <c r="B25" s="10" t="s">
        <v>1244</v>
      </c>
      <c r="C25" s="10" t="s">
        <v>286</v>
      </c>
      <c r="D25" s="10">
        <v>5000000</v>
      </c>
      <c r="E25" s="10">
        <v>16582.5</v>
      </c>
      <c r="F25" s="10">
        <v>2.0904070293439627</v>
      </c>
    </row>
    <row r="26" spans="1:6" x14ac:dyDescent="0.2">
      <c r="A26" s="10" t="s">
        <v>1477</v>
      </c>
      <c r="B26" s="10" t="s">
        <v>1478</v>
      </c>
      <c r="C26" s="10" t="s">
        <v>294</v>
      </c>
      <c r="D26" s="10">
        <v>2800000</v>
      </c>
      <c r="E26" s="10">
        <v>15792</v>
      </c>
      <c r="F26" s="10">
        <v>1.9907557851590447</v>
      </c>
    </row>
    <row r="27" spans="1:6" x14ac:dyDescent="0.2">
      <c r="A27" s="10" t="s">
        <v>375</v>
      </c>
      <c r="B27" s="10" t="s">
        <v>376</v>
      </c>
      <c r="C27" s="10" t="s">
        <v>274</v>
      </c>
      <c r="D27" s="10">
        <v>2400000</v>
      </c>
      <c r="E27" s="10">
        <v>15730.8</v>
      </c>
      <c r="F27" s="10">
        <v>1.9830408501253733</v>
      </c>
    </row>
    <row r="28" spans="1:6" x14ac:dyDescent="0.2">
      <c r="A28" s="10" t="s">
        <v>1264</v>
      </c>
      <c r="B28" s="10" t="s">
        <v>1265</v>
      </c>
      <c r="C28" s="10" t="s">
        <v>277</v>
      </c>
      <c r="D28" s="10">
        <v>26000000</v>
      </c>
      <c r="E28" s="10">
        <v>15431</v>
      </c>
      <c r="F28" s="10">
        <v>1.9452477533427821</v>
      </c>
    </row>
    <row r="29" spans="1:6" x14ac:dyDescent="0.2">
      <c r="A29" s="10" t="s">
        <v>323</v>
      </c>
      <c r="B29" s="10" t="s">
        <v>324</v>
      </c>
      <c r="C29" s="10" t="s">
        <v>286</v>
      </c>
      <c r="D29" s="10">
        <v>1320000</v>
      </c>
      <c r="E29" s="10">
        <v>15198.48</v>
      </c>
      <c r="F29" s="10">
        <v>1.9159360426560308</v>
      </c>
    </row>
    <row r="30" spans="1:6" x14ac:dyDescent="0.2">
      <c r="A30" s="10" t="s">
        <v>1493</v>
      </c>
      <c r="B30" s="10" t="s">
        <v>1494</v>
      </c>
      <c r="C30" s="10" t="s">
        <v>283</v>
      </c>
      <c r="D30" s="10">
        <v>4400000</v>
      </c>
      <c r="E30" s="10">
        <v>14971</v>
      </c>
      <c r="F30" s="10">
        <v>1.8872596795602874</v>
      </c>
    </row>
    <row r="31" spans="1:6" x14ac:dyDescent="0.2">
      <c r="A31" s="10" t="s">
        <v>360</v>
      </c>
      <c r="B31" s="10" t="s">
        <v>361</v>
      </c>
      <c r="C31" s="10" t="s">
        <v>297</v>
      </c>
      <c r="D31" s="10">
        <v>9500000</v>
      </c>
      <c r="E31" s="10">
        <v>14820</v>
      </c>
      <c r="F31" s="10">
        <v>1.8682244640360335</v>
      </c>
    </row>
    <row r="32" spans="1:6" x14ac:dyDescent="0.2">
      <c r="A32" s="10" t="s">
        <v>295</v>
      </c>
      <c r="B32" s="10" t="s">
        <v>296</v>
      </c>
      <c r="C32" s="10" t="s">
        <v>297</v>
      </c>
      <c r="D32" s="10">
        <v>3800000</v>
      </c>
      <c r="E32" s="10">
        <v>14185.4</v>
      </c>
      <c r="F32" s="10">
        <v>1.7882261344221828</v>
      </c>
    </row>
    <row r="33" spans="1:9" x14ac:dyDescent="0.2">
      <c r="A33" s="10" t="s">
        <v>1579</v>
      </c>
      <c r="B33" s="10" t="s">
        <v>1580</v>
      </c>
      <c r="C33" s="10" t="s">
        <v>280</v>
      </c>
      <c r="D33" s="10">
        <v>1000000</v>
      </c>
      <c r="E33" s="10">
        <v>13399</v>
      </c>
      <c r="F33" s="10">
        <v>1.6890917404601091</v>
      </c>
    </row>
    <row r="34" spans="1:9" x14ac:dyDescent="0.2">
      <c r="A34" s="10" t="s">
        <v>327</v>
      </c>
      <c r="B34" s="10" t="s">
        <v>328</v>
      </c>
      <c r="C34" s="10" t="s">
        <v>269</v>
      </c>
      <c r="D34" s="10">
        <v>4800000</v>
      </c>
      <c r="E34" s="10">
        <v>12926.4</v>
      </c>
      <c r="F34" s="10">
        <v>1.6295152977000935</v>
      </c>
    </row>
    <row r="35" spans="1:9" x14ac:dyDescent="0.2">
      <c r="A35" s="10" t="s">
        <v>1483</v>
      </c>
      <c r="B35" s="10" t="s">
        <v>1484</v>
      </c>
      <c r="C35" s="10" t="s">
        <v>280</v>
      </c>
      <c r="D35" s="10">
        <v>300000</v>
      </c>
      <c r="E35" s="10">
        <v>11455.8</v>
      </c>
      <c r="F35" s="10">
        <v>1.4441299470380562</v>
      </c>
    </row>
    <row r="36" spans="1:9" x14ac:dyDescent="0.2">
      <c r="A36" s="10" t="s">
        <v>1481</v>
      </c>
      <c r="B36" s="10" t="s">
        <v>1482</v>
      </c>
      <c r="C36" s="10" t="s">
        <v>269</v>
      </c>
      <c r="D36" s="10">
        <v>300000</v>
      </c>
      <c r="E36" s="10">
        <v>10420.5</v>
      </c>
      <c r="F36" s="10">
        <v>1.313618962718454</v>
      </c>
    </row>
    <row r="37" spans="1:9" x14ac:dyDescent="0.2">
      <c r="A37" s="10" t="s">
        <v>298</v>
      </c>
      <c r="B37" s="10" t="s">
        <v>299</v>
      </c>
      <c r="C37" s="10" t="s">
        <v>300</v>
      </c>
      <c r="D37" s="10">
        <v>4500000</v>
      </c>
      <c r="E37" s="10">
        <v>10372.5</v>
      </c>
      <c r="F37" s="10">
        <v>1.3075680332802806</v>
      </c>
    </row>
    <row r="38" spans="1:9" x14ac:dyDescent="0.2">
      <c r="A38" s="10" t="s">
        <v>1598</v>
      </c>
      <c r="B38" s="10" t="s">
        <v>1599</v>
      </c>
      <c r="C38" s="10" t="s">
        <v>280</v>
      </c>
      <c r="D38" s="10">
        <v>4600000</v>
      </c>
      <c r="E38" s="10">
        <v>9542.7000000000007</v>
      </c>
      <c r="F38" s="10">
        <v>1.2029625906178583</v>
      </c>
    </row>
    <row r="39" spans="1:9" x14ac:dyDescent="0.2">
      <c r="A39" s="10" t="s">
        <v>1197</v>
      </c>
      <c r="B39" s="10" t="s">
        <v>1198</v>
      </c>
      <c r="C39" s="10" t="s">
        <v>269</v>
      </c>
      <c r="D39" s="10">
        <v>6000000</v>
      </c>
      <c r="E39" s="10">
        <v>9519</v>
      </c>
      <c r="F39" s="10">
        <v>1.1999749442077601</v>
      </c>
    </row>
    <row r="40" spans="1:9" x14ac:dyDescent="0.2">
      <c r="A40" s="10" t="s">
        <v>318</v>
      </c>
      <c r="B40" s="10" t="s">
        <v>319</v>
      </c>
      <c r="C40" s="10" t="s">
        <v>320</v>
      </c>
      <c r="D40" s="10">
        <v>1400000</v>
      </c>
      <c r="E40" s="10">
        <v>9067.1</v>
      </c>
      <c r="F40" s="10">
        <v>1.143007964767957</v>
      </c>
    </row>
    <row r="41" spans="1:9" x14ac:dyDescent="0.2">
      <c r="A41" s="10" t="s">
        <v>372</v>
      </c>
      <c r="B41" s="10" t="s">
        <v>373</v>
      </c>
      <c r="C41" s="10" t="s">
        <v>374</v>
      </c>
      <c r="D41" s="10">
        <v>1500000</v>
      </c>
      <c r="E41" s="10">
        <v>8516.25</v>
      </c>
      <c r="F41" s="10">
        <v>1.0735672464134192</v>
      </c>
    </row>
    <row r="42" spans="1:9" x14ac:dyDescent="0.2">
      <c r="A42" s="10" t="s">
        <v>308</v>
      </c>
      <c r="B42" s="10" t="s">
        <v>309</v>
      </c>
      <c r="C42" s="10" t="s">
        <v>310</v>
      </c>
      <c r="D42" s="10">
        <v>6000000</v>
      </c>
      <c r="E42" s="10">
        <v>8280</v>
      </c>
      <c r="F42" s="10">
        <v>1.0437853280849094</v>
      </c>
    </row>
    <row r="43" spans="1:9" x14ac:dyDescent="0.2">
      <c r="A43" s="10" t="s">
        <v>303</v>
      </c>
      <c r="B43" s="10" t="s">
        <v>304</v>
      </c>
      <c r="C43" s="10" t="s">
        <v>286</v>
      </c>
      <c r="D43" s="10">
        <v>650000</v>
      </c>
      <c r="E43" s="10">
        <v>8218.9249999999993</v>
      </c>
      <c r="F43" s="10">
        <v>1.0360861506799834</v>
      </c>
    </row>
    <row r="44" spans="1:9" x14ac:dyDescent="0.2">
      <c r="A44" s="10" t="s">
        <v>305</v>
      </c>
      <c r="B44" s="10" t="s">
        <v>306</v>
      </c>
      <c r="C44" s="10" t="s">
        <v>307</v>
      </c>
      <c r="D44" s="10">
        <v>1200000</v>
      </c>
      <c r="E44" s="10">
        <v>6285.6</v>
      </c>
      <c r="F44" s="10">
        <v>0.79236920992880511</v>
      </c>
    </row>
    <row r="45" spans="1:9" x14ac:dyDescent="0.2">
      <c r="A45" s="10" t="s">
        <v>1581</v>
      </c>
      <c r="B45" s="10" t="s">
        <v>1582</v>
      </c>
      <c r="C45" s="10" t="s">
        <v>381</v>
      </c>
      <c r="D45" s="10">
        <v>4500000</v>
      </c>
      <c r="E45" s="10">
        <v>5994</v>
      </c>
      <c r="F45" s="10">
        <v>0.75560981359190182</v>
      </c>
    </row>
    <row r="46" spans="1:9" x14ac:dyDescent="0.2">
      <c r="A46" s="10" t="s">
        <v>1471</v>
      </c>
      <c r="B46" s="10" t="s">
        <v>1472</v>
      </c>
      <c r="C46" s="10" t="s">
        <v>286</v>
      </c>
      <c r="D46" s="10">
        <v>2000000</v>
      </c>
      <c r="E46" s="10">
        <v>5324</v>
      </c>
      <c r="F46" s="10">
        <v>0.6711489235173983</v>
      </c>
    </row>
    <row r="47" spans="1:9" x14ac:dyDescent="0.2">
      <c r="A47" s="10" t="s">
        <v>1239</v>
      </c>
      <c r="B47" s="10" t="s">
        <v>1600</v>
      </c>
      <c r="C47" s="10" t="s">
        <v>381</v>
      </c>
      <c r="D47" s="10">
        <v>700000</v>
      </c>
      <c r="E47" s="10">
        <v>4877.25</v>
      </c>
      <c r="F47" s="10">
        <v>0.61483115838189917</v>
      </c>
    </row>
    <row r="48" spans="1:9" x14ac:dyDescent="0.2">
      <c r="A48" s="10" t="s">
        <v>325</v>
      </c>
      <c r="B48" s="10" t="s">
        <v>326</v>
      </c>
      <c r="C48" s="10" t="s">
        <v>286</v>
      </c>
      <c r="D48" s="10">
        <v>400000</v>
      </c>
      <c r="E48" s="10">
        <v>4739.3999999999996</v>
      </c>
      <c r="F48" s="10">
        <v>0.59745364540164481</v>
      </c>
      <c r="I48" s="2"/>
    </row>
    <row r="49" spans="1:10" x14ac:dyDescent="0.2">
      <c r="A49" s="10" t="s">
        <v>357</v>
      </c>
      <c r="B49" s="10" t="s">
        <v>358</v>
      </c>
      <c r="C49" s="10" t="s">
        <v>359</v>
      </c>
      <c r="D49" s="10">
        <v>2500000</v>
      </c>
      <c r="E49" s="10">
        <v>4671.25</v>
      </c>
      <c r="F49" s="10">
        <v>0.5888625862097383</v>
      </c>
      <c r="G49" s="2"/>
      <c r="I49" s="2"/>
    </row>
    <row r="50" spans="1:10" x14ac:dyDescent="0.2">
      <c r="A50" s="11" t="s">
        <v>24</v>
      </c>
      <c r="B50" s="10"/>
      <c r="C50" s="10"/>
      <c r="D50" s="10"/>
      <c r="E50" s="29">
        <f xml:space="preserve"> SUM(E8:E49)</f>
        <v>769682.10000000009</v>
      </c>
      <c r="F50" s="29">
        <f>SUM(F8:F49)</f>
        <v>97.026918269273182</v>
      </c>
      <c r="G50" s="18"/>
      <c r="I50" s="2"/>
      <c r="J50" s="2"/>
    </row>
    <row r="51" spans="1:10" x14ac:dyDescent="0.2">
      <c r="A51" s="10"/>
      <c r="B51" s="10"/>
      <c r="C51" s="10"/>
      <c r="D51" s="10"/>
      <c r="E51" s="33"/>
      <c r="F51" s="33"/>
      <c r="G51" s="18"/>
    </row>
    <row r="52" spans="1:10" x14ac:dyDescent="0.2">
      <c r="A52" s="11" t="s">
        <v>24</v>
      </c>
      <c r="B52" s="10"/>
      <c r="C52" s="10"/>
      <c r="D52" s="10"/>
      <c r="E52" s="29">
        <v>769682.10000000009</v>
      </c>
      <c r="F52" s="29">
        <v>97.026918269273182</v>
      </c>
      <c r="G52" s="18"/>
      <c r="I52" s="2"/>
      <c r="J52" s="2"/>
    </row>
    <row r="53" spans="1:10" x14ac:dyDescent="0.2">
      <c r="A53" s="10"/>
      <c r="B53" s="10"/>
      <c r="C53" s="10"/>
      <c r="D53" s="10"/>
      <c r="E53" s="33"/>
      <c r="F53" s="33"/>
      <c r="G53" s="18"/>
    </row>
    <row r="54" spans="1:10" x14ac:dyDescent="0.2">
      <c r="A54" s="11" t="s">
        <v>32</v>
      </c>
      <c r="B54" s="10"/>
      <c r="C54" s="10"/>
      <c r="D54" s="10"/>
      <c r="E54" s="29">
        <v>23584.4632685</v>
      </c>
      <c r="F54" s="29">
        <v>2.97</v>
      </c>
      <c r="G54" s="18"/>
      <c r="I54" s="2"/>
      <c r="J54" s="2"/>
    </row>
    <row r="55" spans="1:10" x14ac:dyDescent="0.2">
      <c r="A55" s="10"/>
      <c r="B55" s="10"/>
      <c r="C55" s="10"/>
      <c r="D55" s="10"/>
      <c r="E55" s="33"/>
      <c r="F55" s="33"/>
      <c r="G55" s="18"/>
    </row>
    <row r="56" spans="1:10" x14ac:dyDescent="0.2">
      <c r="A56" s="13" t="s">
        <v>33</v>
      </c>
      <c r="B56" s="7"/>
      <c r="C56" s="7"/>
      <c r="D56" s="7"/>
      <c r="E56" s="34">
        <v>793266.56326850015</v>
      </c>
      <c r="F56" s="34">
        <f xml:space="preserve"> ROUND(SUM(F52:F55),2)</f>
        <v>100</v>
      </c>
      <c r="G56" s="18"/>
      <c r="I56" s="2"/>
      <c r="J56" s="2"/>
    </row>
    <row r="57" spans="1:10" x14ac:dyDescent="0.2">
      <c r="E57" s="18"/>
      <c r="F57" s="18"/>
      <c r="G57" s="18"/>
    </row>
    <row r="58" spans="1:10" x14ac:dyDescent="0.2">
      <c r="A58" s="17" t="s">
        <v>35</v>
      </c>
    </row>
    <row r="59" spans="1:10" x14ac:dyDescent="0.2">
      <c r="A59" s="17" t="s">
        <v>36</v>
      </c>
    </row>
    <row r="60" spans="1:10" x14ac:dyDescent="0.2">
      <c r="A60" s="17" t="s">
        <v>37</v>
      </c>
    </row>
    <row r="61" spans="1:10" x14ac:dyDescent="0.2">
      <c r="A61" s="2" t="s">
        <v>660</v>
      </c>
      <c r="B61" s="14">
        <v>45.158099999999997</v>
      </c>
    </row>
    <row r="62" spans="1:10" x14ac:dyDescent="0.2">
      <c r="A62" s="2" t="s">
        <v>695</v>
      </c>
      <c r="B62" s="14">
        <v>483.3888</v>
      </c>
    </row>
    <row r="63" spans="1:10" x14ac:dyDescent="0.2">
      <c r="A63" s="2" t="s">
        <v>661</v>
      </c>
      <c r="B63" s="14">
        <v>47.520899999999997</v>
      </c>
    </row>
    <row r="64" spans="1:10" x14ac:dyDescent="0.2">
      <c r="A64" s="2" t="s">
        <v>694</v>
      </c>
      <c r="B64" s="14">
        <v>463.60849999999999</v>
      </c>
    </row>
    <row r="66" spans="1:4" x14ac:dyDescent="0.2">
      <c r="A66" s="17" t="s">
        <v>40</v>
      </c>
    </row>
    <row r="67" spans="1:4" x14ac:dyDescent="0.2">
      <c r="A67" s="2" t="s">
        <v>694</v>
      </c>
      <c r="B67" s="14">
        <v>448.7244</v>
      </c>
    </row>
    <row r="68" spans="1:4" x14ac:dyDescent="0.2">
      <c r="A68" s="2" t="s">
        <v>695</v>
      </c>
      <c r="B68" s="14">
        <v>469.92239999999998</v>
      </c>
    </row>
    <row r="69" spans="1:4" x14ac:dyDescent="0.2">
      <c r="A69" s="2" t="s">
        <v>660</v>
      </c>
      <c r="B69" s="14">
        <v>39.894599999999997</v>
      </c>
    </row>
    <row r="70" spans="1:4" x14ac:dyDescent="0.2">
      <c r="A70" s="2" t="s">
        <v>661</v>
      </c>
      <c r="B70" s="14">
        <v>42.368200000000002</v>
      </c>
    </row>
    <row r="72" spans="1:4" x14ac:dyDescent="0.2">
      <c r="A72" s="17" t="s">
        <v>41</v>
      </c>
      <c r="B72" s="39"/>
    </row>
    <row r="73" spans="1:4" x14ac:dyDescent="0.2">
      <c r="A73" s="19" t="s">
        <v>656</v>
      </c>
      <c r="B73" s="20"/>
      <c r="C73" s="65" t="s">
        <v>657</v>
      </c>
      <c r="D73" s="66"/>
    </row>
    <row r="74" spans="1:4" x14ac:dyDescent="0.2">
      <c r="A74" s="67"/>
      <c r="B74" s="68"/>
      <c r="C74" s="21" t="s">
        <v>658</v>
      </c>
      <c r="D74" s="21" t="s">
        <v>659</v>
      </c>
    </row>
    <row r="75" spans="1:4" x14ac:dyDescent="0.2">
      <c r="A75" s="22" t="s">
        <v>660</v>
      </c>
      <c r="B75" s="23"/>
      <c r="C75" s="24">
        <v>4</v>
      </c>
      <c r="D75" s="24">
        <v>4</v>
      </c>
    </row>
    <row r="76" spans="1:4" x14ac:dyDescent="0.2">
      <c r="A76" s="22" t="s">
        <v>661</v>
      </c>
      <c r="B76" s="23"/>
      <c r="C76" s="24">
        <v>4</v>
      </c>
      <c r="D76" s="24">
        <v>4</v>
      </c>
    </row>
    <row r="78" spans="1:4" ht="22.5" x14ac:dyDescent="0.2">
      <c r="A78" s="38" t="s">
        <v>1224</v>
      </c>
      <c r="B78" s="40">
        <v>0.14527121152383674</v>
      </c>
    </row>
  </sheetData>
  <mergeCells count="3">
    <mergeCell ref="A1:E1"/>
    <mergeCell ref="C73:D73"/>
    <mergeCell ref="A74:B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2"/>
  <sheetViews>
    <sheetView showGridLines="0" workbookViewId="0">
      <selection sqref="A1:D1"/>
    </sheetView>
  </sheetViews>
  <sheetFormatPr defaultRowHeight="11.25" x14ac:dyDescent="0.2"/>
  <cols>
    <col min="1" max="1" width="41.140625" style="2" customWidth="1"/>
    <col min="2" max="2" width="33.5703125" style="2" bestFit="1" customWidth="1"/>
    <col min="3" max="3" width="7.8554687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64" t="s">
        <v>1226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42" t="s">
        <v>1227</v>
      </c>
      <c r="B5" s="43"/>
      <c r="C5" s="43"/>
      <c r="D5" s="43"/>
      <c r="E5" s="43"/>
    </row>
    <row r="6" spans="1:9" x14ac:dyDescent="0.2">
      <c r="A6" s="43" t="s">
        <v>1228</v>
      </c>
      <c r="B6" s="43" t="s">
        <v>1229</v>
      </c>
      <c r="C6" s="44">
        <v>2008528.6470000001</v>
      </c>
      <c r="D6" s="45">
        <v>59506.0501649</v>
      </c>
      <c r="E6" s="45">
        <f>D6/$D$13*100</f>
        <v>99.666841387148565</v>
      </c>
      <c r="G6" s="46"/>
    </row>
    <row r="7" spans="1:9" x14ac:dyDescent="0.2">
      <c r="A7" s="42" t="s">
        <v>24</v>
      </c>
      <c r="B7" s="43"/>
      <c r="C7" s="43"/>
      <c r="D7" s="47">
        <f>D6</f>
        <v>59506.0501649</v>
      </c>
      <c r="E7" s="47">
        <f>E6</f>
        <v>99.666841387148565</v>
      </c>
      <c r="F7" s="18"/>
      <c r="G7" s="18"/>
      <c r="H7" s="18"/>
      <c r="I7" s="18"/>
    </row>
    <row r="8" spans="1:9" x14ac:dyDescent="0.2">
      <c r="A8" s="42"/>
      <c r="B8" s="43"/>
      <c r="C8" s="43"/>
      <c r="D8" s="47"/>
      <c r="E8" s="47"/>
      <c r="F8" s="18"/>
      <c r="G8" s="18"/>
    </row>
    <row r="9" spans="1:9" x14ac:dyDescent="0.2">
      <c r="A9" s="11" t="s">
        <v>24</v>
      </c>
      <c r="B9" s="10"/>
      <c r="C9" s="10"/>
      <c r="D9" s="29">
        <f>D7</f>
        <v>59506.0501649</v>
      </c>
      <c r="E9" s="29">
        <f>E7</f>
        <v>99.666841387148565</v>
      </c>
      <c r="F9" s="18"/>
      <c r="G9" s="18"/>
      <c r="H9" s="18"/>
      <c r="I9" s="18"/>
    </row>
    <row r="10" spans="1:9" x14ac:dyDescent="0.2">
      <c r="A10" s="10"/>
      <c r="B10" s="10"/>
      <c r="C10" s="10"/>
      <c r="D10" s="33"/>
      <c r="E10" s="33"/>
      <c r="F10" s="18"/>
      <c r="G10" s="18"/>
    </row>
    <row r="11" spans="1:9" x14ac:dyDescent="0.2">
      <c r="A11" s="11" t="s">
        <v>32</v>
      </c>
      <c r="B11" s="10"/>
      <c r="C11" s="10"/>
      <c r="D11" s="29">
        <v>198.91222449999623</v>
      </c>
      <c r="E11" s="29">
        <f>D11/$D$13*100</f>
        <v>0.33315861285143539</v>
      </c>
      <c r="F11" s="18"/>
      <c r="G11" s="18"/>
      <c r="H11" s="18"/>
      <c r="I11" s="18"/>
    </row>
    <row r="12" spans="1:9" x14ac:dyDescent="0.2">
      <c r="A12" s="10"/>
      <c r="B12" s="10"/>
      <c r="C12" s="10"/>
      <c r="D12" s="33"/>
      <c r="E12" s="33"/>
      <c r="F12" s="18"/>
      <c r="G12" s="18"/>
    </row>
    <row r="13" spans="1:9" x14ac:dyDescent="0.2">
      <c r="A13" s="13" t="s">
        <v>33</v>
      </c>
      <c r="B13" s="7"/>
      <c r="C13" s="7"/>
      <c r="D13" s="34">
        <f>D9+D11</f>
        <v>59704.962389399996</v>
      </c>
      <c r="E13" s="34">
        <f xml:space="preserve"> ROUND(SUM(E9:E12),2)</f>
        <v>100</v>
      </c>
      <c r="F13" s="18"/>
      <c r="G13" s="18"/>
      <c r="H13" s="18"/>
      <c r="I13" s="18"/>
    </row>
    <row r="15" spans="1:9" x14ac:dyDescent="0.2">
      <c r="A15" s="17" t="s">
        <v>35</v>
      </c>
    </row>
    <row r="16" spans="1:9" x14ac:dyDescent="0.2">
      <c r="A16" s="17" t="s">
        <v>36</v>
      </c>
    </row>
    <row r="17" spans="1:2" x14ac:dyDescent="0.2">
      <c r="A17" s="17" t="s">
        <v>37</v>
      </c>
    </row>
    <row r="18" spans="1:2" x14ac:dyDescent="0.2">
      <c r="A18" s="2" t="s">
        <v>660</v>
      </c>
      <c r="B18" s="14">
        <v>24.215299999999999</v>
      </c>
    </row>
    <row r="19" spans="1:2" x14ac:dyDescent="0.2">
      <c r="A19" s="2" t="s">
        <v>694</v>
      </c>
      <c r="B19" s="14">
        <v>24.215299999999999</v>
      </c>
    </row>
    <row r="20" spans="1:2" x14ac:dyDescent="0.2">
      <c r="A20" s="2" t="s">
        <v>661</v>
      </c>
      <c r="B20" s="14">
        <v>25.454999999999998</v>
      </c>
    </row>
    <row r="21" spans="1:2" x14ac:dyDescent="0.2">
      <c r="A21" s="2" t="s">
        <v>695</v>
      </c>
      <c r="B21" s="14">
        <v>25.454999999999998</v>
      </c>
    </row>
    <row r="23" spans="1:2" x14ac:dyDescent="0.2">
      <c r="A23" s="17" t="s">
        <v>40</v>
      </c>
    </row>
    <row r="24" spans="1:2" x14ac:dyDescent="0.2">
      <c r="A24" s="2" t="s">
        <v>660</v>
      </c>
      <c r="B24" s="14">
        <v>28.870899999999999</v>
      </c>
    </row>
    <row r="25" spans="1:2" x14ac:dyDescent="0.2">
      <c r="A25" s="2" t="s">
        <v>695</v>
      </c>
      <c r="B25" s="14">
        <v>30.484100000000002</v>
      </c>
    </row>
    <row r="26" spans="1:2" x14ac:dyDescent="0.2">
      <c r="A26" s="2" t="s">
        <v>661</v>
      </c>
      <c r="B26" s="14">
        <v>30.484100000000002</v>
      </c>
    </row>
    <row r="27" spans="1:2" x14ac:dyDescent="0.2">
      <c r="A27" s="2" t="s">
        <v>694</v>
      </c>
      <c r="B27" s="14">
        <v>28.870899999999999</v>
      </c>
    </row>
    <row r="29" spans="1:2" ht="22.5" x14ac:dyDescent="0.2">
      <c r="A29" s="38" t="s">
        <v>41</v>
      </c>
      <c r="B29" s="39" t="s">
        <v>42</v>
      </c>
    </row>
    <row r="30" spans="1:2" x14ac:dyDescent="0.2">
      <c r="A30" s="38"/>
      <c r="B30" s="39"/>
    </row>
    <row r="31" spans="1:2" ht="22.5" x14ac:dyDescent="0.2">
      <c r="A31" s="38" t="s">
        <v>1224</v>
      </c>
      <c r="B31" s="40">
        <v>5.5152771613015475E-2</v>
      </c>
    </row>
    <row r="32" spans="1:2" x14ac:dyDescent="0.2">
      <c r="A32" s="48"/>
    </row>
  </sheetData>
  <mergeCells count="1">
    <mergeCell ref="A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6"/>
  <sheetViews>
    <sheetView showGridLines="0" workbookViewId="0">
      <selection sqref="A1:D1"/>
    </sheetView>
  </sheetViews>
  <sheetFormatPr defaultRowHeight="11.25" x14ac:dyDescent="0.2"/>
  <cols>
    <col min="1" max="1" width="44.7109375" style="2" customWidth="1"/>
    <col min="2" max="2" width="29.7109375" style="2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4" t="s">
        <v>1601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1462</v>
      </c>
      <c r="B6" s="10" t="s">
        <v>1463</v>
      </c>
      <c r="C6" s="10">
        <v>1376556.9890000001</v>
      </c>
      <c r="D6" s="10">
        <v>53173.522230000002</v>
      </c>
      <c r="E6" s="10">
        <f>D6/$D$14*100</f>
        <v>60.404865828969832</v>
      </c>
    </row>
    <row r="7" spans="1:9" x14ac:dyDescent="0.2">
      <c r="A7" s="10" t="s">
        <v>1464</v>
      </c>
      <c r="B7" s="10" t="s">
        <v>1465</v>
      </c>
      <c r="C7" s="10">
        <v>7458892.392</v>
      </c>
      <c r="D7" s="10">
        <v>35051.006139999998</v>
      </c>
      <c r="E7" s="10">
        <f>D7/$D$14*100</f>
        <v>39.817774604040892</v>
      </c>
    </row>
    <row r="8" spans="1:9" x14ac:dyDescent="0.2">
      <c r="A8" s="11" t="s">
        <v>24</v>
      </c>
      <c r="B8" s="10"/>
      <c r="C8" s="10"/>
      <c r="D8" s="11">
        <f>SUM(D6:D7)</f>
        <v>88224.52837</v>
      </c>
      <c r="E8" s="11">
        <f>SUM(E6:E7)</f>
        <v>100.22264043301072</v>
      </c>
      <c r="H8" s="2"/>
      <c r="I8" s="2"/>
    </row>
    <row r="9" spans="1:9" x14ac:dyDescent="0.2">
      <c r="A9" s="10"/>
      <c r="B9" s="10"/>
      <c r="C9" s="10"/>
      <c r="D9" s="10"/>
      <c r="E9" s="10"/>
    </row>
    <row r="10" spans="1:9" x14ac:dyDescent="0.2">
      <c r="A10" s="11" t="s">
        <v>24</v>
      </c>
      <c r="B10" s="10"/>
      <c r="C10" s="10"/>
      <c r="D10" s="11">
        <f>D8</f>
        <v>88224.52837</v>
      </c>
      <c r="E10" s="11">
        <f>E8</f>
        <v>100.22264043301072</v>
      </c>
      <c r="H10" s="2"/>
      <c r="I10" s="2"/>
    </row>
    <row r="11" spans="1:9" x14ac:dyDescent="0.2">
      <c r="A11" s="10"/>
      <c r="B11" s="10"/>
      <c r="C11" s="10"/>
      <c r="D11" s="10"/>
      <c r="E11" s="10"/>
    </row>
    <row r="12" spans="1:9" x14ac:dyDescent="0.2">
      <c r="A12" s="11" t="s">
        <v>32</v>
      </c>
      <c r="B12" s="10"/>
      <c r="C12" s="10"/>
      <c r="D12" s="11">
        <v>-195.98711940000067</v>
      </c>
      <c r="E12" s="11">
        <f>D12/$D$14*100</f>
        <v>-0.22264042619475222</v>
      </c>
      <c r="H12" s="2"/>
      <c r="I12" s="2"/>
    </row>
    <row r="13" spans="1:9" x14ac:dyDescent="0.2">
      <c r="A13" s="10"/>
      <c r="B13" s="10"/>
      <c r="C13" s="10"/>
      <c r="D13" s="10"/>
      <c r="E13" s="10"/>
    </row>
    <row r="14" spans="1:9" x14ac:dyDescent="0.2">
      <c r="A14" s="13" t="s">
        <v>33</v>
      </c>
      <c r="B14" s="7"/>
      <c r="C14" s="7"/>
      <c r="D14" s="13">
        <v>88028.541244599997</v>
      </c>
      <c r="E14" s="13">
        <f xml:space="preserve"> ROUND(SUM(E10:E13),2)</f>
        <v>100</v>
      </c>
      <c r="H14" s="2"/>
      <c r="I14" s="2"/>
    </row>
    <row r="16" spans="1:9" x14ac:dyDescent="0.2">
      <c r="A16" s="17" t="s">
        <v>35</v>
      </c>
    </row>
    <row r="17" spans="1:4" x14ac:dyDescent="0.2">
      <c r="A17" s="17" t="s">
        <v>36</v>
      </c>
    </row>
    <row r="18" spans="1:4" x14ac:dyDescent="0.2">
      <c r="A18" s="17" t="s">
        <v>37</v>
      </c>
    </row>
    <row r="19" spans="1:4" x14ac:dyDescent="0.2">
      <c r="A19" s="2" t="s">
        <v>660</v>
      </c>
      <c r="B19" s="14">
        <v>39.060600000000001</v>
      </c>
    </row>
    <row r="20" spans="1:4" x14ac:dyDescent="0.2">
      <c r="A20" s="2" t="s">
        <v>695</v>
      </c>
      <c r="B20" s="14">
        <v>81.478300000000004</v>
      </c>
    </row>
    <row r="21" spans="1:4" x14ac:dyDescent="0.2">
      <c r="A21" s="2" t="s">
        <v>661</v>
      </c>
      <c r="B21" s="14">
        <v>41.372100000000003</v>
      </c>
    </row>
    <row r="22" spans="1:4" x14ac:dyDescent="0.2">
      <c r="A22" s="2" t="s">
        <v>694</v>
      </c>
      <c r="B22" s="14">
        <v>77.689099999999996</v>
      </c>
    </row>
    <row r="24" spans="1:4" x14ac:dyDescent="0.2">
      <c r="A24" s="17" t="s">
        <v>40</v>
      </c>
    </row>
    <row r="25" spans="1:4" x14ac:dyDescent="0.2">
      <c r="A25" s="2" t="s">
        <v>695</v>
      </c>
      <c r="B25" s="14">
        <v>82.517099999999999</v>
      </c>
    </row>
    <row r="26" spans="1:4" x14ac:dyDescent="0.2">
      <c r="A26" s="2" t="s">
        <v>661</v>
      </c>
      <c r="B26" s="14">
        <v>40.198099999999997</v>
      </c>
    </row>
    <row r="27" spans="1:4" x14ac:dyDescent="0.2">
      <c r="A27" s="2" t="s">
        <v>694</v>
      </c>
      <c r="B27" s="14">
        <v>78.246099999999998</v>
      </c>
    </row>
    <row r="28" spans="1:4" x14ac:dyDescent="0.2">
      <c r="A28" s="2" t="s">
        <v>660</v>
      </c>
      <c r="B28" s="14">
        <v>37.647799999999997</v>
      </c>
    </row>
    <row r="30" spans="1:4" x14ac:dyDescent="0.2">
      <c r="A30" s="17" t="s">
        <v>41</v>
      </c>
      <c r="B30" s="39"/>
    </row>
    <row r="31" spans="1:4" x14ac:dyDescent="0.2">
      <c r="A31" s="19" t="s">
        <v>656</v>
      </c>
      <c r="B31" s="20"/>
      <c r="C31" s="65" t="s">
        <v>657</v>
      </c>
      <c r="D31" s="66"/>
    </row>
    <row r="32" spans="1:4" x14ac:dyDescent="0.2">
      <c r="A32" s="67"/>
      <c r="B32" s="68"/>
      <c r="C32" s="21" t="s">
        <v>658</v>
      </c>
      <c r="D32" s="21" t="s">
        <v>659</v>
      </c>
    </row>
    <row r="33" spans="1:4" x14ac:dyDescent="0.2">
      <c r="A33" s="22" t="s">
        <v>660</v>
      </c>
      <c r="B33" s="23"/>
      <c r="C33" s="24">
        <v>1.2261995620000001</v>
      </c>
      <c r="D33" s="24">
        <v>1.1357591965</v>
      </c>
    </row>
    <row r="34" spans="1:4" x14ac:dyDescent="0.2">
      <c r="A34" s="22" t="s">
        <v>661</v>
      </c>
      <c r="B34" s="23"/>
      <c r="C34" s="24">
        <v>1.2261995620000001</v>
      </c>
      <c r="D34" s="24">
        <v>1.1357591965</v>
      </c>
    </row>
    <row r="35" spans="1:4" x14ac:dyDescent="0.2">
      <c r="A35" s="17"/>
      <c r="B35" s="39"/>
    </row>
    <row r="36" spans="1:4" ht="22.5" x14ac:dyDescent="0.2">
      <c r="A36" s="38" t="s">
        <v>1224</v>
      </c>
      <c r="B36" s="40">
        <v>0.27671619780781431</v>
      </c>
    </row>
  </sheetData>
  <mergeCells count="3">
    <mergeCell ref="A1:D1"/>
    <mergeCell ref="C31:D31"/>
    <mergeCell ref="A32:B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7"/>
  <sheetViews>
    <sheetView showGridLines="0" workbookViewId="0">
      <selection sqref="A1:D1"/>
    </sheetView>
  </sheetViews>
  <sheetFormatPr defaultRowHeight="11.25" x14ac:dyDescent="0.2"/>
  <cols>
    <col min="1" max="1" width="43.140625" style="2" customWidth="1"/>
    <col min="2" max="2" width="33.85546875" style="2" bestFit="1" customWidth="1"/>
    <col min="3" max="3" width="7.8554687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64" t="s">
        <v>1602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42" t="s">
        <v>1227</v>
      </c>
      <c r="B5" s="43"/>
      <c r="C5" s="43"/>
      <c r="D5" s="61"/>
      <c r="E5" s="35"/>
    </row>
    <row r="6" spans="1:9" x14ac:dyDescent="0.2">
      <c r="A6" s="43" t="s">
        <v>1603</v>
      </c>
      <c r="B6" s="62" t="s">
        <v>1604</v>
      </c>
      <c r="C6" s="44">
        <v>71808.312000000005</v>
      </c>
      <c r="D6" s="45">
        <v>1859.7696013999998</v>
      </c>
      <c r="E6" s="45">
        <f>D6/$D$13*100</f>
        <v>98.734295197464988</v>
      </c>
      <c r="G6" s="2"/>
    </row>
    <row r="7" spans="1:9" x14ac:dyDescent="0.2">
      <c r="A7" s="42" t="s">
        <v>24</v>
      </c>
      <c r="B7" s="43"/>
      <c r="C7" s="43"/>
      <c r="D7" s="47">
        <f>D6</f>
        <v>1859.7696013999998</v>
      </c>
      <c r="E7" s="47">
        <f>E6</f>
        <v>98.734295197464988</v>
      </c>
      <c r="F7" s="18"/>
      <c r="G7" s="18"/>
      <c r="H7" s="2"/>
      <c r="I7" s="2"/>
    </row>
    <row r="8" spans="1:9" x14ac:dyDescent="0.2">
      <c r="A8" s="42"/>
      <c r="B8" s="43"/>
      <c r="C8" s="43"/>
      <c r="D8" s="47"/>
      <c r="E8" s="47"/>
      <c r="F8" s="18"/>
      <c r="G8" s="18"/>
    </row>
    <row r="9" spans="1:9" x14ac:dyDescent="0.2">
      <c r="A9" s="11" t="s">
        <v>24</v>
      </c>
      <c r="B9" s="10"/>
      <c r="C9" s="10"/>
      <c r="D9" s="29">
        <f>D7</f>
        <v>1859.7696013999998</v>
      </c>
      <c r="E9" s="29">
        <f>E7</f>
        <v>98.734295197464988</v>
      </c>
      <c r="F9" s="18"/>
      <c r="G9" s="18"/>
      <c r="H9" s="2"/>
      <c r="I9" s="2"/>
    </row>
    <row r="10" spans="1:9" x14ac:dyDescent="0.2">
      <c r="A10" s="10"/>
      <c r="B10" s="10"/>
      <c r="C10" s="10"/>
      <c r="D10" s="10"/>
      <c r="E10" s="10"/>
      <c r="F10" s="18"/>
      <c r="G10" s="18"/>
    </row>
    <row r="11" spans="1:9" x14ac:dyDescent="0.2">
      <c r="A11" s="11" t="s">
        <v>32</v>
      </c>
      <c r="B11" s="10"/>
      <c r="C11" s="10"/>
      <c r="D11" s="11">
        <v>23.840949200000296</v>
      </c>
      <c r="E11" s="11">
        <f>D11/$D$13*100</f>
        <v>1.2657048025350073</v>
      </c>
      <c r="F11" s="18"/>
      <c r="G11" s="18"/>
      <c r="H11" s="2"/>
      <c r="I11" s="2"/>
    </row>
    <row r="12" spans="1:9" x14ac:dyDescent="0.2">
      <c r="A12" s="10"/>
      <c r="B12" s="10"/>
      <c r="C12" s="10"/>
      <c r="D12" s="10"/>
      <c r="E12" s="10"/>
      <c r="F12" s="18"/>
      <c r="G12" s="18"/>
    </row>
    <row r="13" spans="1:9" x14ac:dyDescent="0.2">
      <c r="A13" s="13" t="s">
        <v>33</v>
      </c>
      <c r="B13" s="7"/>
      <c r="C13" s="7"/>
      <c r="D13" s="13">
        <f>D9+D11</f>
        <v>1883.6105506000001</v>
      </c>
      <c r="E13" s="13">
        <f>E9+E11</f>
        <v>100</v>
      </c>
      <c r="F13" s="18"/>
      <c r="G13" s="18"/>
      <c r="H13" s="2"/>
      <c r="I13" s="2"/>
    </row>
    <row r="15" spans="1:9" x14ac:dyDescent="0.2">
      <c r="A15" s="17" t="s">
        <v>35</v>
      </c>
    </row>
    <row r="16" spans="1:9" x14ac:dyDescent="0.2">
      <c r="A16" s="17" t="s">
        <v>36</v>
      </c>
    </row>
    <row r="17" spans="1:2" x14ac:dyDescent="0.2">
      <c r="A17" s="17" t="s">
        <v>37</v>
      </c>
    </row>
    <row r="18" spans="1:2" x14ac:dyDescent="0.2">
      <c r="A18" s="2" t="s">
        <v>694</v>
      </c>
      <c r="B18" s="14">
        <v>10.104900000000001</v>
      </c>
    </row>
    <row r="19" spans="1:2" x14ac:dyDescent="0.2">
      <c r="A19" s="2" t="s">
        <v>660</v>
      </c>
      <c r="B19" s="14">
        <v>10.104900000000001</v>
      </c>
    </row>
    <row r="20" spans="1:2" x14ac:dyDescent="0.2">
      <c r="A20" s="2" t="s">
        <v>661</v>
      </c>
      <c r="B20" s="14">
        <v>10.6197</v>
      </c>
    </row>
    <row r="21" spans="1:2" x14ac:dyDescent="0.2">
      <c r="A21" s="2" t="s">
        <v>695</v>
      </c>
      <c r="B21" s="14">
        <v>10.6197</v>
      </c>
    </row>
    <row r="23" spans="1:2" x14ac:dyDescent="0.2">
      <c r="A23" s="17" t="s">
        <v>40</v>
      </c>
    </row>
    <row r="24" spans="1:2" x14ac:dyDescent="0.2">
      <c r="A24" s="2" t="s">
        <v>694</v>
      </c>
      <c r="B24" s="14">
        <v>10.128</v>
      </c>
    </row>
    <row r="25" spans="1:2" x14ac:dyDescent="0.2">
      <c r="A25" s="2" t="s">
        <v>660</v>
      </c>
      <c r="B25" s="14">
        <v>10.128</v>
      </c>
    </row>
    <row r="26" spans="1:2" x14ac:dyDescent="0.2">
      <c r="A26" s="2" t="s">
        <v>661</v>
      </c>
      <c r="B26" s="14">
        <v>10.700799999999999</v>
      </c>
    </row>
    <row r="27" spans="1:2" x14ac:dyDescent="0.2">
      <c r="A27" s="2" t="s">
        <v>695</v>
      </c>
      <c r="B27" s="14">
        <v>10.700799999999999</v>
      </c>
    </row>
    <row r="29" spans="1:2" ht="22.5" x14ac:dyDescent="0.2">
      <c r="A29" s="38" t="s">
        <v>41</v>
      </c>
      <c r="B29" s="39" t="s">
        <v>42</v>
      </c>
    </row>
    <row r="30" spans="1:2" x14ac:dyDescent="0.2">
      <c r="A30" s="38"/>
      <c r="B30" s="39"/>
    </row>
    <row r="31" spans="1:2" ht="22.5" x14ac:dyDescent="0.2">
      <c r="A31" s="38" t="s">
        <v>1224</v>
      </c>
      <c r="B31" s="63">
        <v>5.0998861604870341E-2</v>
      </c>
    </row>
    <row r="32" spans="1:2" x14ac:dyDescent="0.2">
      <c r="A32" s="48"/>
    </row>
    <row r="33" spans="1:1" x14ac:dyDescent="0.2">
      <c r="A33" s="48"/>
    </row>
    <row r="34" spans="1:1" x14ac:dyDescent="0.2">
      <c r="A34" s="48"/>
    </row>
    <row r="35" spans="1:1" x14ac:dyDescent="0.2">
      <c r="A35" s="48"/>
    </row>
    <row r="36" spans="1:1" x14ac:dyDescent="0.2">
      <c r="A36" s="48"/>
    </row>
    <row r="37" spans="1:1" x14ac:dyDescent="0.2">
      <c r="A37" s="48"/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8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1.42578125" style="2" bestFit="1" customWidth="1"/>
    <col min="3" max="3" width="19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4" t="s">
        <v>1605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525000</v>
      </c>
      <c r="E8" s="10">
        <v>11069.362499999999</v>
      </c>
      <c r="F8" s="10">
        <v>9.5786556629535564</v>
      </c>
    </row>
    <row r="9" spans="1:6" x14ac:dyDescent="0.2">
      <c r="A9" s="10" t="s">
        <v>290</v>
      </c>
      <c r="B9" s="10" t="s">
        <v>291</v>
      </c>
      <c r="C9" s="10" t="s">
        <v>264</v>
      </c>
      <c r="D9" s="10">
        <v>4250000</v>
      </c>
      <c r="E9" s="10">
        <v>11022.375</v>
      </c>
      <c r="F9" s="10">
        <v>9.53799595170433</v>
      </c>
    </row>
    <row r="10" spans="1:6" x14ac:dyDescent="0.2">
      <c r="A10" s="10" t="s">
        <v>265</v>
      </c>
      <c r="B10" s="10" t="s">
        <v>266</v>
      </c>
      <c r="C10" s="10" t="s">
        <v>264</v>
      </c>
      <c r="D10" s="10">
        <v>2000000</v>
      </c>
      <c r="E10" s="10">
        <v>10216</v>
      </c>
      <c r="F10" s="10">
        <v>8.840215166206141</v>
      </c>
    </row>
    <row r="11" spans="1:6" x14ac:dyDescent="0.2">
      <c r="A11" s="10" t="s">
        <v>329</v>
      </c>
      <c r="B11" s="10" t="s">
        <v>330</v>
      </c>
      <c r="C11" s="10" t="s">
        <v>264</v>
      </c>
      <c r="D11" s="10">
        <v>3600000</v>
      </c>
      <c r="E11" s="10">
        <v>9914.4</v>
      </c>
      <c r="F11" s="10">
        <v>8.579231523476329</v>
      </c>
    </row>
    <row r="12" spans="1:6" x14ac:dyDescent="0.2">
      <c r="A12" s="10" t="s">
        <v>275</v>
      </c>
      <c r="B12" s="10" t="s">
        <v>276</v>
      </c>
      <c r="C12" s="10" t="s">
        <v>277</v>
      </c>
      <c r="D12" s="10">
        <v>1900000</v>
      </c>
      <c r="E12" s="10">
        <v>7257.05</v>
      </c>
      <c r="F12" s="10">
        <v>6.2797458371100507</v>
      </c>
    </row>
    <row r="13" spans="1:6" x14ac:dyDescent="0.2">
      <c r="A13" s="10" t="s">
        <v>360</v>
      </c>
      <c r="B13" s="10" t="s">
        <v>361</v>
      </c>
      <c r="C13" s="10" t="s">
        <v>297</v>
      </c>
      <c r="D13" s="10">
        <v>3500000</v>
      </c>
      <c r="E13" s="10">
        <v>5460</v>
      </c>
      <c r="F13" s="10">
        <v>4.7247038770052399</v>
      </c>
    </row>
    <row r="14" spans="1:6" x14ac:dyDescent="0.2">
      <c r="A14" s="10" t="s">
        <v>295</v>
      </c>
      <c r="B14" s="10" t="s">
        <v>296</v>
      </c>
      <c r="C14" s="10" t="s">
        <v>297</v>
      </c>
      <c r="D14" s="10">
        <v>1200000</v>
      </c>
      <c r="E14" s="10">
        <v>4479.6000000000004</v>
      </c>
      <c r="F14" s="10">
        <v>3.8763339720572674</v>
      </c>
    </row>
    <row r="15" spans="1:6" x14ac:dyDescent="0.2">
      <c r="A15" s="10" t="s">
        <v>364</v>
      </c>
      <c r="B15" s="10" t="s">
        <v>365</v>
      </c>
      <c r="C15" s="10" t="s">
        <v>359</v>
      </c>
      <c r="D15" s="10">
        <v>2250000</v>
      </c>
      <c r="E15" s="10">
        <v>3592.125</v>
      </c>
      <c r="F15" s="10">
        <v>3.1083748927083241</v>
      </c>
    </row>
    <row r="16" spans="1:6" x14ac:dyDescent="0.2">
      <c r="A16" s="10" t="s">
        <v>267</v>
      </c>
      <c r="B16" s="10" t="s">
        <v>268</v>
      </c>
      <c r="C16" s="10" t="s">
        <v>269</v>
      </c>
      <c r="D16" s="10">
        <v>400000</v>
      </c>
      <c r="E16" s="10">
        <v>3590.8</v>
      </c>
      <c r="F16" s="10">
        <v>3.1072283299542889</v>
      </c>
    </row>
    <row r="17" spans="1:6" x14ac:dyDescent="0.2">
      <c r="A17" s="10" t="s">
        <v>366</v>
      </c>
      <c r="B17" s="10" t="s">
        <v>367</v>
      </c>
      <c r="C17" s="10" t="s">
        <v>283</v>
      </c>
      <c r="D17" s="10">
        <v>1500000</v>
      </c>
      <c r="E17" s="10">
        <v>3288</v>
      </c>
      <c r="F17" s="10">
        <v>2.8452062907679911</v>
      </c>
    </row>
    <row r="18" spans="1:6" x14ac:dyDescent="0.2">
      <c r="A18" s="10" t="s">
        <v>1493</v>
      </c>
      <c r="B18" s="10" t="s">
        <v>1494</v>
      </c>
      <c r="C18" s="10" t="s">
        <v>283</v>
      </c>
      <c r="D18" s="10">
        <v>900000</v>
      </c>
      <c r="E18" s="10">
        <v>3062.25</v>
      </c>
      <c r="F18" s="10">
        <v>2.6498579573918124</v>
      </c>
    </row>
    <row r="19" spans="1:6" x14ac:dyDescent="0.2">
      <c r="A19" s="10" t="s">
        <v>1197</v>
      </c>
      <c r="B19" s="10" t="s">
        <v>1198</v>
      </c>
      <c r="C19" s="10" t="s">
        <v>269</v>
      </c>
      <c r="D19" s="10">
        <v>1925000</v>
      </c>
      <c r="E19" s="10">
        <v>3054.0124999999998</v>
      </c>
      <c r="F19" s="10">
        <v>2.6427297983832356</v>
      </c>
    </row>
    <row r="20" spans="1:6" x14ac:dyDescent="0.2">
      <c r="A20" s="10" t="s">
        <v>1524</v>
      </c>
      <c r="B20" s="10" t="s">
        <v>1525</v>
      </c>
      <c r="C20" s="10" t="s">
        <v>320</v>
      </c>
      <c r="D20" s="10">
        <v>700000</v>
      </c>
      <c r="E20" s="10">
        <v>2860.2</v>
      </c>
      <c r="F20" s="10">
        <v>2.4750179540312067</v>
      </c>
    </row>
    <row r="21" spans="1:6" x14ac:dyDescent="0.2">
      <c r="A21" s="10" t="s">
        <v>1312</v>
      </c>
      <c r="B21" s="10" t="s">
        <v>1313</v>
      </c>
      <c r="C21" s="10" t="s">
        <v>320</v>
      </c>
      <c r="D21" s="10">
        <v>48000</v>
      </c>
      <c r="E21" s="10">
        <v>2665.7280000000001</v>
      </c>
      <c r="F21" s="10">
        <v>2.3067354242933016</v>
      </c>
    </row>
    <row r="22" spans="1:6" x14ac:dyDescent="0.2">
      <c r="A22" s="10" t="s">
        <v>1438</v>
      </c>
      <c r="B22" s="10" t="s">
        <v>1439</v>
      </c>
      <c r="C22" s="10" t="s">
        <v>294</v>
      </c>
      <c r="D22" s="10">
        <v>50000</v>
      </c>
      <c r="E22" s="10">
        <v>2593.6750000000002</v>
      </c>
      <c r="F22" s="10">
        <v>2.2443857743940603</v>
      </c>
    </row>
    <row r="23" spans="1:6" x14ac:dyDescent="0.2">
      <c r="A23" s="10" t="s">
        <v>1264</v>
      </c>
      <c r="B23" s="10" t="s">
        <v>1265</v>
      </c>
      <c r="C23" s="10" t="s">
        <v>277</v>
      </c>
      <c r="D23" s="10">
        <v>4000000</v>
      </c>
      <c r="E23" s="10">
        <v>2374</v>
      </c>
      <c r="F23" s="10">
        <v>2.0542943230788353</v>
      </c>
    </row>
    <row r="24" spans="1:6" x14ac:dyDescent="0.2">
      <c r="A24" s="10" t="s">
        <v>1606</v>
      </c>
      <c r="B24" s="10" t="s">
        <v>1607</v>
      </c>
      <c r="C24" s="10" t="s">
        <v>280</v>
      </c>
      <c r="D24" s="10">
        <v>15000</v>
      </c>
      <c r="E24" s="10">
        <v>2333.13</v>
      </c>
      <c r="F24" s="10">
        <v>2.0189282704317284</v>
      </c>
    </row>
    <row r="25" spans="1:6" x14ac:dyDescent="0.2">
      <c r="A25" s="10" t="s">
        <v>1237</v>
      </c>
      <c r="B25" s="10" t="s">
        <v>1238</v>
      </c>
      <c r="C25" s="10" t="s">
        <v>320</v>
      </c>
      <c r="D25" s="10">
        <v>122325</v>
      </c>
      <c r="E25" s="10">
        <v>2094.6321379999999</v>
      </c>
      <c r="F25" s="10">
        <v>1.8125488247817541</v>
      </c>
    </row>
    <row r="26" spans="1:6" x14ac:dyDescent="0.2">
      <c r="A26" s="10" t="s">
        <v>1534</v>
      </c>
      <c r="B26" s="10" t="s">
        <v>1535</v>
      </c>
      <c r="C26" s="10" t="s">
        <v>300</v>
      </c>
      <c r="D26" s="10">
        <v>3200000</v>
      </c>
      <c r="E26" s="10">
        <v>2070.4</v>
      </c>
      <c r="F26" s="10">
        <v>1.7915800195882143</v>
      </c>
    </row>
    <row r="27" spans="1:6" x14ac:dyDescent="0.2">
      <c r="A27" s="10" t="s">
        <v>1366</v>
      </c>
      <c r="B27" s="10" t="s">
        <v>1367</v>
      </c>
      <c r="C27" s="10" t="s">
        <v>320</v>
      </c>
      <c r="D27" s="10">
        <v>125000</v>
      </c>
      <c r="E27" s="10">
        <v>1602.1875</v>
      </c>
      <c r="F27" s="10">
        <v>1.386421518853358</v>
      </c>
    </row>
    <row r="28" spans="1:6" x14ac:dyDescent="0.2">
      <c r="A28" s="10" t="s">
        <v>1374</v>
      </c>
      <c r="B28" s="10" t="s">
        <v>1375</v>
      </c>
      <c r="C28" s="10" t="s">
        <v>280</v>
      </c>
      <c r="D28" s="10">
        <v>475000</v>
      </c>
      <c r="E28" s="10">
        <v>1473.2125000000001</v>
      </c>
      <c r="F28" s="10">
        <v>1.2748155330407662</v>
      </c>
    </row>
    <row r="29" spans="1:6" x14ac:dyDescent="0.2">
      <c r="A29" s="10" t="s">
        <v>1322</v>
      </c>
      <c r="B29" s="10" t="s">
        <v>1323</v>
      </c>
      <c r="C29" s="10" t="s">
        <v>1214</v>
      </c>
      <c r="D29" s="10">
        <v>330000</v>
      </c>
      <c r="E29" s="10">
        <v>1455.96</v>
      </c>
      <c r="F29" s="10">
        <v>1.2598864206528479</v>
      </c>
    </row>
    <row r="30" spans="1:6" x14ac:dyDescent="0.2">
      <c r="A30" s="10" t="s">
        <v>1413</v>
      </c>
      <c r="B30" s="10" t="s">
        <v>1414</v>
      </c>
      <c r="C30" s="10" t="s">
        <v>387</v>
      </c>
      <c r="D30" s="10">
        <v>90000</v>
      </c>
      <c r="E30" s="10">
        <v>1379.2950000000001</v>
      </c>
      <c r="F30" s="10">
        <v>1.1935458670391839</v>
      </c>
    </row>
    <row r="31" spans="1:6" x14ac:dyDescent="0.2">
      <c r="A31" s="10" t="s">
        <v>1528</v>
      </c>
      <c r="B31" s="10" t="s">
        <v>1529</v>
      </c>
      <c r="C31" s="10" t="s">
        <v>280</v>
      </c>
      <c r="D31" s="10">
        <v>1250000</v>
      </c>
      <c r="E31" s="10">
        <v>1375.625</v>
      </c>
      <c r="F31" s="10">
        <v>1.1903701045431014</v>
      </c>
    </row>
    <row r="32" spans="1:6" x14ac:dyDescent="0.2">
      <c r="A32" s="10" t="s">
        <v>1400</v>
      </c>
      <c r="B32" s="10" t="s">
        <v>1401</v>
      </c>
      <c r="C32" s="10" t="s">
        <v>1214</v>
      </c>
      <c r="D32" s="10">
        <v>272000</v>
      </c>
      <c r="E32" s="10">
        <v>1352.384</v>
      </c>
      <c r="F32" s="10">
        <v>1.1702589611721346</v>
      </c>
    </row>
    <row r="33" spans="1:10" x14ac:dyDescent="0.2">
      <c r="A33" s="10" t="s">
        <v>357</v>
      </c>
      <c r="B33" s="10" t="s">
        <v>358</v>
      </c>
      <c r="C33" s="10" t="s">
        <v>359</v>
      </c>
      <c r="D33" s="10">
        <v>700000</v>
      </c>
      <c r="E33" s="10">
        <v>1307.95</v>
      </c>
      <c r="F33" s="10">
        <v>1.1318088710492682</v>
      </c>
    </row>
    <row r="34" spans="1:10" x14ac:dyDescent="0.2">
      <c r="A34" s="10" t="s">
        <v>1530</v>
      </c>
      <c r="B34" s="10" t="s">
        <v>1531</v>
      </c>
      <c r="C34" s="10" t="s">
        <v>1214</v>
      </c>
      <c r="D34" s="10">
        <v>1025000</v>
      </c>
      <c r="E34" s="10">
        <v>1292.5250000000001</v>
      </c>
      <c r="F34" s="10">
        <v>1.1184611499315382</v>
      </c>
    </row>
    <row r="35" spans="1:10" x14ac:dyDescent="0.2">
      <c r="A35" s="10" t="s">
        <v>1370</v>
      </c>
      <c r="B35" s="10" t="s">
        <v>1371</v>
      </c>
      <c r="C35" s="10" t="s">
        <v>387</v>
      </c>
      <c r="D35" s="10">
        <v>195039</v>
      </c>
      <c r="E35" s="10">
        <v>1252.637978</v>
      </c>
      <c r="F35" s="10">
        <v>1.0839456980110997</v>
      </c>
    </row>
    <row r="36" spans="1:10" x14ac:dyDescent="0.2">
      <c r="A36" s="10" t="s">
        <v>1608</v>
      </c>
      <c r="B36" s="10" t="s">
        <v>1609</v>
      </c>
      <c r="C36" s="10" t="s">
        <v>320</v>
      </c>
      <c r="D36" s="10">
        <v>650000</v>
      </c>
      <c r="E36" s="10">
        <v>1113.45</v>
      </c>
      <c r="F36" s="10">
        <v>0.96350211206071146</v>
      </c>
    </row>
    <row r="37" spans="1:10" x14ac:dyDescent="0.2">
      <c r="A37" s="10" t="s">
        <v>1610</v>
      </c>
      <c r="B37" s="10" t="s">
        <v>1611</v>
      </c>
      <c r="C37" s="10" t="s">
        <v>1211</v>
      </c>
      <c r="D37" s="10">
        <v>150000</v>
      </c>
      <c r="E37" s="10">
        <v>978.375</v>
      </c>
      <c r="F37" s="10">
        <v>0.84661761092765608</v>
      </c>
    </row>
    <row r="38" spans="1:10" x14ac:dyDescent="0.2">
      <c r="A38" s="10" t="s">
        <v>1532</v>
      </c>
      <c r="B38" s="10" t="s">
        <v>1533</v>
      </c>
      <c r="C38" s="10" t="s">
        <v>264</v>
      </c>
      <c r="D38" s="10">
        <v>1100000</v>
      </c>
      <c r="E38" s="10">
        <v>837.65</v>
      </c>
      <c r="F38" s="10">
        <v>0.72484399314531855</v>
      </c>
    </row>
    <row r="39" spans="1:10" x14ac:dyDescent="0.2">
      <c r="A39" s="10" t="s">
        <v>1612</v>
      </c>
      <c r="B39" s="10" t="s">
        <v>1613</v>
      </c>
      <c r="C39" s="10" t="s">
        <v>317</v>
      </c>
      <c r="D39" s="10">
        <v>400000</v>
      </c>
      <c r="E39" s="10">
        <v>767.4</v>
      </c>
      <c r="F39" s="10">
        <v>0.66405453392194536</v>
      </c>
    </row>
    <row r="40" spans="1:10" x14ac:dyDescent="0.2">
      <c r="A40" s="10" t="s">
        <v>1457</v>
      </c>
      <c r="B40" s="10" t="s">
        <v>1458</v>
      </c>
      <c r="C40" s="10" t="s">
        <v>1211</v>
      </c>
      <c r="D40" s="10">
        <v>500000</v>
      </c>
      <c r="E40" s="10">
        <v>545.5</v>
      </c>
      <c r="F40" s="10">
        <v>0.47203772251032211</v>
      </c>
    </row>
    <row r="41" spans="1:10" x14ac:dyDescent="0.2">
      <c r="A41" s="10" t="s">
        <v>1215</v>
      </c>
      <c r="B41" s="10" t="s">
        <v>1216</v>
      </c>
      <c r="C41" s="10" t="s">
        <v>1217</v>
      </c>
      <c r="D41" s="10">
        <v>125000</v>
      </c>
      <c r="E41" s="10">
        <v>198</v>
      </c>
      <c r="F41" s="10">
        <v>0.17133541531997026</v>
      </c>
    </row>
    <row r="42" spans="1:10" x14ac:dyDescent="0.2">
      <c r="A42" s="10" t="s">
        <v>1614</v>
      </c>
      <c r="B42" s="10" t="s">
        <v>1615</v>
      </c>
      <c r="C42" s="10" t="s">
        <v>1336</v>
      </c>
      <c r="D42" s="10">
        <v>52391</v>
      </c>
      <c r="E42" s="10">
        <v>96.923349999999999</v>
      </c>
      <c r="F42" s="10">
        <v>8.3870719325519386E-2</v>
      </c>
      <c r="G42" s="2"/>
      <c r="I42" s="2"/>
    </row>
    <row r="43" spans="1:10" x14ac:dyDescent="0.2">
      <c r="A43" s="10" t="s">
        <v>1583</v>
      </c>
      <c r="B43" s="10" t="s">
        <v>1584</v>
      </c>
      <c r="C43" s="10" t="s">
        <v>1336</v>
      </c>
      <c r="D43" s="10">
        <v>104706</v>
      </c>
      <c r="E43" s="10">
        <v>58.583007000000002</v>
      </c>
      <c r="F43" s="10">
        <v>5.0693655732513769E-2</v>
      </c>
      <c r="I43" s="2"/>
    </row>
    <row r="44" spans="1:10" x14ac:dyDescent="0.2">
      <c r="A44" s="11" t="s">
        <v>24</v>
      </c>
      <c r="B44" s="10"/>
      <c r="C44" s="10"/>
      <c r="D44" s="10"/>
      <c r="E44" s="11">
        <f>SUM(E8:E43)</f>
        <v>110085.39847299996</v>
      </c>
      <c r="F44" s="11">
        <f>SUM(F8:F43)</f>
        <v>95.260239737554926</v>
      </c>
      <c r="I44" s="2"/>
      <c r="J44" s="2"/>
    </row>
    <row r="45" spans="1:10" x14ac:dyDescent="0.2">
      <c r="A45" s="10"/>
      <c r="B45" s="10"/>
      <c r="C45" s="10"/>
      <c r="D45" s="10"/>
      <c r="E45" s="10"/>
      <c r="F45" s="10"/>
    </row>
    <row r="46" spans="1:10" x14ac:dyDescent="0.2">
      <c r="A46" s="11" t="s">
        <v>24</v>
      </c>
      <c r="B46" s="10"/>
      <c r="C46" s="10"/>
      <c r="D46" s="10"/>
      <c r="E46" s="11">
        <f>E44</f>
        <v>110085.39847299996</v>
      </c>
      <c r="F46" s="11">
        <f>F44</f>
        <v>95.260239737554926</v>
      </c>
      <c r="I46" s="2"/>
      <c r="J46" s="2"/>
    </row>
    <row r="47" spans="1:10" x14ac:dyDescent="0.2">
      <c r="A47" s="10"/>
      <c r="B47" s="10"/>
      <c r="C47" s="10"/>
      <c r="D47" s="10"/>
      <c r="E47" s="10"/>
      <c r="F47" s="10"/>
    </row>
    <row r="48" spans="1:10" x14ac:dyDescent="0.2">
      <c r="A48" s="11" t="s">
        <v>32</v>
      </c>
      <c r="B48" s="10"/>
      <c r="C48" s="10"/>
      <c r="D48" s="10"/>
      <c r="E48" s="11">
        <v>5477.3995802999998</v>
      </c>
      <c r="F48" s="11">
        <v>4.74</v>
      </c>
      <c r="I48" s="2"/>
      <c r="J48" s="2"/>
    </row>
    <row r="49" spans="1:10" x14ac:dyDescent="0.2">
      <c r="A49" s="10"/>
      <c r="B49" s="10"/>
      <c r="C49" s="10"/>
      <c r="D49" s="10"/>
      <c r="E49" s="10"/>
      <c r="F49" s="10"/>
    </row>
    <row r="50" spans="1:10" x14ac:dyDescent="0.2">
      <c r="A50" s="13" t="s">
        <v>33</v>
      </c>
      <c r="B50" s="7"/>
      <c r="C50" s="7"/>
      <c r="D50" s="7"/>
      <c r="E50" s="13">
        <v>115562.79805329996</v>
      </c>
      <c r="F50" s="13">
        <f xml:space="preserve"> ROUND(SUM(F46:F49),2)</f>
        <v>100</v>
      </c>
      <c r="I50" s="2"/>
      <c r="J50" s="2"/>
    </row>
    <row r="51" spans="1:10" x14ac:dyDescent="0.2">
      <c r="A51" s="3" t="s">
        <v>1616</v>
      </c>
    </row>
    <row r="52" spans="1:10" x14ac:dyDescent="0.2">
      <c r="A52" s="17" t="s">
        <v>35</v>
      </c>
    </row>
    <row r="53" spans="1:10" x14ac:dyDescent="0.2">
      <c r="A53" s="17" t="s">
        <v>36</v>
      </c>
    </row>
    <row r="54" spans="1:10" x14ac:dyDescent="0.2">
      <c r="A54" s="17" t="s">
        <v>37</v>
      </c>
    </row>
    <row r="55" spans="1:10" x14ac:dyDescent="0.2">
      <c r="A55" s="2" t="s">
        <v>660</v>
      </c>
      <c r="B55" s="14">
        <v>27.4802</v>
      </c>
    </row>
    <row r="56" spans="1:10" x14ac:dyDescent="0.2">
      <c r="A56" s="2" t="s">
        <v>695</v>
      </c>
      <c r="B56" s="14">
        <v>46.813099999999999</v>
      </c>
    </row>
    <row r="57" spans="1:10" x14ac:dyDescent="0.2">
      <c r="A57" s="2" t="s">
        <v>661</v>
      </c>
      <c r="B57" s="14">
        <v>29.381900000000002</v>
      </c>
    </row>
    <row r="58" spans="1:10" x14ac:dyDescent="0.2">
      <c r="A58" s="2" t="s">
        <v>694</v>
      </c>
      <c r="B58" s="14">
        <v>44.209499999999998</v>
      </c>
    </row>
    <row r="60" spans="1:10" x14ac:dyDescent="0.2">
      <c r="A60" s="17" t="s">
        <v>40</v>
      </c>
    </row>
    <row r="61" spans="1:10" x14ac:dyDescent="0.2">
      <c r="A61" s="2" t="s">
        <v>694</v>
      </c>
      <c r="B61" s="14">
        <v>38.431100000000001</v>
      </c>
    </row>
    <row r="62" spans="1:10" x14ac:dyDescent="0.2">
      <c r="A62" s="2" t="s">
        <v>661</v>
      </c>
      <c r="B62" s="14">
        <v>23.721699999999998</v>
      </c>
    </row>
    <row r="63" spans="1:10" x14ac:dyDescent="0.2">
      <c r="A63" s="2" t="s">
        <v>695</v>
      </c>
      <c r="B63" s="14">
        <v>40.9512</v>
      </c>
    </row>
    <row r="64" spans="1:10" x14ac:dyDescent="0.2">
      <c r="A64" s="2" t="s">
        <v>660</v>
      </c>
      <c r="B64" s="14">
        <v>21.920200000000001</v>
      </c>
    </row>
    <row r="66" spans="1:2" x14ac:dyDescent="0.2">
      <c r="A66" s="17" t="s">
        <v>41</v>
      </c>
      <c r="B66" s="39" t="s">
        <v>42</v>
      </c>
    </row>
    <row r="68" spans="1:2" x14ac:dyDescent="0.2">
      <c r="A68" s="17" t="s">
        <v>1224</v>
      </c>
      <c r="B68" s="40">
        <v>0.17501020293060249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1"/>
  <sheetViews>
    <sheetView showGridLines="0" workbookViewId="0">
      <selection sqref="A1:E1"/>
    </sheetView>
  </sheetViews>
  <sheetFormatPr defaultRowHeight="11.25" x14ac:dyDescent="0.2"/>
  <cols>
    <col min="1" max="1" width="41.140625" style="2" customWidth="1"/>
    <col min="2" max="2" width="45" style="2" bestFit="1" customWidth="1"/>
    <col min="3" max="3" width="40.57031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64" t="s">
        <v>1617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15692</v>
      </c>
      <c r="E8" s="10">
        <v>330.85797400000001</v>
      </c>
      <c r="F8" s="10">
        <f>E8/$E$66*100</f>
        <v>2.6810270579627664</v>
      </c>
    </row>
    <row r="9" spans="1:6" x14ac:dyDescent="0.2">
      <c r="A9" s="10" t="s">
        <v>301</v>
      </c>
      <c r="B9" s="10" t="s">
        <v>302</v>
      </c>
      <c r="C9" s="10" t="s">
        <v>264</v>
      </c>
      <c r="D9" s="10">
        <v>66259</v>
      </c>
      <c r="E9" s="10">
        <v>225.04869350000001</v>
      </c>
      <c r="F9" s="10">
        <f t="shared" ref="F9:F18" si="0">E9/$E$66*100</f>
        <v>1.8236273085341124</v>
      </c>
    </row>
    <row r="10" spans="1:6" x14ac:dyDescent="0.2">
      <c r="A10" s="10" t="s">
        <v>377</v>
      </c>
      <c r="B10" s="10" t="s">
        <v>378</v>
      </c>
      <c r="C10" s="10" t="s">
        <v>1251</v>
      </c>
      <c r="D10" s="10">
        <v>134100</v>
      </c>
      <c r="E10" s="10">
        <v>177.07905</v>
      </c>
      <c r="F10" s="10">
        <f t="shared" si="0"/>
        <v>1.4349169787527671</v>
      </c>
    </row>
    <row r="11" spans="1:6" x14ac:dyDescent="0.2">
      <c r="A11" s="10" t="s">
        <v>1442</v>
      </c>
      <c r="B11" s="10" t="s">
        <v>1443</v>
      </c>
      <c r="C11" s="10" t="s">
        <v>310</v>
      </c>
      <c r="D11" s="10">
        <v>54190</v>
      </c>
      <c r="E11" s="10">
        <v>163.789275</v>
      </c>
      <c r="F11" s="10">
        <f t="shared" si="0"/>
        <v>1.327226521912706</v>
      </c>
    </row>
    <row r="12" spans="1:6" x14ac:dyDescent="0.2">
      <c r="A12" s="10" t="s">
        <v>327</v>
      </c>
      <c r="B12" s="10" t="s">
        <v>328</v>
      </c>
      <c r="C12" s="10" t="s">
        <v>269</v>
      </c>
      <c r="D12" s="10">
        <v>54279</v>
      </c>
      <c r="E12" s="10">
        <v>146.17334700000001</v>
      </c>
      <c r="F12" s="10">
        <f t="shared" si="0"/>
        <v>1.1844801372687501</v>
      </c>
    </row>
    <row r="13" spans="1:6" x14ac:dyDescent="0.2">
      <c r="A13" s="10" t="s">
        <v>1417</v>
      </c>
      <c r="B13" s="10" t="s">
        <v>1418</v>
      </c>
      <c r="C13" s="10" t="s">
        <v>1214</v>
      </c>
      <c r="D13" s="10">
        <v>27999</v>
      </c>
      <c r="E13" s="10">
        <v>133.65322649999999</v>
      </c>
      <c r="F13" s="10">
        <f t="shared" si="0"/>
        <v>1.0830263883273559</v>
      </c>
    </row>
    <row r="14" spans="1:6" x14ac:dyDescent="0.2">
      <c r="A14" s="10" t="s">
        <v>298</v>
      </c>
      <c r="B14" s="10" t="s">
        <v>299</v>
      </c>
      <c r="C14" s="10" t="s">
        <v>300</v>
      </c>
      <c r="D14" s="10">
        <v>56959</v>
      </c>
      <c r="E14" s="10">
        <v>131.29049499999999</v>
      </c>
      <c r="F14" s="10">
        <f t="shared" si="0"/>
        <v>1.0638805687310569</v>
      </c>
    </row>
    <row r="15" spans="1:6" x14ac:dyDescent="0.2">
      <c r="A15" s="10" t="s">
        <v>1264</v>
      </c>
      <c r="B15" s="10" t="s">
        <v>1265</v>
      </c>
      <c r="C15" s="10" t="s">
        <v>277</v>
      </c>
      <c r="D15" s="10">
        <v>206620</v>
      </c>
      <c r="E15" s="10">
        <v>122.62897</v>
      </c>
      <c r="F15" s="10">
        <f t="shared" si="0"/>
        <v>0.99369400920077056</v>
      </c>
    </row>
    <row r="16" spans="1:6" x14ac:dyDescent="0.2">
      <c r="A16" s="10" t="s">
        <v>318</v>
      </c>
      <c r="B16" s="10" t="s">
        <v>319</v>
      </c>
      <c r="C16" s="10" t="s">
        <v>320</v>
      </c>
      <c r="D16" s="10">
        <v>15402</v>
      </c>
      <c r="E16" s="10">
        <v>99.751052999999999</v>
      </c>
      <c r="F16" s="10">
        <f t="shared" si="0"/>
        <v>0.80830837751934592</v>
      </c>
    </row>
    <row r="17" spans="1:6" x14ac:dyDescent="0.2">
      <c r="A17" s="10" t="s">
        <v>1618</v>
      </c>
      <c r="B17" s="10" t="s">
        <v>1619</v>
      </c>
      <c r="C17" s="10" t="s">
        <v>1305</v>
      </c>
      <c r="D17" s="10">
        <v>37307</v>
      </c>
      <c r="E17" s="10">
        <v>87.242419499999997</v>
      </c>
      <c r="F17" s="10">
        <f t="shared" si="0"/>
        <v>0.70694771068639395</v>
      </c>
    </row>
    <row r="18" spans="1:6" x14ac:dyDescent="0.2">
      <c r="A18" s="10" t="s">
        <v>1620</v>
      </c>
      <c r="B18" s="10" t="s">
        <v>1621</v>
      </c>
      <c r="C18" s="10" t="s">
        <v>381</v>
      </c>
      <c r="D18" s="10">
        <v>7506</v>
      </c>
      <c r="E18" s="10">
        <v>58.261572000000001</v>
      </c>
      <c r="F18" s="10">
        <f t="shared" si="0"/>
        <v>0.47210846721634669</v>
      </c>
    </row>
    <row r="19" spans="1:6" x14ac:dyDescent="0.2">
      <c r="A19" s="11" t="s">
        <v>24</v>
      </c>
      <c r="B19" s="10"/>
      <c r="C19" s="10"/>
      <c r="D19" s="10"/>
      <c r="E19" s="11">
        <f>SUM(E8:E18)</f>
        <v>1675.7760754999999</v>
      </c>
      <c r="F19" s="11">
        <f>SUM(F8:F18)</f>
        <v>13.579243526112371</v>
      </c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11" t="s">
        <v>1274</v>
      </c>
      <c r="B21" s="10"/>
      <c r="C21" s="10"/>
      <c r="D21" s="10"/>
      <c r="E21" s="10"/>
      <c r="F21" s="10"/>
    </row>
    <row r="22" spans="1:6" x14ac:dyDescent="0.2">
      <c r="A22" s="43" t="s">
        <v>1622</v>
      </c>
      <c r="B22" s="43" t="s">
        <v>1623</v>
      </c>
      <c r="C22" s="43" t="s">
        <v>310</v>
      </c>
      <c r="D22" s="43">
        <v>8863</v>
      </c>
      <c r="E22" s="43">
        <v>1143.436682</v>
      </c>
      <c r="F22" s="43">
        <f t="shared" ref="F22:F59" si="1">E22/$E$66*100</f>
        <v>9.2655608279495993</v>
      </c>
    </row>
    <row r="23" spans="1:6" x14ac:dyDescent="0.2">
      <c r="A23" s="43" t="s">
        <v>1624</v>
      </c>
      <c r="B23" s="43" t="s">
        <v>1625</v>
      </c>
      <c r="C23" s="43" t="s">
        <v>274</v>
      </c>
      <c r="D23" s="43">
        <v>29400</v>
      </c>
      <c r="E23" s="43">
        <v>1010.450359</v>
      </c>
      <c r="F23" s="43">
        <f t="shared" si="1"/>
        <v>8.1879385298030964</v>
      </c>
    </row>
    <row r="24" spans="1:6" x14ac:dyDescent="0.2">
      <c r="A24" s="43" t="s">
        <v>1285</v>
      </c>
      <c r="B24" s="43" t="s">
        <v>1626</v>
      </c>
      <c r="C24" s="43" t="s">
        <v>1287</v>
      </c>
      <c r="D24" s="43">
        <v>32100</v>
      </c>
      <c r="E24" s="43">
        <v>921.56764620000001</v>
      </c>
      <c r="F24" s="43">
        <f t="shared" si="1"/>
        <v>7.4676991016249694</v>
      </c>
    </row>
    <row r="25" spans="1:6" x14ac:dyDescent="0.2">
      <c r="A25" s="43" t="s">
        <v>1627</v>
      </c>
      <c r="B25" s="43" t="s">
        <v>1628</v>
      </c>
      <c r="C25" s="43" t="s">
        <v>1211</v>
      </c>
      <c r="D25" s="43">
        <v>23338</v>
      </c>
      <c r="E25" s="43">
        <v>767.34721300000001</v>
      </c>
      <c r="F25" s="43">
        <f t="shared" si="1"/>
        <v>6.2180113600808014</v>
      </c>
    </row>
    <row r="26" spans="1:6" x14ac:dyDescent="0.2">
      <c r="A26" s="43" t="s">
        <v>1629</v>
      </c>
      <c r="B26" s="43" t="s">
        <v>1630</v>
      </c>
      <c r="C26" s="43" t="s">
        <v>1287</v>
      </c>
      <c r="D26" s="43">
        <v>146714</v>
      </c>
      <c r="E26" s="43">
        <v>715.19220310000003</v>
      </c>
      <c r="F26" s="43">
        <f t="shared" si="1"/>
        <v>5.7953859324397072</v>
      </c>
    </row>
    <row r="27" spans="1:6" x14ac:dyDescent="0.2">
      <c r="A27" s="43" t="s">
        <v>1631</v>
      </c>
      <c r="B27" s="43" t="s">
        <v>1632</v>
      </c>
      <c r="C27" s="43" t="s">
        <v>381</v>
      </c>
      <c r="D27" s="43">
        <v>109310</v>
      </c>
      <c r="E27" s="43">
        <v>688.79348719999996</v>
      </c>
      <c r="F27" s="43">
        <f t="shared" si="1"/>
        <v>5.5814703638719925</v>
      </c>
    </row>
    <row r="28" spans="1:6" x14ac:dyDescent="0.2">
      <c r="A28" s="43" t="s">
        <v>1633</v>
      </c>
      <c r="B28" s="43" t="s">
        <v>1634</v>
      </c>
      <c r="C28" s="43" t="s">
        <v>381</v>
      </c>
      <c r="D28" s="43">
        <v>110724</v>
      </c>
      <c r="E28" s="43">
        <v>662.91496410000002</v>
      </c>
      <c r="F28" s="43">
        <f t="shared" si="1"/>
        <v>5.3717700510386246</v>
      </c>
    </row>
    <row r="29" spans="1:6" x14ac:dyDescent="0.2">
      <c r="A29" s="43" t="s">
        <v>1635</v>
      </c>
      <c r="B29" s="43" t="s">
        <v>1636</v>
      </c>
      <c r="C29" s="43" t="s">
        <v>264</v>
      </c>
      <c r="D29" s="43">
        <v>537000</v>
      </c>
      <c r="E29" s="43">
        <v>339.78502320000001</v>
      </c>
      <c r="F29" s="43">
        <f t="shared" si="1"/>
        <v>2.7533652282163414</v>
      </c>
    </row>
    <row r="30" spans="1:6" x14ac:dyDescent="0.2">
      <c r="A30" s="43" t="s">
        <v>1637</v>
      </c>
      <c r="B30" s="43" t="s">
        <v>1638</v>
      </c>
      <c r="C30" s="43" t="s">
        <v>317</v>
      </c>
      <c r="D30" s="43">
        <v>594</v>
      </c>
      <c r="E30" s="43">
        <v>278.921198</v>
      </c>
      <c r="F30" s="43">
        <f t="shared" si="1"/>
        <v>2.2601700356098724</v>
      </c>
    </row>
    <row r="31" spans="1:6" x14ac:dyDescent="0.2">
      <c r="A31" s="43" t="s">
        <v>1639</v>
      </c>
      <c r="B31" s="43" t="s">
        <v>1640</v>
      </c>
      <c r="C31" s="43" t="s">
        <v>286</v>
      </c>
      <c r="D31" s="43">
        <v>101700</v>
      </c>
      <c r="E31" s="43">
        <v>248.0816863</v>
      </c>
      <c r="F31" s="43">
        <f t="shared" si="1"/>
        <v>2.0102695592137394</v>
      </c>
    </row>
    <row r="32" spans="1:6" x14ac:dyDescent="0.2">
      <c r="A32" s="43" t="s">
        <v>1641</v>
      </c>
      <c r="B32" s="43" t="s">
        <v>1642</v>
      </c>
      <c r="C32" s="43" t="s">
        <v>1643</v>
      </c>
      <c r="D32" s="43">
        <v>3660</v>
      </c>
      <c r="E32" s="43">
        <v>235.31561389999999</v>
      </c>
      <c r="F32" s="43">
        <f t="shared" si="1"/>
        <v>1.9068227989180009</v>
      </c>
    </row>
    <row r="33" spans="1:6" x14ac:dyDescent="0.2">
      <c r="A33" s="43" t="s">
        <v>1644</v>
      </c>
      <c r="B33" s="43" t="s">
        <v>1645</v>
      </c>
      <c r="C33" s="43" t="s">
        <v>264</v>
      </c>
      <c r="D33" s="43">
        <v>17142</v>
      </c>
      <c r="E33" s="43">
        <v>229.2123493</v>
      </c>
      <c r="F33" s="43">
        <f t="shared" si="1"/>
        <v>1.8573664798313521</v>
      </c>
    </row>
    <row r="34" spans="1:6" x14ac:dyDescent="0.2">
      <c r="A34" s="43" t="s">
        <v>1646</v>
      </c>
      <c r="B34" s="43" t="s">
        <v>1647</v>
      </c>
      <c r="C34" s="43" t="s">
        <v>264</v>
      </c>
      <c r="D34" s="43">
        <v>131360</v>
      </c>
      <c r="E34" s="43">
        <v>211.57985170000001</v>
      </c>
      <c r="F34" s="43">
        <f t="shared" si="1"/>
        <v>1.7144858274670129</v>
      </c>
    </row>
    <row r="35" spans="1:6" x14ac:dyDescent="0.2">
      <c r="A35" s="43" t="s">
        <v>1648</v>
      </c>
      <c r="B35" s="43" t="s">
        <v>1649</v>
      </c>
      <c r="C35" s="43" t="s">
        <v>387</v>
      </c>
      <c r="D35" s="43">
        <v>2000</v>
      </c>
      <c r="E35" s="43">
        <v>202.19464500000001</v>
      </c>
      <c r="F35" s="43">
        <f t="shared" si="1"/>
        <v>1.6384350894325914</v>
      </c>
    </row>
    <row r="36" spans="1:6" x14ac:dyDescent="0.2">
      <c r="A36" s="43" t="s">
        <v>1650</v>
      </c>
      <c r="B36" s="43" t="s">
        <v>1651</v>
      </c>
      <c r="C36" s="43" t="s">
        <v>264</v>
      </c>
      <c r="D36" s="43">
        <v>195429</v>
      </c>
      <c r="E36" s="43">
        <v>200.57252969999999</v>
      </c>
      <c r="F36" s="43">
        <f t="shared" si="1"/>
        <v>1.6252906729391403</v>
      </c>
    </row>
    <row r="37" spans="1:6" x14ac:dyDescent="0.2">
      <c r="A37" s="43" t="s">
        <v>1652</v>
      </c>
      <c r="B37" s="43" t="s">
        <v>1653</v>
      </c>
      <c r="C37" s="43" t="s">
        <v>264</v>
      </c>
      <c r="D37" s="43">
        <v>43451</v>
      </c>
      <c r="E37" s="43">
        <v>179.64029769999999</v>
      </c>
      <c r="F37" s="43">
        <f t="shared" si="1"/>
        <v>1.4556714260548138</v>
      </c>
    </row>
    <row r="38" spans="1:6" x14ac:dyDescent="0.2">
      <c r="A38" s="43" t="s">
        <v>1654</v>
      </c>
      <c r="B38" s="43" t="s">
        <v>1655</v>
      </c>
      <c r="C38" s="43" t="s">
        <v>274</v>
      </c>
      <c r="D38" s="43">
        <v>6200</v>
      </c>
      <c r="E38" s="43">
        <v>165.2999308</v>
      </c>
      <c r="F38" s="43">
        <f t="shared" si="1"/>
        <v>1.3394677534783335</v>
      </c>
    </row>
    <row r="39" spans="1:6" x14ac:dyDescent="0.2">
      <c r="A39" s="43" t="s">
        <v>1656</v>
      </c>
      <c r="B39" s="43" t="s">
        <v>1657</v>
      </c>
      <c r="C39" s="43" t="s">
        <v>1287</v>
      </c>
      <c r="D39" s="43">
        <v>16010</v>
      </c>
      <c r="E39" s="43">
        <v>159.5136746</v>
      </c>
      <c r="F39" s="43">
        <f t="shared" si="1"/>
        <v>1.2925802347978714</v>
      </c>
    </row>
    <row r="40" spans="1:6" x14ac:dyDescent="0.2">
      <c r="A40" s="43" t="s">
        <v>1539</v>
      </c>
      <c r="B40" s="43" t="s">
        <v>1540</v>
      </c>
      <c r="C40" s="43" t="s">
        <v>294</v>
      </c>
      <c r="D40" s="43">
        <v>323</v>
      </c>
      <c r="E40" s="43">
        <v>152.52402570000001</v>
      </c>
      <c r="F40" s="43">
        <f t="shared" si="1"/>
        <v>1.2359413162915287</v>
      </c>
    </row>
    <row r="41" spans="1:6" x14ac:dyDescent="0.2">
      <c r="A41" s="43" t="s">
        <v>1658</v>
      </c>
      <c r="B41" s="43" t="s">
        <v>1659</v>
      </c>
      <c r="C41" s="43" t="s">
        <v>1287</v>
      </c>
      <c r="D41" s="43">
        <v>11700</v>
      </c>
      <c r="E41" s="43">
        <v>149.0838699</v>
      </c>
      <c r="F41" s="43">
        <f t="shared" si="1"/>
        <v>1.208064851136702</v>
      </c>
    </row>
    <row r="42" spans="1:6" x14ac:dyDescent="0.2">
      <c r="A42" s="43" t="s">
        <v>1660</v>
      </c>
      <c r="B42" s="43" t="s">
        <v>1661</v>
      </c>
      <c r="C42" s="43" t="s">
        <v>310</v>
      </c>
      <c r="D42" s="43">
        <v>37521</v>
      </c>
      <c r="E42" s="43">
        <v>143.2664178</v>
      </c>
      <c r="F42" s="43">
        <f t="shared" si="1"/>
        <v>1.1609245440740035</v>
      </c>
    </row>
    <row r="43" spans="1:6" x14ac:dyDescent="0.2">
      <c r="A43" s="43" t="s">
        <v>1662</v>
      </c>
      <c r="B43" s="43" t="s">
        <v>1663</v>
      </c>
      <c r="C43" s="43" t="s">
        <v>264</v>
      </c>
      <c r="D43" s="43">
        <v>5267</v>
      </c>
      <c r="E43" s="43">
        <v>140.3530173</v>
      </c>
      <c r="F43" s="43">
        <f t="shared" si="1"/>
        <v>1.1373165122748901</v>
      </c>
    </row>
    <row r="44" spans="1:6" x14ac:dyDescent="0.2">
      <c r="A44" s="43" t="s">
        <v>1664</v>
      </c>
      <c r="B44" s="43" t="s">
        <v>1665</v>
      </c>
      <c r="C44" s="43" t="s">
        <v>310</v>
      </c>
      <c r="D44" s="43">
        <v>300100</v>
      </c>
      <c r="E44" s="43">
        <v>138.46255239999999</v>
      </c>
      <c r="F44" s="43">
        <f t="shared" si="1"/>
        <v>1.1219975901169827</v>
      </c>
    </row>
    <row r="45" spans="1:6" x14ac:dyDescent="0.2">
      <c r="A45" s="43" t="s">
        <v>1666</v>
      </c>
      <c r="B45" s="43" t="s">
        <v>1667</v>
      </c>
      <c r="C45" s="43" t="s">
        <v>286</v>
      </c>
      <c r="D45" s="43">
        <v>87300</v>
      </c>
      <c r="E45" s="43">
        <v>135.57108030000001</v>
      </c>
      <c r="F45" s="43">
        <f t="shared" si="1"/>
        <v>1.0985672497696639</v>
      </c>
    </row>
    <row r="46" spans="1:6" x14ac:dyDescent="0.2">
      <c r="A46" s="43" t="s">
        <v>1668</v>
      </c>
      <c r="B46" s="43" t="s">
        <v>1669</v>
      </c>
      <c r="C46" s="43" t="s">
        <v>310</v>
      </c>
      <c r="D46" s="43">
        <v>1925400</v>
      </c>
      <c r="E46" s="43">
        <v>116.8621732</v>
      </c>
      <c r="F46" s="43">
        <f t="shared" si="1"/>
        <v>0.94696417503158403</v>
      </c>
    </row>
    <row r="47" spans="1:6" x14ac:dyDescent="0.2">
      <c r="A47" s="43" t="s">
        <v>1277</v>
      </c>
      <c r="B47" s="43" t="s">
        <v>1278</v>
      </c>
      <c r="C47" s="43" t="s">
        <v>274</v>
      </c>
      <c r="D47" s="43">
        <v>4500</v>
      </c>
      <c r="E47" s="43">
        <v>107.7100612</v>
      </c>
      <c r="F47" s="43">
        <f t="shared" si="1"/>
        <v>0.87280226316088572</v>
      </c>
    </row>
    <row r="48" spans="1:6" x14ac:dyDescent="0.2">
      <c r="A48" s="43" t="s">
        <v>1670</v>
      </c>
      <c r="B48" s="43" t="s">
        <v>1671</v>
      </c>
      <c r="C48" s="43" t="s">
        <v>286</v>
      </c>
      <c r="D48" s="43">
        <v>116000</v>
      </c>
      <c r="E48" s="43">
        <v>102.04940139999999</v>
      </c>
      <c r="F48" s="43">
        <f t="shared" si="1"/>
        <v>0.8269324843363256</v>
      </c>
    </row>
    <row r="49" spans="1:10" x14ac:dyDescent="0.2">
      <c r="A49" s="43" t="s">
        <v>1672</v>
      </c>
      <c r="B49" s="43" t="s">
        <v>1673</v>
      </c>
      <c r="C49" s="43" t="s">
        <v>269</v>
      </c>
      <c r="D49" s="43">
        <v>149000</v>
      </c>
      <c r="E49" s="43">
        <v>100.0010473</v>
      </c>
      <c r="F49" s="43">
        <f t="shared" si="1"/>
        <v>0.81033414547812721</v>
      </c>
    </row>
    <row r="50" spans="1:10" x14ac:dyDescent="0.2">
      <c r="A50" s="43" t="s">
        <v>1674</v>
      </c>
      <c r="B50" s="43" t="s">
        <v>1675</v>
      </c>
      <c r="C50" s="43" t="s">
        <v>294</v>
      </c>
      <c r="D50" s="43">
        <v>2997</v>
      </c>
      <c r="E50" s="43">
        <v>93.880428699999996</v>
      </c>
      <c r="F50" s="43">
        <f t="shared" si="1"/>
        <v>0.76073720247662591</v>
      </c>
    </row>
    <row r="51" spans="1:10" x14ac:dyDescent="0.2">
      <c r="A51" s="43" t="s">
        <v>1676</v>
      </c>
      <c r="B51" s="43" t="s">
        <v>1677</v>
      </c>
      <c r="C51" s="43" t="s">
        <v>1678</v>
      </c>
      <c r="D51" s="43">
        <v>117000</v>
      </c>
      <c r="E51" s="43">
        <v>78.603741200000002</v>
      </c>
      <c r="F51" s="43">
        <f t="shared" si="1"/>
        <v>0.63694628382842811</v>
      </c>
    </row>
    <row r="52" spans="1:10" x14ac:dyDescent="0.2">
      <c r="A52" s="43" t="s">
        <v>1679</v>
      </c>
      <c r="B52" s="43" t="s">
        <v>1680</v>
      </c>
      <c r="C52" s="43" t="s">
        <v>310</v>
      </c>
      <c r="D52" s="43">
        <v>154700</v>
      </c>
      <c r="E52" s="43">
        <v>65.061227900000006</v>
      </c>
      <c r="F52" s="43">
        <f t="shared" si="1"/>
        <v>0.52720782369350438</v>
      </c>
    </row>
    <row r="53" spans="1:10" x14ac:dyDescent="0.2">
      <c r="A53" s="43" t="s">
        <v>1681</v>
      </c>
      <c r="B53" s="43" t="s">
        <v>1682</v>
      </c>
      <c r="C53" s="43" t="s">
        <v>280</v>
      </c>
      <c r="D53" s="43">
        <v>184500</v>
      </c>
      <c r="E53" s="43">
        <v>62.824712400000003</v>
      </c>
      <c r="F53" s="43">
        <f t="shared" si="1"/>
        <v>0.50908476473089004</v>
      </c>
    </row>
    <row r="54" spans="1:10" x14ac:dyDescent="0.2">
      <c r="A54" s="43" t="s">
        <v>1683</v>
      </c>
      <c r="B54" s="43" t="s">
        <v>1684</v>
      </c>
      <c r="C54" s="43" t="s">
        <v>280</v>
      </c>
      <c r="D54" s="43">
        <v>95800</v>
      </c>
      <c r="E54" s="43">
        <v>62.495310500000002</v>
      </c>
      <c r="F54" s="43">
        <f t="shared" si="1"/>
        <v>0.50641553661416239</v>
      </c>
    </row>
    <row r="55" spans="1:10" x14ac:dyDescent="0.2">
      <c r="A55" s="43" t="s">
        <v>1685</v>
      </c>
      <c r="B55" s="43" t="s">
        <v>1686</v>
      </c>
      <c r="C55" s="43" t="s">
        <v>1290</v>
      </c>
      <c r="D55" s="43">
        <v>5500</v>
      </c>
      <c r="E55" s="43">
        <v>53.041635599999999</v>
      </c>
      <c r="F55" s="43">
        <f t="shared" si="1"/>
        <v>0.42980998318692826</v>
      </c>
    </row>
    <row r="56" spans="1:10" x14ac:dyDescent="0.2">
      <c r="A56" s="43" t="s">
        <v>1687</v>
      </c>
      <c r="B56" s="43" t="s">
        <v>1688</v>
      </c>
      <c r="C56" s="43" t="s">
        <v>1336</v>
      </c>
      <c r="D56" s="43">
        <v>2084</v>
      </c>
      <c r="E56" s="43">
        <v>52.840323699999999</v>
      </c>
      <c r="F56" s="43">
        <f t="shared" si="1"/>
        <v>0.42817870120673363</v>
      </c>
    </row>
    <row r="57" spans="1:10" x14ac:dyDescent="0.2">
      <c r="A57" s="43" t="s">
        <v>1689</v>
      </c>
      <c r="B57" s="43" t="s">
        <v>1690</v>
      </c>
      <c r="C57" s="43" t="s">
        <v>317</v>
      </c>
      <c r="D57" s="43">
        <v>95100</v>
      </c>
      <c r="E57" s="43">
        <v>48.360370400000001</v>
      </c>
      <c r="F57" s="43">
        <f t="shared" si="1"/>
        <v>0.3918764901084163</v>
      </c>
    </row>
    <row r="58" spans="1:10" x14ac:dyDescent="0.2">
      <c r="A58" s="43" t="s">
        <v>1691</v>
      </c>
      <c r="B58" s="43" t="s">
        <v>1692</v>
      </c>
      <c r="C58" s="43" t="s">
        <v>280</v>
      </c>
      <c r="D58" s="43">
        <v>3412</v>
      </c>
      <c r="E58" s="43">
        <v>29.2000341</v>
      </c>
      <c r="F58" s="43">
        <f t="shared" si="1"/>
        <v>0.23661536873080002</v>
      </c>
    </row>
    <row r="59" spans="1:10" x14ac:dyDescent="0.2">
      <c r="A59" s="43" t="s">
        <v>1693</v>
      </c>
      <c r="B59" s="43" t="s">
        <v>1694</v>
      </c>
      <c r="C59" s="43" t="s">
        <v>317</v>
      </c>
      <c r="D59" s="43">
        <v>32</v>
      </c>
      <c r="E59" s="43">
        <v>0.20583029999999999</v>
      </c>
      <c r="F59" s="43">
        <f t="shared" si="1"/>
        <v>1.6678957347680352E-3</v>
      </c>
    </row>
    <row r="60" spans="1:10" x14ac:dyDescent="0.2">
      <c r="A60" s="11" t="s">
        <v>24</v>
      </c>
      <c r="B60" s="10"/>
      <c r="C60" s="10"/>
      <c r="D60" s="10"/>
      <c r="E60" s="11">
        <f>SUM(E22:E59)</f>
        <v>10192.216616100002</v>
      </c>
      <c r="F60" s="11">
        <f>SUM(F22:F59)</f>
        <v>82.590146454749757</v>
      </c>
    </row>
    <row r="61" spans="1:10" x14ac:dyDescent="0.2">
      <c r="A61" s="10"/>
      <c r="B61" s="10"/>
      <c r="C61" s="10"/>
      <c r="D61" s="10"/>
      <c r="E61" s="10"/>
      <c r="F61" s="10"/>
    </row>
    <row r="62" spans="1:10" x14ac:dyDescent="0.2">
      <c r="A62" s="11" t="s">
        <v>24</v>
      </c>
      <c r="B62" s="10"/>
      <c r="C62" s="10"/>
      <c r="D62" s="10"/>
      <c r="E62" s="11">
        <f>E19+E60</f>
        <v>11867.992691600002</v>
      </c>
      <c r="F62" s="11">
        <f>F19+F60</f>
        <v>96.169389980862121</v>
      </c>
      <c r="I62" s="2"/>
      <c r="J62" s="2"/>
    </row>
    <row r="63" spans="1:10" x14ac:dyDescent="0.2">
      <c r="A63" s="10"/>
      <c r="B63" s="10"/>
      <c r="C63" s="10"/>
      <c r="D63" s="10"/>
      <c r="E63" s="10"/>
      <c r="F63" s="10"/>
    </row>
    <row r="64" spans="1:10" x14ac:dyDescent="0.2">
      <c r="A64" s="11" t="s">
        <v>32</v>
      </c>
      <c r="B64" s="10"/>
      <c r="C64" s="10"/>
      <c r="D64" s="10"/>
      <c r="E64" s="11">
        <v>472.72475910000139</v>
      </c>
      <c r="F64" s="11">
        <f t="shared" ref="F64" si="2">E64/$E$66*100</f>
        <v>3.8306100191378012</v>
      </c>
      <c r="I64" s="2"/>
      <c r="J64" s="2"/>
    </row>
    <row r="65" spans="1:10" x14ac:dyDescent="0.2">
      <c r="A65" s="10"/>
      <c r="B65" s="10"/>
      <c r="C65" s="10"/>
      <c r="D65" s="10"/>
      <c r="E65" s="10"/>
      <c r="F65" s="10"/>
    </row>
    <row r="66" spans="1:10" x14ac:dyDescent="0.2">
      <c r="A66" s="13" t="s">
        <v>33</v>
      </c>
      <c r="B66" s="7"/>
      <c r="C66" s="7"/>
      <c r="D66" s="7"/>
      <c r="E66" s="13">
        <f>E62+E64</f>
        <v>12340.717450700004</v>
      </c>
      <c r="F66" s="13">
        <f>F62+F64</f>
        <v>99.999999999999929</v>
      </c>
      <c r="I66" s="2"/>
      <c r="J66" s="2"/>
    </row>
    <row r="68" spans="1:10" x14ac:dyDescent="0.2">
      <c r="A68" s="17" t="s">
        <v>35</v>
      </c>
    </row>
    <row r="69" spans="1:10" x14ac:dyDescent="0.2">
      <c r="A69" s="17" t="s">
        <v>36</v>
      </c>
    </row>
    <row r="70" spans="1:10" x14ac:dyDescent="0.2">
      <c r="A70" s="17" t="s">
        <v>37</v>
      </c>
    </row>
    <row r="71" spans="1:10" x14ac:dyDescent="0.2">
      <c r="A71" s="2" t="s">
        <v>695</v>
      </c>
      <c r="B71" s="14">
        <v>22.9954</v>
      </c>
    </row>
    <row r="72" spans="1:10" x14ac:dyDescent="0.2">
      <c r="A72" s="2" t="s">
        <v>661</v>
      </c>
      <c r="B72" s="14">
        <v>14.704499999999999</v>
      </c>
    </row>
    <row r="73" spans="1:10" x14ac:dyDescent="0.2">
      <c r="A73" s="2" t="s">
        <v>694</v>
      </c>
      <c r="B73" s="14">
        <v>22.2517</v>
      </c>
    </row>
    <row r="74" spans="1:10" x14ac:dyDescent="0.2">
      <c r="A74" s="2" t="s">
        <v>660</v>
      </c>
      <c r="B74" s="14">
        <v>14.201000000000001</v>
      </c>
    </row>
    <row r="76" spans="1:10" x14ac:dyDescent="0.2">
      <c r="A76" s="17" t="s">
        <v>40</v>
      </c>
    </row>
    <row r="77" spans="1:10" x14ac:dyDescent="0.2">
      <c r="A77" s="2" t="s">
        <v>694</v>
      </c>
      <c r="B77" s="14">
        <v>22.122499999999999</v>
      </c>
    </row>
    <row r="78" spans="1:10" x14ac:dyDescent="0.2">
      <c r="A78" s="2" t="s">
        <v>661</v>
      </c>
      <c r="B78" s="14">
        <v>14.6594</v>
      </c>
    </row>
    <row r="79" spans="1:10" x14ac:dyDescent="0.2">
      <c r="A79" s="2" t="s">
        <v>695</v>
      </c>
      <c r="B79" s="14">
        <v>22.939399999999999</v>
      </c>
    </row>
    <row r="80" spans="1:10" x14ac:dyDescent="0.2">
      <c r="A80" s="48" t="s">
        <v>660</v>
      </c>
      <c r="B80" s="14">
        <v>14.118600000000001</v>
      </c>
    </row>
    <row r="81" spans="1:2" x14ac:dyDescent="0.2">
      <c r="A81" s="48"/>
    </row>
    <row r="82" spans="1:2" ht="22.5" x14ac:dyDescent="0.2">
      <c r="A82" s="38" t="s">
        <v>41</v>
      </c>
      <c r="B82" s="39" t="s">
        <v>42</v>
      </c>
    </row>
    <row r="83" spans="1:2" x14ac:dyDescent="0.2">
      <c r="A83" s="38"/>
      <c r="B83" s="39"/>
    </row>
    <row r="84" spans="1:2" ht="22.5" x14ac:dyDescent="0.2">
      <c r="A84" s="38" t="s">
        <v>1224</v>
      </c>
      <c r="B84" s="40">
        <v>0.10747590449650599</v>
      </c>
    </row>
    <row r="85" spans="1:2" x14ac:dyDescent="0.2">
      <c r="A85" s="48"/>
    </row>
    <row r="86" spans="1:2" x14ac:dyDescent="0.2">
      <c r="A86" s="48"/>
    </row>
    <row r="87" spans="1:2" x14ac:dyDescent="0.2">
      <c r="A87" s="48"/>
    </row>
    <row r="88" spans="1:2" x14ac:dyDescent="0.2">
      <c r="A88" s="48"/>
    </row>
    <row r="89" spans="1:2" x14ac:dyDescent="0.2">
      <c r="A89" s="48"/>
    </row>
    <row r="90" spans="1:2" x14ac:dyDescent="0.2">
      <c r="A90" s="48"/>
    </row>
    <row r="91" spans="1:2" x14ac:dyDescent="0.2">
      <c r="A91" s="4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2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18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655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</row>
    <row r="4" spans="1:6" x14ac:dyDescent="0.2">
      <c r="A4" s="6"/>
      <c r="B4" s="6"/>
      <c r="C4" s="6"/>
      <c r="D4" s="6"/>
      <c r="E4" s="32"/>
      <c r="F4" s="7"/>
    </row>
    <row r="5" spans="1:6" x14ac:dyDescent="0.2">
      <c r="A5" s="8" t="s">
        <v>6</v>
      </c>
      <c r="B5" s="9"/>
      <c r="C5" s="9"/>
      <c r="D5" s="9"/>
      <c r="E5" s="33"/>
      <c r="F5" s="10"/>
    </row>
    <row r="6" spans="1:6" x14ac:dyDescent="0.2">
      <c r="A6" s="8" t="s">
        <v>7</v>
      </c>
      <c r="B6" s="9"/>
      <c r="C6" s="9"/>
      <c r="D6" s="9"/>
      <c r="E6" s="33"/>
      <c r="F6" s="10"/>
    </row>
    <row r="7" spans="1:6" x14ac:dyDescent="0.2">
      <c r="A7" s="8"/>
      <c r="B7" s="9"/>
      <c r="C7" s="9"/>
      <c r="D7" s="9"/>
      <c r="E7" s="33"/>
      <c r="F7" s="10"/>
    </row>
    <row r="8" spans="1:6" x14ac:dyDescent="0.2">
      <c r="A8" s="9" t="s">
        <v>59</v>
      </c>
      <c r="B8" s="9" t="s">
        <v>722</v>
      </c>
      <c r="C8" s="9" t="s">
        <v>60</v>
      </c>
      <c r="D8" s="9">
        <v>2797</v>
      </c>
      <c r="E8" s="33">
        <v>26904.762549999999</v>
      </c>
      <c r="F8" s="10">
        <f t="shared" ref="F8:F45" si="0">E8/$E$79*100</f>
        <v>7.4654022172362851</v>
      </c>
    </row>
    <row r="9" spans="1:6" x14ac:dyDescent="0.2">
      <c r="A9" s="9" t="s">
        <v>55</v>
      </c>
      <c r="B9" s="9" t="s">
        <v>723</v>
      </c>
      <c r="C9" s="9" t="s">
        <v>56</v>
      </c>
      <c r="D9" s="9">
        <v>1514</v>
      </c>
      <c r="E9" s="33">
        <v>15678.18158</v>
      </c>
      <c r="F9" s="10">
        <f t="shared" si="0"/>
        <v>4.3503053153526183</v>
      </c>
    </row>
    <row r="10" spans="1:6" x14ac:dyDescent="0.2">
      <c r="A10" s="9" t="s">
        <v>104</v>
      </c>
      <c r="B10" s="9" t="s">
        <v>724</v>
      </c>
      <c r="C10" s="9" t="s">
        <v>105</v>
      </c>
      <c r="D10" s="9">
        <v>1380</v>
      </c>
      <c r="E10" s="33">
        <v>13892.4462</v>
      </c>
      <c r="F10" s="10">
        <f t="shared" si="0"/>
        <v>3.8548081764920012</v>
      </c>
    </row>
    <row r="11" spans="1:6" x14ac:dyDescent="0.2">
      <c r="A11" s="9" t="s">
        <v>169</v>
      </c>
      <c r="B11" s="9" t="s">
        <v>725</v>
      </c>
      <c r="C11" s="9" t="s">
        <v>170</v>
      </c>
      <c r="D11" s="9">
        <v>12100</v>
      </c>
      <c r="E11" s="33">
        <v>11511.0083</v>
      </c>
      <c r="F11" s="10">
        <f t="shared" si="0"/>
        <v>3.1940184094077892</v>
      </c>
    </row>
    <row r="12" spans="1:6" x14ac:dyDescent="0.2">
      <c r="A12" s="9" t="s">
        <v>649</v>
      </c>
      <c r="B12" s="9" t="s">
        <v>726</v>
      </c>
      <c r="C12" s="9" t="s">
        <v>19</v>
      </c>
      <c r="D12" s="9">
        <v>1000</v>
      </c>
      <c r="E12" s="33">
        <v>9755.8799999999992</v>
      </c>
      <c r="F12" s="10">
        <f t="shared" si="0"/>
        <v>2.7070139737431402</v>
      </c>
    </row>
    <row r="13" spans="1:6" x14ac:dyDescent="0.2">
      <c r="A13" s="9" t="s">
        <v>650</v>
      </c>
      <c r="B13" s="9" t="s">
        <v>727</v>
      </c>
      <c r="C13" s="9" t="s">
        <v>11</v>
      </c>
      <c r="D13" s="9">
        <v>900</v>
      </c>
      <c r="E13" s="33">
        <v>9083.5650000000005</v>
      </c>
      <c r="F13" s="10">
        <f t="shared" si="0"/>
        <v>2.5204632884377536</v>
      </c>
    </row>
    <row r="14" spans="1:6" x14ac:dyDescent="0.2">
      <c r="A14" s="9" t="s">
        <v>137</v>
      </c>
      <c r="B14" s="9" t="s">
        <v>728</v>
      </c>
      <c r="C14" s="9" t="s">
        <v>130</v>
      </c>
      <c r="D14" s="9">
        <v>800</v>
      </c>
      <c r="E14" s="33">
        <v>8346.1119999999992</v>
      </c>
      <c r="F14" s="10">
        <f t="shared" si="0"/>
        <v>2.3158384287655553</v>
      </c>
    </row>
    <row r="15" spans="1:6" x14ac:dyDescent="0.2">
      <c r="A15" s="9" t="s">
        <v>229</v>
      </c>
      <c r="B15" s="9" t="s">
        <v>729</v>
      </c>
      <c r="C15" s="9" t="s">
        <v>117</v>
      </c>
      <c r="D15" s="9">
        <v>75</v>
      </c>
      <c r="E15" s="33">
        <v>8306.6025000000009</v>
      </c>
      <c r="F15" s="10">
        <f t="shared" si="0"/>
        <v>2.3048755255117634</v>
      </c>
    </row>
    <row r="16" spans="1:6" x14ac:dyDescent="0.2">
      <c r="A16" s="9" t="s">
        <v>143</v>
      </c>
      <c r="B16" s="9" t="s">
        <v>730</v>
      </c>
      <c r="C16" s="9" t="s">
        <v>130</v>
      </c>
      <c r="D16" s="9">
        <v>850</v>
      </c>
      <c r="E16" s="33">
        <v>8305.9704999999994</v>
      </c>
      <c r="F16" s="10">
        <f t="shared" si="0"/>
        <v>2.304700161235921</v>
      </c>
    </row>
    <row r="17" spans="1:6" x14ac:dyDescent="0.2">
      <c r="A17" s="9" t="s">
        <v>240</v>
      </c>
      <c r="B17" s="9" t="s">
        <v>731</v>
      </c>
      <c r="C17" s="9" t="s">
        <v>16</v>
      </c>
      <c r="D17" s="9">
        <v>750</v>
      </c>
      <c r="E17" s="33">
        <v>7639.9650000000001</v>
      </c>
      <c r="F17" s="10">
        <f t="shared" si="0"/>
        <v>2.1199002052001985</v>
      </c>
    </row>
    <row r="18" spans="1:6" x14ac:dyDescent="0.2">
      <c r="A18" s="9" t="s">
        <v>64</v>
      </c>
      <c r="B18" s="9" t="s">
        <v>732</v>
      </c>
      <c r="C18" s="9" t="s">
        <v>56</v>
      </c>
      <c r="D18" s="9">
        <v>750</v>
      </c>
      <c r="E18" s="33">
        <v>7148.85</v>
      </c>
      <c r="F18" s="10">
        <f t="shared" si="0"/>
        <v>1.9836280116395086</v>
      </c>
    </row>
    <row r="19" spans="1:6" x14ac:dyDescent="0.2">
      <c r="A19" s="9" t="s">
        <v>144</v>
      </c>
      <c r="B19" s="9" t="s">
        <v>733</v>
      </c>
      <c r="C19" s="9" t="s">
        <v>124</v>
      </c>
      <c r="D19" s="9">
        <v>646</v>
      </c>
      <c r="E19" s="33">
        <v>6471.6667600000001</v>
      </c>
      <c r="F19" s="10">
        <f t="shared" si="0"/>
        <v>1.7957265108559142</v>
      </c>
    </row>
    <row r="20" spans="1:6" x14ac:dyDescent="0.2">
      <c r="A20" s="9" t="s">
        <v>107</v>
      </c>
      <c r="B20" s="9" t="s">
        <v>734</v>
      </c>
      <c r="C20" s="9" t="s">
        <v>105</v>
      </c>
      <c r="D20" s="9">
        <v>650</v>
      </c>
      <c r="E20" s="33">
        <v>6423.5535</v>
      </c>
      <c r="F20" s="10">
        <f t="shared" si="0"/>
        <v>1.7823762782636376</v>
      </c>
    </row>
    <row r="21" spans="1:6" x14ac:dyDescent="0.2">
      <c r="A21" s="9" t="s">
        <v>108</v>
      </c>
      <c r="B21" s="9" t="s">
        <v>1140</v>
      </c>
      <c r="C21" s="9" t="s">
        <v>109</v>
      </c>
      <c r="D21" s="9">
        <v>6700</v>
      </c>
      <c r="E21" s="33">
        <v>6381.0933999999997</v>
      </c>
      <c r="F21" s="10">
        <f t="shared" si="0"/>
        <v>1.7705946569207622</v>
      </c>
    </row>
    <row r="22" spans="1:6" x14ac:dyDescent="0.2">
      <c r="A22" s="9" t="s">
        <v>234</v>
      </c>
      <c r="B22" s="9" t="s">
        <v>735</v>
      </c>
      <c r="C22" s="9" t="s">
        <v>111</v>
      </c>
      <c r="D22" s="9">
        <v>11</v>
      </c>
      <c r="E22" s="33">
        <v>5703.6154999999999</v>
      </c>
      <c r="F22" s="10">
        <f t="shared" si="0"/>
        <v>1.5826113953183074</v>
      </c>
    </row>
    <row r="23" spans="1:6" x14ac:dyDescent="0.2">
      <c r="A23" s="9" t="s">
        <v>513</v>
      </c>
      <c r="B23" s="9" t="s">
        <v>736</v>
      </c>
      <c r="C23" s="9" t="s">
        <v>19</v>
      </c>
      <c r="D23" s="9">
        <v>550</v>
      </c>
      <c r="E23" s="33">
        <v>5557.8104999999996</v>
      </c>
      <c r="F23" s="10">
        <f t="shared" si="0"/>
        <v>1.5421541354461461</v>
      </c>
    </row>
    <row r="24" spans="1:6" x14ac:dyDescent="0.2">
      <c r="A24" s="9" t="s">
        <v>142</v>
      </c>
      <c r="B24" s="9" t="s">
        <v>737</v>
      </c>
      <c r="C24" s="9" t="s">
        <v>16</v>
      </c>
      <c r="D24" s="9">
        <v>550</v>
      </c>
      <c r="E24" s="33">
        <v>5309.04</v>
      </c>
      <c r="F24" s="10">
        <f t="shared" si="0"/>
        <v>1.473126511105229</v>
      </c>
    </row>
    <row r="25" spans="1:6" x14ac:dyDescent="0.2">
      <c r="A25" s="9" t="s">
        <v>126</v>
      </c>
      <c r="B25" s="9" t="s">
        <v>738</v>
      </c>
      <c r="C25" s="9" t="s">
        <v>124</v>
      </c>
      <c r="D25" s="9">
        <v>501</v>
      </c>
      <c r="E25" s="33">
        <v>5029.8446100000001</v>
      </c>
      <c r="F25" s="10">
        <f t="shared" si="0"/>
        <v>1.3956567367604578</v>
      </c>
    </row>
    <row r="26" spans="1:6" x14ac:dyDescent="0.2">
      <c r="A26" s="9" t="s">
        <v>110</v>
      </c>
      <c r="B26" s="9" t="s">
        <v>739</v>
      </c>
      <c r="C26" s="9" t="s">
        <v>111</v>
      </c>
      <c r="D26" s="9">
        <v>8</v>
      </c>
      <c r="E26" s="33">
        <v>4148.0839999999998</v>
      </c>
      <c r="F26" s="10">
        <f t="shared" si="0"/>
        <v>1.1509901056860417</v>
      </c>
    </row>
    <row r="27" spans="1:6" x14ac:dyDescent="0.2">
      <c r="A27" s="9" t="s">
        <v>651</v>
      </c>
      <c r="B27" s="9" t="s">
        <v>740</v>
      </c>
      <c r="C27" s="9" t="s">
        <v>231</v>
      </c>
      <c r="D27" s="9">
        <v>400</v>
      </c>
      <c r="E27" s="33">
        <v>3958.46</v>
      </c>
      <c r="F27" s="10">
        <f t="shared" si="0"/>
        <v>1.098374163530432</v>
      </c>
    </row>
    <row r="28" spans="1:6" x14ac:dyDescent="0.2">
      <c r="A28" s="9" t="s">
        <v>512</v>
      </c>
      <c r="B28" s="9" t="s">
        <v>741</v>
      </c>
      <c r="C28" s="9" t="s">
        <v>111</v>
      </c>
      <c r="D28" s="9">
        <v>7</v>
      </c>
      <c r="E28" s="33">
        <v>3576.0410000000002</v>
      </c>
      <c r="F28" s="10">
        <f t="shared" si="0"/>
        <v>0.99226240561368051</v>
      </c>
    </row>
    <row r="29" spans="1:6" x14ac:dyDescent="0.2">
      <c r="A29" s="9" t="s">
        <v>123</v>
      </c>
      <c r="B29" s="9" t="s">
        <v>742</v>
      </c>
      <c r="C29" s="9" t="s">
        <v>124</v>
      </c>
      <c r="D29" s="9">
        <v>350</v>
      </c>
      <c r="E29" s="33">
        <v>3504.991</v>
      </c>
      <c r="F29" s="10">
        <f t="shared" si="0"/>
        <v>0.97254779833740712</v>
      </c>
    </row>
    <row r="30" spans="1:6" x14ac:dyDescent="0.2">
      <c r="A30" s="9" t="s">
        <v>239</v>
      </c>
      <c r="B30" s="9" t="s">
        <v>743</v>
      </c>
      <c r="C30" s="9" t="s">
        <v>105</v>
      </c>
      <c r="D30" s="9">
        <v>350</v>
      </c>
      <c r="E30" s="33">
        <v>3476.3539999999998</v>
      </c>
      <c r="F30" s="10">
        <f t="shared" si="0"/>
        <v>0.9646017433258568</v>
      </c>
    </row>
    <row r="31" spans="1:6" x14ac:dyDescent="0.2">
      <c r="A31" s="9" t="s">
        <v>150</v>
      </c>
      <c r="B31" s="9" t="s">
        <v>744</v>
      </c>
      <c r="C31" s="9" t="s">
        <v>151</v>
      </c>
      <c r="D31" s="9">
        <v>250</v>
      </c>
      <c r="E31" s="33">
        <v>2530.335</v>
      </c>
      <c r="F31" s="10">
        <f t="shared" si="0"/>
        <v>0.70210500777493656</v>
      </c>
    </row>
    <row r="32" spans="1:6" x14ac:dyDescent="0.2">
      <c r="A32" s="9" t="s">
        <v>148</v>
      </c>
      <c r="B32" s="9" t="s">
        <v>745</v>
      </c>
      <c r="C32" s="9" t="s">
        <v>119</v>
      </c>
      <c r="D32" s="9">
        <v>230</v>
      </c>
      <c r="E32" s="33">
        <v>2307.9050999999999</v>
      </c>
      <c r="F32" s="10">
        <f t="shared" si="0"/>
        <v>0.64038624457999271</v>
      </c>
    </row>
    <row r="33" spans="1:6" x14ac:dyDescent="0.2">
      <c r="A33" s="9" t="s">
        <v>160</v>
      </c>
      <c r="B33" s="9" t="s">
        <v>746</v>
      </c>
      <c r="C33" s="9" t="s">
        <v>19</v>
      </c>
      <c r="D33" s="9">
        <v>200</v>
      </c>
      <c r="E33" s="33">
        <v>2035.7159999999999</v>
      </c>
      <c r="F33" s="10">
        <f t="shared" si="0"/>
        <v>0.56486054139375341</v>
      </c>
    </row>
    <row r="34" spans="1:6" x14ac:dyDescent="0.2">
      <c r="A34" s="9" t="s">
        <v>525</v>
      </c>
      <c r="B34" s="9" t="s">
        <v>747</v>
      </c>
      <c r="C34" s="9" t="s">
        <v>111</v>
      </c>
      <c r="D34" s="9">
        <v>2000</v>
      </c>
      <c r="E34" s="33">
        <v>1995.5519999999999</v>
      </c>
      <c r="F34" s="10">
        <f t="shared" si="0"/>
        <v>0.55371603067391884</v>
      </c>
    </row>
    <row r="35" spans="1:6" x14ac:dyDescent="0.2">
      <c r="A35" s="9" t="s">
        <v>146</v>
      </c>
      <c r="B35" s="9" t="s">
        <v>748</v>
      </c>
      <c r="C35" s="9" t="s">
        <v>124</v>
      </c>
      <c r="D35" s="9">
        <v>150</v>
      </c>
      <c r="E35" s="33">
        <v>1505.6565000000001</v>
      </c>
      <c r="F35" s="10">
        <f t="shared" si="0"/>
        <v>0.41778221802207371</v>
      </c>
    </row>
    <row r="36" spans="1:6" x14ac:dyDescent="0.2">
      <c r="A36" s="9" t="s">
        <v>128</v>
      </c>
      <c r="B36" s="9" t="s">
        <v>749</v>
      </c>
      <c r="C36" s="9" t="s">
        <v>124</v>
      </c>
      <c r="D36" s="9">
        <v>150</v>
      </c>
      <c r="E36" s="33">
        <v>1486.8135</v>
      </c>
      <c r="F36" s="10">
        <f t="shared" si="0"/>
        <v>0.41255375433584113</v>
      </c>
    </row>
    <row r="37" spans="1:6" x14ac:dyDescent="0.2">
      <c r="A37" s="9" t="s">
        <v>520</v>
      </c>
      <c r="B37" s="9" t="s">
        <v>740</v>
      </c>
      <c r="C37" s="9" t="s">
        <v>231</v>
      </c>
      <c r="D37" s="9">
        <v>150</v>
      </c>
      <c r="E37" s="33">
        <v>1484.4224999999999</v>
      </c>
      <c r="F37" s="10">
        <f t="shared" si="0"/>
        <v>0.41189031132391196</v>
      </c>
    </row>
    <row r="38" spans="1:6" x14ac:dyDescent="0.2">
      <c r="A38" s="9" t="s">
        <v>113</v>
      </c>
      <c r="B38" s="9" t="s">
        <v>750</v>
      </c>
      <c r="C38" s="9" t="s">
        <v>19</v>
      </c>
      <c r="D38" s="9">
        <v>150</v>
      </c>
      <c r="E38" s="33">
        <v>1404.8489999999999</v>
      </c>
      <c r="F38" s="10">
        <f t="shared" si="0"/>
        <v>0.38981064486228578</v>
      </c>
    </row>
    <row r="39" spans="1:6" x14ac:dyDescent="0.2">
      <c r="A39" s="9" t="s">
        <v>519</v>
      </c>
      <c r="B39" s="9" t="s">
        <v>751</v>
      </c>
      <c r="C39" s="9" t="s">
        <v>105</v>
      </c>
      <c r="D39" s="9">
        <v>110000</v>
      </c>
      <c r="E39" s="33">
        <v>1075.47</v>
      </c>
      <c r="F39" s="10">
        <f t="shared" si="0"/>
        <v>0.29841616731053838</v>
      </c>
    </row>
    <row r="40" spans="1:6" x14ac:dyDescent="0.2">
      <c r="A40" s="9" t="s">
        <v>65</v>
      </c>
      <c r="B40" s="9" t="s">
        <v>752</v>
      </c>
      <c r="C40" s="9" t="s">
        <v>66</v>
      </c>
      <c r="D40" s="9">
        <v>100</v>
      </c>
      <c r="E40" s="33">
        <v>993.64800000000002</v>
      </c>
      <c r="F40" s="10">
        <f t="shared" si="0"/>
        <v>0.27571259804158355</v>
      </c>
    </row>
    <row r="41" spans="1:6" x14ac:dyDescent="0.2">
      <c r="A41" s="9" t="s">
        <v>165</v>
      </c>
      <c r="B41" s="9" t="s">
        <v>753</v>
      </c>
      <c r="C41" s="9" t="s">
        <v>130</v>
      </c>
      <c r="D41" s="9">
        <v>100</v>
      </c>
      <c r="E41" s="33">
        <v>959.06299999999999</v>
      </c>
      <c r="F41" s="10">
        <f t="shared" si="0"/>
        <v>0.26611612101625043</v>
      </c>
    </row>
    <row r="42" spans="1:6" x14ac:dyDescent="0.2">
      <c r="A42" s="9" t="s">
        <v>161</v>
      </c>
      <c r="B42" s="9" t="s">
        <v>754</v>
      </c>
      <c r="C42" s="9" t="s">
        <v>94</v>
      </c>
      <c r="D42" s="9">
        <v>400</v>
      </c>
      <c r="E42" s="33">
        <v>943.28399999999999</v>
      </c>
      <c r="F42" s="10">
        <f t="shared" si="0"/>
        <v>0.2617378410977097</v>
      </c>
    </row>
    <row r="43" spans="1:6" x14ac:dyDescent="0.2">
      <c r="A43" s="9" t="s">
        <v>230</v>
      </c>
      <c r="B43" s="9" t="s">
        <v>755</v>
      </c>
      <c r="C43" s="9" t="s">
        <v>231</v>
      </c>
      <c r="D43" s="9">
        <v>40</v>
      </c>
      <c r="E43" s="33">
        <v>395.846</v>
      </c>
      <c r="F43" s="10">
        <f t="shared" si="0"/>
        <v>0.10983741635304321</v>
      </c>
    </row>
    <row r="44" spans="1:6" x14ac:dyDescent="0.2">
      <c r="A44" s="9" t="s">
        <v>50</v>
      </c>
      <c r="B44" s="9" t="s">
        <v>756</v>
      </c>
      <c r="C44" s="9" t="s">
        <v>11</v>
      </c>
      <c r="D44" s="9">
        <v>40</v>
      </c>
      <c r="E44" s="33">
        <v>386.11720000000003</v>
      </c>
      <c r="F44" s="10">
        <f t="shared" si="0"/>
        <v>0.10713791640554976</v>
      </c>
    </row>
    <row r="45" spans="1:6" x14ac:dyDescent="0.2">
      <c r="A45" s="9" t="s">
        <v>531</v>
      </c>
      <c r="B45" s="9" t="s">
        <v>1142</v>
      </c>
      <c r="C45" s="9" t="s">
        <v>11</v>
      </c>
      <c r="D45" s="9">
        <v>24</v>
      </c>
      <c r="E45" s="33">
        <v>242.34144000000001</v>
      </c>
      <c r="F45" s="10">
        <f t="shared" si="0"/>
        <v>6.7243720145905322E-2</v>
      </c>
    </row>
    <row r="46" spans="1:6" x14ac:dyDescent="0.2">
      <c r="A46" s="8" t="s">
        <v>24</v>
      </c>
      <c r="B46" s="9"/>
      <c r="C46" s="9"/>
      <c r="D46" s="9"/>
      <c r="E46" s="29">
        <f>SUM(E8:E45)</f>
        <v>205860.91713999995</v>
      </c>
      <c r="F46" s="11">
        <f>SUM(F8:F45)</f>
        <v>57.121282687523724</v>
      </c>
    </row>
    <row r="47" spans="1:6" x14ac:dyDescent="0.2">
      <c r="A47" s="9"/>
      <c r="B47" s="9"/>
      <c r="C47" s="9"/>
      <c r="D47" s="9"/>
      <c r="E47" s="33"/>
      <c r="F47" s="10"/>
    </row>
    <row r="48" spans="1:6" x14ac:dyDescent="0.2">
      <c r="A48" s="8" t="s">
        <v>83</v>
      </c>
      <c r="B48" s="9"/>
      <c r="C48" s="9"/>
      <c r="D48" s="9"/>
      <c r="E48" s="33"/>
      <c r="F48" s="10"/>
    </row>
    <row r="49" spans="1:6" x14ac:dyDescent="0.2">
      <c r="A49" s="9" t="s">
        <v>204</v>
      </c>
      <c r="B49" s="9" t="s">
        <v>757</v>
      </c>
      <c r="C49" s="9" t="s">
        <v>202</v>
      </c>
      <c r="D49" s="9">
        <v>1850</v>
      </c>
      <c r="E49" s="33">
        <v>18016.595000000001</v>
      </c>
      <c r="F49" s="10">
        <f t="shared" ref="F49:F72" si="1">E49/$E$79*100</f>
        <v>4.9991568596857272</v>
      </c>
    </row>
    <row r="50" spans="1:6" x14ac:dyDescent="0.2">
      <c r="A50" s="9" t="s">
        <v>654</v>
      </c>
      <c r="B50" s="9" t="s">
        <v>758</v>
      </c>
      <c r="C50" s="9" t="s">
        <v>94</v>
      </c>
      <c r="D50" s="9">
        <v>1650</v>
      </c>
      <c r="E50" s="33">
        <v>16278.8505</v>
      </c>
      <c r="F50" s="10">
        <f t="shared" si="1"/>
        <v>4.5169759960122002</v>
      </c>
    </row>
    <row r="51" spans="1:6" x14ac:dyDescent="0.2">
      <c r="A51" s="9" t="s">
        <v>251</v>
      </c>
      <c r="B51" s="9" t="s">
        <v>759</v>
      </c>
      <c r="C51" s="9" t="s">
        <v>175</v>
      </c>
      <c r="D51" s="9">
        <v>1450</v>
      </c>
      <c r="E51" s="33">
        <v>14113.343000000001</v>
      </c>
      <c r="F51" s="10">
        <f t="shared" si="1"/>
        <v>3.9161015425804675</v>
      </c>
    </row>
    <row r="52" spans="1:6" x14ac:dyDescent="0.2">
      <c r="A52" s="9" t="s">
        <v>90</v>
      </c>
      <c r="B52" s="9" t="s">
        <v>760</v>
      </c>
      <c r="C52" s="9" t="s">
        <v>91</v>
      </c>
      <c r="D52" s="9">
        <v>1250</v>
      </c>
      <c r="E52" s="33">
        <v>13835.4125</v>
      </c>
      <c r="F52" s="10">
        <f t="shared" si="1"/>
        <v>3.838982743740238</v>
      </c>
    </row>
    <row r="53" spans="1:6" x14ac:dyDescent="0.2">
      <c r="A53" s="9" t="s">
        <v>246</v>
      </c>
      <c r="B53" s="9" t="s">
        <v>761</v>
      </c>
      <c r="C53" s="9" t="s">
        <v>221</v>
      </c>
      <c r="D53" s="9">
        <v>12673</v>
      </c>
      <c r="E53" s="33">
        <v>12301.89654</v>
      </c>
      <c r="F53" s="10">
        <f t="shared" si="1"/>
        <v>3.4134702187114221</v>
      </c>
    </row>
    <row r="54" spans="1:6" x14ac:dyDescent="0.2">
      <c r="A54" s="9" t="s">
        <v>652</v>
      </c>
      <c r="B54" s="9" t="s">
        <v>762</v>
      </c>
      <c r="C54" s="9" t="s">
        <v>1151</v>
      </c>
      <c r="D54" s="9">
        <v>1000</v>
      </c>
      <c r="E54" s="33">
        <v>10291.44</v>
      </c>
      <c r="F54" s="10">
        <f t="shared" si="1"/>
        <v>2.8556185490124011</v>
      </c>
    </row>
    <row r="55" spans="1:6" x14ac:dyDescent="0.2">
      <c r="A55" s="9" t="s">
        <v>176</v>
      </c>
      <c r="B55" s="9" t="s">
        <v>763</v>
      </c>
      <c r="C55" s="9" t="s">
        <v>175</v>
      </c>
      <c r="D55" s="9">
        <v>850</v>
      </c>
      <c r="E55" s="33">
        <v>8469.91</v>
      </c>
      <c r="F55" s="10">
        <f t="shared" si="1"/>
        <v>2.3501892936717916</v>
      </c>
    </row>
    <row r="56" spans="1:6" x14ac:dyDescent="0.2">
      <c r="A56" s="9" t="s">
        <v>172</v>
      </c>
      <c r="B56" s="9" t="s">
        <v>1146</v>
      </c>
      <c r="C56" s="9" t="s">
        <v>173</v>
      </c>
      <c r="D56" s="9">
        <v>750</v>
      </c>
      <c r="E56" s="33">
        <v>7413.03</v>
      </c>
      <c r="F56" s="10">
        <f t="shared" si="1"/>
        <v>2.0569313888421248</v>
      </c>
    </row>
    <row r="57" spans="1:6" x14ac:dyDescent="0.2">
      <c r="A57" s="9" t="s">
        <v>84</v>
      </c>
      <c r="B57" s="9" t="s">
        <v>764</v>
      </c>
      <c r="C57" s="9" t="s">
        <v>85</v>
      </c>
      <c r="D57" s="9">
        <v>770</v>
      </c>
      <c r="E57" s="33">
        <v>7412.2510000000002</v>
      </c>
      <c r="F57" s="10">
        <f t="shared" si="1"/>
        <v>2.0567152357236425</v>
      </c>
    </row>
    <row r="58" spans="1:6" x14ac:dyDescent="0.2">
      <c r="A58" s="9" t="s">
        <v>220</v>
      </c>
      <c r="B58" s="9" t="s">
        <v>765</v>
      </c>
      <c r="C58" s="9" t="s">
        <v>221</v>
      </c>
      <c r="D58" s="9">
        <v>44</v>
      </c>
      <c r="E58" s="33">
        <v>6163.9907999999996</v>
      </c>
      <c r="F58" s="10">
        <f t="shared" si="1"/>
        <v>1.7103540869326146</v>
      </c>
    </row>
    <row r="59" spans="1:6" x14ac:dyDescent="0.2">
      <c r="A59" s="9" t="s">
        <v>248</v>
      </c>
      <c r="B59" s="9" t="s">
        <v>766</v>
      </c>
      <c r="C59" s="9" t="s">
        <v>85</v>
      </c>
      <c r="D59" s="9">
        <v>6000</v>
      </c>
      <c r="E59" s="33">
        <v>5902.134</v>
      </c>
      <c r="F59" s="10">
        <f t="shared" si="1"/>
        <v>1.6376953399287912</v>
      </c>
    </row>
    <row r="60" spans="1:6" x14ac:dyDescent="0.2">
      <c r="A60" s="9" t="s">
        <v>256</v>
      </c>
      <c r="B60" s="9" t="s">
        <v>767</v>
      </c>
      <c r="C60" s="9" t="s">
        <v>60</v>
      </c>
      <c r="D60" s="9">
        <v>350</v>
      </c>
      <c r="E60" s="33">
        <v>3701.9079999999999</v>
      </c>
      <c r="F60" s="10">
        <f t="shared" si="1"/>
        <v>1.0271873665432047</v>
      </c>
    </row>
    <row r="61" spans="1:6" x14ac:dyDescent="0.2">
      <c r="A61" s="9" t="s">
        <v>653</v>
      </c>
      <c r="B61" s="9" t="s">
        <v>768</v>
      </c>
      <c r="C61" s="9" t="s">
        <v>221</v>
      </c>
      <c r="D61" s="9">
        <v>3559</v>
      </c>
      <c r="E61" s="33">
        <v>3454.7818029999999</v>
      </c>
      <c r="F61" s="10">
        <f t="shared" si="1"/>
        <v>0.95861599537453523</v>
      </c>
    </row>
    <row r="62" spans="1:6" x14ac:dyDescent="0.2">
      <c r="A62" s="9" t="s">
        <v>551</v>
      </c>
      <c r="B62" s="9" t="s">
        <v>769</v>
      </c>
      <c r="C62" s="9" t="s">
        <v>94</v>
      </c>
      <c r="D62" s="9">
        <v>350</v>
      </c>
      <c r="E62" s="33">
        <v>3322.76</v>
      </c>
      <c r="F62" s="10">
        <f t="shared" si="1"/>
        <v>0.92198322974398594</v>
      </c>
    </row>
    <row r="63" spans="1:6" x14ac:dyDescent="0.2">
      <c r="A63" s="9" t="s">
        <v>549</v>
      </c>
      <c r="B63" s="9" t="s">
        <v>770</v>
      </c>
      <c r="C63" s="9" t="s">
        <v>1151</v>
      </c>
      <c r="D63" s="9">
        <v>320</v>
      </c>
      <c r="E63" s="33">
        <v>3293.2608</v>
      </c>
      <c r="F63" s="10">
        <f t="shared" si="1"/>
        <v>0.91379793568396839</v>
      </c>
    </row>
    <row r="64" spans="1:6" x14ac:dyDescent="0.2">
      <c r="A64" s="9" t="s">
        <v>197</v>
      </c>
      <c r="B64" s="9" t="s">
        <v>771</v>
      </c>
      <c r="C64" s="9" t="s">
        <v>179</v>
      </c>
      <c r="D64" s="9">
        <v>307</v>
      </c>
      <c r="E64" s="33">
        <v>3072.0722500000002</v>
      </c>
      <c r="F64" s="10">
        <f t="shared" si="1"/>
        <v>0.85242361622924134</v>
      </c>
    </row>
    <row r="65" spans="1:11" x14ac:dyDescent="0.2">
      <c r="A65" s="9" t="s">
        <v>200</v>
      </c>
      <c r="B65" s="9" t="s">
        <v>772</v>
      </c>
      <c r="C65" s="9" t="s">
        <v>85</v>
      </c>
      <c r="D65" s="9">
        <v>250</v>
      </c>
      <c r="E65" s="33">
        <v>2467.04</v>
      </c>
      <c r="F65" s="10">
        <f t="shared" si="1"/>
        <v>0.6845422200542931</v>
      </c>
    </row>
    <row r="66" spans="1:11" x14ac:dyDescent="0.2">
      <c r="A66" s="9" t="s">
        <v>207</v>
      </c>
      <c r="B66" s="9" t="s">
        <v>773</v>
      </c>
      <c r="C66" s="9" t="s">
        <v>208</v>
      </c>
      <c r="D66" s="9">
        <v>20</v>
      </c>
      <c r="E66" s="33">
        <v>2344.076</v>
      </c>
      <c r="F66" s="10">
        <f t="shared" si="1"/>
        <v>0.65042276939813992</v>
      </c>
    </row>
    <row r="67" spans="1:11" x14ac:dyDescent="0.2">
      <c r="A67" s="9" t="s">
        <v>587</v>
      </c>
      <c r="B67" s="9" t="s">
        <v>774</v>
      </c>
      <c r="C67" s="9" t="s">
        <v>212</v>
      </c>
      <c r="D67" s="9">
        <v>135</v>
      </c>
      <c r="E67" s="33">
        <v>1340.98875</v>
      </c>
      <c r="F67" s="10">
        <f t="shared" si="1"/>
        <v>0.37209101433006003</v>
      </c>
    </row>
    <row r="68" spans="1:11" x14ac:dyDescent="0.2">
      <c r="A68" s="9" t="s">
        <v>218</v>
      </c>
      <c r="B68" s="9" t="s">
        <v>775</v>
      </c>
      <c r="C68" s="9" t="s">
        <v>115</v>
      </c>
      <c r="D68" s="9">
        <v>10</v>
      </c>
      <c r="E68" s="33">
        <v>1103.8420000000001</v>
      </c>
      <c r="F68" s="10">
        <f t="shared" si="1"/>
        <v>0.30628869141528758</v>
      </c>
    </row>
    <row r="69" spans="1:11" x14ac:dyDescent="0.2">
      <c r="A69" s="9" t="s">
        <v>188</v>
      </c>
      <c r="B69" s="9" t="s">
        <v>776</v>
      </c>
      <c r="C69" s="9" t="s">
        <v>85</v>
      </c>
      <c r="D69" s="9">
        <v>110</v>
      </c>
      <c r="E69" s="33">
        <v>1080.4090000000001</v>
      </c>
      <c r="F69" s="10">
        <f t="shared" si="1"/>
        <v>0.29978661692823744</v>
      </c>
    </row>
    <row r="70" spans="1:11" x14ac:dyDescent="0.2">
      <c r="A70" s="9" t="s">
        <v>199</v>
      </c>
      <c r="B70" s="9" t="s">
        <v>777</v>
      </c>
      <c r="C70" s="9" t="s">
        <v>85</v>
      </c>
      <c r="D70" s="9">
        <v>100</v>
      </c>
      <c r="E70" s="33">
        <v>993.84400000000005</v>
      </c>
      <c r="F70" s="10">
        <f t="shared" si="1"/>
        <v>0.27576698316510428</v>
      </c>
    </row>
    <row r="71" spans="1:11" x14ac:dyDescent="0.2">
      <c r="A71" s="9" t="s">
        <v>195</v>
      </c>
      <c r="B71" s="9" t="s">
        <v>778</v>
      </c>
      <c r="C71" s="9" t="s">
        <v>196</v>
      </c>
      <c r="D71" s="9">
        <v>100</v>
      </c>
      <c r="E71" s="33">
        <v>984.89400000000001</v>
      </c>
      <c r="F71" s="10">
        <f t="shared" si="1"/>
        <v>0.27328358084106985</v>
      </c>
    </row>
    <row r="72" spans="1:11" x14ac:dyDescent="0.2">
      <c r="A72" s="9" t="s">
        <v>257</v>
      </c>
      <c r="B72" s="9" t="s">
        <v>779</v>
      </c>
      <c r="C72" s="9" t="s">
        <v>111</v>
      </c>
      <c r="D72" s="9">
        <v>50</v>
      </c>
      <c r="E72" s="33">
        <v>568.31500000000005</v>
      </c>
      <c r="F72" s="10">
        <f t="shared" si="1"/>
        <v>0.15769327282498688</v>
      </c>
    </row>
    <row r="73" spans="1:11" x14ac:dyDescent="0.2">
      <c r="A73" s="8" t="s">
        <v>24</v>
      </c>
      <c r="B73" s="9"/>
      <c r="C73" s="9"/>
      <c r="D73" s="9"/>
      <c r="E73" s="29">
        <f>SUM(E49:E72)</f>
        <v>147927.04494300004</v>
      </c>
      <c r="F73" s="11">
        <f>SUM(F49:F72)</f>
        <v>41.046074547373529</v>
      </c>
    </row>
    <row r="74" spans="1:11" x14ac:dyDescent="0.2">
      <c r="A74" s="9"/>
      <c r="B74" s="9"/>
      <c r="C74" s="9"/>
      <c r="D74" s="9"/>
      <c r="E74" s="33"/>
      <c r="F74" s="10"/>
    </row>
    <row r="75" spans="1:11" x14ac:dyDescent="0.2">
      <c r="A75" s="8" t="s">
        <v>24</v>
      </c>
      <c r="B75" s="9"/>
      <c r="C75" s="9"/>
      <c r="D75" s="9"/>
      <c r="E75" s="29">
        <f>E46+E73</f>
        <v>353787.96208299999</v>
      </c>
      <c r="F75" s="11">
        <f>F46+F73</f>
        <v>98.167357234897253</v>
      </c>
      <c r="I75" s="18"/>
      <c r="J75" s="2"/>
      <c r="K75" s="2"/>
    </row>
    <row r="76" spans="1:11" x14ac:dyDescent="0.2">
      <c r="A76" s="9"/>
      <c r="B76" s="9"/>
      <c r="C76" s="9"/>
      <c r="D76" s="9"/>
      <c r="E76" s="33"/>
      <c r="F76" s="10"/>
    </row>
    <row r="77" spans="1:11" x14ac:dyDescent="0.2">
      <c r="A77" s="8" t="s">
        <v>32</v>
      </c>
      <c r="B77" s="9"/>
      <c r="C77" s="9"/>
      <c r="D77" s="9"/>
      <c r="E77" s="29">
        <v>6604.7102352000002</v>
      </c>
      <c r="F77" s="11">
        <f t="shared" ref="F77" si="2">E77/$E$79*100</f>
        <v>1.832642765102763</v>
      </c>
      <c r="H77" s="18"/>
      <c r="J77" s="2"/>
      <c r="K77" s="2"/>
    </row>
    <row r="78" spans="1:11" x14ac:dyDescent="0.2">
      <c r="A78" s="9"/>
      <c r="B78" s="9"/>
      <c r="C78" s="9"/>
      <c r="D78" s="9"/>
      <c r="E78" s="33"/>
      <c r="F78" s="10"/>
    </row>
    <row r="79" spans="1:11" x14ac:dyDescent="0.2">
      <c r="A79" s="12" t="s">
        <v>33</v>
      </c>
      <c r="B79" s="6"/>
      <c r="C79" s="6"/>
      <c r="D79" s="6"/>
      <c r="E79" s="34">
        <f>E75+E77</f>
        <v>360392.6723182</v>
      </c>
      <c r="F79" s="13">
        <f>F75+F77</f>
        <v>100.00000000000001</v>
      </c>
      <c r="H79" s="18"/>
      <c r="I79" s="18"/>
      <c r="J79" s="2"/>
      <c r="K79" s="2"/>
    </row>
    <row r="80" spans="1:11" x14ac:dyDescent="0.2">
      <c r="A80" s="9" t="s">
        <v>1152</v>
      </c>
    </row>
    <row r="81" spans="1:4" x14ac:dyDescent="0.2">
      <c r="A81" s="1" t="s">
        <v>35</v>
      </c>
    </row>
    <row r="82" spans="1:4" x14ac:dyDescent="0.2">
      <c r="A82" s="1" t="s">
        <v>36</v>
      </c>
    </row>
    <row r="83" spans="1:4" x14ac:dyDescent="0.2">
      <c r="A83" s="1" t="s">
        <v>37</v>
      </c>
    </row>
    <row r="84" spans="1:4" x14ac:dyDescent="0.2">
      <c r="A84" s="3" t="s">
        <v>694</v>
      </c>
      <c r="D84" s="14">
        <v>20.215599999999998</v>
      </c>
    </row>
    <row r="85" spans="1:4" x14ac:dyDescent="0.2">
      <c r="A85" s="3" t="s">
        <v>661</v>
      </c>
      <c r="D85" s="14">
        <v>11.490399999999999</v>
      </c>
    </row>
    <row r="86" spans="1:4" x14ac:dyDescent="0.2">
      <c r="A86" s="3" t="s">
        <v>695</v>
      </c>
      <c r="D86" s="14">
        <v>21.027999999999999</v>
      </c>
    </row>
    <row r="87" spans="1:4" x14ac:dyDescent="0.2">
      <c r="A87" s="3" t="s">
        <v>660</v>
      </c>
      <c r="D87" s="14">
        <v>11.004899999999999</v>
      </c>
    </row>
    <row r="89" spans="1:4" x14ac:dyDescent="0.2">
      <c r="A89" s="1" t="s">
        <v>40</v>
      </c>
    </row>
    <row r="90" spans="1:4" x14ac:dyDescent="0.2">
      <c r="A90" s="3" t="s">
        <v>661</v>
      </c>
      <c r="D90" s="14">
        <v>11.4438</v>
      </c>
    </row>
    <row r="91" spans="1:4" x14ac:dyDescent="0.2">
      <c r="A91" s="3" t="s">
        <v>695</v>
      </c>
      <c r="D91" s="14">
        <v>21.7531</v>
      </c>
    </row>
    <row r="92" spans="1:4" x14ac:dyDescent="0.2">
      <c r="A92" s="3" t="s">
        <v>660</v>
      </c>
      <c r="D92" s="14">
        <v>10.899699999999999</v>
      </c>
    </row>
    <row r="93" spans="1:4" x14ac:dyDescent="0.2">
      <c r="A93" s="3" t="s">
        <v>694</v>
      </c>
      <c r="D93" s="14">
        <v>20.837299999999999</v>
      </c>
    </row>
    <row r="95" spans="1:4" x14ac:dyDescent="0.2">
      <c r="A95" s="1" t="s">
        <v>41</v>
      </c>
      <c r="D95" s="15"/>
    </row>
    <row r="96" spans="1:4" x14ac:dyDescent="0.2">
      <c r="A96" s="19" t="s">
        <v>656</v>
      </c>
      <c r="B96" s="20"/>
      <c r="C96" s="65" t="s">
        <v>657</v>
      </c>
      <c r="D96" s="66"/>
    </row>
    <row r="97" spans="1:4" x14ac:dyDescent="0.2">
      <c r="A97" s="67"/>
      <c r="B97" s="68"/>
      <c r="C97" s="21" t="s">
        <v>658</v>
      </c>
      <c r="D97" s="21" t="s">
        <v>659</v>
      </c>
    </row>
    <row r="98" spans="1:4" x14ac:dyDescent="0.2">
      <c r="A98" s="22" t="s">
        <v>660</v>
      </c>
      <c r="B98" s="23"/>
      <c r="C98" s="24">
        <v>0.3173692984</v>
      </c>
      <c r="D98" s="24">
        <v>0.29396120380000001</v>
      </c>
    </row>
    <row r="99" spans="1:4" x14ac:dyDescent="0.2">
      <c r="A99" s="22" t="s">
        <v>661</v>
      </c>
      <c r="B99" s="23"/>
      <c r="C99" s="24">
        <v>0.3173692984</v>
      </c>
      <c r="D99" s="24">
        <v>0.29396120380000001</v>
      </c>
    </row>
    <row r="101" spans="1:4" x14ac:dyDescent="0.2">
      <c r="D101" s="18"/>
    </row>
    <row r="102" spans="1:4" x14ac:dyDescent="0.2">
      <c r="A102" s="1" t="s">
        <v>43</v>
      </c>
      <c r="D102" s="18">
        <v>3.9090590503694038</v>
      </c>
    </row>
  </sheetData>
  <sortState ref="A49:F72">
    <sortCondition descending="1" ref="E49:E72"/>
  </sortState>
  <mergeCells count="3">
    <mergeCell ref="B1:E1"/>
    <mergeCell ref="C96:D96"/>
    <mergeCell ref="A97:B9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3"/>
  <sheetViews>
    <sheetView showGridLines="0" workbookViewId="0"/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648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72</v>
      </c>
      <c r="B8" s="9" t="s">
        <v>780</v>
      </c>
      <c r="C8" s="9" t="s">
        <v>11</v>
      </c>
      <c r="D8" s="9">
        <v>105</v>
      </c>
      <c r="E8" s="10">
        <v>1016.5858500000001</v>
      </c>
      <c r="F8" s="10">
        <f>E8/$E$30*100</f>
        <v>11.86815273204531</v>
      </c>
    </row>
    <row r="9" spans="1:6" x14ac:dyDescent="0.2">
      <c r="A9" s="9" t="s">
        <v>634</v>
      </c>
      <c r="B9" s="9" t="s">
        <v>781</v>
      </c>
      <c r="C9" s="9" t="s">
        <v>74</v>
      </c>
      <c r="D9" s="9">
        <v>100</v>
      </c>
      <c r="E9" s="10">
        <v>978.58</v>
      </c>
      <c r="F9" s="10">
        <f t="shared" ref="F9:F19" si="0">E9/$E$30*100</f>
        <v>11.42445264266161</v>
      </c>
    </row>
    <row r="10" spans="1:6" x14ac:dyDescent="0.2">
      <c r="A10" s="9" t="s">
        <v>75</v>
      </c>
      <c r="B10" s="9" t="s">
        <v>782</v>
      </c>
      <c r="C10" s="9" t="s">
        <v>76</v>
      </c>
      <c r="D10" s="9">
        <v>170</v>
      </c>
      <c r="E10" s="10">
        <v>836.22490000000005</v>
      </c>
      <c r="F10" s="10">
        <f t="shared" si="0"/>
        <v>9.7625250553500376</v>
      </c>
    </row>
    <row r="11" spans="1:6" x14ac:dyDescent="0.2">
      <c r="A11" s="9" t="s">
        <v>643</v>
      </c>
      <c r="B11" s="9" t="s">
        <v>783</v>
      </c>
      <c r="C11" s="9" t="s">
        <v>76</v>
      </c>
      <c r="D11" s="9">
        <v>78</v>
      </c>
      <c r="E11" s="10">
        <v>765.87498000000005</v>
      </c>
      <c r="F11" s="10">
        <f t="shared" si="0"/>
        <v>8.9412234454100918</v>
      </c>
    </row>
    <row r="12" spans="1:6" x14ac:dyDescent="0.2">
      <c r="A12" s="9" t="s">
        <v>73</v>
      </c>
      <c r="B12" s="9" t="s">
        <v>784</v>
      </c>
      <c r="C12" s="9" t="s">
        <v>74</v>
      </c>
      <c r="D12" s="9">
        <v>63</v>
      </c>
      <c r="E12" s="10">
        <v>634.50009</v>
      </c>
      <c r="F12" s="10">
        <f t="shared" si="0"/>
        <v>7.4074845490093093</v>
      </c>
    </row>
    <row r="13" spans="1:6" x14ac:dyDescent="0.2">
      <c r="A13" s="9" t="s">
        <v>639</v>
      </c>
      <c r="B13" s="9" t="s">
        <v>785</v>
      </c>
      <c r="C13" s="9" t="s">
        <v>74</v>
      </c>
      <c r="D13" s="9">
        <v>54</v>
      </c>
      <c r="E13" s="10">
        <v>529.62174000000005</v>
      </c>
      <c r="F13" s="10">
        <f t="shared" si="0"/>
        <v>6.1830800620838771</v>
      </c>
    </row>
    <row r="14" spans="1:6" x14ac:dyDescent="0.2">
      <c r="A14" s="9" t="s">
        <v>646</v>
      </c>
      <c r="B14" s="9" t="s">
        <v>786</v>
      </c>
      <c r="C14" s="9" t="s">
        <v>74</v>
      </c>
      <c r="D14" s="9">
        <v>50</v>
      </c>
      <c r="E14" s="10">
        <v>517.10199999999998</v>
      </c>
      <c r="F14" s="10">
        <f t="shared" si="0"/>
        <v>6.0369180960428412</v>
      </c>
    </row>
    <row r="15" spans="1:6" x14ac:dyDescent="0.2">
      <c r="A15" s="9" t="s">
        <v>622</v>
      </c>
      <c r="B15" s="9" t="s">
        <v>787</v>
      </c>
      <c r="C15" s="9" t="s">
        <v>11</v>
      </c>
      <c r="D15" s="9">
        <v>50</v>
      </c>
      <c r="E15" s="10">
        <v>506.93099999999998</v>
      </c>
      <c r="F15" s="10">
        <f t="shared" si="0"/>
        <v>5.9181765441732841</v>
      </c>
    </row>
    <row r="16" spans="1:6" x14ac:dyDescent="0.2">
      <c r="A16" s="9" t="s">
        <v>647</v>
      </c>
      <c r="B16" s="9" t="s">
        <v>788</v>
      </c>
      <c r="C16" s="9" t="s">
        <v>11</v>
      </c>
      <c r="D16" s="9">
        <v>50</v>
      </c>
      <c r="E16" s="10">
        <v>502.14299999999997</v>
      </c>
      <c r="F16" s="10">
        <f t="shared" si="0"/>
        <v>5.8622789382002782</v>
      </c>
    </row>
    <row r="17" spans="1:11" x14ac:dyDescent="0.2">
      <c r="A17" s="9" t="s">
        <v>70</v>
      </c>
      <c r="B17" s="9" t="s">
        <v>789</v>
      </c>
      <c r="C17" s="9" t="s">
        <v>11</v>
      </c>
      <c r="D17" s="9">
        <v>50</v>
      </c>
      <c r="E17" s="10">
        <v>493.41399999999999</v>
      </c>
      <c r="F17" s="10">
        <f t="shared" si="0"/>
        <v>5.7603720454395502</v>
      </c>
    </row>
    <row r="18" spans="1:11" x14ac:dyDescent="0.2">
      <c r="A18" s="9" t="s">
        <v>631</v>
      </c>
      <c r="B18" s="9" t="s">
        <v>790</v>
      </c>
      <c r="C18" s="9" t="s">
        <v>11</v>
      </c>
      <c r="D18" s="9">
        <v>42</v>
      </c>
      <c r="E18" s="10">
        <v>426.71328</v>
      </c>
      <c r="F18" s="10">
        <f t="shared" si="0"/>
        <v>4.9816730970945686</v>
      </c>
    </row>
    <row r="19" spans="1:11" x14ac:dyDescent="0.2">
      <c r="A19" s="9" t="s">
        <v>626</v>
      </c>
      <c r="B19" s="9" t="s">
        <v>791</v>
      </c>
      <c r="C19" s="9" t="s">
        <v>11</v>
      </c>
      <c r="D19" s="9">
        <v>21</v>
      </c>
      <c r="E19" s="10">
        <v>211.43913000000001</v>
      </c>
      <c r="F19" s="10">
        <f t="shared" si="0"/>
        <v>2.4684505380148498</v>
      </c>
    </row>
    <row r="20" spans="1:11" x14ac:dyDescent="0.2">
      <c r="A20" s="8" t="s">
        <v>24</v>
      </c>
      <c r="B20" s="9"/>
      <c r="C20" s="9"/>
      <c r="D20" s="9"/>
      <c r="E20" s="11">
        <f>SUM(E8:E19)</f>
        <v>7419.12997</v>
      </c>
      <c r="F20" s="11">
        <f>SUM(F8:F19)</f>
        <v>86.614787745525604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83</v>
      </c>
      <c r="B22" s="9"/>
      <c r="C22" s="9"/>
      <c r="D22" s="9"/>
      <c r="E22" s="10"/>
      <c r="F22" s="10"/>
    </row>
    <row r="23" spans="1:11" x14ac:dyDescent="0.2">
      <c r="A23" s="9" t="s">
        <v>619</v>
      </c>
      <c r="B23" s="9" t="s">
        <v>792</v>
      </c>
      <c r="C23" s="9" t="s">
        <v>76</v>
      </c>
      <c r="D23" s="9">
        <v>95</v>
      </c>
      <c r="E23" s="10">
        <v>940.48575000000005</v>
      </c>
      <c r="F23" s="10">
        <f t="shared" ref="F23" si="1">E23/$E$30*100</f>
        <v>10.979720525632127</v>
      </c>
    </row>
    <row r="24" spans="1:11" x14ac:dyDescent="0.2">
      <c r="A24" s="8" t="s">
        <v>24</v>
      </c>
      <c r="B24" s="9"/>
      <c r="C24" s="9"/>
      <c r="D24" s="9"/>
      <c r="E24" s="11">
        <f>SUM(E23)</f>
        <v>940.48575000000005</v>
      </c>
      <c r="F24" s="11">
        <f>SUM(F23)</f>
        <v>10.979720525632127</v>
      </c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24</v>
      </c>
      <c r="B26" s="9"/>
      <c r="C26" s="9"/>
      <c r="D26" s="9"/>
      <c r="E26" s="11">
        <f>E20+E24</f>
        <v>8359.6157199999998</v>
      </c>
      <c r="F26" s="11">
        <f>F20+F24</f>
        <v>97.594508271157736</v>
      </c>
      <c r="I26" s="18"/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32</v>
      </c>
      <c r="B28" s="9"/>
      <c r="C28" s="9"/>
      <c r="D28" s="9"/>
      <c r="E28" s="11">
        <v>206.04629120000001</v>
      </c>
      <c r="F28" s="11">
        <f t="shared" ref="F28" si="2">E28/$E$30*100</f>
        <v>2.4054917288422648</v>
      </c>
      <c r="I28" s="18"/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12" t="s">
        <v>33</v>
      </c>
      <c r="B30" s="6"/>
      <c r="C30" s="6"/>
      <c r="D30" s="6"/>
      <c r="E30" s="13">
        <f>E26+E28</f>
        <v>8565.6620112000001</v>
      </c>
      <c r="F30" s="13">
        <f>F26+F28</f>
        <v>100</v>
      </c>
      <c r="I30" s="18"/>
      <c r="J30" s="2"/>
      <c r="K30" s="2"/>
    </row>
    <row r="32" spans="1:11" x14ac:dyDescent="0.2">
      <c r="A32" s="1" t="s">
        <v>35</v>
      </c>
    </row>
    <row r="33" spans="1:4" x14ac:dyDescent="0.2">
      <c r="A33" s="1" t="s">
        <v>36</v>
      </c>
    </row>
    <row r="34" spans="1:4" x14ac:dyDescent="0.2">
      <c r="A34" s="1" t="s">
        <v>37</v>
      </c>
    </row>
    <row r="36" spans="1:4" x14ac:dyDescent="0.2">
      <c r="A36" s="1" t="s">
        <v>40</v>
      </c>
    </row>
    <row r="37" spans="1:4" x14ac:dyDescent="0.2">
      <c r="A37" s="3" t="s">
        <v>660</v>
      </c>
      <c r="D37" s="14">
        <v>10.050000000000001</v>
      </c>
    </row>
    <row r="38" spans="1:4" x14ac:dyDescent="0.2">
      <c r="A38" s="3" t="s">
        <v>695</v>
      </c>
      <c r="D38" s="14">
        <v>10.0533</v>
      </c>
    </row>
    <row r="39" spans="1:4" x14ac:dyDescent="0.2">
      <c r="A39" s="3" t="s">
        <v>694</v>
      </c>
      <c r="D39" s="14">
        <v>10.050000000000001</v>
      </c>
    </row>
    <row r="41" spans="1:4" x14ac:dyDescent="0.2">
      <c r="A41" s="1" t="s">
        <v>41</v>
      </c>
      <c r="D41" s="15" t="s">
        <v>42</v>
      </c>
    </row>
    <row r="43" spans="1:4" x14ac:dyDescent="0.2">
      <c r="A43" s="1" t="s">
        <v>43</v>
      </c>
      <c r="D43" s="18">
        <v>2.7537693122963511</v>
      </c>
    </row>
  </sheetData>
  <mergeCells count="1">
    <mergeCell ref="B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9"/>
  <sheetViews>
    <sheetView showGridLines="0" workbookViewId="0"/>
  </sheetViews>
  <sheetFormatPr defaultRowHeight="11.25" x14ac:dyDescent="0.2"/>
  <cols>
    <col min="1" max="1" width="38" style="3" customWidth="1"/>
    <col min="2" max="2" width="52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645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77</v>
      </c>
      <c r="B8" s="9" t="s">
        <v>793</v>
      </c>
      <c r="C8" s="9" t="s">
        <v>11</v>
      </c>
      <c r="D8" s="9">
        <v>173</v>
      </c>
      <c r="E8" s="10">
        <v>1695.0453500000001</v>
      </c>
      <c r="F8" s="10">
        <f>E8/$E$33*100</f>
        <v>11.140447547407469</v>
      </c>
    </row>
    <row r="9" spans="1:6" x14ac:dyDescent="0.2">
      <c r="A9" s="9" t="s">
        <v>75</v>
      </c>
      <c r="B9" s="9" t="s">
        <v>782</v>
      </c>
      <c r="C9" s="9" t="s">
        <v>76</v>
      </c>
      <c r="D9" s="9">
        <v>300</v>
      </c>
      <c r="E9" s="10">
        <v>1475.691</v>
      </c>
      <c r="F9" s="10">
        <f t="shared" ref="F9:F21" si="0">E9/$E$33*100</f>
        <v>9.6987718834078827</v>
      </c>
    </row>
    <row r="10" spans="1:6" x14ac:dyDescent="0.2">
      <c r="A10" s="9" t="s">
        <v>639</v>
      </c>
      <c r="B10" s="9" t="s">
        <v>785</v>
      </c>
      <c r="C10" s="9" t="s">
        <v>74</v>
      </c>
      <c r="D10" s="9">
        <v>150</v>
      </c>
      <c r="E10" s="10">
        <v>1471.1714999999999</v>
      </c>
      <c r="F10" s="10">
        <f t="shared" si="0"/>
        <v>9.6690681042786046</v>
      </c>
    </row>
    <row r="11" spans="1:6" x14ac:dyDescent="0.2">
      <c r="A11" s="9" t="s">
        <v>81</v>
      </c>
      <c r="B11" s="9" t="s">
        <v>794</v>
      </c>
      <c r="C11" s="9" t="s">
        <v>76</v>
      </c>
      <c r="D11" s="9">
        <v>149</v>
      </c>
      <c r="E11" s="10">
        <v>1457.55376</v>
      </c>
      <c r="F11" s="10">
        <f t="shared" si="0"/>
        <v>9.5795674203091572</v>
      </c>
    </row>
    <row r="12" spans="1:6" x14ac:dyDescent="0.2">
      <c r="A12" s="9" t="s">
        <v>78</v>
      </c>
      <c r="B12" s="9" t="s">
        <v>795</v>
      </c>
      <c r="C12" s="9" t="s">
        <v>11</v>
      </c>
      <c r="D12" s="9">
        <v>110</v>
      </c>
      <c r="E12" s="10">
        <v>1078.6379999999999</v>
      </c>
      <c r="F12" s="10">
        <f t="shared" si="0"/>
        <v>7.0891967944341401</v>
      </c>
    </row>
    <row r="13" spans="1:6" x14ac:dyDescent="0.2">
      <c r="A13" s="9" t="s">
        <v>641</v>
      </c>
      <c r="B13" s="9" t="s">
        <v>796</v>
      </c>
      <c r="C13" s="9" t="s">
        <v>11</v>
      </c>
      <c r="D13" s="9">
        <v>128</v>
      </c>
      <c r="E13" s="10">
        <v>1002.36544</v>
      </c>
      <c r="F13" s="10">
        <f t="shared" si="0"/>
        <v>6.587906103901001</v>
      </c>
    </row>
    <row r="14" spans="1:6" x14ac:dyDescent="0.2">
      <c r="A14" s="9" t="s">
        <v>642</v>
      </c>
      <c r="B14" s="9" t="s">
        <v>797</v>
      </c>
      <c r="C14" s="9" t="s">
        <v>11</v>
      </c>
      <c r="D14" s="9">
        <v>100</v>
      </c>
      <c r="E14" s="10">
        <v>998.53099999999995</v>
      </c>
      <c r="F14" s="10">
        <f t="shared" si="0"/>
        <v>6.5627047854267291</v>
      </c>
    </row>
    <row r="15" spans="1:6" x14ac:dyDescent="0.2">
      <c r="A15" s="9" t="s">
        <v>626</v>
      </c>
      <c r="B15" s="9" t="s">
        <v>791</v>
      </c>
      <c r="C15" s="9" t="s">
        <v>11</v>
      </c>
      <c r="D15" s="9">
        <v>89</v>
      </c>
      <c r="E15" s="10">
        <v>896.09916999999996</v>
      </c>
      <c r="F15" s="10">
        <f t="shared" si="0"/>
        <v>5.8894859660600627</v>
      </c>
    </row>
    <row r="16" spans="1:6" x14ac:dyDescent="0.2">
      <c r="A16" s="9" t="s">
        <v>631</v>
      </c>
      <c r="B16" s="9" t="s">
        <v>790</v>
      </c>
      <c r="C16" s="9" t="s">
        <v>11</v>
      </c>
      <c r="D16" s="9">
        <v>84</v>
      </c>
      <c r="E16" s="10">
        <v>853.42655999999999</v>
      </c>
      <c r="F16" s="10">
        <f t="shared" si="0"/>
        <v>5.6090262288524562</v>
      </c>
    </row>
    <row r="17" spans="1:11" x14ac:dyDescent="0.2">
      <c r="A17" s="9" t="s">
        <v>82</v>
      </c>
      <c r="B17" s="9" t="s">
        <v>798</v>
      </c>
      <c r="C17" s="9" t="s">
        <v>11</v>
      </c>
      <c r="D17" s="9">
        <v>50</v>
      </c>
      <c r="E17" s="10">
        <v>487.7</v>
      </c>
      <c r="F17" s="10">
        <f t="shared" si="0"/>
        <v>3.205339767971767</v>
      </c>
    </row>
    <row r="18" spans="1:11" x14ac:dyDescent="0.2">
      <c r="A18" s="9" t="s">
        <v>643</v>
      </c>
      <c r="B18" s="9" t="s">
        <v>783</v>
      </c>
      <c r="C18" s="9" t="s">
        <v>76</v>
      </c>
      <c r="D18" s="9">
        <v>22</v>
      </c>
      <c r="E18" s="10">
        <v>216.01602</v>
      </c>
      <c r="F18" s="10">
        <f t="shared" si="0"/>
        <v>1.4197349588373682</v>
      </c>
    </row>
    <row r="19" spans="1:11" x14ac:dyDescent="0.2">
      <c r="A19" s="9" t="s">
        <v>171</v>
      </c>
      <c r="B19" s="9" t="s">
        <v>799</v>
      </c>
      <c r="C19" s="9" t="s">
        <v>11</v>
      </c>
      <c r="D19" s="9">
        <v>16</v>
      </c>
      <c r="E19" s="10">
        <v>157.26848000000001</v>
      </c>
      <c r="F19" s="10">
        <f t="shared" si="0"/>
        <v>1.0336250014198738</v>
      </c>
    </row>
    <row r="20" spans="1:11" x14ac:dyDescent="0.2">
      <c r="A20" s="9" t="s">
        <v>531</v>
      </c>
      <c r="B20" s="9" t="s">
        <v>1142</v>
      </c>
      <c r="C20" s="9" t="s">
        <v>11</v>
      </c>
      <c r="D20" s="9">
        <v>15</v>
      </c>
      <c r="E20" s="10">
        <v>151.46340000000001</v>
      </c>
      <c r="F20" s="10">
        <f t="shared" si="0"/>
        <v>0.99547192825961639</v>
      </c>
    </row>
    <row r="21" spans="1:11" x14ac:dyDescent="0.2">
      <c r="A21" s="9" t="s">
        <v>72</v>
      </c>
      <c r="B21" s="9" t="s">
        <v>780</v>
      </c>
      <c r="C21" s="9" t="s">
        <v>11</v>
      </c>
      <c r="D21" s="9">
        <v>5</v>
      </c>
      <c r="E21" s="10">
        <v>48.408850000000001</v>
      </c>
      <c r="F21" s="10">
        <f t="shared" si="0"/>
        <v>0.31816036913426299</v>
      </c>
    </row>
    <row r="22" spans="1:11" x14ac:dyDescent="0.2">
      <c r="A22" s="8" t="s">
        <v>24</v>
      </c>
      <c r="B22" s="9"/>
      <c r="C22" s="9"/>
      <c r="D22" s="9"/>
      <c r="E22" s="11">
        <f>SUM(E8:E21)</f>
        <v>11989.378529999998</v>
      </c>
      <c r="F22" s="11">
        <f>SUM(F8:F21)</f>
        <v>78.798506859700396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83</v>
      </c>
      <c r="B24" s="9"/>
      <c r="C24" s="9"/>
      <c r="D24" s="9"/>
      <c r="E24" s="10"/>
      <c r="F24" s="10"/>
    </row>
    <row r="25" spans="1:11" x14ac:dyDescent="0.2">
      <c r="A25" s="9" t="s">
        <v>619</v>
      </c>
      <c r="B25" s="9" t="s">
        <v>792</v>
      </c>
      <c r="C25" s="9" t="s">
        <v>76</v>
      </c>
      <c r="D25" s="9">
        <v>150</v>
      </c>
      <c r="E25" s="10">
        <v>1484.9775</v>
      </c>
      <c r="F25" s="10">
        <f t="shared" ref="F25:F26" si="1">E25/$E$33*100</f>
        <v>9.7598061006628942</v>
      </c>
    </row>
    <row r="26" spans="1:11" x14ac:dyDescent="0.2">
      <c r="A26" s="9" t="s">
        <v>644</v>
      </c>
      <c r="B26" s="9" t="s">
        <v>800</v>
      </c>
      <c r="C26" s="9" t="s">
        <v>11</v>
      </c>
      <c r="D26" s="9">
        <v>150</v>
      </c>
      <c r="E26" s="10">
        <v>1474.5150000000001</v>
      </c>
      <c r="F26" s="10">
        <f t="shared" si="1"/>
        <v>9.6910427885398587</v>
      </c>
    </row>
    <row r="27" spans="1:11" x14ac:dyDescent="0.2">
      <c r="A27" s="8" t="s">
        <v>24</v>
      </c>
      <c r="B27" s="9"/>
      <c r="C27" s="9"/>
      <c r="D27" s="9"/>
      <c r="E27" s="11">
        <f>SUM(E25:E26)</f>
        <v>2959.4925000000003</v>
      </c>
      <c r="F27" s="11">
        <f>SUM(F25:F26)</f>
        <v>19.450848889202753</v>
      </c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24</v>
      </c>
      <c r="B29" s="9"/>
      <c r="C29" s="9"/>
      <c r="D29" s="9"/>
      <c r="E29" s="11">
        <f>E22+E27</f>
        <v>14948.871029999998</v>
      </c>
      <c r="F29" s="11">
        <f>F22+F27</f>
        <v>98.249355748903156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32</v>
      </c>
      <c r="B31" s="9"/>
      <c r="C31" s="9"/>
      <c r="D31" s="9"/>
      <c r="E31" s="11">
        <v>266.36464869999998</v>
      </c>
      <c r="F31" s="11">
        <f t="shared" ref="F31" si="2">E31/$E$33*100</f>
        <v>1.7506442510968607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33</v>
      </c>
      <c r="B33" s="6"/>
      <c r="C33" s="6"/>
      <c r="D33" s="6"/>
      <c r="E33" s="13">
        <f>E29+E31</f>
        <v>15215.235678699999</v>
      </c>
      <c r="F33" s="13">
        <f>F29+F31</f>
        <v>100.00000000000001</v>
      </c>
      <c r="J33" s="2"/>
      <c r="K33" s="2"/>
    </row>
    <row r="35" spans="1:11" x14ac:dyDescent="0.2">
      <c r="A35" s="1" t="s">
        <v>35</v>
      </c>
    </row>
    <row r="36" spans="1:11" x14ac:dyDescent="0.2">
      <c r="A36" s="1" t="s">
        <v>36</v>
      </c>
    </row>
    <row r="37" spans="1:11" x14ac:dyDescent="0.2">
      <c r="A37" s="1" t="s">
        <v>37</v>
      </c>
    </row>
    <row r="39" spans="1:11" x14ac:dyDescent="0.2">
      <c r="A39" s="1" t="s">
        <v>40</v>
      </c>
    </row>
    <row r="40" spans="1:11" x14ac:dyDescent="0.2">
      <c r="A40" s="3" t="s">
        <v>39</v>
      </c>
      <c r="D40" s="14">
        <v>10.071999999999999</v>
      </c>
    </row>
    <row r="41" spans="1:11" x14ac:dyDescent="0.2">
      <c r="A41" s="3" t="s">
        <v>356</v>
      </c>
      <c r="D41" s="14">
        <v>10.071999999999999</v>
      </c>
    </row>
    <row r="42" spans="1:11" x14ac:dyDescent="0.2">
      <c r="A42" s="3" t="s">
        <v>38</v>
      </c>
      <c r="D42" s="14">
        <v>10.071999999999999</v>
      </c>
    </row>
    <row r="43" spans="1:11" x14ac:dyDescent="0.2">
      <c r="A43" s="3" t="s">
        <v>714</v>
      </c>
      <c r="D43" s="14">
        <v>10.078099999999999</v>
      </c>
    </row>
    <row r="44" spans="1:11" x14ac:dyDescent="0.2">
      <c r="A44" s="3" t="s">
        <v>715</v>
      </c>
      <c r="D44" s="14">
        <v>10.078099999999999</v>
      </c>
    </row>
    <row r="45" spans="1:11" x14ac:dyDescent="0.2">
      <c r="A45" s="3" t="s">
        <v>716</v>
      </c>
      <c r="D45" s="14">
        <v>10.078099999999999</v>
      </c>
    </row>
    <row r="47" spans="1:11" x14ac:dyDescent="0.2">
      <c r="A47" s="1" t="s">
        <v>41</v>
      </c>
      <c r="D47" s="15" t="s">
        <v>42</v>
      </c>
    </row>
    <row r="49" spans="1:4" x14ac:dyDescent="0.2">
      <c r="A49" s="1" t="s">
        <v>43</v>
      </c>
      <c r="D49" s="18">
        <v>2.7362318214669408</v>
      </c>
    </row>
  </sheetData>
  <mergeCells count="1">
    <mergeCell ref="B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5"/>
  <sheetViews>
    <sheetView showGridLines="0" workbookViewId="0"/>
  </sheetViews>
  <sheetFormatPr defaultRowHeight="11.25" x14ac:dyDescent="0.2"/>
  <cols>
    <col min="1" max="1" width="38" style="3" customWidth="1"/>
    <col min="2" max="2" width="52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640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631</v>
      </c>
      <c r="B8" s="9" t="s">
        <v>790</v>
      </c>
      <c r="C8" s="9" t="s">
        <v>11</v>
      </c>
      <c r="D8" s="9">
        <v>45</v>
      </c>
      <c r="E8" s="10">
        <v>457.19279999999998</v>
      </c>
      <c r="F8" s="10">
        <f>E8/$E$30*100</f>
        <v>9.71924196388707</v>
      </c>
    </row>
    <row r="9" spans="1:6" x14ac:dyDescent="0.2">
      <c r="A9" s="9" t="s">
        <v>626</v>
      </c>
      <c r="B9" s="9" t="s">
        <v>791</v>
      </c>
      <c r="C9" s="9" t="s">
        <v>11</v>
      </c>
      <c r="D9" s="9">
        <v>45</v>
      </c>
      <c r="E9" s="10">
        <v>453.08384999999998</v>
      </c>
      <c r="F9" s="10">
        <f t="shared" ref="F9:F19" si="0">E9/$E$30*100</f>
        <v>9.6318917709979566</v>
      </c>
    </row>
    <row r="10" spans="1:6" x14ac:dyDescent="0.2">
      <c r="A10" s="9" t="s">
        <v>639</v>
      </c>
      <c r="B10" s="9" t="s">
        <v>785</v>
      </c>
      <c r="C10" s="9" t="s">
        <v>74</v>
      </c>
      <c r="D10" s="9">
        <v>46</v>
      </c>
      <c r="E10" s="10">
        <v>451.15926000000002</v>
      </c>
      <c r="F10" s="10">
        <f t="shared" si="0"/>
        <v>9.5909778373330408</v>
      </c>
    </row>
    <row r="11" spans="1:6" x14ac:dyDescent="0.2">
      <c r="A11" s="9" t="s">
        <v>82</v>
      </c>
      <c r="B11" s="9" t="s">
        <v>798</v>
      </c>
      <c r="C11" s="9" t="s">
        <v>11</v>
      </c>
      <c r="D11" s="9">
        <v>46</v>
      </c>
      <c r="E11" s="10">
        <v>448.68400000000003</v>
      </c>
      <c r="F11" s="10">
        <f t="shared" si="0"/>
        <v>9.5383574748436679</v>
      </c>
    </row>
    <row r="12" spans="1:6" x14ac:dyDescent="0.2">
      <c r="A12" s="9" t="s">
        <v>78</v>
      </c>
      <c r="B12" s="9" t="s">
        <v>795</v>
      </c>
      <c r="C12" s="9" t="s">
        <v>11</v>
      </c>
      <c r="D12" s="9">
        <v>45</v>
      </c>
      <c r="E12" s="10">
        <v>441.26100000000002</v>
      </c>
      <c r="F12" s="10">
        <f t="shared" si="0"/>
        <v>9.3805554860592135</v>
      </c>
    </row>
    <row r="13" spans="1:6" x14ac:dyDescent="0.2">
      <c r="A13" s="9" t="s">
        <v>77</v>
      </c>
      <c r="B13" s="9" t="s">
        <v>793</v>
      </c>
      <c r="C13" s="9" t="s">
        <v>11</v>
      </c>
      <c r="D13" s="9">
        <v>45</v>
      </c>
      <c r="E13" s="10">
        <v>440.90775000000002</v>
      </c>
      <c r="F13" s="10">
        <f t="shared" si="0"/>
        <v>9.3730459141155098</v>
      </c>
    </row>
    <row r="14" spans="1:6" x14ac:dyDescent="0.2">
      <c r="A14" s="9" t="s">
        <v>73</v>
      </c>
      <c r="B14" s="9" t="s">
        <v>784</v>
      </c>
      <c r="C14" s="9" t="s">
        <v>74</v>
      </c>
      <c r="D14" s="9">
        <v>34</v>
      </c>
      <c r="E14" s="10">
        <v>342.42862000000002</v>
      </c>
      <c r="F14" s="10">
        <f t="shared" si="0"/>
        <v>7.2795254280905981</v>
      </c>
    </row>
    <row r="15" spans="1:6" x14ac:dyDescent="0.2">
      <c r="A15" s="9" t="s">
        <v>171</v>
      </c>
      <c r="B15" s="9" t="s">
        <v>799</v>
      </c>
      <c r="C15" s="9" t="s">
        <v>11</v>
      </c>
      <c r="D15" s="9">
        <v>34</v>
      </c>
      <c r="E15" s="10">
        <v>334.19551999999999</v>
      </c>
      <c r="F15" s="10">
        <f t="shared" si="0"/>
        <v>7.1045019128189697</v>
      </c>
    </row>
    <row r="16" spans="1:6" x14ac:dyDescent="0.2">
      <c r="A16" s="9" t="s">
        <v>531</v>
      </c>
      <c r="B16" s="9" t="s">
        <v>1142</v>
      </c>
      <c r="C16" s="9" t="s">
        <v>11</v>
      </c>
      <c r="D16" s="9">
        <v>28</v>
      </c>
      <c r="E16" s="10">
        <v>282.73167999999998</v>
      </c>
      <c r="F16" s="10">
        <f t="shared" si="0"/>
        <v>6.0104568767843469</v>
      </c>
    </row>
    <row r="17" spans="1:11" x14ac:dyDescent="0.2">
      <c r="A17" s="9" t="s">
        <v>530</v>
      </c>
      <c r="B17" s="9" t="s">
        <v>801</v>
      </c>
      <c r="C17" s="9" t="s">
        <v>9</v>
      </c>
      <c r="D17" s="9">
        <v>20</v>
      </c>
      <c r="E17" s="10">
        <v>200.79759999999999</v>
      </c>
      <c r="F17" s="10">
        <f t="shared" si="0"/>
        <v>4.2686596555497163</v>
      </c>
    </row>
    <row r="18" spans="1:11" x14ac:dyDescent="0.2">
      <c r="A18" s="9" t="s">
        <v>634</v>
      </c>
      <c r="B18" s="9" t="s">
        <v>781</v>
      </c>
      <c r="C18" s="9" t="s">
        <v>74</v>
      </c>
      <c r="D18" s="9">
        <v>20</v>
      </c>
      <c r="E18" s="10">
        <v>195.71600000000001</v>
      </c>
      <c r="F18" s="10">
        <f t="shared" si="0"/>
        <v>4.1606323638607643</v>
      </c>
    </row>
    <row r="19" spans="1:11" x14ac:dyDescent="0.2">
      <c r="A19" s="9" t="s">
        <v>625</v>
      </c>
      <c r="B19" s="9" t="s">
        <v>802</v>
      </c>
      <c r="C19" s="9" t="s">
        <v>11</v>
      </c>
      <c r="D19" s="9">
        <v>17</v>
      </c>
      <c r="E19" s="10">
        <v>134.08104</v>
      </c>
      <c r="F19" s="10">
        <f t="shared" si="0"/>
        <v>2.850364376975361</v>
      </c>
    </row>
    <row r="20" spans="1:11" x14ac:dyDescent="0.2">
      <c r="A20" s="8" t="s">
        <v>24</v>
      </c>
      <c r="B20" s="9"/>
      <c r="C20" s="9"/>
      <c r="D20" s="9"/>
      <c r="E20" s="11">
        <f>SUM(E8:E19)</f>
        <v>4182.2391199999993</v>
      </c>
      <c r="F20" s="11">
        <f>SUM(F8:F19)</f>
        <v>88.908211061316223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83</v>
      </c>
      <c r="B22" s="9"/>
      <c r="C22" s="9"/>
      <c r="D22" s="9"/>
      <c r="E22" s="10"/>
      <c r="F22" s="10"/>
    </row>
    <row r="23" spans="1:11" x14ac:dyDescent="0.2">
      <c r="A23" s="9" t="s">
        <v>619</v>
      </c>
      <c r="B23" s="9" t="s">
        <v>792</v>
      </c>
      <c r="C23" s="9" t="s">
        <v>76</v>
      </c>
      <c r="D23" s="9">
        <v>45</v>
      </c>
      <c r="E23" s="10">
        <v>445.49324999999999</v>
      </c>
      <c r="F23" s="10">
        <f t="shared" ref="F23" si="1">E23/$E$30*100</f>
        <v>9.4705268543783561</v>
      </c>
    </row>
    <row r="24" spans="1:11" x14ac:dyDescent="0.2">
      <c r="A24" s="8" t="s">
        <v>24</v>
      </c>
      <c r="B24" s="9"/>
      <c r="C24" s="9"/>
      <c r="D24" s="9"/>
      <c r="E24" s="11">
        <f>SUM(E23)</f>
        <v>445.49324999999999</v>
      </c>
      <c r="F24" s="11">
        <f>SUM(F23)</f>
        <v>9.4705268543783561</v>
      </c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24</v>
      </c>
      <c r="B26" s="9"/>
      <c r="C26" s="9"/>
      <c r="D26" s="9"/>
      <c r="E26" s="11">
        <f>E20+E24</f>
        <v>4627.7323699999997</v>
      </c>
      <c r="F26" s="11">
        <f>F20+F24</f>
        <v>98.378737915694586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32</v>
      </c>
      <c r="B28" s="9"/>
      <c r="C28" s="9"/>
      <c r="D28" s="9"/>
      <c r="E28" s="11">
        <v>76.264111400000004</v>
      </c>
      <c r="F28" s="11">
        <f t="shared" ref="F28" si="2">E28/$E$30*100</f>
        <v>1.6212620843054359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12" t="s">
        <v>33</v>
      </c>
      <c r="B30" s="6"/>
      <c r="C30" s="6"/>
      <c r="D30" s="6"/>
      <c r="E30" s="13">
        <f>E26+E28</f>
        <v>4703.9964813999995</v>
      </c>
      <c r="F30" s="13">
        <f>F26+F28</f>
        <v>100.00000000000003</v>
      </c>
      <c r="J30" s="2"/>
      <c r="K30" s="2"/>
    </row>
    <row r="32" spans="1:11" x14ac:dyDescent="0.2">
      <c r="A32" s="1" t="s">
        <v>35</v>
      </c>
    </row>
    <row r="33" spans="1:4" x14ac:dyDescent="0.2">
      <c r="A33" s="1" t="s">
        <v>36</v>
      </c>
    </row>
    <row r="34" spans="1:4" x14ac:dyDescent="0.2">
      <c r="A34" s="1" t="s">
        <v>37</v>
      </c>
    </row>
    <row r="36" spans="1:4" x14ac:dyDescent="0.2">
      <c r="A36" s="1" t="s">
        <v>40</v>
      </c>
    </row>
    <row r="37" spans="1:4" x14ac:dyDescent="0.2">
      <c r="A37" s="3" t="s">
        <v>695</v>
      </c>
      <c r="D37" s="14">
        <v>10.026300000000001</v>
      </c>
    </row>
    <row r="38" spans="1:4" x14ac:dyDescent="0.2">
      <c r="A38" s="3" t="s">
        <v>694</v>
      </c>
      <c r="D38" s="14">
        <v>10.01</v>
      </c>
    </row>
    <row r="39" spans="1:4" x14ac:dyDescent="0.2">
      <c r="A39" s="3" t="s">
        <v>660</v>
      </c>
      <c r="D39" s="14">
        <v>10.01</v>
      </c>
    </row>
    <row r="40" spans="1:4" x14ac:dyDescent="0.2">
      <c r="A40" s="3" t="s">
        <v>662</v>
      </c>
      <c r="D40" s="14">
        <v>10.01</v>
      </c>
    </row>
    <row r="41" spans="1:4" x14ac:dyDescent="0.2">
      <c r="A41" s="3" t="s">
        <v>663</v>
      </c>
      <c r="D41" s="14">
        <v>10.026300000000001</v>
      </c>
    </row>
    <row r="43" spans="1:4" x14ac:dyDescent="0.2">
      <c r="A43" s="1" t="s">
        <v>41</v>
      </c>
      <c r="D43" s="15" t="s">
        <v>42</v>
      </c>
    </row>
    <row r="45" spans="1:4" x14ac:dyDescent="0.2">
      <c r="A45" s="1" t="s">
        <v>43</v>
      </c>
      <c r="D45" s="18">
        <v>2.6958966006082545</v>
      </c>
    </row>
  </sheetData>
  <mergeCells count="1">
    <mergeCell ref="B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9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638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631</v>
      </c>
      <c r="B8" s="9" t="s">
        <v>790</v>
      </c>
      <c r="C8" s="9" t="s">
        <v>11</v>
      </c>
      <c r="D8" s="9">
        <v>100</v>
      </c>
      <c r="E8" s="10">
        <v>1015.984</v>
      </c>
      <c r="F8" s="10">
        <f>E8/$E$33*100</f>
        <v>9.8907434252890294</v>
      </c>
    </row>
    <row r="9" spans="1:6" x14ac:dyDescent="0.2">
      <c r="A9" s="9" t="s">
        <v>171</v>
      </c>
      <c r="B9" s="9" t="s">
        <v>799</v>
      </c>
      <c r="C9" s="9" t="s">
        <v>11</v>
      </c>
      <c r="D9" s="9">
        <v>101</v>
      </c>
      <c r="E9" s="10">
        <v>992.75728000000004</v>
      </c>
      <c r="F9" s="10">
        <f t="shared" ref="F9:F21" si="0">E9/$E$33*100</f>
        <v>9.6646281241316991</v>
      </c>
    </row>
    <row r="10" spans="1:6" x14ac:dyDescent="0.2">
      <c r="A10" s="9" t="s">
        <v>634</v>
      </c>
      <c r="B10" s="9" t="s">
        <v>781</v>
      </c>
      <c r="C10" s="9" t="s">
        <v>74</v>
      </c>
      <c r="D10" s="9">
        <v>101</v>
      </c>
      <c r="E10" s="10">
        <v>988.36580000000004</v>
      </c>
      <c r="F10" s="10">
        <f t="shared" si="0"/>
        <v>9.621876464718472</v>
      </c>
    </row>
    <row r="11" spans="1:6" x14ac:dyDescent="0.2">
      <c r="A11" s="9" t="s">
        <v>78</v>
      </c>
      <c r="B11" s="9" t="s">
        <v>795</v>
      </c>
      <c r="C11" s="9" t="s">
        <v>11</v>
      </c>
      <c r="D11" s="9">
        <v>93</v>
      </c>
      <c r="E11" s="10">
        <v>911.93939999999998</v>
      </c>
      <c r="F11" s="10">
        <f t="shared" si="0"/>
        <v>8.8778549906416071</v>
      </c>
    </row>
    <row r="12" spans="1:6" x14ac:dyDescent="0.2">
      <c r="A12" s="9" t="s">
        <v>626</v>
      </c>
      <c r="B12" s="9" t="s">
        <v>791</v>
      </c>
      <c r="C12" s="9" t="s">
        <v>11</v>
      </c>
      <c r="D12" s="9">
        <v>84</v>
      </c>
      <c r="E12" s="10">
        <v>845.75652000000002</v>
      </c>
      <c r="F12" s="10">
        <f t="shared" si="0"/>
        <v>8.2335555870814208</v>
      </c>
    </row>
    <row r="13" spans="1:6" x14ac:dyDescent="0.2">
      <c r="A13" s="9" t="s">
        <v>531</v>
      </c>
      <c r="B13" s="9" t="s">
        <v>1142</v>
      </c>
      <c r="C13" s="9" t="s">
        <v>11</v>
      </c>
      <c r="D13" s="9">
        <v>77</v>
      </c>
      <c r="E13" s="10">
        <v>777.51211999999998</v>
      </c>
      <c r="F13" s="10">
        <f t="shared" si="0"/>
        <v>7.5691870039021625</v>
      </c>
    </row>
    <row r="14" spans="1:6" x14ac:dyDescent="0.2">
      <c r="A14" s="9" t="s">
        <v>617</v>
      </c>
      <c r="B14" s="9" t="s">
        <v>803</v>
      </c>
      <c r="C14" s="9" t="s">
        <v>11</v>
      </c>
      <c r="D14" s="9">
        <v>75</v>
      </c>
      <c r="E14" s="10">
        <v>734.63699999999994</v>
      </c>
      <c r="F14" s="10">
        <f t="shared" si="0"/>
        <v>7.1517918370014257</v>
      </c>
    </row>
    <row r="15" spans="1:6" x14ac:dyDescent="0.2">
      <c r="A15" s="9" t="s">
        <v>73</v>
      </c>
      <c r="B15" s="9" t="s">
        <v>784</v>
      </c>
      <c r="C15" s="9" t="s">
        <v>74</v>
      </c>
      <c r="D15" s="9">
        <v>70</v>
      </c>
      <c r="E15" s="10">
        <v>705.00009999999997</v>
      </c>
      <c r="F15" s="10">
        <f t="shared" si="0"/>
        <v>6.8632725553779474</v>
      </c>
    </row>
    <row r="16" spans="1:6" x14ac:dyDescent="0.2">
      <c r="A16" s="9" t="s">
        <v>629</v>
      </c>
      <c r="B16" s="9" t="s">
        <v>804</v>
      </c>
      <c r="C16" s="9" t="s">
        <v>74</v>
      </c>
      <c r="D16" s="9">
        <v>56</v>
      </c>
      <c r="E16" s="10">
        <v>547.97064</v>
      </c>
      <c r="F16" s="10">
        <f t="shared" si="0"/>
        <v>5.3345692499403752</v>
      </c>
    </row>
    <row r="17" spans="1:11" x14ac:dyDescent="0.2">
      <c r="A17" s="9" t="s">
        <v>427</v>
      </c>
      <c r="B17" s="9" t="s">
        <v>805</v>
      </c>
      <c r="C17" s="9" t="s">
        <v>11</v>
      </c>
      <c r="D17" s="9">
        <v>45</v>
      </c>
      <c r="E17" s="10">
        <v>435.14864999999998</v>
      </c>
      <c r="F17" s="10">
        <f t="shared" si="0"/>
        <v>4.2362317211795624</v>
      </c>
    </row>
    <row r="18" spans="1:11" x14ac:dyDescent="0.2">
      <c r="A18" s="9" t="s">
        <v>77</v>
      </c>
      <c r="B18" s="9" t="s">
        <v>793</v>
      </c>
      <c r="C18" s="9" t="s">
        <v>11</v>
      </c>
      <c r="D18" s="9">
        <v>27</v>
      </c>
      <c r="E18" s="10">
        <v>264.54464999999999</v>
      </c>
      <c r="F18" s="10">
        <f t="shared" si="0"/>
        <v>2.5753784091903884</v>
      </c>
    </row>
    <row r="19" spans="1:11" x14ac:dyDescent="0.2">
      <c r="A19" s="9" t="s">
        <v>630</v>
      </c>
      <c r="B19" s="9" t="s">
        <v>806</v>
      </c>
      <c r="C19" s="9" t="s">
        <v>11</v>
      </c>
      <c r="D19" s="9">
        <v>8</v>
      </c>
      <c r="E19" s="10">
        <v>78.240399999999994</v>
      </c>
      <c r="F19" s="10">
        <f t="shared" si="0"/>
        <v>0.76168101258679632</v>
      </c>
    </row>
    <row r="20" spans="1:11" x14ac:dyDescent="0.2">
      <c r="A20" s="9" t="s">
        <v>530</v>
      </c>
      <c r="B20" s="9" t="s">
        <v>801</v>
      </c>
      <c r="C20" s="9" t="s">
        <v>9</v>
      </c>
      <c r="D20" s="9">
        <v>4</v>
      </c>
      <c r="E20" s="10">
        <v>40.159520000000001</v>
      </c>
      <c r="F20" s="10">
        <f t="shared" si="0"/>
        <v>0.39095842887561544</v>
      </c>
    </row>
    <row r="21" spans="1:11" x14ac:dyDescent="0.2">
      <c r="A21" s="9" t="s">
        <v>618</v>
      </c>
      <c r="B21" s="9" t="s">
        <v>807</v>
      </c>
      <c r="C21" s="9" t="s">
        <v>11</v>
      </c>
      <c r="D21" s="9">
        <v>3</v>
      </c>
      <c r="E21" s="10">
        <v>37.815712499999997</v>
      </c>
      <c r="F21" s="10">
        <f t="shared" si="0"/>
        <v>0.36814114177191287</v>
      </c>
    </row>
    <row r="22" spans="1:11" x14ac:dyDescent="0.2">
      <c r="A22" s="8" t="s">
        <v>24</v>
      </c>
      <c r="B22" s="9"/>
      <c r="C22" s="9"/>
      <c r="D22" s="9"/>
      <c r="E22" s="11">
        <f>SUM(E8:E21)</f>
        <v>8375.831792500001</v>
      </c>
      <c r="F22" s="11">
        <f>SUM(F8:F21)</f>
        <v>81.539869951688416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83</v>
      </c>
      <c r="B24" s="9"/>
      <c r="C24" s="9"/>
      <c r="D24" s="9"/>
      <c r="E24" s="10"/>
      <c r="F24" s="10"/>
    </row>
    <row r="25" spans="1:11" x14ac:dyDescent="0.2">
      <c r="A25" s="9" t="s">
        <v>619</v>
      </c>
      <c r="B25" s="9" t="s">
        <v>792</v>
      </c>
      <c r="C25" s="9" t="s">
        <v>76</v>
      </c>
      <c r="D25" s="9">
        <v>100</v>
      </c>
      <c r="E25" s="10">
        <v>989.98500000000001</v>
      </c>
      <c r="F25" s="10">
        <f t="shared" ref="F25:F26" si="1">E25/$E$33*100</f>
        <v>9.6376395985416696</v>
      </c>
    </row>
    <row r="26" spans="1:11" x14ac:dyDescent="0.2">
      <c r="A26" s="9" t="s">
        <v>632</v>
      </c>
      <c r="B26" s="9" t="s">
        <v>808</v>
      </c>
      <c r="C26" s="9" t="s">
        <v>11</v>
      </c>
      <c r="D26" s="9">
        <v>72</v>
      </c>
      <c r="E26" s="10">
        <v>707.75495999999998</v>
      </c>
      <c r="F26" s="10">
        <f t="shared" si="1"/>
        <v>6.8900914948815144</v>
      </c>
    </row>
    <row r="27" spans="1:11" x14ac:dyDescent="0.2">
      <c r="A27" s="8" t="s">
        <v>24</v>
      </c>
      <c r="B27" s="9"/>
      <c r="C27" s="9"/>
      <c r="D27" s="9"/>
      <c r="E27" s="11">
        <f>SUM(E25:E26)</f>
        <v>1697.7399599999999</v>
      </c>
      <c r="F27" s="11">
        <f>SUM(F25:F26)</f>
        <v>16.527731093423185</v>
      </c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24</v>
      </c>
      <c r="B29" s="9"/>
      <c r="C29" s="9"/>
      <c r="D29" s="9"/>
      <c r="E29" s="11">
        <f>E22+E27</f>
        <v>10073.5717525</v>
      </c>
      <c r="F29" s="11">
        <f>F22+F27</f>
        <v>98.067601045111601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32</v>
      </c>
      <c r="B31" s="9"/>
      <c r="C31" s="9"/>
      <c r="D31" s="9"/>
      <c r="E31" s="11">
        <v>198.49735609999999</v>
      </c>
      <c r="F31" s="11">
        <f t="shared" ref="F31" si="2">E31/$E$33*100</f>
        <v>1.9323989548883942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33</v>
      </c>
      <c r="B33" s="6"/>
      <c r="C33" s="6"/>
      <c r="D33" s="6"/>
      <c r="E33" s="13">
        <f>E29+E31</f>
        <v>10272.069108600001</v>
      </c>
      <c r="F33" s="13">
        <f>F29+F31</f>
        <v>100</v>
      </c>
      <c r="J33" s="2"/>
      <c r="K33" s="2"/>
    </row>
    <row r="35" spans="1:11" x14ac:dyDescent="0.2">
      <c r="A35" s="1" t="s">
        <v>35</v>
      </c>
    </row>
    <row r="36" spans="1:11" x14ac:dyDescent="0.2">
      <c r="A36" s="1" t="s">
        <v>36</v>
      </c>
    </row>
    <row r="37" spans="1:11" x14ac:dyDescent="0.2">
      <c r="A37" s="1" t="s">
        <v>37</v>
      </c>
    </row>
    <row r="39" spans="1:11" x14ac:dyDescent="0.2">
      <c r="A39" s="1" t="s">
        <v>40</v>
      </c>
    </row>
    <row r="40" spans="1:11" x14ac:dyDescent="0.2">
      <c r="A40" s="3" t="s">
        <v>694</v>
      </c>
      <c r="D40" s="14">
        <v>10.0267</v>
      </c>
    </row>
    <row r="41" spans="1:11" x14ac:dyDescent="0.2">
      <c r="A41" s="3" t="s">
        <v>661</v>
      </c>
      <c r="D41" s="14">
        <v>10.0443</v>
      </c>
    </row>
    <row r="42" spans="1:11" x14ac:dyDescent="0.2">
      <c r="A42" s="3" t="s">
        <v>695</v>
      </c>
      <c r="D42" s="14">
        <v>10.0443</v>
      </c>
    </row>
    <row r="43" spans="1:11" x14ac:dyDescent="0.2">
      <c r="A43" s="3" t="s">
        <v>660</v>
      </c>
      <c r="D43" s="14">
        <v>10.0267</v>
      </c>
    </row>
    <row r="44" spans="1:11" x14ac:dyDescent="0.2">
      <c r="A44" s="3" t="s">
        <v>662</v>
      </c>
      <c r="D44" s="14">
        <v>10.0267</v>
      </c>
    </row>
    <row r="45" spans="1:11" x14ac:dyDescent="0.2">
      <c r="A45" s="3" t="s">
        <v>663</v>
      </c>
      <c r="D45" s="14">
        <v>10.0443</v>
      </c>
    </row>
    <row r="47" spans="1:11" x14ac:dyDescent="0.2">
      <c r="A47" s="1" t="s">
        <v>41</v>
      </c>
      <c r="D47" s="15" t="s">
        <v>42</v>
      </c>
    </row>
    <row r="49" spans="1:4" x14ac:dyDescent="0.2">
      <c r="A49" s="1" t="s">
        <v>43</v>
      </c>
      <c r="D49" s="18">
        <v>2.6749820940426821</v>
      </c>
    </row>
  </sheetData>
  <mergeCells count="1">
    <mergeCell ref="B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5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637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631</v>
      </c>
      <c r="B8" s="9" t="s">
        <v>790</v>
      </c>
      <c r="C8" s="9" t="s">
        <v>11</v>
      </c>
      <c r="D8" s="9">
        <v>61</v>
      </c>
      <c r="E8" s="10">
        <v>619.75023999999996</v>
      </c>
      <c r="F8" s="10">
        <f>E8/$E$31*100</f>
        <v>9.9388179886448249</v>
      </c>
    </row>
    <row r="9" spans="1:6" x14ac:dyDescent="0.2">
      <c r="A9" s="9" t="s">
        <v>617</v>
      </c>
      <c r="B9" s="9" t="s">
        <v>803</v>
      </c>
      <c r="C9" s="9" t="s">
        <v>11</v>
      </c>
      <c r="D9" s="9">
        <v>61</v>
      </c>
      <c r="E9" s="10">
        <v>597.50476000000003</v>
      </c>
      <c r="F9" s="10">
        <f t="shared" ref="F9:F19" si="0">E9/$E$31*100</f>
        <v>9.5820714115236321</v>
      </c>
    </row>
    <row r="10" spans="1:6" x14ac:dyDescent="0.2">
      <c r="A10" s="9" t="s">
        <v>634</v>
      </c>
      <c r="B10" s="9" t="s">
        <v>781</v>
      </c>
      <c r="C10" s="9" t="s">
        <v>74</v>
      </c>
      <c r="D10" s="9">
        <v>61</v>
      </c>
      <c r="E10" s="10">
        <v>596.93380000000002</v>
      </c>
      <c r="F10" s="10">
        <f t="shared" si="0"/>
        <v>9.5729150334336506</v>
      </c>
    </row>
    <row r="11" spans="1:6" x14ac:dyDescent="0.2">
      <c r="A11" s="9" t="s">
        <v>629</v>
      </c>
      <c r="B11" s="9" t="s">
        <v>804</v>
      </c>
      <c r="C11" s="9" t="s">
        <v>74</v>
      </c>
      <c r="D11" s="9">
        <v>61</v>
      </c>
      <c r="E11" s="10">
        <v>596.89658999999995</v>
      </c>
      <c r="F11" s="10">
        <f t="shared" si="0"/>
        <v>9.5723183036649644</v>
      </c>
    </row>
    <row r="12" spans="1:6" x14ac:dyDescent="0.2">
      <c r="A12" s="9" t="s">
        <v>630</v>
      </c>
      <c r="B12" s="9" t="s">
        <v>806</v>
      </c>
      <c r="C12" s="9" t="s">
        <v>11</v>
      </c>
      <c r="D12" s="9">
        <v>61</v>
      </c>
      <c r="E12" s="10">
        <v>596.58304999999996</v>
      </c>
      <c r="F12" s="10">
        <f t="shared" si="0"/>
        <v>9.5672901216796546</v>
      </c>
    </row>
    <row r="13" spans="1:6" x14ac:dyDescent="0.2">
      <c r="A13" s="9" t="s">
        <v>159</v>
      </c>
      <c r="B13" s="9" t="s">
        <v>809</v>
      </c>
      <c r="C13" s="9" t="s">
        <v>11</v>
      </c>
      <c r="D13" s="9">
        <v>5</v>
      </c>
      <c r="E13" s="10">
        <v>500.3005</v>
      </c>
      <c r="F13" s="10">
        <f t="shared" si="0"/>
        <v>8.0232249835482126</v>
      </c>
    </row>
    <row r="14" spans="1:6" x14ac:dyDescent="0.2">
      <c r="A14" s="9" t="s">
        <v>73</v>
      </c>
      <c r="B14" s="9" t="s">
        <v>784</v>
      </c>
      <c r="C14" s="9" t="s">
        <v>74</v>
      </c>
      <c r="D14" s="9">
        <v>40</v>
      </c>
      <c r="E14" s="10">
        <v>402.85719999999998</v>
      </c>
      <c r="F14" s="10">
        <f t="shared" si="0"/>
        <v>6.4605451160697989</v>
      </c>
    </row>
    <row r="15" spans="1:6" x14ac:dyDescent="0.2">
      <c r="A15" s="9" t="s">
        <v>427</v>
      </c>
      <c r="B15" s="9" t="s">
        <v>805</v>
      </c>
      <c r="C15" s="9" t="s">
        <v>11</v>
      </c>
      <c r="D15" s="9">
        <v>36</v>
      </c>
      <c r="E15" s="10">
        <v>348.11892</v>
      </c>
      <c r="F15" s="10">
        <f t="shared" si="0"/>
        <v>5.5827176190905696</v>
      </c>
    </row>
    <row r="16" spans="1:6" x14ac:dyDescent="0.2">
      <c r="A16" s="9" t="s">
        <v>171</v>
      </c>
      <c r="B16" s="9" t="s">
        <v>799</v>
      </c>
      <c r="C16" s="9" t="s">
        <v>11</v>
      </c>
      <c r="D16" s="9">
        <v>31</v>
      </c>
      <c r="E16" s="10">
        <v>304.70767999999998</v>
      </c>
      <c r="F16" s="10">
        <f t="shared" si="0"/>
        <v>4.8865397313314975</v>
      </c>
    </row>
    <row r="17" spans="1:11" x14ac:dyDescent="0.2">
      <c r="A17" s="9" t="s">
        <v>531</v>
      </c>
      <c r="B17" s="9" t="s">
        <v>1142</v>
      </c>
      <c r="C17" s="9" t="s">
        <v>11</v>
      </c>
      <c r="D17" s="9">
        <v>30</v>
      </c>
      <c r="E17" s="10">
        <v>302.92680000000001</v>
      </c>
      <c r="F17" s="10">
        <f t="shared" si="0"/>
        <v>4.8579800938562183</v>
      </c>
    </row>
    <row r="18" spans="1:11" x14ac:dyDescent="0.2">
      <c r="A18" s="9" t="s">
        <v>626</v>
      </c>
      <c r="B18" s="9" t="s">
        <v>791</v>
      </c>
      <c r="C18" s="9" t="s">
        <v>11</v>
      </c>
      <c r="D18" s="9">
        <v>1</v>
      </c>
      <c r="E18" s="10">
        <v>10.068530000000001</v>
      </c>
      <c r="F18" s="10">
        <f t="shared" si="0"/>
        <v>0.16146712114739978</v>
      </c>
    </row>
    <row r="19" spans="1:11" x14ac:dyDescent="0.2">
      <c r="A19" s="9" t="s">
        <v>624</v>
      </c>
      <c r="B19" s="9" t="s">
        <v>810</v>
      </c>
      <c r="C19" s="9" t="s">
        <v>11</v>
      </c>
      <c r="D19" s="9">
        <v>1</v>
      </c>
      <c r="E19" s="10">
        <v>9.7526100000000007</v>
      </c>
      <c r="F19" s="10">
        <f t="shared" si="0"/>
        <v>0.15640077154990278</v>
      </c>
    </row>
    <row r="20" spans="1:11" x14ac:dyDescent="0.2">
      <c r="A20" s="8" t="s">
        <v>24</v>
      </c>
      <c r="B20" s="9"/>
      <c r="C20" s="9"/>
      <c r="D20" s="9"/>
      <c r="E20" s="11">
        <f>SUM(E8:E19)</f>
        <v>4886.4006799999988</v>
      </c>
      <c r="F20" s="11">
        <f>SUM(F8:F19)</f>
        <v>78.36228829554031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83</v>
      </c>
      <c r="B22" s="9"/>
      <c r="C22" s="9"/>
      <c r="D22" s="9"/>
      <c r="E22" s="10"/>
      <c r="F22" s="10"/>
    </row>
    <row r="23" spans="1:11" x14ac:dyDescent="0.2">
      <c r="A23" s="9" t="s">
        <v>619</v>
      </c>
      <c r="B23" s="9" t="s">
        <v>792</v>
      </c>
      <c r="C23" s="9" t="s">
        <v>76</v>
      </c>
      <c r="D23" s="9">
        <v>61</v>
      </c>
      <c r="E23" s="10">
        <v>603.89085</v>
      </c>
      <c r="F23" s="10">
        <f t="shared" ref="F23:F24" si="1">E23/$E$31*100</f>
        <v>9.6844839352672363</v>
      </c>
    </row>
    <row r="24" spans="1:11" x14ac:dyDescent="0.2">
      <c r="A24" s="9" t="s">
        <v>632</v>
      </c>
      <c r="B24" s="9" t="s">
        <v>808</v>
      </c>
      <c r="C24" s="9" t="s">
        <v>11</v>
      </c>
      <c r="D24" s="9">
        <v>61</v>
      </c>
      <c r="E24" s="10">
        <v>599.62572999999998</v>
      </c>
      <c r="F24" s="10">
        <f t="shared" si="1"/>
        <v>9.6160850083386578</v>
      </c>
    </row>
    <row r="25" spans="1:11" x14ac:dyDescent="0.2">
      <c r="A25" s="8" t="s">
        <v>24</v>
      </c>
      <c r="B25" s="9"/>
      <c r="C25" s="9"/>
      <c r="D25" s="9"/>
      <c r="E25" s="11">
        <f>SUM(E23:E24)</f>
        <v>1203.51658</v>
      </c>
      <c r="F25" s="11">
        <f>SUM(F23:F24)</f>
        <v>19.300568943605896</v>
      </c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24</v>
      </c>
      <c r="B27" s="9"/>
      <c r="C27" s="9"/>
      <c r="D27" s="9"/>
      <c r="E27" s="11">
        <f>E20+E25</f>
        <v>6089.9172599999984</v>
      </c>
      <c r="F27" s="11">
        <f>F20+F25</f>
        <v>97.662857239146206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32</v>
      </c>
      <c r="B29" s="9"/>
      <c r="C29" s="9"/>
      <c r="D29" s="9"/>
      <c r="E29" s="11">
        <v>145.73612159999999</v>
      </c>
      <c r="F29" s="11">
        <f t="shared" ref="F29" si="2">E29/$E$31*100</f>
        <v>2.3371427608538071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33</v>
      </c>
      <c r="B31" s="6"/>
      <c r="C31" s="6"/>
      <c r="D31" s="6"/>
      <c r="E31" s="13">
        <f>E27+E29</f>
        <v>6235.6533815999983</v>
      </c>
      <c r="F31" s="13">
        <f>F27+F29</f>
        <v>100.00000000000001</v>
      </c>
      <c r="J31" s="2"/>
      <c r="K31" s="2"/>
    </row>
    <row r="33" spans="1:4" x14ac:dyDescent="0.2">
      <c r="A33" s="1" t="s">
        <v>35</v>
      </c>
    </row>
    <row r="34" spans="1:4" x14ac:dyDescent="0.2">
      <c r="A34" s="1" t="s">
        <v>36</v>
      </c>
    </row>
    <row r="35" spans="1:4" x14ac:dyDescent="0.2">
      <c r="A35" s="1" t="s">
        <v>37</v>
      </c>
    </row>
    <row r="37" spans="1:4" x14ac:dyDescent="0.2">
      <c r="A37" s="1" t="s">
        <v>40</v>
      </c>
    </row>
    <row r="38" spans="1:4" x14ac:dyDescent="0.2">
      <c r="A38" s="3" t="s">
        <v>694</v>
      </c>
      <c r="D38" s="14">
        <v>10.079499999999999</v>
      </c>
    </row>
    <row r="39" spans="1:4" x14ac:dyDescent="0.2">
      <c r="A39" s="3" t="s">
        <v>695</v>
      </c>
      <c r="D39" s="14">
        <v>10.0952</v>
      </c>
    </row>
    <row r="40" spans="1:4" x14ac:dyDescent="0.2">
      <c r="A40" s="3" t="s">
        <v>660</v>
      </c>
      <c r="D40" s="14">
        <v>10.079499999999999</v>
      </c>
    </row>
    <row r="41" spans="1:4" x14ac:dyDescent="0.2">
      <c r="A41" s="3" t="s">
        <v>662</v>
      </c>
      <c r="D41" s="14">
        <v>10.079499999999999</v>
      </c>
    </row>
    <row r="43" spans="1:4" x14ac:dyDescent="0.2">
      <c r="A43" s="1" t="s">
        <v>41</v>
      </c>
      <c r="D43" s="15" t="s">
        <v>42</v>
      </c>
    </row>
    <row r="45" spans="1:4" x14ac:dyDescent="0.2">
      <c r="A45" s="1" t="s">
        <v>43</v>
      </c>
      <c r="D45" s="18">
        <v>2.6553076764530679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3"/>
  <sheetViews>
    <sheetView showGridLines="0" workbookViewId="0">
      <selection sqref="A1:E1"/>
    </sheetView>
  </sheetViews>
  <sheetFormatPr defaultRowHeight="11.25" x14ac:dyDescent="0.2"/>
  <cols>
    <col min="1" max="1" width="39.85546875" style="2" customWidth="1"/>
    <col min="2" max="2" width="39.140625" style="2" bestFit="1" customWidth="1"/>
    <col min="3" max="3" width="24.710937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8" width="10.85546875" style="3" bestFit="1" customWidth="1"/>
    <col min="9" max="16384" width="9.140625" style="3"/>
  </cols>
  <sheetData>
    <row r="1" spans="1:6" x14ac:dyDescent="0.2">
      <c r="A1" s="64" t="s">
        <v>1230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49"/>
      <c r="B7" s="10"/>
      <c r="C7" s="10"/>
      <c r="D7" s="10"/>
      <c r="E7" s="10"/>
      <c r="F7" s="10"/>
    </row>
    <row r="8" spans="1:6" x14ac:dyDescent="0.2">
      <c r="A8" s="10" t="s">
        <v>270</v>
      </c>
      <c r="B8" s="10" t="s">
        <v>271</v>
      </c>
      <c r="C8" s="10" t="s">
        <v>264</v>
      </c>
      <c r="D8" s="10">
        <v>2432447</v>
      </c>
      <c r="E8" s="10">
        <v>32666.546989999999</v>
      </c>
      <c r="F8" s="10">
        <v>9.0162203099826357</v>
      </c>
    </row>
    <row r="9" spans="1:6" x14ac:dyDescent="0.2">
      <c r="A9" s="10" t="s">
        <v>262</v>
      </c>
      <c r="B9" s="10" t="s">
        <v>263</v>
      </c>
      <c r="C9" s="10" t="s">
        <v>264</v>
      </c>
      <c r="D9" s="10">
        <v>1445052</v>
      </c>
      <c r="E9" s="10">
        <v>30468.19889</v>
      </c>
      <c r="F9" s="10">
        <v>8.4094591854077194</v>
      </c>
    </row>
    <row r="10" spans="1:6" x14ac:dyDescent="0.2">
      <c r="A10" s="10" t="s">
        <v>265</v>
      </c>
      <c r="B10" s="10" t="s">
        <v>266</v>
      </c>
      <c r="C10" s="10" t="s">
        <v>264</v>
      </c>
      <c r="D10" s="10">
        <v>4127695</v>
      </c>
      <c r="E10" s="10">
        <v>21084.266060000002</v>
      </c>
      <c r="F10" s="10">
        <v>5.81942094857604</v>
      </c>
    </row>
    <row r="11" spans="1:6" x14ac:dyDescent="0.2">
      <c r="A11" s="10" t="s">
        <v>267</v>
      </c>
      <c r="B11" s="10" t="s">
        <v>268</v>
      </c>
      <c r="C11" s="10" t="s">
        <v>269</v>
      </c>
      <c r="D11" s="10">
        <v>2177610</v>
      </c>
      <c r="E11" s="10">
        <v>19548.40497</v>
      </c>
      <c r="F11" s="10">
        <v>5.3955113765845724</v>
      </c>
    </row>
    <row r="12" spans="1:6" x14ac:dyDescent="0.2">
      <c r="A12" s="10" t="s">
        <v>298</v>
      </c>
      <c r="B12" s="10" t="s">
        <v>299</v>
      </c>
      <c r="C12" s="10" t="s">
        <v>300</v>
      </c>
      <c r="D12" s="10">
        <v>6216423</v>
      </c>
      <c r="E12" s="10">
        <v>14328.855020000001</v>
      </c>
      <c r="F12" s="10">
        <v>3.9548751109099292</v>
      </c>
    </row>
    <row r="13" spans="1:6" x14ac:dyDescent="0.2">
      <c r="A13" s="10" t="s">
        <v>278</v>
      </c>
      <c r="B13" s="10" t="s">
        <v>279</v>
      </c>
      <c r="C13" s="10" t="s">
        <v>280</v>
      </c>
      <c r="D13" s="10">
        <v>1277213</v>
      </c>
      <c r="E13" s="10">
        <v>12859.61909</v>
      </c>
      <c r="F13" s="10">
        <v>3.5493545997803801</v>
      </c>
    </row>
    <row r="14" spans="1:6" x14ac:dyDescent="0.2">
      <c r="A14" s="10" t="s">
        <v>357</v>
      </c>
      <c r="B14" s="10" t="s">
        <v>358</v>
      </c>
      <c r="C14" s="10" t="s">
        <v>359</v>
      </c>
      <c r="D14" s="10">
        <v>6343716</v>
      </c>
      <c r="E14" s="10">
        <v>11853.23335</v>
      </c>
      <c r="F14" s="10">
        <v>3.2715843306594161</v>
      </c>
    </row>
    <row r="15" spans="1:6" x14ac:dyDescent="0.2">
      <c r="A15" s="10" t="s">
        <v>301</v>
      </c>
      <c r="B15" s="10" t="s">
        <v>302</v>
      </c>
      <c r="C15" s="10" t="s">
        <v>264</v>
      </c>
      <c r="D15" s="10">
        <v>3350985</v>
      </c>
      <c r="E15" s="10">
        <v>11381.62055</v>
      </c>
      <c r="F15" s="10">
        <v>3.1414155403336599</v>
      </c>
    </row>
    <row r="16" spans="1:6" x14ac:dyDescent="0.2">
      <c r="A16" s="10" t="s">
        <v>272</v>
      </c>
      <c r="B16" s="10" t="s">
        <v>273</v>
      </c>
      <c r="C16" s="10" t="s">
        <v>274</v>
      </c>
      <c r="D16" s="10">
        <v>860942</v>
      </c>
      <c r="E16" s="10">
        <v>11254.233819999999</v>
      </c>
      <c r="F16" s="10">
        <v>3.1062558149240571</v>
      </c>
    </row>
    <row r="17" spans="1:6" x14ac:dyDescent="0.2">
      <c r="A17" s="10" t="s">
        <v>360</v>
      </c>
      <c r="B17" s="10" t="s">
        <v>361</v>
      </c>
      <c r="C17" s="10" t="s">
        <v>297</v>
      </c>
      <c r="D17" s="10">
        <v>6110124</v>
      </c>
      <c r="E17" s="10">
        <v>9531.7934399999995</v>
      </c>
      <c r="F17" s="10">
        <v>2.6308489119035365</v>
      </c>
    </row>
    <row r="18" spans="1:6" x14ac:dyDescent="0.2">
      <c r="A18" s="10" t="s">
        <v>290</v>
      </c>
      <c r="B18" s="10" t="s">
        <v>291</v>
      </c>
      <c r="C18" s="10" t="s">
        <v>264</v>
      </c>
      <c r="D18" s="10">
        <v>3495798</v>
      </c>
      <c r="E18" s="10">
        <v>9066.3521130000008</v>
      </c>
      <c r="F18" s="10">
        <v>2.5023834959877584</v>
      </c>
    </row>
    <row r="19" spans="1:6" x14ac:dyDescent="0.2">
      <c r="A19" s="10" t="s">
        <v>368</v>
      </c>
      <c r="B19" s="10" t="s">
        <v>369</v>
      </c>
      <c r="C19" s="10" t="s">
        <v>286</v>
      </c>
      <c r="D19" s="10">
        <v>526774</v>
      </c>
      <c r="E19" s="10">
        <v>8645.1515010000003</v>
      </c>
      <c r="F19" s="10">
        <v>2.3861288605145305</v>
      </c>
    </row>
    <row r="20" spans="1:6" x14ac:dyDescent="0.2">
      <c r="A20" s="10" t="s">
        <v>275</v>
      </c>
      <c r="B20" s="10" t="s">
        <v>276</v>
      </c>
      <c r="C20" s="10" t="s">
        <v>277</v>
      </c>
      <c r="D20" s="10">
        <v>2121971</v>
      </c>
      <c r="E20" s="10">
        <v>8104.8682349999999</v>
      </c>
      <c r="F20" s="10">
        <v>2.2370064890087766</v>
      </c>
    </row>
    <row r="21" spans="1:6" x14ac:dyDescent="0.2">
      <c r="A21" s="10" t="s">
        <v>366</v>
      </c>
      <c r="B21" s="10" t="s">
        <v>367</v>
      </c>
      <c r="C21" s="10" t="s">
        <v>283</v>
      </c>
      <c r="D21" s="10">
        <v>3578627</v>
      </c>
      <c r="E21" s="10">
        <v>7844.3503840000003</v>
      </c>
      <c r="F21" s="10">
        <v>2.1651015417237676</v>
      </c>
    </row>
    <row r="22" spans="1:6" x14ac:dyDescent="0.2">
      <c r="A22" s="10" t="s">
        <v>364</v>
      </c>
      <c r="B22" s="10" t="s">
        <v>365</v>
      </c>
      <c r="C22" s="10" t="s">
        <v>359</v>
      </c>
      <c r="D22" s="10">
        <v>4780035</v>
      </c>
      <c r="E22" s="10">
        <v>7631.3258779999996</v>
      </c>
      <c r="F22" s="10">
        <v>2.1063051259866161</v>
      </c>
    </row>
    <row r="23" spans="1:6" x14ac:dyDescent="0.2">
      <c r="A23" s="10" t="s">
        <v>372</v>
      </c>
      <c r="B23" s="10" t="s">
        <v>373</v>
      </c>
      <c r="C23" s="10" t="s">
        <v>374</v>
      </c>
      <c r="D23" s="10">
        <v>1310704</v>
      </c>
      <c r="E23" s="10">
        <v>7441.52196</v>
      </c>
      <c r="F23" s="10">
        <v>2.0539177726214213</v>
      </c>
    </row>
    <row r="24" spans="1:6" x14ac:dyDescent="0.2">
      <c r="A24" s="10" t="s">
        <v>323</v>
      </c>
      <c r="B24" s="10" t="s">
        <v>324</v>
      </c>
      <c r="C24" s="10" t="s">
        <v>286</v>
      </c>
      <c r="D24" s="10">
        <v>511834</v>
      </c>
      <c r="E24" s="10">
        <v>5893.256676</v>
      </c>
      <c r="F24" s="10">
        <v>1.6265845468869975</v>
      </c>
    </row>
    <row r="25" spans="1:6" x14ac:dyDescent="0.2">
      <c r="A25" s="10" t="s">
        <v>385</v>
      </c>
      <c r="B25" s="10" t="s">
        <v>386</v>
      </c>
      <c r="C25" s="10" t="s">
        <v>387</v>
      </c>
      <c r="D25" s="10">
        <v>649808</v>
      </c>
      <c r="E25" s="10">
        <v>5708.5632800000003</v>
      </c>
      <c r="F25" s="10">
        <v>1.5756077372277264</v>
      </c>
    </row>
    <row r="26" spans="1:6" x14ac:dyDescent="0.2">
      <c r="A26" s="10" t="s">
        <v>292</v>
      </c>
      <c r="B26" s="10" t="s">
        <v>293</v>
      </c>
      <c r="C26" s="10" t="s">
        <v>294</v>
      </c>
      <c r="D26" s="10">
        <v>242107</v>
      </c>
      <c r="E26" s="10">
        <v>5411.2125040000001</v>
      </c>
      <c r="F26" s="10">
        <v>1.4935366169902244</v>
      </c>
    </row>
    <row r="27" spans="1:6" x14ac:dyDescent="0.2">
      <c r="A27" s="10" t="s">
        <v>325</v>
      </c>
      <c r="B27" s="10" t="s">
        <v>326</v>
      </c>
      <c r="C27" s="10" t="s">
        <v>286</v>
      </c>
      <c r="D27" s="10">
        <v>440701</v>
      </c>
      <c r="E27" s="10">
        <v>5221.6457989999999</v>
      </c>
      <c r="F27" s="10">
        <v>1.4412147362527008</v>
      </c>
    </row>
    <row r="28" spans="1:6" x14ac:dyDescent="0.2">
      <c r="A28" s="10" t="s">
        <v>281</v>
      </c>
      <c r="B28" s="10" t="s">
        <v>282</v>
      </c>
      <c r="C28" s="10" t="s">
        <v>283</v>
      </c>
      <c r="D28" s="10">
        <v>2795176</v>
      </c>
      <c r="E28" s="10">
        <v>5029.9192119999998</v>
      </c>
      <c r="F28" s="10">
        <v>1.3882967113325209</v>
      </c>
    </row>
    <row r="29" spans="1:6" x14ac:dyDescent="0.2">
      <c r="A29" s="10" t="s">
        <v>370</v>
      </c>
      <c r="B29" s="10" t="s">
        <v>371</v>
      </c>
      <c r="C29" s="10" t="s">
        <v>297</v>
      </c>
      <c r="D29" s="10">
        <v>1756466</v>
      </c>
      <c r="E29" s="10">
        <v>4552.7598719999996</v>
      </c>
      <c r="F29" s="10">
        <v>1.2565970329513649</v>
      </c>
    </row>
    <row r="30" spans="1:6" x14ac:dyDescent="0.2">
      <c r="A30" s="10" t="s">
        <v>362</v>
      </c>
      <c r="B30" s="10" t="s">
        <v>363</v>
      </c>
      <c r="C30" s="10" t="s">
        <v>286</v>
      </c>
      <c r="D30" s="10">
        <v>44826</v>
      </c>
      <c r="E30" s="10">
        <v>4397.475426</v>
      </c>
      <c r="F30" s="10">
        <v>1.2137373215690082</v>
      </c>
    </row>
    <row r="31" spans="1:6" x14ac:dyDescent="0.2">
      <c r="A31" s="10" t="s">
        <v>315</v>
      </c>
      <c r="B31" s="10" t="s">
        <v>316</v>
      </c>
      <c r="C31" s="10" t="s">
        <v>317</v>
      </c>
      <c r="D31" s="10">
        <v>3192706</v>
      </c>
      <c r="E31" s="10">
        <v>4383.5853379999999</v>
      </c>
      <c r="F31" s="10">
        <v>1.2099035495584132</v>
      </c>
    </row>
    <row r="32" spans="1:6" x14ac:dyDescent="0.2">
      <c r="A32" s="10" t="s">
        <v>375</v>
      </c>
      <c r="B32" s="10" t="s">
        <v>376</v>
      </c>
      <c r="C32" s="10" t="s">
        <v>274</v>
      </c>
      <c r="D32" s="10">
        <v>666348</v>
      </c>
      <c r="E32" s="10">
        <v>4367.5779659999998</v>
      </c>
      <c r="F32" s="10">
        <v>1.2054853907435243</v>
      </c>
    </row>
    <row r="33" spans="1:6" x14ac:dyDescent="0.2">
      <c r="A33" s="10" t="s">
        <v>287</v>
      </c>
      <c r="B33" s="10" t="s">
        <v>288</v>
      </c>
      <c r="C33" s="10" t="s">
        <v>289</v>
      </c>
      <c r="D33" s="10">
        <v>402972</v>
      </c>
      <c r="E33" s="10">
        <v>4196.9533799999999</v>
      </c>
      <c r="F33" s="10">
        <v>1.1583916817529012</v>
      </c>
    </row>
    <row r="34" spans="1:6" x14ac:dyDescent="0.2">
      <c r="A34" s="10" t="s">
        <v>305</v>
      </c>
      <c r="B34" s="10" t="s">
        <v>306</v>
      </c>
      <c r="C34" s="10" t="s">
        <v>307</v>
      </c>
      <c r="D34" s="10">
        <v>750000</v>
      </c>
      <c r="E34" s="10">
        <v>3928.5</v>
      </c>
      <c r="F34" s="10">
        <v>1.0842964669210293</v>
      </c>
    </row>
    <row r="35" spans="1:6" x14ac:dyDescent="0.2">
      <c r="A35" s="10" t="s">
        <v>327</v>
      </c>
      <c r="B35" s="10" t="s">
        <v>328</v>
      </c>
      <c r="C35" s="10" t="s">
        <v>269</v>
      </c>
      <c r="D35" s="10">
        <v>1446634</v>
      </c>
      <c r="E35" s="10">
        <v>3895.7853620000001</v>
      </c>
      <c r="F35" s="10">
        <v>1.0752669731193238</v>
      </c>
    </row>
    <row r="36" spans="1:6" x14ac:dyDescent="0.2">
      <c r="A36" s="10" t="s">
        <v>1231</v>
      </c>
      <c r="B36" s="10" t="s">
        <v>1232</v>
      </c>
      <c r="C36" s="10" t="s">
        <v>289</v>
      </c>
      <c r="D36" s="10">
        <v>1500000</v>
      </c>
      <c r="E36" s="10">
        <v>3874.5</v>
      </c>
      <c r="F36" s="10">
        <v>1.0693920481317369</v>
      </c>
    </row>
    <row r="37" spans="1:6" x14ac:dyDescent="0.2">
      <c r="A37" s="10" t="s">
        <v>308</v>
      </c>
      <c r="B37" s="10" t="s">
        <v>309</v>
      </c>
      <c r="C37" s="10" t="s">
        <v>310</v>
      </c>
      <c r="D37" s="10">
        <v>2524608</v>
      </c>
      <c r="E37" s="10">
        <v>3483.9590400000002</v>
      </c>
      <c r="F37" s="10">
        <v>0.96159971438706404</v>
      </c>
    </row>
    <row r="38" spans="1:6" x14ac:dyDescent="0.2">
      <c r="A38" s="10" t="s">
        <v>311</v>
      </c>
      <c r="B38" s="10" t="s">
        <v>312</v>
      </c>
      <c r="C38" s="10" t="s">
        <v>294</v>
      </c>
      <c r="D38" s="10">
        <v>920735</v>
      </c>
      <c r="E38" s="10">
        <v>3474.8538899999999</v>
      </c>
      <c r="F38" s="10">
        <v>0.95908662237337272</v>
      </c>
    </row>
    <row r="39" spans="1:6" x14ac:dyDescent="0.2">
      <c r="A39" s="10" t="s">
        <v>295</v>
      </c>
      <c r="B39" s="10" t="s">
        <v>296</v>
      </c>
      <c r="C39" s="10" t="s">
        <v>297</v>
      </c>
      <c r="D39" s="10">
        <v>919031</v>
      </c>
      <c r="E39" s="10">
        <v>3430.7427229999998</v>
      </c>
      <c r="F39" s="10">
        <v>0.94691159818351323</v>
      </c>
    </row>
    <row r="40" spans="1:6" x14ac:dyDescent="0.2">
      <c r="A40" s="10" t="s">
        <v>1233</v>
      </c>
      <c r="B40" s="10" t="s">
        <v>1234</v>
      </c>
      <c r="C40" s="10" t="s">
        <v>269</v>
      </c>
      <c r="D40" s="10">
        <v>104310</v>
      </c>
      <c r="E40" s="10">
        <v>2931.4239299999999</v>
      </c>
      <c r="F40" s="10">
        <v>0.80909573891988251</v>
      </c>
    </row>
    <row r="41" spans="1:6" x14ac:dyDescent="0.2">
      <c r="A41" s="10" t="s">
        <v>1235</v>
      </c>
      <c r="B41" s="10" t="s">
        <v>1236</v>
      </c>
      <c r="C41" s="10" t="s">
        <v>274</v>
      </c>
      <c r="D41" s="10">
        <v>381063</v>
      </c>
      <c r="E41" s="10">
        <v>2920.8478949999999</v>
      </c>
      <c r="F41" s="10">
        <v>0.80617667123895276</v>
      </c>
    </row>
    <row r="42" spans="1:6" x14ac:dyDescent="0.2">
      <c r="A42" s="10" t="s">
        <v>1197</v>
      </c>
      <c r="B42" s="10" t="s">
        <v>1198</v>
      </c>
      <c r="C42" s="10" t="s">
        <v>269</v>
      </c>
      <c r="D42" s="10">
        <v>1791828</v>
      </c>
      <c r="E42" s="10">
        <v>2842.735122</v>
      </c>
      <c r="F42" s="10">
        <v>0.78461694009849081</v>
      </c>
    </row>
    <row r="43" spans="1:6" x14ac:dyDescent="0.2">
      <c r="A43" s="10" t="s">
        <v>1237</v>
      </c>
      <c r="B43" s="10" t="s">
        <v>1238</v>
      </c>
      <c r="C43" s="10" t="s">
        <v>320</v>
      </c>
      <c r="D43" s="10">
        <v>163295</v>
      </c>
      <c r="E43" s="10">
        <v>2796.1819329999998</v>
      </c>
      <c r="F43" s="10">
        <v>0.77176789889787811</v>
      </c>
    </row>
    <row r="44" spans="1:6" x14ac:dyDescent="0.2">
      <c r="A44" s="10" t="s">
        <v>321</v>
      </c>
      <c r="B44" s="10" t="s">
        <v>322</v>
      </c>
      <c r="C44" s="10" t="s">
        <v>289</v>
      </c>
      <c r="D44" s="10">
        <v>381779</v>
      </c>
      <c r="E44" s="10">
        <v>2772.2882089999998</v>
      </c>
      <c r="F44" s="10">
        <v>0.76517304576951206</v>
      </c>
    </row>
    <row r="45" spans="1:6" x14ac:dyDescent="0.2">
      <c r="A45" s="10" t="s">
        <v>303</v>
      </c>
      <c r="B45" s="10" t="s">
        <v>304</v>
      </c>
      <c r="C45" s="10" t="s">
        <v>286</v>
      </c>
      <c r="D45" s="10">
        <v>200000</v>
      </c>
      <c r="E45" s="10">
        <v>2528.9</v>
      </c>
      <c r="F45" s="10">
        <v>0.69799601252299637</v>
      </c>
    </row>
    <row r="46" spans="1:6" x14ac:dyDescent="0.2">
      <c r="A46" s="10" t="s">
        <v>1239</v>
      </c>
      <c r="B46" s="10" t="s">
        <v>1240</v>
      </c>
      <c r="C46" s="10" t="s">
        <v>381</v>
      </c>
      <c r="D46" s="10">
        <v>341490</v>
      </c>
      <c r="E46" s="10">
        <v>2379.3315750000002</v>
      </c>
      <c r="F46" s="10">
        <v>0.65671396726642439</v>
      </c>
    </row>
    <row r="47" spans="1:6" x14ac:dyDescent="0.2">
      <c r="A47" s="10" t="s">
        <v>1192</v>
      </c>
      <c r="B47" s="10" t="s">
        <v>1193</v>
      </c>
      <c r="C47" s="10" t="s">
        <v>381</v>
      </c>
      <c r="D47" s="10">
        <v>1695647</v>
      </c>
      <c r="E47" s="10">
        <v>2303.5364500000001</v>
      </c>
      <c r="F47" s="10">
        <v>0.63579392494815079</v>
      </c>
    </row>
    <row r="48" spans="1:6" x14ac:dyDescent="0.2">
      <c r="A48" s="10" t="s">
        <v>1241</v>
      </c>
      <c r="B48" s="10" t="s">
        <v>1242</v>
      </c>
      <c r="C48" s="10" t="s">
        <v>381</v>
      </c>
      <c r="D48" s="10">
        <v>413934</v>
      </c>
      <c r="E48" s="10">
        <v>2288.2271519999999</v>
      </c>
      <c r="F48" s="10">
        <v>0.63156843997107526</v>
      </c>
    </row>
    <row r="49" spans="1:9" x14ac:dyDescent="0.2">
      <c r="A49" s="10" t="s">
        <v>284</v>
      </c>
      <c r="B49" s="10" t="s">
        <v>285</v>
      </c>
      <c r="C49" s="10" t="s">
        <v>286</v>
      </c>
      <c r="D49" s="10">
        <v>513020</v>
      </c>
      <c r="E49" s="10">
        <v>2268.5744399999999</v>
      </c>
      <c r="F49" s="10">
        <v>0.62614413904527233</v>
      </c>
    </row>
    <row r="50" spans="1:9" x14ac:dyDescent="0.2">
      <c r="A50" s="10" t="s">
        <v>1243</v>
      </c>
      <c r="B50" s="10" t="s">
        <v>1244</v>
      </c>
      <c r="C50" s="10" t="s">
        <v>286</v>
      </c>
      <c r="D50" s="10">
        <v>648889</v>
      </c>
      <c r="E50" s="10">
        <v>2152.0403689999998</v>
      </c>
      <c r="F50" s="10">
        <v>0.59397983168591784</v>
      </c>
    </row>
    <row r="51" spans="1:9" x14ac:dyDescent="0.2">
      <c r="A51" s="10" t="s">
        <v>1245</v>
      </c>
      <c r="B51" s="10" t="s">
        <v>1246</v>
      </c>
      <c r="C51" s="10" t="s">
        <v>381</v>
      </c>
      <c r="D51" s="10">
        <v>160000</v>
      </c>
      <c r="E51" s="10">
        <v>2006.64</v>
      </c>
      <c r="F51" s="10">
        <v>0.55384820221010933</v>
      </c>
    </row>
    <row r="52" spans="1:9" x14ac:dyDescent="0.2">
      <c r="A52" s="10" t="s">
        <v>1247</v>
      </c>
      <c r="B52" s="10" t="s">
        <v>1248</v>
      </c>
      <c r="C52" s="10" t="s">
        <v>1211</v>
      </c>
      <c r="D52" s="10">
        <v>1774842</v>
      </c>
      <c r="E52" s="10">
        <v>1872.45831</v>
      </c>
      <c r="F52" s="10">
        <v>0.51681301514316436</v>
      </c>
    </row>
    <row r="53" spans="1:9" x14ac:dyDescent="0.2">
      <c r="A53" s="10" t="s">
        <v>1249</v>
      </c>
      <c r="B53" s="10" t="s">
        <v>1250</v>
      </c>
      <c r="C53" s="10" t="s">
        <v>274</v>
      </c>
      <c r="D53" s="10">
        <v>198897</v>
      </c>
      <c r="E53" s="10">
        <v>1842.283463</v>
      </c>
      <c r="F53" s="10">
        <v>0.50848452335444549</v>
      </c>
    </row>
    <row r="54" spans="1:9" x14ac:dyDescent="0.2">
      <c r="A54" s="10" t="s">
        <v>379</v>
      </c>
      <c r="B54" s="10" t="s">
        <v>380</v>
      </c>
      <c r="C54" s="10" t="s">
        <v>381</v>
      </c>
      <c r="D54" s="10">
        <v>151273</v>
      </c>
      <c r="E54" s="10">
        <v>1707.342715</v>
      </c>
      <c r="F54" s="10">
        <v>0.47123983039273465</v>
      </c>
    </row>
    <row r="55" spans="1:9" x14ac:dyDescent="0.2">
      <c r="A55" s="10" t="s">
        <v>313</v>
      </c>
      <c r="B55" s="10" t="s">
        <v>314</v>
      </c>
      <c r="C55" s="10" t="s">
        <v>269</v>
      </c>
      <c r="D55" s="10">
        <v>265282</v>
      </c>
      <c r="E55" s="10">
        <v>1466.611537</v>
      </c>
      <c r="F55" s="10">
        <v>0.40479615830844357</v>
      </c>
    </row>
    <row r="56" spans="1:9" ht="22.5" x14ac:dyDescent="0.2">
      <c r="A56" s="10" t="s">
        <v>377</v>
      </c>
      <c r="B56" s="10" t="s">
        <v>378</v>
      </c>
      <c r="C56" s="50" t="s">
        <v>1251</v>
      </c>
      <c r="D56" s="10">
        <v>1102125</v>
      </c>
      <c r="E56" s="10">
        <v>1455.3560629999999</v>
      </c>
      <c r="F56" s="10">
        <v>0.40168956019422142</v>
      </c>
    </row>
    <row r="57" spans="1:9" x14ac:dyDescent="0.2">
      <c r="A57" s="10" t="s">
        <v>382</v>
      </c>
      <c r="B57" s="10" t="s">
        <v>383</v>
      </c>
      <c r="C57" s="10" t="s">
        <v>384</v>
      </c>
      <c r="D57" s="10">
        <v>455018</v>
      </c>
      <c r="E57" s="10">
        <v>1306.5841869999999</v>
      </c>
      <c r="F57" s="10">
        <v>0.36062736863917155</v>
      </c>
    </row>
    <row r="58" spans="1:9" x14ac:dyDescent="0.2">
      <c r="A58" s="10" t="s">
        <v>1252</v>
      </c>
      <c r="B58" s="10" t="s">
        <v>1253</v>
      </c>
      <c r="C58" s="10" t="s">
        <v>359</v>
      </c>
      <c r="D58" s="10">
        <v>863649</v>
      </c>
      <c r="E58" s="10">
        <v>632.62289250000003</v>
      </c>
      <c r="F58" s="10">
        <v>0.17460882454654758</v>
      </c>
    </row>
    <row r="59" spans="1:9" x14ac:dyDescent="0.2">
      <c r="A59" s="11" t="s">
        <v>24</v>
      </c>
      <c r="B59" s="10"/>
      <c r="C59" s="10"/>
      <c r="D59" s="10"/>
      <c r="E59" s="11">
        <f xml:space="preserve"> SUM(E8:E58)</f>
        <v>335435.61896150012</v>
      </c>
      <c r="F59" s="11">
        <f>SUM(F8:F58)</f>
        <v>92.582832256439616</v>
      </c>
    </row>
    <row r="60" spans="1:9" x14ac:dyDescent="0.2">
      <c r="A60" s="10"/>
      <c r="B60" s="10"/>
      <c r="C60" s="10"/>
      <c r="D60" s="10"/>
      <c r="E60" s="10"/>
      <c r="F60" s="10"/>
    </row>
    <row r="61" spans="1:9" x14ac:dyDescent="0.2">
      <c r="A61" s="11" t="s">
        <v>1254</v>
      </c>
      <c r="B61" s="10"/>
      <c r="C61" s="10"/>
      <c r="D61" s="10"/>
      <c r="E61" s="10"/>
      <c r="F61" s="10"/>
    </row>
    <row r="62" spans="1:9" x14ac:dyDescent="0.2">
      <c r="A62" s="10" t="s">
        <v>390</v>
      </c>
      <c r="B62" s="10" t="s">
        <v>391</v>
      </c>
      <c r="C62" s="10" t="s">
        <v>392</v>
      </c>
      <c r="D62" s="10">
        <v>30000</v>
      </c>
      <c r="E62" s="10">
        <v>3.0000000000000001E-3</v>
      </c>
      <c r="F62" s="10">
        <v>8.2802326607180559E-7</v>
      </c>
    </row>
    <row r="63" spans="1:9" x14ac:dyDescent="0.2">
      <c r="A63" s="10" t="s">
        <v>1255</v>
      </c>
      <c r="B63" s="10" t="s">
        <v>1256</v>
      </c>
      <c r="C63" s="10" t="s">
        <v>392</v>
      </c>
      <c r="D63" s="10">
        <v>3500</v>
      </c>
      <c r="E63" s="10">
        <v>3.5E-4</v>
      </c>
      <c r="F63" s="10">
        <v>9.6602714375043971E-8</v>
      </c>
      <c r="G63" s="18"/>
      <c r="H63" s="18"/>
      <c r="I63" s="18"/>
    </row>
    <row r="64" spans="1:9" x14ac:dyDescent="0.2">
      <c r="A64" s="10" t="s">
        <v>393</v>
      </c>
      <c r="B64" s="10" t="s">
        <v>394</v>
      </c>
      <c r="C64" s="10" t="s">
        <v>392</v>
      </c>
      <c r="D64" s="10">
        <v>2900</v>
      </c>
      <c r="E64" s="10">
        <v>2.9E-4</v>
      </c>
      <c r="F64" s="10">
        <v>8.0042249053607868E-8</v>
      </c>
    </row>
    <row r="65" spans="1:10" x14ac:dyDescent="0.2">
      <c r="A65" s="11" t="s">
        <v>24</v>
      </c>
      <c r="B65" s="10"/>
      <c r="C65" s="10"/>
      <c r="D65" s="10"/>
      <c r="E65" s="11">
        <f>SUM(E62:E64)</f>
        <v>3.64E-3</v>
      </c>
      <c r="F65" s="11">
        <f>SUM(F62:F64)</f>
        <v>1.0046682295004575E-6</v>
      </c>
    </row>
    <row r="66" spans="1:10" x14ac:dyDescent="0.2">
      <c r="A66" s="10"/>
      <c r="B66" s="10"/>
      <c r="C66" s="10"/>
      <c r="D66" s="10"/>
      <c r="E66" s="10"/>
      <c r="F66" s="10"/>
    </row>
    <row r="67" spans="1:10" x14ac:dyDescent="0.2">
      <c r="A67" s="11" t="s">
        <v>24</v>
      </c>
      <c r="B67" s="10"/>
      <c r="C67" s="10"/>
      <c r="D67" s="10"/>
      <c r="E67" s="11">
        <v>335435.62260150013</v>
      </c>
      <c r="F67" s="11">
        <v>92.582833261107851</v>
      </c>
      <c r="I67" s="2"/>
      <c r="J67" s="2"/>
    </row>
    <row r="68" spans="1:10" x14ac:dyDescent="0.2">
      <c r="A68" s="10"/>
      <c r="B68" s="10"/>
      <c r="C68" s="10"/>
      <c r="D68" s="10"/>
      <c r="E68" s="10"/>
      <c r="F68" s="10"/>
    </row>
    <row r="69" spans="1:10" x14ac:dyDescent="0.2">
      <c r="A69" s="11" t="s">
        <v>32</v>
      </c>
      <c r="B69" s="10"/>
      <c r="C69" s="10"/>
      <c r="D69" s="10"/>
      <c r="E69" s="11">
        <v>26873.037423500002</v>
      </c>
      <c r="F69" s="11">
        <v>7.42</v>
      </c>
      <c r="I69" s="2"/>
      <c r="J69" s="2"/>
    </row>
    <row r="70" spans="1:10" x14ac:dyDescent="0.2">
      <c r="A70" s="10"/>
      <c r="B70" s="10"/>
      <c r="C70" s="10"/>
      <c r="D70" s="10"/>
      <c r="E70" s="10"/>
      <c r="F70" s="10"/>
    </row>
    <row r="71" spans="1:10" x14ac:dyDescent="0.2">
      <c r="A71" s="13" t="s">
        <v>33</v>
      </c>
      <c r="B71" s="7"/>
      <c r="C71" s="7"/>
      <c r="D71" s="7"/>
      <c r="E71" s="13">
        <v>362308.66002500011</v>
      </c>
      <c r="F71" s="13">
        <f xml:space="preserve"> ROUND(SUM(F67:F70),2)</f>
        <v>100</v>
      </c>
      <c r="I71" s="2"/>
      <c r="J71" s="2"/>
    </row>
    <row r="73" spans="1:10" x14ac:dyDescent="0.2">
      <c r="A73" s="17" t="s">
        <v>35</v>
      </c>
    </row>
    <row r="74" spans="1:10" x14ac:dyDescent="0.2">
      <c r="A74" s="17" t="s">
        <v>36</v>
      </c>
    </row>
    <row r="75" spans="1:10" x14ac:dyDescent="0.2">
      <c r="A75" s="17" t="s">
        <v>37</v>
      </c>
    </row>
    <row r="76" spans="1:10" x14ac:dyDescent="0.2">
      <c r="A76" s="2" t="s">
        <v>694</v>
      </c>
      <c r="B76" s="14">
        <v>565.44200000000001</v>
      </c>
    </row>
    <row r="77" spans="1:10" x14ac:dyDescent="0.2">
      <c r="A77" s="2" t="s">
        <v>661</v>
      </c>
      <c r="B77" s="14">
        <v>51.712699999999998</v>
      </c>
    </row>
    <row r="78" spans="1:10" x14ac:dyDescent="0.2">
      <c r="A78" s="2" t="s">
        <v>695</v>
      </c>
      <c r="B78" s="14">
        <v>590.10180000000003</v>
      </c>
    </row>
    <row r="79" spans="1:10" x14ac:dyDescent="0.2">
      <c r="A79" s="2" t="s">
        <v>660</v>
      </c>
      <c r="B79" s="14">
        <v>49.202500000000001</v>
      </c>
    </row>
    <row r="81" spans="1:4" x14ac:dyDescent="0.2">
      <c r="A81" s="17" t="s">
        <v>40</v>
      </c>
    </row>
    <row r="82" spans="1:4" x14ac:dyDescent="0.2">
      <c r="A82" s="2" t="s">
        <v>695</v>
      </c>
      <c r="B82" s="14">
        <v>575.78549999999996</v>
      </c>
    </row>
    <row r="83" spans="1:4" x14ac:dyDescent="0.2">
      <c r="A83" s="2" t="s">
        <v>661</v>
      </c>
      <c r="B83" s="14">
        <v>46.122999999999998</v>
      </c>
    </row>
    <row r="84" spans="1:4" x14ac:dyDescent="0.2">
      <c r="A84" s="2" t="s">
        <v>694</v>
      </c>
      <c r="B84" s="14">
        <v>549.12509999999997</v>
      </c>
    </row>
    <row r="85" spans="1:4" x14ac:dyDescent="0.2">
      <c r="A85" s="2" t="s">
        <v>660</v>
      </c>
      <c r="B85" s="14">
        <v>43.464799999999997</v>
      </c>
    </row>
    <row r="87" spans="1:4" x14ac:dyDescent="0.2">
      <c r="A87" s="17" t="s">
        <v>41</v>
      </c>
      <c r="B87" s="39"/>
    </row>
    <row r="88" spans="1:4" x14ac:dyDescent="0.2">
      <c r="A88" s="19" t="s">
        <v>656</v>
      </c>
      <c r="B88" s="20"/>
      <c r="C88" s="65" t="s">
        <v>657</v>
      </c>
      <c r="D88" s="66"/>
    </row>
    <row r="89" spans="1:4" x14ac:dyDescent="0.2">
      <c r="A89" s="67"/>
      <c r="B89" s="68"/>
      <c r="C89" s="21" t="s">
        <v>658</v>
      </c>
      <c r="D89" s="21" t="s">
        <v>659</v>
      </c>
    </row>
    <row r="90" spans="1:4" x14ac:dyDescent="0.2">
      <c r="A90" s="22" t="s">
        <v>661</v>
      </c>
      <c r="B90" s="23"/>
      <c r="C90" s="24">
        <v>4.5</v>
      </c>
      <c r="D90" s="24">
        <v>4.5</v>
      </c>
    </row>
    <row r="91" spans="1:4" x14ac:dyDescent="0.2">
      <c r="A91" s="22" t="s">
        <v>660</v>
      </c>
      <c r="B91" s="23"/>
      <c r="C91" s="24">
        <v>4.5</v>
      </c>
      <c r="D91" s="24">
        <v>4.5</v>
      </c>
    </row>
    <row r="93" spans="1:4" ht="22.5" x14ac:dyDescent="0.2">
      <c r="A93" s="38" t="s">
        <v>1224</v>
      </c>
      <c r="B93" s="40">
        <v>9.7748068325588786E-2</v>
      </c>
    </row>
  </sheetData>
  <mergeCells count="3">
    <mergeCell ref="A1:E1"/>
    <mergeCell ref="C88:D88"/>
    <mergeCell ref="A89:B8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3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636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631</v>
      </c>
      <c r="B8" s="9" t="s">
        <v>790</v>
      </c>
      <c r="C8" s="9" t="s">
        <v>11</v>
      </c>
      <c r="D8" s="9">
        <v>67</v>
      </c>
      <c r="E8" s="10">
        <v>680.70928000000004</v>
      </c>
      <c r="F8" s="10">
        <f>E8/$E$30*100</f>
        <v>9.8840594976165654</v>
      </c>
    </row>
    <row r="9" spans="1:6" x14ac:dyDescent="0.2">
      <c r="A9" s="9" t="s">
        <v>625</v>
      </c>
      <c r="B9" s="9" t="s">
        <v>802</v>
      </c>
      <c r="C9" s="9" t="s">
        <v>11</v>
      </c>
      <c r="D9" s="9">
        <v>86</v>
      </c>
      <c r="E9" s="10">
        <v>678.29232000000002</v>
      </c>
      <c r="F9" s="10">
        <f t="shared" ref="F9:F18" si="0">E9/$E$30*100</f>
        <v>9.8489646676425142</v>
      </c>
    </row>
    <row r="10" spans="1:6" x14ac:dyDescent="0.2">
      <c r="A10" s="9" t="s">
        <v>617</v>
      </c>
      <c r="B10" s="9" t="s">
        <v>803</v>
      </c>
      <c r="C10" s="9" t="s">
        <v>11</v>
      </c>
      <c r="D10" s="9">
        <v>68</v>
      </c>
      <c r="E10" s="10">
        <v>666.07087999999999</v>
      </c>
      <c r="F10" s="10">
        <f t="shared" si="0"/>
        <v>9.6715064727042108</v>
      </c>
    </row>
    <row r="11" spans="1:6" x14ac:dyDescent="0.2">
      <c r="A11" s="9" t="s">
        <v>634</v>
      </c>
      <c r="B11" s="9" t="s">
        <v>781</v>
      </c>
      <c r="C11" s="9" t="s">
        <v>74</v>
      </c>
      <c r="D11" s="9">
        <v>68</v>
      </c>
      <c r="E11" s="10">
        <v>665.43439999999998</v>
      </c>
      <c r="F11" s="10">
        <f t="shared" si="0"/>
        <v>9.662264632797104</v>
      </c>
    </row>
    <row r="12" spans="1:6" x14ac:dyDescent="0.2">
      <c r="A12" s="9" t="s">
        <v>629</v>
      </c>
      <c r="B12" s="9" t="s">
        <v>804</v>
      </c>
      <c r="C12" s="9" t="s">
        <v>74</v>
      </c>
      <c r="D12" s="9">
        <v>68</v>
      </c>
      <c r="E12" s="10">
        <v>665.39292</v>
      </c>
      <c r="F12" s="10">
        <f t="shared" si="0"/>
        <v>9.6616623334014484</v>
      </c>
    </row>
    <row r="13" spans="1:6" x14ac:dyDescent="0.2">
      <c r="A13" s="9" t="s">
        <v>630</v>
      </c>
      <c r="B13" s="9" t="s">
        <v>806</v>
      </c>
      <c r="C13" s="9" t="s">
        <v>11</v>
      </c>
      <c r="D13" s="9">
        <v>68</v>
      </c>
      <c r="E13" s="10">
        <v>665.04340000000002</v>
      </c>
      <c r="F13" s="10">
        <f t="shared" si="0"/>
        <v>9.6565872204610059</v>
      </c>
    </row>
    <row r="14" spans="1:6" x14ac:dyDescent="0.2">
      <c r="A14" s="9" t="s">
        <v>171</v>
      </c>
      <c r="B14" s="9" t="s">
        <v>799</v>
      </c>
      <c r="C14" s="9" t="s">
        <v>11</v>
      </c>
      <c r="D14" s="9">
        <v>67</v>
      </c>
      <c r="E14" s="10">
        <v>658.56176000000005</v>
      </c>
      <c r="F14" s="10">
        <f t="shared" si="0"/>
        <v>9.562472276997724</v>
      </c>
    </row>
    <row r="15" spans="1:6" x14ac:dyDescent="0.2">
      <c r="A15" s="9" t="s">
        <v>635</v>
      </c>
      <c r="B15" s="9" t="s">
        <v>811</v>
      </c>
      <c r="C15" s="9" t="s">
        <v>11</v>
      </c>
      <c r="D15" s="9">
        <v>50</v>
      </c>
      <c r="E15" s="10">
        <v>509.31</v>
      </c>
      <c r="F15" s="10">
        <f t="shared" si="0"/>
        <v>7.3953014754420456</v>
      </c>
    </row>
    <row r="16" spans="1:6" x14ac:dyDescent="0.2">
      <c r="A16" s="9" t="s">
        <v>80</v>
      </c>
      <c r="B16" s="9" t="s">
        <v>812</v>
      </c>
      <c r="C16" s="9" t="s">
        <v>11</v>
      </c>
      <c r="D16" s="9">
        <v>16</v>
      </c>
      <c r="E16" s="10">
        <v>156.77376000000001</v>
      </c>
      <c r="F16" s="10">
        <f t="shared" si="0"/>
        <v>2.2763920179038255</v>
      </c>
    </row>
    <row r="17" spans="1:11" x14ac:dyDescent="0.2">
      <c r="A17" s="9" t="s">
        <v>626</v>
      </c>
      <c r="B17" s="9" t="s">
        <v>791</v>
      </c>
      <c r="C17" s="9" t="s">
        <v>11</v>
      </c>
      <c r="D17" s="9">
        <v>4</v>
      </c>
      <c r="E17" s="10">
        <v>40.274120000000003</v>
      </c>
      <c r="F17" s="10">
        <f t="shared" si="0"/>
        <v>0.58478973328253914</v>
      </c>
    </row>
    <row r="18" spans="1:11" x14ac:dyDescent="0.2">
      <c r="A18" s="9" t="s">
        <v>607</v>
      </c>
      <c r="B18" s="9" t="s">
        <v>813</v>
      </c>
      <c r="C18" s="9" t="s">
        <v>74</v>
      </c>
      <c r="D18" s="9">
        <v>1</v>
      </c>
      <c r="E18" s="10">
        <v>9.6827699999999997</v>
      </c>
      <c r="F18" s="10">
        <f t="shared" si="0"/>
        <v>0.14059610702198264</v>
      </c>
    </row>
    <row r="19" spans="1:11" x14ac:dyDescent="0.2">
      <c r="A19" s="8" t="s">
        <v>24</v>
      </c>
      <c r="B19" s="9"/>
      <c r="C19" s="9"/>
      <c r="D19" s="9"/>
      <c r="E19" s="11">
        <f>SUM(E8:E18)</f>
        <v>5395.545610000001</v>
      </c>
      <c r="F19" s="11">
        <f>SUM(F8:F18)</f>
        <v>78.344596435270958</v>
      </c>
    </row>
    <row r="20" spans="1:11" x14ac:dyDescent="0.2">
      <c r="A20" s="9"/>
      <c r="B20" s="9"/>
      <c r="C20" s="9"/>
      <c r="D20" s="9"/>
      <c r="E20" s="10"/>
      <c r="F20" s="10"/>
    </row>
    <row r="21" spans="1:11" x14ac:dyDescent="0.2">
      <c r="A21" s="8" t="s">
        <v>83</v>
      </c>
      <c r="B21" s="9"/>
      <c r="C21" s="9"/>
      <c r="D21" s="9"/>
      <c r="E21" s="10"/>
      <c r="F21" s="10"/>
    </row>
    <row r="22" spans="1:11" x14ac:dyDescent="0.2">
      <c r="A22" s="9" t="s">
        <v>632</v>
      </c>
      <c r="B22" s="9" t="s">
        <v>808</v>
      </c>
      <c r="C22" s="9" t="s">
        <v>11</v>
      </c>
      <c r="D22" s="9">
        <v>68</v>
      </c>
      <c r="E22" s="10">
        <v>668.43524000000002</v>
      </c>
      <c r="F22" s="10">
        <f t="shared" ref="F22:F23" si="1">E22/$E$30*100</f>
        <v>9.7058375382565778</v>
      </c>
    </row>
    <row r="23" spans="1:11" x14ac:dyDescent="0.2">
      <c r="A23" s="9" t="s">
        <v>619</v>
      </c>
      <c r="B23" s="9" t="s">
        <v>792</v>
      </c>
      <c r="C23" s="9" t="s">
        <v>76</v>
      </c>
      <c r="D23" s="9">
        <v>67</v>
      </c>
      <c r="E23" s="10">
        <v>663.28994999999998</v>
      </c>
      <c r="F23" s="10">
        <f t="shared" si="1"/>
        <v>9.631126712377295</v>
      </c>
    </row>
    <row r="24" spans="1:11" x14ac:dyDescent="0.2">
      <c r="A24" s="8" t="s">
        <v>24</v>
      </c>
      <c r="B24" s="9"/>
      <c r="C24" s="9"/>
      <c r="D24" s="9"/>
      <c r="E24" s="11">
        <f>SUM(E22:E23)</f>
        <v>1331.7251900000001</v>
      </c>
      <c r="F24" s="11">
        <f>SUM(F22:F23)</f>
        <v>19.336964250633873</v>
      </c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24</v>
      </c>
      <c r="B26" s="9"/>
      <c r="C26" s="9"/>
      <c r="D26" s="9"/>
      <c r="E26" s="11">
        <f>E19+E24</f>
        <v>6727.2708000000011</v>
      </c>
      <c r="F26" s="11">
        <f>F19+F24</f>
        <v>97.681560685904827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32</v>
      </c>
      <c r="B28" s="9"/>
      <c r="C28" s="9"/>
      <c r="D28" s="9"/>
      <c r="E28" s="11">
        <v>159.66953219999999</v>
      </c>
      <c r="F28" s="11">
        <f>E28/$E$30*100</f>
        <v>2.3184393140951509</v>
      </c>
      <c r="J28" s="2"/>
      <c r="K28" s="2"/>
    </row>
    <row r="29" spans="1:11" x14ac:dyDescent="0.2">
      <c r="A29" s="9"/>
      <c r="B29" s="9"/>
      <c r="C29" s="9"/>
      <c r="D29" s="9"/>
      <c r="E29" s="10"/>
      <c r="F29" s="10"/>
    </row>
    <row r="30" spans="1:11" x14ac:dyDescent="0.2">
      <c r="A30" s="12" t="s">
        <v>33</v>
      </c>
      <c r="B30" s="6"/>
      <c r="C30" s="6"/>
      <c r="D30" s="6"/>
      <c r="E30" s="13">
        <f>E26+E28</f>
        <v>6886.9403322000007</v>
      </c>
      <c r="F30" s="13">
        <f>F26+F28</f>
        <v>99.999999999999972</v>
      </c>
      <c r="J30" s="2"/>
      <c r="K30" s="2"/>
    </row>
    <row r="32" spans="1:11" x14ac:dyDescent="0.2">
      <c r="A32" s="1" t="s">
        <v>35</v>
      </c>
    </row>
    <row r="33" spans="1:4" x14ac:dyDescent="0.2">
      <c r="A33" s="1" t="s">
        <v>36</v>
      </c>
    </row>
    <row r="34" spans="1:4" x14ac:dyDescent="0.2">
      <c r="A34" s="1" t="s">
        <v>37</v>
      </c>
    </row>
    <row r="36" spans="1:4" x14ac:dyDescent="0.2">
      <c r="A36" s="1" t="s">
        <v>40</v>
      </c>
    </row>
    <row r="37" spans="1:4" x14ac:dyDescent="0.2">
      <c r="A37" s="3" t="s">
        <v>694</v>
      </c>
      <c r="D37" s="14">
        <v>10.095000000000001</v>
      </c>
    </row>
    <row r="38" spans="1:4" x14ac:dyDescent="0.2">
      <c r="A38" s="3" t="s">
        <v>695</v>
      </c>
      <c r="D38" s="14">
        <v>10.1129</v>
      </c>
    </row>
    <row r="39" spans="1:4" x14ac:dyDescent="0.2">
      <c r="A39" s="3" t="s">
        <v>660</v>
      </c>
      <c r="D39" s="14">
        <v>10.095000000000001</v>
      </c>
    </row>
    <row r="41" spans="1:4" x14ac:dyDescent="0.2">
      <c r="A41" s="1" t="s">
        <v>41</v>
      </c>
      <c r="D41" s="15" t="s">
        <v>42</v>
      </c>
    </row>
    <row r="43" spans="1:4" x14ac:dyDescent="0.2">
      <c r="A43" s="1" t="s">
        <v>43</v>
      </c>
      <c r="D43" s="18">
        <v>2.6728947639323724</v>
      </c>
    </row>
  </sheetData>
  <mergeCells count="1">
    <mergeCell ref="B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1"/>
  <sheetViews>
    <sheetView showGridLines="0" workbookViewId="0"/>
  </sheetViews>
  <sheetFormatPr defaultRowHeight="11.25" x14ac:dyDescent="0.2"/>
  <cols>
    <col min="1" max="1" width="38" style="3" customWidth="1"/>
    <col min="2" max="2" width="52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633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625</v>
      </c>
      <c r="B8" s="9" t="s">
        <v>802</v>
      </c>
      <c r="C8" s="9" t="s">
        <v>11</v>
      </c>
      <c r="D8" s="9">
        <v>107</v>
      </c>
      <c r="E8" s="10">
        <v>843.92183999999997</v>
      </c>
      <c r="F8" s="10">
        <f>E8/$E$33*100</f>
        <v>9.8239101405764</v>
      </c>
    </row>
    <row r="9" spans="1:6" x14ac:dyDescent="0.2">
      <c r="A9" s="9" t="s">
        <v>607</v>
      </c>
      <c r="B9" s="9" t="s">
        <v>813</v>
      </c>
      <c r="C9" s="9" t="s">
        <v>74</v>
      </c>
      <c r="D9" s="9">
        <v>87</v>
      </c>
      <c r="E9" s="10">
        <v>842.40098999999998</v>
      </c>
      <c r="F9" s="10">
        <f t="shared" ref="F9:F21" si="0">E9/$E$33*100</f>
        <v>9.8062062573147752</v>
      </c>
    </row>
    <row r="10" spans="1:6" x14ac:dyDescent="0.2">
      <c r="A10" s="9" t="s">
        <v>80</v>
      </c>
      <c r="B10" s="9" t="s">
        <v>812</v>
      </c>
      <c r="C10" s="9" t="s">
        <v>11</v>
      </c>
      <c r="D10" s="9">
        <v>83</v>
      </c>
      <c r="E10" s="10">
        <v>813.26387999999997</v>
      </c>
      <c r="F10" s="10">
        <f t="shared" si="0"/>
        <v>9.4670275125200085</v>
      </c>
    </row>
    <row r="11" spans="1:6" x14ac:dyDescent="0.2">
      <c r="A11" s="9" t="s">
        <v>427</v>
      </c>
      <c r="B11" s="9" t="s">
        <v>805</v>
      </c>
      <c r="C11" s="9" t="s">
        <v>11</v>
      </c>
      <c r="D11" s="9">
        <v>84</v>
      </c>
      <c r="E11" s="10">
        <v>812.27747999999997</v>
      </c>
      <c r="F11" s="10">
        <f t="shared" si="0"/>
        <v>9.4555450451831469</v>
      </c>
    </row>
    <row r="12" spans="1:6" x14ac:dyDescent="0.2">
      <c r="A12" s="9" t="s">
        <v>82</v>
      </c>
      <c r="B12" s="9" t="s">
        <v>798</v>
      </c>
      <c r="C12" s="9" t="s">
        <v>11</v>
      </c>
      <c r="D12" s="9">
        <v>83</v>
      </c>
      <c r="E12" s="10">
        <v>809.58199999999999</v>
      </c>
      <c r="F12" s="10">
        <f t="shared" si="0"/>
        <v>9.4241675501941327</v>
      </c>
    </row>
    <row r="13" spans="1:6" x14ac:dyDescent="0.2">
      <c r="A13" s="9" t="s">
        <v>618</v>
      </c>
      <c r="B13" s="9" t="s">
        <v>807</v>
      </c>
      <c r="C13" s="9" t="s">
        <v>11</v>
      </c>
      <c r="D13" s="9">
        <v>64</v>
      </c>
      <c r="E13" s="10">
        <v>806.73519999999996</v>
      </c>
      <c r="F13" s="10">
        <f t="shared" si="0"/>
        <v>9.3910285720771611</v>
      </c>
    </row>
    <row r="14" spans="1:6" x14ac:dyDescent="0.2">
      <c r="A14" s="9" t="s">
        <v>628</v>
      </c>
      <c r="B14" s="9" t="s">
        <v>814</v>
      </c>
      <c r="C14" s="9" t="s">
        <v>11</v>
      </c>
      <c r="D14" s="9">
        <v>80</v>
      </c>
      <c r="E14" s="10">
        <v>782.8288</v>
      </c>
      <c r="F14" s="10">
        <f t="shared" si="0"/>
        <v>9.1127393819494653</v>
      </c>
    </row>
    <row r="15" spans="1:6" x14ac:dyDescent="0.2">
      <c r="A15" s="9" t="s">
        <v>629</v>
      </c>
      <c r="B15" s="9" t="s">
        <v>804</v>
      </c>
      <c r="C15" s="9" t="s">
        <v>74</v>
      </c>
      <c r="D15" s="9">
        <v>65</v>
      </c>
      <c r="E15" s="10">
        <v>636.03734999999995</v>
      </c>
      <c r="F15" s="10">
        <f t="shared" si="0"/>
        <v>7.4039721171931525</v>
      </c>
    </row>
    <row r="16" spans="1:6" x14ac:dyDescent="0.2">
      <c r="A16" s="9" t="s">
        <v>159</v>
      </c>
      <c r="B16" s="9" t="s">
        <v>809</v>
      </c>
      <c r="C16" s="9" t="s">
        <v>11</v>
      </c>
      <c r="D16" s="9">
        <v>4</v>
      </c>
      <c r="E16" s="10">
        <v>400.24040000000002</v>
      </c>
      <c r="F16" s="10">
        <f t="shared" si="0"/>
        <v>4.6591112326567536</v>
      </c>
    </row>
    <row r="17" spans="1:11" x14ac:dyDescent="0.2">
      <c r="A17" s="9" t="s">
        <v>630</v>
      </c>
      <c r="B17" s="9" t="s">
        <v>806</v>
      </c>
      <c r="C17" s="9" t="s">
        <v>11</v>
      </c>
      <c r="D17" s="9">
        <v>13</v>
      </c>
      <c r="E17" s="10">
        <v>127.14064999999999</v>
      </c>
      <c r="F17" s="10">
        <f t="shared" si="0"/>
        <v>1.4800165863872832</v>
      </c>
    </row>
    <row r="18" spans="1:11" x14ac:dyDescent="0.2">
      <c r="A18" s="9" t="s">
        <v>617</v>
      </c>
      <c r="B18" s="9" t="s">
        <v>803</v>
      </c>
      <c r="C18" s="9" t="s">
        <v>11</v>
      </c>
      <c r="D18" s="9">
        <v>8</v>
      </c>
      <c r="E18" s="10">
        <v>78.361279999999994</v>
      </c>
      <c r="F18" s="10">
        <f t="shared" si="0"/>
        <v>0.91218657550152582</v>
      </c>
    </row>
    <row r="19" spans="1:11" x14ac:dyDescent="0.2">
      <c r="A19" s="9" t="s">
        <v>622</v>
      </c>
      <c r="B19" s="9" t="s">
        <v>787</v>
      </c>
      <c r="C19" s="9" t="s">
        <v>11</v>
      </c>
      <c r="D19" s="9">
        <v>3</v>
      </c>
      <c r="E19" s="10">
        <v>30.415859999999999</v>
      </c>
      <c r="F19" s="10">
        <f t="shared" si="0"/>
        <v>0.35406439474104867</v>
      </c>
    </row>
    <row r="20" spans="1:11" x14ac:dyDescent="0.2">
      <c r="A20" s="9" t="s">
        <v>624</v>
      </c>
      <c r="B20" s="9" t="s">
        <v>810</v>
      </c>
      <c r="C20" s="9" t="s">
        <v>11</v>
      </c>
      <c r="D20" s="9">
        <v>3</v>
      </c>
      <c r="E20" s="10">
        <v>29.257829999999998</v>
      </c>
      <c r="F20" s="10">
        <f t="shared" si="0"/>
        <v>0.3405840199943877</v>
      </c>
    </row>
    <row r="21" spans="1:11" x14ac:dyDescent="0.2">
      <c r="A21" s="9" t="s">
        <v>631</v>
      </c>
      <c r="B21" s="9" t="s">
        <v>790</v>
      </c>
      <c r="C21" s="9" t="s">
        <v>11</v>
      </c>
      <c r="D21" s="9">
        <v>1</v>
      </c>
      <c r="E21" s="10">
        <v>10.159840000000001</v>
      </c>
      <c r="F21" s="10">
        <f t="shared" si="0"/>
        <v>0.11826848230712189</v>
      </c>
    </row>
    <row r="22" spans="1:11" x14ac:dyDescent="0.2">
      <c r="A22" s="8" t="s">
        <v>24</v>
      </c>
      <c r="B22" s="9"/>
      <c r="C22" s="9"/>
      <c r="D22" s="9"/>
      <c r="E22" s="11">
        <f>SUM(E8:E21)</f>
        <v>7022.6234000000004</v>
      </c>
      <c r="F22" s="11">
        <f>SUM(F8:F21)</f>
        <v>81.748827868596337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83</v>
      </c>
      <c r="B24" s="9"/>
      <c r="C24" s="9"/>
      <c r="D24" s="9"/>
      <c r="E24" s="10"/>
      <c r="F24" s="10"/>
    </row>
    <row r="25" spans="1:11" x14ac:dyDescent="0.2">
      <c r="A25" s="9" t="s">
        <v>619</v>
      </c>
      <c r="B25" s="9" t="s">
        <v>792</v>
      </c>
      <c r="C25" s="9" t="s">
        <v>76</v>
      </c>
      <c r="D25" s="9">
        <v>82</v>
      </c>
      <c r="E25" s="10">
        <v>811.78769999999997</v>
      </c>
      <c r="F25" s="10">
        <f t="shared" ref="F25:F26" si="1">E25/$E$33*100</f>
        <v>9.449843622989059</v>
      </c>
    </row>
    <row r="26" spans="1:11" x14ac:dyDescent="0.2">
      <c r="A26" s="9" t="s">
        <v>632</v>
      </c>
      <c r="B26" s="9" t="s">
        <v>808</v>
      </c>
      <c r="C26" s="9" t="s">
        <v>11</v>
      </c>
      <c r="D26" s="9">
        <v>49</v>
      </c>
      <c r="E26" s="10">
        <v>481.66656999999998</v>
      </c>
      <c r="F26" s="10">
        <f t="shared" si="1"/>
        <v>5.6069755244154518</v>
      </c>
    </row>
    <row r="27" spans="1:11" x14ac:dyDescent="0.2">
      <c r="A27" s="8" t="s">
        <v>24</v>
      </c>
      <c r="B27" s="9"/>
      <c r="C27" s="9"/>
      <c r="D27" s="9"/>
      <c r="E27" s="11">
        <f>SUM(E25:E26)</f>
        <v>1293.45427</v>
      </c>
      <c r="F27" s="11">
        <f>SUM(F25:F26)</f>
        <v>15.056819147404511</v>
      </c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24</v>
      </c>
      <c r="B29" s="9"/>
      <c r="C29" s="9"/>
      <c r="D29" s="9"/>
      <c r="E29" s="11">
        <f>E22+E27</f>
        <v>8316.0776700000006</v>
      </c>
      <c r="F29" s="11">
        <f>F22+F27</f>
        <v>96.805647016000847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32</v>
      </c>
      <c r="B31" s="9"/>
      <c r="C31" s="9"/>
      <c r="D31" s="9"/>
      <c r="E31" s="11">
        <v>274.41051570000002</v>
      </c>
      <c r="F31" s="11">
        <f t="shared" ref="F31" si="2">E31/$E$33*100</f>
        <v>3.194352983999122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33</v>
      </c>
      <c r="B33" s="6"/>
      <c r="C33" s="6"/>
      <c r="D33" s="6"/>
      <c r="E33" s="13">
        <f>E29+E31</f>
        <v>8590.4881857</v>
      </c>
      <c r="F33" s="13">
        <f>F29+F31</f>
        <v>99.999999999999972</v>
      </c>
      <c r="J33" s="2"/>
      <c r="K33" s="2"/>
    </row>
    <row r="35" spans="1:11" x14ac:dyDescent="0.2">
      <c r="A35" s="1" t="s">
        <v>35</v>
      </c>
    </row>
    <row r="36" spans="1:11" x14ac:dyDescent="0.2">
      <c r="A36" s="1" t="s">
        <v>36</v>
      </c>
    </row>
    <row r="37" spans="1:11" x14ac:dyDescent="0.2">
      <c r="A37" s="1" t="s">
        <v>37</v>
      </c>
    </row>
    <row r="39" spans="1:11" x14ac:dyDescent="0.2">
      <c r="A39" s="1" t="s">
        <v>40</v>
      </c>
    </row>
    <row r="40" spans="1:11" x14ac:dyDescent="0.2">
      <c r="A40" s="3" t="s">
        <v>694</v>
      </c>
      <c r="D40" s="14">
        <v>10.128500000000001</v>
      </c>
    </row>
    <row r="41" spans="1:11" x14ac:dyDescent="0.2">
      <c r="A41" s="3" t="s">
        <v>661</v>
      </c>
      <c r="D41" s="14">
        <v>10.152200000000001</v>
      </c>
    </row>
    <row r="42" spans="1:11" x14ac:dyDescent="0.2">
      <c r="A42" s="3" t="s">
        <v>695</v>
      </c>
      <c r="D42" s="14">
        <v>10.152200000000001</v>
      </c>
    </row>
    <row r="43" spans="1:11" x14ac:dyDescent="0.2">
      <c r="A43" s="3" t="s">
        <v>660</v>
      </c>
      <c r="D43" s="14">
        <v>10.128500000000001</v>
      </c>
    </row>
    <row r="44" spans="1:11" x14ac:dyDescent="0.2">
      <c r="A44" s="3" t="s">
        <v>662</v>
      </c>
      <c r="D44" s="14">
        <v>10.0443</v>
      </c>
    </row>
    <row r="46" spans="1:11" x14ac:dyDescent="0.2">
      <c r="A46" s="1" t="s">
        <v>41</v>
      </c>
      <c r="D46" s="15"/>
    </row>
    <row r="47" spans="1:11" x14ac:dyDescent="0.2">
      <c r="A47" s="19" t="s">
        <v>656</v>
      </c>
      <c r="B47" s="20"/>
      <c r="C47" s="65" t="s">
        <v>657</v>
      </c>
      <c r="D47" s="66"/>
    </row>
    <row r="48" spans="1:11" x14ac:dyDescent="0.2">
      <c r="A48" s="67"/>
      <c r="B48" s="68"/>
      <c r="C48" s="21" t="s">
        <v>658</v>
      </c>
      <c r="D48" s="21" t="s">
        <v>659</v>
      </c>
    </row>
    <row r="49" spans="1:4" x14ac:dyDescent="0.2">
      <c r="A49" s="22" t="s">
        <v>662</v>
      </c>
      <c r="B49" s="23"/>
      <c r="C49" s="24">
        <v>6.0507106800000002E-2</v>
      </c>
      <c r="D49" s="24">
        <v>5.6029882400000001E-2</v>
      </c>
    </row>
    <row r="51" spans="1:4" x14ac:dyDescent="0.2">
      <c r="A51" s="1" t="s">
        <v>43</v>
      </c>
      <c r="D51" s="18">
        <v>2.5704382681136373</v>
      </c>
    </row>
  </sheetData>
  <mergeCells count="3">
    <mergeCell ref="B1:E1"/>
    <mergeCell ref="C47:D47"/>
    <mergeCell ref="A48:B4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2"/>
  <sheetViews>
    <sheetView showGridLines="0" workbookViewId="0"/>
  </sheetViews>
  <sheetFormatPr defaultRowHeight="11.25" x14ac:dyDescent="0.2"/>
  <cols>
    <col min="1" max="1" width="38.7109375" style="3" customWidth="1"/>
    <col min="2" max="2" width="52.140625" style="3" bestFit="1" customWidth="1"/>
    <col min="3" max="3" width="11.7109375" style="3" bestFit="1" customWidth="1"/>
    <col min="4" max="4" width="6.855468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627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607</v>
      </c>
      <c r="B8" s="9" t="s">
        <v>813</v>
      </c>
      <c r="C8" s="9" t="s">
        <v>74</v>
      </c>
      <c r="D8" s="9">
        <v>106</v>
      </c>
      <c r="E8" s="10">
        <v>1026.3736200000001</v>
      </c>
      <c r="F8" s="10">
        <f>E8/$E$31*100</f>
        <v>9.9245995445061173</v>
      </c>
    </row>
    <row r="9" spans="1:6" x14ac:dyDescent="0.2">
      <c r="A9" s="9" t="s">
        <v>622</v>
      </c>
      <c r="B9" s="9" t="s">
        <v>787</v>
      </c>
      <c r="C9" s="9" t="s">
        <v>11</v>
      </c>
      <c r="D9" s="9">
        <v>97</v>
      </c>
      <c r="E9" s="10">
        <v>983.44614000000001</v>
      </c>
      <c r="F9" s="10">
        <f t="shared" ref="F9:F20" si="0">E9/$E$31*100</f>
        <v>9.50950893797358</v>
      </c>
    </row>
    <row r="10" spans="1:6" x14ac:dyDescent="0.2">
      <c r="A10" s="9" t="s">
        <v>23</v>
      </c>
      <c r="B10" s="9" t="s">
        <v>815</v>
      </c>
      <c r="C10" s="9" t="s">
        <v>11</v>
      </c>
      <c r="D10" s="9">
        <v>99</v>
      </c>
      <c r="E10" s="10">
        <v>981.92358000000002</v>
      </c>
      <c r="F10" s="10">
        <f t="shared" si="0"/>
        <v>9.4947864256369101</v>
      </c>
    </row>
    <row r="11" spans="1:6" x14ac:dyDescent="0.2">
      <c r="A11" s="9" t="s">
        <v>82</v>
      </c>
      <c r="B11" s="9" t="s">
        <v>798</v>
      </c>
      <c r="C11" s="9" t="s">
        <v>11</v>
      </c>
      <c r="D11" s="9">
        <v>100</v>
      </c>
      <c r="E11" s="10">
        <v>975.4</v>
      </c>
      <c r="F11" s="10">
        <f t="shared" si="0"/>
        <v>9.4317061614573312</v>
      </c>
    </row>
    <row r="12" spans="1:6" x14ac:dyDescent="0.2">
      <c r="A12" s="9" t="s">
        <v>609</v>
      </c>
      <c r="B12" s="9" t="s">
        <v>816</v>
      </c>
      <c r="C12" s="9" t="s">
        <v>74</v>
      </c>
      <c r="D12" s="9">
        <v>100</v>
      </c>
      <c r="E12" s="10">
        <v>971.69200000000001</v>
      </c>
      <c r="F12" s="10">
        <f t="shared" si="0"/>
        <v>9.395851367068687</v>
      </c>
    </row>
    <row r="13" spans="1:6" x14ac:dyDescent="0.2">
      <c r="A13" s="9" t="s">
        <v>427</v>
      </c>
      <c r="B13" s="9" t="s">
        <v>805</v>
      </c>
      <c r="C13" s="9" t="s">
        <v>11</v>
      </c>
      <c r="D13" s="9">
        <v>100</v>
      </c>
      <c r="E13" s="10">
        <v>966.99699999999996</v>
      </c>
      <c r="F13" s="10">
        <f t="shared" si="0"/>
        <v>9.3504526994163992</v>
      </c>
    </row>
    <row r="14" spans="1:6" x14ac:dyDescent="0.2">
      <c r="A14" s="9" t="s">
        <v>50</v>
      </c>
      <c r="B14" s="9" t="s">
        <v>756</v>
      </c>
      <c r="C14" s="9" t="s">
        <v>11</v>
      </c>
      <c r="D14" s="9">
        <v>100</v>
      </c>
      <c r="E14" s="10">
        <v>965.29300000000001</v>
      </c>
      <c r="F14" s="10">
        <f t="shared" si="0"/>
        <v>9.3339757388882845</v>
      </c>
    </row>
    <row r="15" spans="1:6" x14ac:dyDescent="0.2">
      <c r="A15" s="9" t="s">
        <v>159</v>
      </c>
      <c r="B15" s="9" t="s">
        <v>809</v>
      </c>
      <c r="C15" s="9" t="s">
        <v>11</v>
      </c>
      <c r="D15" s="9">
        <v>5</v>
      </c>
      <c r="E15" s="10">
        <v>500.3005</v>
      </c>
      <c r="F15" s="10">
        <f t="shared" si="0"/>
        <v>4.8376945954789665</v>
      </c>
    </row>
    <row r="16" spans="1:6" x14ac:dyDescent="0.2">
      <c r="A16" s="9" t="s">
        <v>623</v>
      </c>
      <c r="B16" s="9" t="s">
        <v>1143</v>
      </c>
      <c r="C16" s="9" t="s">
        <v>74</v>
      </c>
      <c r="D16" s="9">
        <v>50</v>
      </c>
      <c r="E16" s="10">
        <v>499.67950000000002</v>
      </c>
      <c r="F16" s="10">
        <f t="shared" si="0"/>
        <v>4.8316897876808689</v>
      </c>
    </row>
    <row r="17" spans="1:11" x14ac:dyDescent="0.2">
      <c r="A17" s="9" t="s">
        <v>79</v>
      </c>
      <c r="B17" s="9" t="s">
        <v>1144</v>
      </c>
      <c r="C17" s="9" t="s">
        <v>11</v>
      </c>
      <c r="D17" s="9">
        <v>49</v>
      </c>
      <c r="E17" s="10">
        <v>486.85028</v>
      </c>
      <c r="F17" s="10">
        <f t="shared" si="0"/>
        <v>4.7076366471019346</v>
      </c>
    </row>
    <row r="18" spans="1:11" x14ac:dyDescent="0.2">
      <c r="A18" s="9" t="s">
        <v>624</v>
      </c>
      <c r="B18" s="9" t="s">
        <v>810</v>
      </c>
      <c r="C18" s="9" t="s">
        <v>11</v>
      </c>
      <c r="D18" s="9">
        <v>46</v>
      </c>
      <c r="E18" s="10">
        <v>448.62006000000002</v>
      </c>
      <c r="F18" s="10">
        <f t="shared" si="0"/>
        <v>4.3379665614674581</v>
      </c>
    </row>
    <row r="19" spans="1:11" x14ac:dyDescent="0.2">
      <c r="A19" s="9" t="s">
        <v>625</v>
      </c>
      <c r="B19" s="9" t="s">
        <v>802</v>
      </c>
      <c r="C19" s="9" t="s">
        <v>11</v>
      </c>
      <c r="D19" s="9">
        <v>18</v>
      </c>
      <c r="E19" s="10">
        <v>141.96816000000001</v>
      </c>
      <c r="F19" s="10">
        <f t="shared" si="0"/>
        <v>1.37277216465323</v>
      </c>
    </row>
    <row r="20" spans="1:11" x14ac:dyDescent="0.2">
      <c r="A20" s="9" t="s">
        <v>626</v>
      </c>
      <c r="B20" s="9" t="s">
        <v>791</v>
      </c>
      <c r="C20" s="9" t="s">
        <v>11</v>
      </c>
      <c r="D20" s="9">
        <v>6</v>
      </c>
      <c r="E20" s="10">
        <v>60.411180000000002</v>
      </c>
      <c r="F20" s="10">
        <f t="shared" si="0"/>
        <v>0.58415060347232717</v>
      </c>
    </row>
    <row r="21" spans="1:11" x14ac:dyDescent="0.2">
      <c r="A21" s="8" t="s">
        <v>24</v>
      </c>
      <c r="B21" s="9"/>
      <c r="C21" s="9"/>
      <c r="D21" s="9"/>
      <c r="E21" s="11">
        <f>SUM(E8:E20)</f>
        <v>9008.9550199999994</v>
      </c>
      <c r="F21" s="11">
        <f>SUM(F8:F20)</f>
        <v>87.112791234802089</v>
      </c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83</v>
      </c>
      <c r="B23" s="9"/>
      <c r="C23" s="9"/>
      <c r="D23" s="9"/>
      <c r="E23" s="10"/>
      <c r="F23" s="10"/>
    </row>
    <row r="24" spans="1:11" x14ac:dyDescent="0.2">
      <c r="A24" s="9" t="s">
        <v>620</v>
      </c>
      <c r="B24" s="9" t="s">
        <v>817</v>
      </c>
      <c r="C24" s="9" t="s">
        <v>11</v>
      </c>
      <c r="D24" s="9">
        <v>100</v>
      </c>
      <c r="E24" s="10">
        <v>974.81100000000004</v>
      </c>
      <c r="F24" s="10">
        <f t="shared" ref="F24" si="1">E24/$E$31*100</f>
        <v>9.426010780148026</v>
      </c>
    </row>
    <row r="25" spans="1:11" x14ac:dyDescent="0.2">
      <c r="A25" s="8" t="s">
        <v>24</v>
      </c>
      <c r="B25" s="9"/>
      <c r="C25" s="9"/>
      <c r="D25" s="9"/>
      <c r="E25" s="11">
        <f>SUM(E24)</f>
        <v>974.81100000000004</v>
      </c>
      <c r="F25" s="11">
        <f>SUM(F24)</f>
        <v>9.426010780148026</v>
      </c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24</v>
      </c>
      <c r="B27" s="9"/>
      <c r="C27" s="9"/>
      <c r="D27" s="9"/>
      <c r="E27" s="11">
        <f>E21+E25</f>
        <v>9983.7660199999991</v>
      </c>
      <c r="F27" s="11">
        <f>F21+F25</f>
        <v>96.538802014950107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32</v>
      </c>
      <c r="B29" s="9"/>
      <c r="C29" s="9"/>
      <c r="D29" s="9"/>
      <c r="E29" s="11">
        <v>357.94716849999998</v>
      </c>
      <c r="F29" s="11">
        <f t="shared" ref="F29" si="2">E29/$E$31*100</f>
        <v>3.4611979850498824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33</v>
      </c>
      <c r="B31" s="6"/>
      <c r="C31" s="6"/>
      <c r="D31" s="6"/>
      <c r="E31" s="13">
        <f>E27+E29</f>
        <v>10341.7131885</v>
      </c>
      <c r="F31" s="13">
        <f>F27+F29</f>
        <v>99.999999999999986</v>
      </c>
      <c r="J31" s="2"/>
      <c r="K31" s="2"/>
    </row>
    <row r="33" spans="1:4" x14ac:dyDescent="0.2">
      <c r="A33" s="1" t="s">
        <v>35</v>
      </c>
    </row>
    <row r="34" spans="1:4" x14ac:dyDescent="0.2">
      <c r="A34" s="1" t="s">
        <v>36</v>
      </c>
    </row>
    <row r="35" spans="1:4" x14ac:dyDescent="0.2">
      <c r="A35" s="1" t="s">
        <v>37</v>
      </c>
    </row>
    <row r="36" spans="1:4" x14ac:dyDescent="0.2">
      <c r="A36" s="3" t="s">
        <v>694</v>
      </c>
      <c r="D36" s="14">
        <v>9.9884000000000004</v>
      </c>
    </row>
    <row r="37" spans="1:4" x14ac:dyDescent="0.2">
      <c r="A37" s="3" t="s">
        <v>695</v>
      </c>
      <c r="D37" s="14">
        <v>9.9896999999999991</v>
      </c>
    </row>
    <row r="38" spans="1:4" x14ac:dyDescent="0.2">
      <c r="A38" s="3" t="s">
        <v>713</v>
      </c>
      <c r="D38" s="14">
        <v>9.9884000000000004</v>
      </c>
    </row>
    <row r="39" spans="1:4" x14ac:dyDescent="0.2">
      <c r="A39" s="3" t="s">
        <v>662</v>
      </c>
      <c r="D39" s="14">
        <v>9.9884000000000004</v>
      </c>
    </row>
    <row r="41" spans="1:4" x14ac:dyDescent="0.2">
      <c r="A41" s="1" t="s">
        <v>40</v>
      </c>
    </row>
    <row r="42" spans="1:4" x14ac:dyDescent="0.2">
      <c r="A42" s="3" t="s">
        <v>694</v>
      </c>
      <c r="D42" s="14">
        <v>10.1396</v>
      </c>
    </row>
    <row r="43" spans="1:4" x14ac:dyDescent="0.2">
      <c r="A43" s="3" t="s">
        <v>695</v>
      </c>
      <c r="D43" s="14">
        <v>10.1662</v>
      </c>
    </row>
    <row r="44" spans="1:4" x14ac:dyDescent="0.2">
      <c r="A44" s="3" t="s">
        <v>713</v>
      </c>
      <c r="D44" s="14">
        <v>10.1396</v>
      </c>
    </row>
    <row r="45" spans="1:4" x14ac:dyDescent="0.2">
      <c r="A45" s="3" t="s">
        <v>662</v>
      </c>
      <c r="D45" s="14">
        <v>10.079499999999999</v>
      </c>
    </row>
    <row r="47" spans="1:4" x14ac:dyDescent="0.2">
      <c r="A47" s="1" t="s">
        <v>41</v>
      </c>
      <c r="D47" s="15"/>
    </row>
    <row r="48" spans="1:4" x14ac:dyDescent="0.2">
      <c r="A48" s="19" t="s">
        <v>656</v>
      </c>
      <c r="B48" s="20"/>
      <c r="C48" s="65" t="s">
        <v>657</v>
      </c>
      <c r="D48" s="66"/>
    </row>
    <row r="49" spans="1:4" x14ac:dyDescent="0.2">
      <c r="A49" s="67"/>
      <c r="B49" s="68"/>
      <c r="C49" s="21" t="s">
        <v>658</v>
      </c>
      <c r="D49" s="21" t="s">
        <v>659</v>
      </c>
    </row>
    <row r="50" spans="1:4" x14ac:dyDescent="0.2">
      <c r="A50" s="22" t="s">
        <v>662</v>
      </c>
      <c r="B50" s="23"/>
      <c r="C50" s="24">
        <v>4.3306766400000002E-2</v>
      </c>
      <c r="D50" s="24">
        <v>4.0117755800000002E-2</v>
      </c>
    </row>
    <row r="52" spans="1:4" x14ac:dyDescent="0.2">
      <c r="A52" s="1" t="s">
        <v>43</v>
      </c>
      <c r="D52" s="18">
        <v>2.5102909578590284</v>
      </c>
    </row>
  </sheetData>
  <mergeCells count="3">
    <mergeCell ref="B1:E1"/>
    <mergeCell ref="C48:D48"/>
    <mergeCell ref="A49:B4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3"/>
  <sheetViews>
    <sheetView showGridLines="0" workbookViewId="0"/>
  </sheetViews>
  <sheetFormatPr defaultRowHeight="11.25" x14ac:dyDescent="0.2"/>
  <cols>
    <col min="1" max="1" width="38" style="3" customWidth="1"/>
    <col min="2" max="2" width="52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621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607</v>
      </c>
      <c r="B8" s="9" t="s">
        <v>813</v>
      </c>
      <c r="C8" s="9" t="s">
        <v>74</v>
      </c>
      <c r="D8" s="9">
        <v>156</v>
      </c>
      <c r="E8" s="10">
        <v>1510.5121200000001</v>
      </c>
      <c r="F8" s="10">
        <f>E8/$E$37*100</f>
        <v>9.5819524605051587</v>
      </c>
    </row>
    <row r="9" spans="1:6" x14ac:dyDescent="0.2">
      <c r="A9" s="9" t="s">
        <v>608</v>
      </c>
      <c r="B9" s="9" t="s">
        <v>818</v>
      </c>
      <c r="C9" s="9" t="s">
        <v>11</v>
      </c>
      <c r="D9" s="9">
        <v>150</v>
      </c>
      <c r="E9" s="10">
        <v>1495.1115</v>
      </c>
      <c r="F9" s="10">
        <f t="shared" ref="F9:F25" si="0">E9/$E$37*100</f>
        <v>9.4842584355791573</v>
      </c>
    </row>
    <row r="10" spans="1:6" x14ac:dyDescent="0.2">
      <c r="A10" s="9" t="s">
        <v>609</v>
      </c>
      <c r="B10" s="9" t="s">
        <v>816</v>
      </c>
      <c r="C10" s="9" t="s">
        <v>74</v>
      </c>
      <c r="D10" s="9">
        <v>150</v>
      </c>
      <c r="E10" s="10">
        <v>1457.538</v>
      </c>
      <c r="F10" s="10">
        <f t="shared" si="0"/>
        <v>9.2459104700065335</v>
      </c>
    </row>
    <row r="11" spans="1:6" x14ac:dyDescent="0.2">
      <c r="A11" s="9" t="s">
        <v>159</v>
      </c>
      <c r="B11" s="9" t="s">
        <v>809</v>
      </c>
      <c r="C11" s="9" t="s">
        <v>11</v>
      </c>
      <c r="D11" s="9">
        <v>11</v>
      </c>
      <c r="E11" s="10">
        <v>1100.6611</v>
      </c>
      <c r="F11" s="10">
        <f t="shared" si="0"/>
        <v>6.9820574066809291</v>
      </c>
    </row>
    <row r="12" spans="1:6" x14ac:dyDescent="0.2">
      <c r="A12" s="9" t="s">
        <v>610</v>
      </c>
      <c r="B12" s="9" t="s">
        <v>819</v>
      </c>
      <c r="C12" s="9" t="s">
        <v>11</v>
      </c>
      <c r="D12" s="9">
        <v>100</v>
      </c>
      <c r="E12" s="10">
        <v>1024.192</v>
      </c>
      <c r="F12" s="10">
        <f t="shared" si="0"/>
        <v>6.4969747177067996</v>
      </c>
    </row>
    <row r="13" spans="1:6" x14ac:dyDescent="0.2">
      <c r="A13" s="9" t="s">
        <v>611</v>
      </c>
      <c r="B13" s="9" t="s">
        <v>820</v>
      </c>
      <c r="C13" s="9" t="s">
        <v>11</v>
      </c>
      <c r="D13" s="9">
        <v>100</v>
      </c>
      <c r="E13" s="10">
        <v>999.12400000000002</v>
      </c>
      <c r="F13" s="10">
        <f t="shared" si="0"/>
        <v>6.3379555472548974</v>
      </c>
    </row>
    <row r="14" spans="1:6" x14ac:dyDescent="0.2">
      <c r="A14" s="9" t="s">
        <v>612</v>
      </c>
      <c r="B14" s="9" t="s">
        <v>821</v>
      </c>
      <c r="C14" s="9" t="s">
        <v>11</v>
      </c>
      <c r="D14" s="9">
        <v>40</v>
      </c>
      <c r="E14" s="10">
        <v>993.05899999999997</v>
      </c>
      <c r="F14" s="10">
        <f t="shared" si="0"/>
        <v>6.2994821441596844</v>
      </c>
    </row>
    <row r="15" spans="1:6" x14ac:dyDescent="0.2">
      <c r="A15" s="9" t="s">
        <v>613</v>
      </c>
      <c r="B15" s="9" t="s">
        <v>822</v>
      </c>
      <c r="C15" s="9" t="s">
        <v>76</v>
      </c>
      <c r="D15" s="9">
        <v>800</v>
      </c>
      <c r="E15" s="10">
        <v>804.6712</v>
      </c>
      <c r="F15" s="10">
        <f t="shared" si="0"/>
        <v>5.1044417867614582</v>
      </c>
    </row>
    <row r="16" spans="1:6" x14ac:dyDescent="0.2">
      <c r="A16" s="9" t="s">
        <v>614</v>
      </c>
      <c r="B16" s="9" t="s">
        <v>823</v>
      </c>
      <c r="C16" s="9" t="s">
        <v>11</v>
      </c>
      <c r="D16" s="9">
        <v>40</v>
      </c>
      <c r="E16" s="10">
        <v>511.65350000000001</v>
      </c>
      <c r="F16" s="10">
        <f t="shared" si="0"/>
        <v>3.2456803545880026</v>
      </c>
    </row>
    <row r="17" spans="1:6" x14ac:dyDescent="0.2">
      <c r="A17" s="9" t="s">
        <v>615</v>
      </c>
      <c r="B17" s="9" t="s">
        <v>824</v>
      </c>
      <c r="C17" s="9" t="s">
        <v>11</v>
      </c>
      <c r="D17" s="9">
        <v>50</v>
      </c>
      <c r="E17" s="10">
        <v>507.5745</v>
      </c>
      <c r="F17" s="10">
        <f t="shared" si="0"/>
        <v>3.2198051672466388</v>
      </c>
    </row>
    <row r="18" spans="1:6" x14ac:dyDescent="0.2">
      <c r="A18" s="9" t="s">
        <v>616</v>
      </c>
      <c r="B18" s="9" t="s">
        <v>825</v>
      </c>
      <c r="C18" s="9" t="s">
        <v>11</v>
      </c>
      <c r="D18" s="9">
        <v>50</v>
      </c>
      <c r="E18" s="10">
        <v>507.38350000000003</v>
      </c>
      <c r="F18" s="10">
        <f t="shared" si="0"/>
        <v>3.218593556365982</v>
      </c>
    </row>
    <row r="19" spans="1:6" x14ac:dyDescent="0.2">
      <c r="A19" s="9" t="s">
        <v>427</v>
      </c>
      <c r="B19" s="9" t="s">
        <v>805</v>
      </c>
      <c r="C19" s="9" t="s">
        <v>11</v>
      </c>
      <c r="D19" s="9">
        <v>50</v>
      </c>
      <c r="E19" s="10">
        <v>483.49849999999998</v>
      </c>
      <c r="F19" s="10">
        <f t="shared" si="0"/>
        <v>3.0670787611591974</v>
      </c>
    </row>
    <row r="20" spans="1:6" x14ac:dyDescent="0.2">
      <c r="A20" s="9" t="s">
        <v>617</v>
      </c>
      <c r="B20" s="9" t="s">
        <v>803</v>
      </c>
      <c r="C20" s="9" t="s">
        <v>11</v>
      </c>
      <c r="D20" s="9">
        <v>38</v>
      </c>
      <c r="E20" s="10">
        <v>372.21607999999998</v>
      </c>
      <c r="F20" s="10">
        <f t="shared" si="0"/>
        <v>2.3611573428458055</v>
      </c>
    </row>
    <row r="21" spans="1:6" x14ac:dyDescent="0.2">
      <c r="A21" s="9" t="s">
        <v>618</v>
      </c>
      <c r="B21" s="9" t="s">
        <v>807</v>
      </c>
      <c r="C21" s="9" t="s">
        <v>11</v>
      </c>
      <c r="D21" s="9">
        <v>13</v>
      </c>
      <c r="E21" s="10">
        <v>163.8680875</v>
      </c>
      <c r="F21" s="10">
        <f t="shared" si="0"/>
        <v>1.0394992555365257</v>
      </c>
    </row>
    <row r="22" spans="1:6" x14ac:dyDescent="0.2">
      <c r="A22" s="9" t="s">
        <v>82</v>
      </c>
      <c r="B22" s="9" t="s">
        <v>798</v>
      </c>
      <c r="C22" s="9" t="s">
        <v>11</v>
      </c>
      <c r="D22" s="9">
        <v>16</v>
      </c>
      <c r="E22" s="10">
        <v>156.06399999999999</v>
      </c>
      <c r="F22" s="10">
        <f t="shared" si="0"/>
        <v>0.98999392920877516</v>
      </c>
    </row>
    <row r="23" spans="1:6" x14ac:dyDescent="0.2">
      <c r="A23" s="9" t="s">
        <v>50</v>
      </c>
      <c r="B23" s="9" t="s">
        <v>756</v>
      </c>
      <c r="C23" s="9" t="s">
        <v>11</v>
      </c>
      <c r="D23" s="9">
        <v>14</v>
      </c>
      <c r="E23" s="10">
        <v>135.14102</v>
      </c>
      <c r="F23" s="10">
        <f t="shared" si="0"/>
        <v>0.85726874479112192</v>
      </c>
    </row>
    <row r="24" spans="1:6" x14ac:dyDescent="0.2">
      <c r="A24" s="9" t="s">
        <v>531</v>
      </c>
      <c r="B24" s="9" t="s">
        <v>1142</v>
      </c>
      <c r="C24" s="9" t="s">
        <v>11</v>
      </c>
      <c r="D24" s="9">
        <v>5</v>
      </c>
      <c r="E24" s="10">
        <v>50.4878</v>
      </c>
      <c r="F24" s="10">
        <f t="shared" si="0"/>
        <v>0.32026998858869948</v>
      </c>
    </row>
    <row r="25" spans="1:6" x14ac:dyDescent="0.2">
      <c r="A25" s="9" t="s">
        <v>537</v>
      </c>
      <c r="B25" s="9" t="s">
        <v>826</v>
      </c>
      <c r="C25" s="9" t="s">
        <v>11</v>
      </c>
      <c r="D25" s="9">
        <v>3</v>
      </c>
      <c r="E25" s="10">
        <v>29.55264</v>
      </c>
      <c r="F25" s="10">
        <f t="shared" si="0"/>
        <v>0.18746754018923273</v>
      </c>
    </row>
    <row r="26" spans="1:6" x14ac:dyDescent="0.2">
      <c r="A26" s="8" t="s">
        <v>24</v>
      </c>
      <c r="B26" s="9"/>
      <c r="C26" s="9"/>
      <c r="D26" s="9"/>
      <c r="E26" s="11">
        <f>SUM(E8:E25)</f>
        <v>12302.308547500003</v>
      </c>
      <c r="F26" s="11">
        <f>SUM(F8:F25)</f>
        <v>78.039847609174615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83</v>
      </c>
      <c r="B28" s="9"/>
      <c r="C28" s="9"/>
      <c r="D28" s="9"/>
      <c r="E28" s="10"/>
      <c r="F28" s="10"/>
    </row>
    <row r="29" spans="1:6" x14ac:dyDescent="0.2">
      <c r="A29" s="9" t="s">
        <v>619</v>
      </c>
      <c r="B29" s="9" t="s">
        <v>792</v>
      </c>
      <c r="C29" s="9" t="s">
        <v>76</v>
      </c>
      <c r="D29" s="9">
        <v>150</v>
      </c>
      <c r="E29" s="10">
        <v>1484.9775</v>
      </c>
      <c r="F29" s="10">
        <v>9.4199748025443792</v>
      </c>
    </row>
    <row r="30" spans="1:6" x14ac:dyDescent="0.2">
      <c r="A30" s="9" t="s">
        <v>620</v>
      </c>
      <c r="B30" s="9" t="s">
        <v>817</v>
      </c>
      <c r="C30" s="9" t="s">
        <v>11</v>
      </c>
      <c r="D30" s="9">
        <v>150</v>
      </c>
      <c r="E30" s="10">
        <v>1462.2165</v>
      </c>
      <c r="F30" s="10">
        <v>9.2755900920146193</v>
      </c>
    </row>
    <row r="31" spans="1:6" x14ac:dyDescent="0.2">
      <c r="A31" s="8" t="s">
        <v>24</v>
      </c>
      <c r="B31" s="9"/>
      <c r="C31" s="9"/>
      <c r="D31" s="9"/>
      <c r="E31" s="11">
        <f>SUM(E29:E30)</f>
        <v>2947.194</v>
      </c>
      <c r="F31" s="11">
        <f>SUM(F29:F30)</f>
        <v>18.695564894558999</v>
      </c>
    </row>
    <row r="32" spans="1:6" x14ac:dyDescent="0.2">
      <c r="A32" s="9"/>
      <c r="B32" s="9"/>
      <c r="C32" s="9"/>
      <c r="D32" s="9"/>
      <c r="E32" s="10"/>
      <c r="F32" s="10"/>
    </row>
    <row r="33" spans="1:11" x14ac:dyDescent="0.2">
      <c r="A33" s="8" t="s">
        <v>24</v>
      </c>
      <c r="B33" s="9"/>
      <c r="C33" s="9"/>
      <c r="D33" s="9"/>
      <c r="E33" s="11">
        <f>E26+E31</f>
        <v>15249.502547500002</v>
      </c>
      <c r="F33" s="11">
        <f>F26+F31</f>
        <v>96.735412503733613</v>
      </c>
      <c r="J33" s="2"/>
      <c r="K33" s="2"/>
    </row>
    <row r="34" spans="1:11" x14ac:dyDescent="0.2">
      <c r="A34" s="9"/>
      <c r="B34" s="9"/>
      <c r="C34" s="9"/>
      <c r="D34" s="9"/>
      <c r="E34" s="10"/>
      <c r="F34" s="10"/>
    </row>
    <row r="35" spans="1:11" x14ac:dyDescent="0.2">
      <c r="A35" s="8" t="s">
        <v>32</v>
      </c>
      <c r="B35" s="9"/>
      <c r="C35" s="9"/>
      <c r="D35" s="9"/>
      <c r="E35" s="11">
        <v>514.63452400000006</v>
      </c>
      <c r="F35" s="11">
        <v>3.26</v>
      </c>
      <c r="J35" s="2"/>
      <c r="K35" s="2"/>
    </row>
    <row r="36" spans="1:11" x14ac:dyDescent="0.2">
      <c r="A36" s="9"/>
      <c r="B36" s="9"/>
      <c r="C36" s="9"/>
      <c r="D36" s="9"/>
      <c r="E36" s="10"/>
      <c r="F36" s="10"/>
    </row>
    <row r="37" spans="1:11" x14ac:dyDescent="0.2">
      <c r="A37" s="12" t="s">
        <v>33</v>
      </c>
      <c r="B37" s="6"/>
      <c r="C37" s="6"/>
      <c r="D37" s="6"/>
      <c r="E37" s="13">
        <f>E33+E35</f>
        <v>15764.137071500001</v>
      </c>
      <c r="F37" s="13">
        <f>F33+F35</f>
        <v>99.995412503733618</v>
      </c>
      <c r="J37" s="2"/>
      <c r="K37" s="2"/>
    </row>
    <row r="39" spans="1:11" x14ac:dyDescent="0.2">
      <c r="A39" s="1" t="s">
        <v>35</v>
      </c>
    </row>
    <row r="40" spans="1:11" x14ac:dyDescent="0.2">
      <c r="A40" s="1" t="s">
        <v>36</v>
      </c>
    </row>
    <row r="41" spans="1:11" x14ac:dyDescent="0.2">
      <c r="A41" s="1" t="s">
        <v>37</v>
      </c>
    </row>
    <row r="42" spans="1:11" x14ac:dyDescent="0.2">
      <c r="A42" s="3" t="s">
        <v>694</v>
      </c>
      <c r="D42" s="14">
        <v>9.9649999999999999</v>
      </c>
    </row>
    <row r="43" spans="1:11" x14ac:dyDescent="0.2">
      <c r="A43" s="3" t="s">
        <v>661</v>
      </c>
      <c r="D43" s="14">
        <v>9.9690999999999992</v>
      </c>
    </row>
    <row r="44" spans="1:11" x14ac:dyDescent="0.2">
      <c r="A44" s="3" t="s">
        <v>695</v>
      </c>
      <c r="D44" s="14">
        <v>9.9690999999999992</v>
      </c>
    </row>
    <row r="45" spans="1:11" x14ac:dyDescent="0.2">
      <c r="A45" s="3" t="s">
        <v>713</v>
      </c>
      <c r="D45" s="14">
        <v>9.9649999999999999</v>
      </c>
    </row>
    <row r="46" spans="1:11" x14ac:dyDescent="0.2">
      <c r="A46" s="3" t="s">
        <v>662</v>
      </c>
      <c r="D46" s="14">
        <v>9.9649999999999999</v>
      </c>
    </row>
    <row r="47" spans="1:11" x14ac:dyDescent="0.2">
      <c r="A47" s="3" t="s">
        <v>663</v>
      </c>
      <c r="D47" s="14">
        <v>9.9690999999999992</v>
      </c>
    </row>
    <row r="49" spans="1:4" x14ac:dyDescent="0.2">
      <c r="A49" s="1" t="s">
        <v>40</v>
      </c>
    </row>
    <row r="50" spans="1:4" x14ac:dyDescent="0.2">
      <c r="A50" s="3" t="s">
        <v>713</v>
      </c>
      <c r="D50" s="14">
        <v>10.119</v>
      </c>
    </row>
    <row r="51" spans="1:4" x14ac:dyDescent="0.2">
      <c r="A51" s="3" t="s">
        <v>695</v>
      </c>
      <c r="D51" s="14">
        <v>10.148400000000001</v>
      </c>
    </row>
    <row r="52" spans="1:4" x14ac:dyDescent="0.2">
      <c r="A52" s="3" t="s">
        <v>662</v>
      </c>
      <c r="D52" s="14">
        <v>10.0989</v>
      </c>
    </row>
    <row r="53" spans="1:4" x14ac:dyDescent="0.2">
      <c r="A53" s="3" t="s">
        <v>694</v>
      </c>
      <c r="D53" s="14">
        <v>10.119</v>
      </c>
    </row>
    <row r="54" spans="1:4" x14ac:dyDescent="0.2">
      <c r="A54" s="3" t="s">
        <v>663</v>
      </c>
      <c r="D54" s="14">
        <v>10.098100000000001</v>
      </c>
    </row>
    <row r="55" spans="1:4" x14ac:dyDescent="0.2">
      <c r="A55" s="3" t="s">
        <v>661</v>
      </c>
      <c r="D55" s="14">
        <v>10.148400000000001</v>
      </c>
    </row>
    <row r="57" spans="1:4" x14ac:dyDescent="0.2">
      <c r="A57" s="1" t="s">
        <v>41</v>
      </c>
      <c r="D57" s="15"/>
    </row>
    <row r="58" spans="1:4" x14ac:dyDescent="0.2">
      <c r="A58" s="19" t="s">
        <v>656</v>
      </c>
      <c r="B58" s="20"/>
      <c r="C58" s="65" t="s">
        <v>657</v>
      </c>
      <c r="D58" s="66"/>
    </row>
    <row r="59" spans="1:4" x14ac:dyDescent="0.2">
      <c r="A59" s="67"/>
      <c r="B59" s="68"/>
      <c r="C59" s="21" t="s">
        <v>658</v>
      </c>
      <c r="D59" s="21" t="s">
        <v>659</v>
      </c>
    </row>
    <row r="60" spans="1:4" x14ac:dyDescent="0.2">
      <c r="A60" s="22" t="s">
        <v>662</v>
      </c>
      <c r="B60" s="23"/>
      <c r="C60" s="24">
        <v>1.4406454000000001E-2</v>
      </c>
      <c r="D60" s="24">
        <v>1.33404482E-2</v>
      </c>
    </row>
    <row r="61" spans="1:4" x14ac:dyDescent="0.2">
      <c r="A61" s="22" t="s">
        <v>663</v>
      </c>
      <c r="B61" s="23"/>
      <c r="C61" s="24">
        <v>3.6016135000000005E-2</v>
      </c>
      <c r="D61" s="24">
        <v>3.3351120500000005E-2</v>
      </c>
    </row>
    <row r="63" spans="1:4" x14ac:dyDescent="0.2">
      <c r="A63" s="1" t="s">
        <v>43</v>
      </c>
      <c r="D63" s="18">
        <v>2.5486689123904904</v>
      </c>
    </row>
  </sheetData>
  <mergeCells count="3">
    <mergeCell ref="B1:E1"/>
    <mergeCell ref="C58:D58"/>
    <mergeCell ref="A59:B5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showGridLines="0" workbookViewId="0"/>
  </sheetViews>
  <sheetFormatPr defaultRowHeight="11.25" x14ac:dyDescent="0.2"/>
  <cols>
    <col min="1" max="1" width="38.7109375" style="3" customWidth="1"/>
    <col min="2" max="2" width="56" style="3" bestFit="1" customWidth="1"/>
    <col min="3" max="3" width="11.7109375" style="3" bestFit="1" customWidth="1"/>
    <col min="4" max="4" width="6.855468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606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535</v>
      </c>
      <c r="B8" s="9" t="s">
        <v>827</v>
      </c>
      <c r="C8" s="9" t="s">
        <v>11</v>
      </c>
      <c r="D8" s="9">
        <v>26</v>
      </c>
      <c r="E8" s="10">
        <v>258.82896</v>
      </c>
      <c r="F8" s="10">
        <f>E8/$E$28*100</f>
        <v>11.657048543173683</v>
      </c>
    </row>
    <row r="9" spans="1:6" x14ac:dyDescent="0.2">
      <c r="A9" s="9" t="s">
        <v>534</v>
      </c>
      <c r="B9" s="9" t="s">
        <v>828</v>
      </c>
      <c r="C9" s="9" t="s">
        <v>76</v>
      </c>
      <c r="D9" s="9">
        <v>23</v>
      </c>
      <c r="E9" s="10">
        <v>231.12769</v>
      </c>
      <c r="F9" s="10">
        <f t="shared" ref="F9:F17" si="0">E9/$E$28*100</f>
        <v>10.409448394034419</v>
      </c>
    </row>
    <row r="10" spans="1:6" x14ac:dyDescent="0.2">
      <c r="A10" s="9" t="s">
        <v>533</v>
      </c>
      <c r="B10" s="9" t="s">
        <v>829</v>
      </c>
      <c r="C10" s="9" t="s">
        <v>11</v>
      </c>
      <c r="D10" s="9">
        <v>21</v>
      </c>
      <c r="E10" s="10">
        <v>208.93950000000001</v>
      </c>
      <c r="F10" s="10">
        <f t="shared" si="0"/>
        <v>9.4101444215764634</v>
      </c>
    </row>
    <row r="11" spans="1:6" x14ac:dyDescent="0.2">
      <c r="A11" s="9" t="s">
        <v>602</v>
      </c>
      <c r="B11" s="9" t="s">
        <v>830</v>
      </c>
      <c r="C11" s="9" t="s">
        <v>11</v>
      </c>
      <c r="D11" s="9">
        <v>20</v>
      </c>
      <c r="E11" s="10">
        <v>201.23939999999999</v>
      </c>
      <c r="F11" s="10">
        <f t="shared" si="0"/>
        <v>9.0633499999348839</v>
      </c>
    </row>
    <row r="12" spans="1:6" x14ac:dyDescent="0.2">
      <c r="A12" s="9" t="s">
        <v>604</v>
      </c>
      <c r="B12" s="9" t="s">
        <v>831</v>
      </c>
      <c r="C12" s="9" t="s">
        <v>11</v>
      </c>
      <c r="D12" s="9">
        <v>20</v>
      </c>
      <c r="E12" s="10">
        <v>199.43039999999999</v>
      </c>
      <c r="F12" s="10">
        <f t="shared" si="0"/>
        <v>8.9818768880597624</v>
      </c>
    </row>
    <row r="13" spans="1:6" x14ac:dyDescent="0.2">
      <c r="A13" s="9" t="s">
        <v>536</v>
      </c>
      <c r="B13" s="9" t="s">
        <v>832</v>
      </c>
      <c r="C13" s="9" t="s">
        <v>11</v>
      </c>
      <c r="D13" s="9">
        <v>2</v>
      </c>
      <c r="E13" s="10">
        <v>197.04419999999999</v>
      </c>
      <c r="F13" s="10">
        <f t="shared" si="0"/>
        <v>8.874408043639411</v>
      </c>
    </row>
    <row r="14" spans="1:6" x14ac:dyDescent="0.2">
      <c r="A14" s="9" t="s">
        <v>69</v>
      </c>
      <c r="B14" s="9" t="s">
        <v>833</v>
      </c>
      <c r="C14" s="9" t="s">
        <v>11</v>
      </c>
      <c r="D14" s="9">
        <v>20</v>
      </c>
      <c r="E14" s="10">
        <v>196.8614</v>
      </c>
      <c r="F14" s="10">
        <f t="shared" si="0"/>
        <v>8.8661751609137234</v>
      </c>
    </row>
    <row r="15" spans="1:6" x14ac:dyDescent="0.2">
      <c r="A15" s="9" t="s">
        <v>603</v>
      </c>
      <c r="B15" s="9" t="s">
        <v>834</v>
      </c>
      <c r="C15" s="9" t="s">
        <v>11</v>
      </c>
      <c r="D15" s="9">
        <v>19</v>
      </c>
      <c r="E15" s="10">
        <v>184.98133999999999</v>
      </c>
      <c r="F15" s="10">
        <f t="shared" si="0"/>
        <v>8.3311251567881559</v>
      </c>
    </row>
    <row r="16" spans="1:6" x14ac:dyDescent="0.2">
      <c r="A16" s="9" t="s">
        <v>537</v>
      </c>
      <c r="B16" s="9" t="s">
        <v>826</v>
      </c>
      <c r="C16" s="9" t="s">
        <v>11</v>
      </c>
      <c r="D16" s="9">
        <v>15</v>
      </c>
      <c r="E16" s="10">
        <v>147.76320000000001</v>
      </c>
      <c r="F16" s="10">
        <f t="shared" si="0"/>
        <v>6.6549075315786981</v>
      </c>
    </row>
    <row r="17" spans="1:11" x14ac:dyDescent="0.2">
      <c r="A17" s="9" t="s">
        <v>68</v>
      </c>
      <c r="B17" s="9" t="s">
        <v>835</v>
      </c>
      <c r="C17" s="9" t="s">
        <v>11</v>
      </c>
      <c r="D17" s="9">
        <v>13</v>
      </c>
      <c r="E17" s="10">
        <v>127.93989000000001</v>
      </c>
      <c r="F17" s="10">
        <f t="shared" si="0"/>
        <v>5.762112200807441</v>
      </c>
    </row>
    <row r="18" spans="1:11" x14ac:dyDescent="0.2">
      <c r="A18" s="8" t="s">
        <v>24</v>
      </c>
      <c r="B18" s="9"/>
      <c r="C18" s="9"/>
      <c r="D18" s="9"/>
      <c r="E18" s="11">
        <f>SUM(E8:E17)</f>
        <v>1954.1559800000002</v>
      </c>
      <c r="F18" s="11">
        <f>SUM(F8:F17)</f>
        <v>88.010596340506638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83</v>
      </c>
      <c r="B20" s="9"/>
      <c r="C20" s="9"/>
      <c r="D20" s="9"/>
      <c r="E20" s="10"/>
      <c r="F20" s="10"/>
    </row>
    <row r="21" spans="1:11" x14ac:dyDescent="0.2">
      <c r="A21" s="9" t="s">
        <v>550</v>
      </c>
      <c r="B21" s="9" t="s">
        <v>836</v>
      </c>
      <c r="C21" s="9" t="s">
        <v>11</v>
      </c>
      <c r="D21" s="9">
        <v>20</v>
      </c>
      <c r="E21" s="10">
        <v>197.11699999999999</v>
      </c>
      <c r="F21" s="10">
        <f t="shared" ref="F21" si="1">E21/$E$28*100</f>
        <v>8.8776867846811527</v>
      </c>
    </row>
    <row r="22" spans="1:11" x14ac:dyDescent="0.2">
      <c r="A22" s="8" t="s">
        <v>24</v>
      </c>
      <c r="B22" s="9"/>
      <c r="C22" s="9"/>
      <c r="D22" s="9"/>
      <c r="E22" s="11">
        <f>SUM(E21)</f>
        <v>197.11699999999999</v>
      </c>
      <c r="F22" s="11">
        <f>SUM(F21)</f>
        <v>8.8776867846811527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24</v>
      </c>
      <c r="B24" s="9"/>
      <c r="C24" s="9"/>
      <c r="D24" s="9"/>
      <c r="E24" s="11">
        <f>E18+E22</f>
        <v>2151.2729800000002</v>
      </c>
      <c r="F24" s="11">
        <f>F18+F22</f>
        <v>96.888283125187797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32</v>
      </c>
      <c r="B26" s="9"/>
      <c r="C26" s="9"/>
      <c r="D26" s="9"/>
      <c r="E26" s="11">
        <v>69.091454799999994</v>
      </c>
      <c r="F26" s="11">
        <f t="shared" ref="F26" si="2">E26/$E$28*100</f>
        <v>3.1117168748121937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33</v>
      </c>
      <c r="B28" s="6"/>
      <c r="C28" s="6"/>
      <c r="D28" s="6"/>
      <c r="E28" s="13">
        <f>E24+E26</f>
        <v>2220.3644348000003</v>
      </c>
      <c r="F28" s="13">
        <f>F24+F26</f>
        <v>99.999999999999986</v>
      </c>
      <c r="J28" s="2"/>
      <c r="K28" s="2"/>
    </row>
    <row r="30" spans="1:11" x14ac:dyDescent="0.2">
      <c r="A30" s="1" t="s">
        <v>35</v>
      </c>
    </row>
    <row r="31" spans="1:11" x14ac:dyDescent="0.2">
      <c r="A31" s="1" t="s">
        <v>36</v>
      </c>
    </row>
    <row r="32" spans="1:11" x14ac:dyDescent="0.2">
      <c r="A32" s="1" t="s">
        <v>37</v>
      </c>
    </row>
    <row r="33" spans="1:4" x14ac:dyDescent="0.2">
      <c r="A33" s="3" t="s">
        <v>694</v>
      </c>
      <c r="D33" s="14">
        <v>10.382300000000001</v>
      </c>
    </row>
    <row r="34" spans="1:4" x14ac:dyDescent="0.2">
      <c r="A34" s="3" t="s">
        <v>661</v>
      </c>
      <c r="D34" s="14">
        <v>10.411199999999999</v>
      </c>
    </row>
    <row r="35" spans="1:4" x14ac:dyDescent="0.2">
      <c r="A35" s="3" t="s">
        <v>695</v>
      </c>
      <c r="D35" s="14">
        <v>10.411199999999999</v>
      </c>
    </row>
    <row r="36" spans="1:4" x14ac:dyDescent="0.2">
      <c r="A36" s="3" t="s">
        <v>660</v>
      </c>
      <c r="D36" s="14">
        <v>10.382300000000001</v>
      </c>
    </row>
    <row r="37" spans="1:4" x14ac:dyDescent="0.2">
      <c r="A37" s="3" t="s">
        <v>662</v>
      </c>
      <c r="D37" s="14">
        <v>10.0608</v>
      </c>
    </row>
    <row r="38" spans="1:4" x14ac:dyDescent="0.2">
      <c r="A38" s="3" t="s">
        <v>663</v>
      </c>
      <c r="D38" s="14">
        <v>10.089499999999999</v>
      </c>
    </row>
    <row r="40" spans="1:4" x14ac:dyDescent="0.2">
      <c r="A40" s="1" t="s">
        <v>40</v>
      </c>
    </row>
    <row r="41" spans="1:4" x14ac:dyDescent="0.2">
      <c r="A41" s="3" t="s">
        <v>695</v>
      </c>
      <c r="D41" s="14">
        <v>10.660399999999999</v>
      </c>
    </row>
    <row r="42" spans="1:4" x14ac:dyDescent="0.2">
      <c r="A42" s="3" t="s">
        <v>663</v>
      </c>
      <c r="D42" s="14">
        <v>10.1236</v>
      </c>
    </row>
    <row r="43" spans="1:4" x14ac:dyDescent="0.2">
      <c r="A43" s="3" t="s">
        <v>662</v>
      </c>
      <c r="D43" s="14">
        <v>10.098000000000001</v>
      </c>
    </row>
    <row r="44" spans="1:4" x14ac:dyDescent="0.2">
      <c r="A44" s="3" t="s">
        <v>661</v>
      </c>
      <c r="D44" s="14">
        <v>10.358499999999999</v>
      </c>
    </row>
    <row r="45" spans="1:4" x14ac:dyDescent="0.2">
      <c r="A45" s="3" t="s">
        <v>694</v>
      </c>
      <c r="D45" s="14">
        <v>10.6137</v>
      </c>
    </row>
    <row r="46" spans="1:4" x14ac:dyDescent="0.2">
      <c r="A46" s="3" t="s">
        <v>660</v>
      </c>
      <c r="D46" s="14">
        <v>10.3118</v>
      </c>
    </row>
    <row r="48" spans="1:4" x14ac:dyDescent="0.2">
      <c r="A48" s="1" t="s">
        <v>41</v>
      </c>
      <c r="D48" s="15"/>
    </row>
    <row r="49" spans="1:4" x14ac:dyDescent="0.2">
      <c r="A49" s="19" t="s">
        <v>656</v>
      </c>
      <c r="B49" s="20"/>
      <c r="C49" s="65" t="s">
        <v>657</v>
      </c>
      <c r="D49" s="66"/>
    </row>
    <row r="50" spans="1:4" x14ac:dyDescent="0.2">
      <c r="A50" s="67"/>
      <c r="B50" s="68"/>
      <c r="C50" s="21" t="s">
        <v>658</v>
      </c>
      <c r="D50" s="21" t="s">
        <v>659</v>
      </c>
    </row>
    <row r="51" spans="1:4" x14ac:dyDescent="0.2">
      <c r="A51" s="22" t="s">
        <v>662</v>
      </c>
      <c r="B51" s="23"/>
      <c r="C51" s="24">
        <v>0.13342479670000001</v>
      </c>
      <c r="D51" s="24">
        <v>0.12358125580000001</v>
      </c>
    </row>
    <row r="52" spans="1:4" x14ac:dyDescent="0.2">
      <c r="A52" s="22" t="s">
        <v>664</v>
      </c>
      <c r="B52" s="23"/>
      <c r="C52" s="24">
        <v>0.14783125070000003</v>
      </c>
      <c r="D52" s="24">
        <v>0.13692170400000001</v>
      </c>
    </row>
    <row r="53" spans="1:4" x14ac:dyDescent="0.2">
      <c r="A53" s="22" t="s">
        <v>660</v>
      </c>
      <c r="B53" s="23"/>
      <c r="C53" s="24">
        <v>0.21609681</v>
      </c>
      <c r="D53" s="24">
        <v>0.20010672300000001</v>
      </c>
    </row>
    <row r="54" spans="1:4" x14ac:dyDescent="0.2">
      <c r="A54" s="22" t="s">
        <v>661</v>
      </c>
      <c r="B54" s="23"/>
      <c r="C54" s="24">
        <v>0.21609681</v>
      </c>
      <c r="D54" s="24">
        <v>0.20010672300000001</v>
      </c>
    </row>
    <row r="56" spans="1:4" x14ac:dyDescent="0.2">
      <c r="A56" s="1" t="s">
        <v>43</v>
      </c>
      <c r="D56" s="18">
        <v>1.6578426921102993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605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535</v>
      </c>
      <c r="B8" s="9" t="s">
        <v>827</v>
      </c>
      <c r="C8" s="9" t="s">
        <v>11</v>
      </c>
      <c r="D8" s="9">
        <v>37</v>
      </c>
      <c r="E8" s="10">
        <v>368.33352000000002</v>
      </c>
      <c r="F8" s="10">
        <f>E8/$E$28*100</f>
        <v>11.132889404751248</v>
      </c>
    </row>
    <row r="9" spans="1:6" x14ac:dyDescent="0.2">
      <c r="A9" s="9" t="s">
        <v>534</v>
      </c>
      <c r="B9" s="9" t="s">
        <v>828</v>
      </c>
      <c r="C9" s="9" t="s">
        <v>76</v>
      </c>
      <c r="D9" s="9">
        <v>32</v>
      </c>
      <c r="E9" s="10">
        <v>321.56896</v>
      </c>
      <c r="F9" s="10">
        <f t="shared" ref="F9:F17" si="0">E9/$E$28*100</f>
        <v>9.7194294662100731</v>
      </c>
    </row>
    <row r="10" spans="1:6" x14ac:dyDescent="0.2">
      <c r="A10" s="9" t="s">
        <v>533</v>
      </c>
      <c r="B10" s="9" t="s">
        <v>829</v>
      </c>
      <c r="C10" s="9" t="s">
        <v>11</v>
      </c>
      <c r="D10" s="9">
        <v>32</v>
      </c>
      <c r="E10" s="10">
        <v>318.38400000000001</v>
      </c>
      <c r="F10" s="10">
        <f t="shared" si="0"/>
        <v>9.6231639744390396</v>
      </c>
    </row>
    <row r="11" spans="1:6" x14ac:dyDescent="0.2">
      <c r="A11" s="9" t="s">
        <v>69</v>
      </c>
      <c r="B11" s="9" t="s">
        <v>833</v>
      </c>
      <c r="C11" s="9" t="s">
        <v>11</v>
      </c>
      <c r="D11" s="9">
        <v>32</v>
      </c>
      <c r="E11" s="10">
        <v>314.97824000000003</v>
      </c>
      <c r="F11" s="10">
        <f t="shared" si="0"/>
        <v>9.5202247974151142</v>
      </c>
    </row>
    <row r="12" spans="1:6" x14ac:dyDescent="0.2">
      <c r="A12" s="9" t="s">
        <v>68</v>
      </c>
      <c r="B12" s="9" t="s">
        <v>835</v>
      </c>
      <c r="C12" s="9" t="s">
        <v>11</v>
      </c>
      <c r="D12" s="9">
        <v>32</v>
      </c>
      <c r="E12" s="10">
        <v>314.92896000000002</v>
      </c>
      <c r="F12" s="10">
        <f t="shared" si="0"/>
        <v>9.5187353082427286</v>
      </c>
    </row>
    <row r="13" spans="1:6" x14ac:dyDescent="0.2">
      <c r="A13" s="9" t="s">
        <v>537</v>
      </c>
      <c r="B13" s="9" t="s">
        <v>826</v>
      </c>
      <c r="C13" s="9" t="s">
        <v>11</v>
      </c>
      <c r="D13" s="9">
        <v>31</v>
      </c>
      <c r="E13" s="10">
        <v>305.37727999999998</v>
      </c>
      <c r="F13" s="10">
        <f t="shared" si="0"/>
        <v>9.2300355530057505</v>
      </c>
    </row>
    <row r="14" spans="1:6" x14ac:dyDescent="0.2">
      <c r="A14" s="9" t="s">
        <v>602</v>
      </c>
      <c r="B14" s="9" t="s">
        <v>830</v>
      </c>
      <c r="C14" s="9" t="s">
        <v>11</v>
      </c>
      <c r="D14" s="9">
        <v>30</v>
      </c>
      <c r="E14" s="10">
        <v>301.85910000000001</v>
      </c>
      <c r="F14" s="10">
        <f t="shared" si="0"/>
        <v>9.1236984788073237</v>
      </c>
    </row>
    <row r="15" spans="1:6" x14ac:dyDescent="0.2">
      <c r="A15" s="9" t="s">
        <v>603</v>
      </c>
      <c r="B15" s="9" t="s">
        <v>834</v>
      </c>
      <c r="C15" s="9" t="s">
        <v>11</v>
      </c>
      <c r="D15" s="9">
        <v>31</v>
      </c>
      <c r="E15" s="10">
        <v>301.81166000000002</v>
      </c>
      <c r="F15" s="10">
        <f t="shared" si="0"/>
        <v>9.1222646036787154</v>
      </c>
    </row>
    <row r="16" spans="1:6" x14ac:dyDescent="0.2">
      <c r="A16" s="9" t="s">
        <v>604</v>
      </c>
      <c r="B16" s="9" t="s">
        <v>831</v>
      </c>
      <c r="C16" s="9" t="s">
        <v>11</v>
      </c>
      <c r="D16" s="9">
        <v>30</v>
      </c>
      <c r="E16" s="10">
        <v>299.1456</v>
      </c>
      <c r="F16" s="10">
        <f t="shared" si="0"/>
        <v>9.0416828767524446</v>
      </c>
    </row>
    <row r="17" spans="1:11" x14ac:dyDescent="0.2">
      <c r="A17" s="9" t="s">
        <v>536</v>
      </c>
      <c r="B17" s="9" t="s">
        <v>832</v>
      </c>
      <c r="C17" s="9" t="s">
        <v>11</v>
      </c>
      <c r="D17" s="9">
        <v>2</v>
      </c>
      <c r="E17" s="10">
        <v>197.04419999999999</v>
      </c>
      <c r="F17" s="10">
        <f t="shared" si="0"/>
        <v>5.9556656327333046</v>
      </c>
    </row>
    <row r="18" spans="1:11" x14ac:dyDescent="0.2">
      <c r="A18" s="8" t="s">
        <v>24</v>
      </c>
      <c r="B18" s="9"/>
      <c r="C18" s="9"/>
      <c r="D18" s="9"/>
      <c r="E18" s="11">
        <f>SUM(E8:E17)</f>
        <v>3043.4315199999996</v>
      </c>
      <c r="F18" s="11">
        <f>SUM(F8:F17)</f>
        <v>91.987790096035738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83</v>
      </c>
      <c r="B20" s="9"/>
      <c r="C20" s="9"/>
      <c r="D20" s="9"/>
      <c r="E20" s="10"/>
      <c r="F20" s="10"/>
    </row>
    <row r="21" spans="1:11" x14ac:dyDescent="0.2">
      <c r="A21" s="9" t="s">
        <v>550</v>
      </c>
      <c r="B21" s="9" t="s">
        <v>836</v>
      </c>
      <c r="C21" s="9" t="s">
        <v>11</v>
      </c>
      <c r="D21" s="9">
        <v>17</v>
      </c>
      <c r="E21" s="10">
        <v>167.54945000000001</v>
      </c>
      <c r="F21" s="10">
        <f t="shared" ref="F21" si="1">E21/$E$28*100</f>
        <v>5.0641861122954515</v>
      </c>
    </row>
    <row r="22" spans="1:11" x14ac:dyDescent="0.2">
      <c r="A22" s="8" t="s">
        <v>24</v>
      </c>
      <c r="B22" s="9"/>
      <c r="C22" s="9"/>
      <c r="D22" s="9"/>
      <c r="E22" s="11">
        <f>SUM(E21)</f>
        <v>167.54945000000001</v>
      </c>
      <c r="F22" s="11">
        <f>SUM(F21)</f>
        <v>5.0641861122954515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24</v>
      </c>
      <c r="B24" s="9"/>
      <c r="C24" s="9"/>
      <c r="D24" s="9"/>
      <c r="E24" s="11">
        <f>E18+E22</f>
        <v>3210.9809699999996</v>
      </c>
      <c r="F24" s="11">
        <f>F18+F22</f>
        <v>97.051976208331183</v>
      </c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32</v>
      </c>
      <c r="B26" s="9"/>
      <c r="C26" s="9"/>
      <c r="D26" s="9"/>
      <c r="E26" s="11">
        <v>97.535863399999997</v>
      </c>
      <c r="F26" s="11">
        <f t="shared" ref="F26" si="2">E26/$E$28*100</f>
        <v>2.9480237916688248</v>
      </c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33</v>
      </c>
      <c r="B28" s="6"/>
      <c r="C28" s="6"/>
      <c r="D28" s="6"/>
      <c r="E28" s="13">
        <f>E24+E26</f>
        <v>3308.5168333999995</v>
      </c>
      <c r="F28" s="13">
        <f>F24+F26</f>
        <v>100.00000000000001</v>
      </c>
      <c r="J28" s="2"/>
      <c r="K28" s="2"/>
    </row>
    <row r="30" spans="1:11" x14ac:dyDescent="0.2">
      <c r="A30" s="1" t="s">
        <v>35</v>
      </c>
    </row>
    <row r="31" spans="1:11" x14ac:dyDescent="0.2">
      <c r="A31" s="1" t="s">
        <v>36</v>
      </c>
    </row>
    <row r="32" spans="1:11" x14ac:dyDescent="0.2">
      <c r="A32" s="1" t="s">
        <v>37</v>
      </c>
    </row>
    <row r="33" spans="1:4" x14ac:dyDescent="0.2">
      <c r="A33" s="3" t="s">
        <v>694</v>
      </c>
      <c r="D33" s="14">
        <v>10.4581</v>
      </c>
    </row>
    <row r="34" spans="1:4" x14ac:dyDescent="0.2">
      <c r="A34" s="3" t="s">
        <v>695</v>
      </c>
      <c r="D34" s="14">
        <v>10.4939</v>
      </c>
    </row>
    <row r="35" spans="1:4" x14ac:dyDescent="0.2">
      <c r="A35" s="3" t="s">
        <v>713</v>
      </c>
      <c r="D35" s="14">
        <v>10.4581</v>
      </c>
    </row>
    <row r="37" spans="1:4" x14ac:dyDescent="0.2">
      <c r="A37" s="1" t="s">
        <v>40</v>
      </c>
    </row>
    <row r="38" spans="1:4" x14ac:dyDescent="0.2">
      <c r="A38" s="3" t="s">
        <v>694</v>
      </c>
      <c r="D38" s="14">
        <v>10.6959</v>
      </c>
    </row>
    <row r="39" spans="1:4" x14ac:dyDescent="0.2">
      <c r="A39" s="3" t="s">
        <v>713</v>
      </c>
      <c r="D39" s="14">
        <v>10.191599999999999</v>
      </c>
    </row>
    <row r="40" spans="1:4" x14ac:dyDescent="0.2">
      <c r="A40" s="3" t="s">
        <v>695</v>
      </c>
      <c r="D40" s="14">
        <v>10.7441</v>
      </c>
    </row>
    <row r="42" spans="1:4" x14ac:dyDescent="0.2">
      <c r="A42" s="1" t="s">
        <v>41</v>
      </c>
      <c r="D42" s="15"/>
    </row>
    <row r="43" spans="1:4" x14ac:dyDescent="0.2">
      <c r="A43" s="19" t="s">
        <v>656</v>
      </c>
      <c r="B43" s="20"/>
      <c r="C43" s="65" t="s">
        <v>657</v>
      </c>
      <c r="D43" s="66"/>
    </row>
    <row r="44" spans="1:4" x14ac:dyDescent="0.2">
      <c r="A44" s="67"/>
      <c r="B44" s="68"/>
      <c r="C44" s="21" t="s">
        <v>658</v>
      </c>
      <c r="D44" s="21" t="s">
        <v>659</v>
      </c>
    </row>
    <row r="45" spans="1:4" x14ac:dyDescent="0.2">
      <c r="A45" s="22" t="s">
        <v>660</v>
      </c>
      <c r="B45" s="23"/>
      <c r="C45" s="24">
        <v>0.36113251000000002</v>
      </c>
      <c r="D45" s="24">
        <v>0.33458244000000004</v>
      </c>
    </row>
    <row r="47" spans="1:4" x14ac:dyDescent="0.2">
      <c r="A47" s="1" t="s">
        <v>43</v>
      </c>
      <c r="D47" s="18">
        <v>1.6643170830450895</v>
      </c>
    </row>
  </sheetData>
  <mergeCells count="3">
    <mergeCell ref="B1:E1"/>
    <mergeCell ref="C43:D43"/>
    <mergeCell ref="A44:B4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72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1.85546875" style="3" bestFit="1" customWidth="1"/>
    <col min="4" max="4" width="7.42578125" style="3" bestFit="1" customWidth="1"/>
    <col min="5" max="5" width="23" style="18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601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</row>
    <row r="4" spans="1:6" x14ac:dyDescent="0.2">
      <c r="A4" s="6"/>
      <c r="B4" s="6"/>
      <c r="C4" s="6"/>
      <c r="D4" s="6"/>
      <c r="E4" s="32"/>
      <c r="F4" s="7"/>
    </row>
    <row r="5" spans="1:6" x14ac:dyDescent="0.2">
      <c r="A5" s="8" t="s">
        <v>6</v>
      </c>
      <c r="B5" s="9"/>
      <c r="C5" s="9"/>
      <c r="D5" s="9"/>
      <c r="E5" s="33"/>
      <c r="F5" s="10"/>
    </row>
    <row r="6" spans="1:6" x14ac:dyDescent="0.2">
      <c r="A6" s="8" t="s">
        <v>7</v>
      </c>
      <c r="B6" s="9"/>
      <c r="C6" s="9"/>
      <c r="D6" s="9"/>
      <c r="E6" s="33"/>
      <c r="F6" s="10"/>
    </row>
    <row r="7" spans="1:6" x14ac:dyDescent="0.2">
      <c r="A7" s="8"/>
      <c r="B7" s="9"/>
      <c r="C7" s="9"/>
      <c r="D7" s="9"/>
      <c r="E7" s="33"/>
      <c r="F7" s="10"/>
    </row>
    <row r="8" spans="1:6" x14ac:dyDescent="0.2">
      <c r="A8" s="9" t="s">
        <v>65</v>
      </c>
      <c r="B8" s="9" t="s">
        <v>752</v>
      </c>
      <c r="C8" s="9" t="s">
        <v>66</v>
      </c>
      <c r="D8" s="9">
        <v>6590</v>
      </c>
      <c r="E8" s="33">
        <v>65481.403200000001</v>
      </c>
      <c r="F8" s="10">
        <f t="shared" ref="F8:F39" si="0">E8/$E$130*100</f>
        <v>4.9458323674752505</v>
      </c>
    </row>
    <row r="9" spans="1:6" x14ac:dyDescent="0.2">
      <c r="A9" s="9" t="s">
        <v>396</v>
      </c>
      <c r="B9" s="9" t="s">
        <v>837</v>
      </c>
      <c r="C9" s="9" t="s">
        <v>105</v>
      </c>
      <c r="D9" s="9">
        <v>3880</v>
      </c>
      <c r="E9" s="33">
        <v>38792.482499999998</v>
      </c>
      <c r="F9" s="10">
        <f t="shared" si="0"/>
        <v>2.9300092268520173</v>
      </c>
    </row>
    <row r="10" spans="1:6" x14ac:dyDescent="0.2">
      <c r="A10" s="9" t="s">
        <v>399</v>
      </c>
      <c r="B10" s="9" t="s">
        <v>838</v>
      </c>
      <c r="C10" s="9" t="s">
        <v>400</v>
      </c>
      <c r="D10" s="9">
        <v>3150</v>
      </c>
      <c r="E10" s="33">
        <v>31489.278050000001</v>
      </c>
      <c r="F10" s="10">
        <f t="shared" si="0"/>
        <v>2.3783957428712821</v>
      </c>
    </row>
    <row r="11" spans="1:6" x14ac:dyDescent="0.2">
      <c r="A11" s="9" t="s">
        <v>560</v>
      </c>
      <c r="B11" s="9" t="s">
        <v>839</v>
      </c>
      <c r="C11" s="9" t="s">
        <v>19</v>
      </c>
      <c r="D11" s="9">
        <v>2500</v>
      </c>
      <c r="E11" s="33">
        <v>24998.15</v>
      </c>
      <c r="F11" s="10">
        <f t="shared" si="0"/>
        <v>1.888118662017332</v>
      </c>
    </row>
    <row r="12" spans="1:6" x14ac:dyDescent="0.2">
      <c r="A12" s="9" t="s">
        <v>398</v>
      </c>
      <c r="B12" s="9" t="s">
        <v>840</v>
      </c>
      <c r="C12" s="9" t="s">
        <v>19</v>
      </c>
      <c r="D12" s="9">
        <v>2400</v>
      </c>
      <c r="E12" s="33">
        <v>23993.712</v>
      </c>
      <c r="F12" s="10">
        <f t="shared" si="0"/>
        <v>1.8122531226618448</v>
      </c>
    </row>
    <row r="13" spans="1:6" x14ac:dyDescent="0.2">
      <c r="A13" s="9" t="s">
        <v>401</v>
      </c>
      <c r="B13" s="9" t="s">
        <v>841</v>
      </c>
      <c r="C13" s="9" t="s">
        <v>14</v>
      </c>
      <c r="D13" s="9">
        <v>2400</v>
      </c>
      <c r="E13" s="33">
        <v>23986.764029999998</v>
      </c>
      <c r="F13" s="10">
        <f t="shared" si="0"/>
        <v>1.8117283401551338</v>
      </c>
    </row>
    <row r="14" spans="1:6" x14ac:dyDescent="0.2">
      <c r="A14" s="9" t="s">
        <v>416</v>
      </c>
      <c r="B14" s="9" t="s">
        <v>842</v>
      </c>
      <c r="C14" s="9" t="s">
        <v>66</v>
      </c>
      <c r="D14" s="9">
        <v>2350</v>
      </c>
      <c r="E14" s="33">
        <v>23475.301500000001</v>
      </c>
      <c r="F14" s="10">
        <f t="shared" si="0"/>
        <v>1.7730974035532014</v>
      </c>
    </row>
    <row r="15" spans="1:6" x14ac:dyDescent="0.2">
      <c r="A15" s="9" t="s">
        <v>403</v>
      </c>
      <c r="B15" s="9" t="s">
        <v>843</v>
      </c>
      <c r="C15" s="9" t="s">
        <v>19</v>
      </c>
      <c r="D15" s="9">
        <v>2000</v>
      </c>
      <c r="E15" s="33">
        <v>19971.54</v>
      </c>
      <c r="F15" s="10">
        <f t="shared" si="0"/>
        <v>1.5084571211559905</v>
      </c>
    </row>
    <row r="16" spans="1:6" x14ac:dyDescent="0.2">
      <c r="A16" s="9" t="s">
        <v>402</v>
      </c>
      <c r="B16" s="9" t="s">
        <v>844</v>
      </c>
      <c r="C16" s="9" t="s">
        <v>60</v>
      </c>
      <c r="D16" s="9">
        <v>1780</v>
      </c>
      <c r="E16" s="33">
        <v>17789.96644</v>
      </c>
      <c r="F16" s="10">
        <f t="shared" si="0"/>
        <v>1.3436821377592356</v>
      </c>
    </row>
    <row r="17" spans="1:6" x14ac:dyDescent="0.2">
      <c r="A17" s="9" t="s">
        <v>561</v>
      </c>
      <c r="B17" s="9" t="s">
        <v>845</v>
      </c>
      <c r="C17" s="9" t="s">
        <v>16</v>
      </c>
      <c r="D17" s="9">
        <v>1750</v>
      </c>
      <c r="E17" s="33">
        <v>17511.567500000001</v>
      </c>
      <c r="F17" s="10">
        <f t="shared" si="0"/>
        <v>1.322654572355402</v>
      </c>
    </row>
    <row r="18" spans="1:6" x14ac:dyDescent="0.2">
      <c r="A18" s="9" t="s">
        <v>562</v>
      </c>
      <c r="B18" s="9" t="s">
        <v>846</v>
      </c>
      <c r="C18" s="9" t="s">
        <v>11</v>
      </c>
      <c r="D18" s="9">
        <v>1750</v>
      </c>
      <c r="E18" s="33">
        <v>17476.48</v>
      </c>
      <c r="F18" s="10">
        <f t="shared" si="0"/>
        <v>1.320004401700632</v>
      </c>
    </row>
    <row r="19" spans="1:6" x14ac:dyDescent="0.2">
      <c r="A19" s="9" t="s">
        <v>422</v>
      </c>
      <c r="B19" s="9" t="s">
        <v>847</v>
      </c>
      <c r="C19" s="9" t="s">
        <v>423</v>
      </c>
      <c r="D19" s="9">
        <v>1740</v>
      </c>
      <c r="E19" s="33">
        <v>17430.710999999999</v>
      </c>
      <c r="F19" s="10">
        <f t="shared" si="0"/>
        <v>1.3165474537648099</v>
      </c>
    </row>
    <row r="20" spans="1:6" x14ac:dyDescent="0.2">
      <c r="A20" s="9" t="s">
        <v>146</v>
      </c>
      <c r="B20" s="9" t="s">
        <v>748</v>
      </c>
      <c r="C20" s="9" t="s">
        <v>124</v>
      </c>
      <c r="D20" s="9">
        <v>1558</v>
      </c>
      <c r="E20" s="33">
        <v>15638.752179999999</v>
      </c>
      <c r="F20" s="10">
        <f t="shared" si="0"/>
        <v>1.181200202483873</v>
      </c>
    </row>
    <row r="21" spans="1:6" x14ac:dyDescent="0.2">
      <c r="A21" s="9" t="s">
        <v>563</v>
      </c>
      <c r="B21" s="9" t="s">
        <v>848</v>
      </c>
      <c r="C21" s="9" t="s">
        <v>105</v>
      </c>
      <c r="D21" s="9">
        <v>1550</v>
      </c>
      <c r="E21" s="33">
        <v>15505.77205</v>
      </c>
      <c r="F21" s="10">
        <f t="shared" si="0"/>
        <v>1.1711561686201475</v>
      </c>
    </row>
    <row r="22" spans="1:6" x14ac:dyDescent="0.2">
      <c r="A22" s="9" t="s">
        <v>413</v>
      </c>
      <c r="B22" s="9" t="s">
        <v>849</v>
      </c>
      <c r="C22" s="9" t="s">
        <v>124</v>
      </c>
      <c r="D22" s="9">
        <v>1412</v>
      </c>
      <c r="E22" s="33">
        <v>14199.424999999999</v>
      </c>
      <c r="F22" s="10">
        <f t="shared" si="0"/>
        <v>1.0724873373595825</v>
      </c>
    </row>
    <row r="23" spans="1:6" x14ac:dyDescent="0.2">
      <c r="A23" s="9" t="s">
        <v>153</v>
      </c>
      <c r="B23" s="9" t="s">
        <v>850</v>
      </c>
      <c r="C23" s="9" t="s">
        <v>154</v>
      </c>
      <c r="D23" s="9">
        <v>1280</v>
      </c>
      <c r="E23" s="33">
        <v>12841.9072</v>
      </c>
      <c r="F23" s="10">
        <f t="shared" si="0"/>
        <v>0.96995356217219031</v>
      </c>
    </row>
    <row r="24" spans="1:6" x14ac:dyDescent="0.2">
      <c r="A24" s="9" t="s">
        <v>411</v>
      </c>
      <c r="B24" s="9" t="s">
        <v>851</v>
      </c>
      <c r="C24" s="9" t="s">
        <v>19</v>
      </c>
      <c r="D24" s="9">
        <v>1250</v>
      </c>
      <c r="E24" s="33">
        <v>12631.387500000001</v>
      </c>
      <c r="F24" s="10">
        <f t="shared" si="0"/>
        <v>0.95405293855435114</v>
      </c>
    </row>
    <row r="25" spans="1:6" x14ac:dyDescent="0.2">
      <c r="A25" s="9" t="s">
        <v>412</v>
      </c>
      <c r="B25" s="9" t="s">
        <v>852</v>
      </c>
      <c r="C25" s="9" t="s">
        <v>111</v>
      </c>
      <c r="D25" s="9">
        <v>23</v>
      </c>
      <c r="E25" s="33">
        <v>11536.164049999999</v>
      </c>
      <c r="F25" s="10">
        <f t="shared" si="0"/>
        <v>0.87133034368137019</v>
      </c>
    </row>
    <row r="26" spans="1:6" x14ac:dyDescent="0.2">
      <c r="A26" s="9" t="s">
        <v>347</v>
      </c>
      <c r="B26" s="9" t="s">
        <v>853</v>
      </c>
      <c r="C26" s="9" t="s">
        <v>11</v>
      </c>
      <c r="D26" s="9">
        <v>110</v>
      </c>
      <c r="E26" s="33">
        <v>10951.391</v>
      </c>
      <c r="F26" s="10">
        <f t="shared" si="0"/>
        <v>0.82716223889162388</v>
      </c>
    </row>
    <row r="27" spans="1:6" x14ac:dyDescent="0.2">
      <c r="A27" s="9" t="s">
        <v>421</v>
      </c>
      <c r="B27" s="9" t="s">
        <v>854</v>
      </c>
      <c r="C27" s="9" t="s">
        <v>66</v>
      </c>
      <c r="D27" s="9">
        <v>1020</v>
      </c>
      <c r="E27" s="33">
        <v>10189.2798</v>
      </c>
      <c r="F27" s="10">
        <f t="shared" si="0"/>
        <v>0.76959972409543209</v>
      </c>
    </row>
    <row r="28" spans="1:6" x14ac:dyDescent="0.2">
      <c r="A28" s="9" t="s">
        <v>564</v>
      </c>
      <c r="B28" s="9" t="s">
        <v>855</v>
      </c>
      <c r="C28" s="9" t="s">
        <v>132</v>
      </c>
      <c r="D28" s="9">
        <v>1000</v>
      </c>
      <c r="E28" s="33">
        <v>9958.51</v>
      </c>
      <c r="F28" s="10">
        <f t="shared" si="0"/>
        <v>0.75216960362611707</v>
      </c>
    </row>
    <row r="29" spans="1:6" x14ac:dyDescent="0.2">
      <c r="A29" s="9" t="s">
        <v>565</v>
      </c>
      <c r="B29" s="9" t="s">
        <v>856</v>
      </c>
      <c r="C29" s="9" t="s">
        <v>132</v>
      </c>
      <c r="D29" s="9">
        <v>1000</v>
      </c>
      <c r="E29" s="33">
        <v>9912.93</v>
      </c>
      <c r="F29" s="10">
        <f t="shared" si="0"/>
        <v>0.74872693092374709</v>
      </c>
    </row>
    <row r="30" spans="1:6" x14ac:dyDescent="0.2">
      <c r="A30" s="9" t="s">
        <v>566</v>
      </c>
      <c r="B30" s="9" t="s">
        <v>857</v>
      </c>
      <c r="C30" s="9" t="s">
        <v>111</v>
      </c>
      <c r="D30" s="9">
        <v>19</v>
      </c>
      <c r="E30" s="33">
        <v>9529.8746499999997</v>
      </c>
      <c r="F30" s="10">
        <f t="shared" si="0"/>
        <v>0.71979463173678404</v>
      </c>
    </row>
    <row r="31" spans="1:6" x14ac:dyDescent="0.2">
      <c r="A31" s="9" t="s">
        <v>567</v>
      </c>
      <c r="B31" s="9" t="s">
        <v>858</v>
      </c>
      <c r="C31" s="9" t="s">
        <v>132</v>
      </c>
      <c r="D31" s="9">
        <v>800</v>
      </c>
      <c r="E31" s="33">
        <v>8000.4</v>
      </c>
      <c r="F31" s="10">
        <f t="shared" si="0"/>
        <v>0.60427289793858585</v>
      </c>
    </row>
    <row r="32" spans="1:6" x14ac:dyDescent="0.2">
      <c r="A32" s="9" t="s">
        <v>568</v>
      </c>
      <c r="B32" s="9" t="s">
        <v>859</v>
      </c>
      <c r="C32" s="9" t="s">
        <v>132</v>
      </c>
      <c r="D32" s="9">
        <v>800</v>
      </c>
      <c r="E32" s="33">
        <v>8000.4</v>
      </c>
      <c r="F32" s="10">
        <f t="shared" si="0"/>
        <v>0.60427289793858585</v>
      </c>
    </row>
    <row r="33" spans="1:6" x14ac:dyDescent="0.2">
      <c r="A33" s="9" t="s">
        <v>414</v>
      </c>
      <c r="B33" s="9" t="s">
        <v>860</v>
      </c>
      <c r="C33" s="9" t="s">
        <v>124</v>
      </c>
      <c r="D33" s="9">
        <v>794</v>
      </c>
      <c r="E33" s="33">
        <v>7972.6651599999996</v>
      </c>
      <c r="F33" s="10">
        <f t="shared" si="0"/>
        <v>0.60217807616209185</v>
      </c>
    </row>
    <row r="34" spans="1:6" x14ac:dyDescent="0.2">
      <c r="A34" s="9" t="s">
        <v>569</v>
      </c>
      <c r="B34" s="9" t="s">
        <v>861</v>
      </c>
      <c r="C34" s="9" t="s">
        <v>115</v>
      </c>
      <c r="D34" s="9">
        <v>750</v>
      </c>
      <c r="E34" s="33">
        <v>7546.491</v>
      </c>
      <c r="F34" s="10">
        <f t="shared" si="0"/>
        <v>0.56998899877974307</v>
      </c>
    </row>
    <row r="35" spans="1:6" x14ac:dyDescent="0.2">
      <c r="A35" s="9" t="s">
        <v>426</v>
      </c>
      <c r="B35" s="9" t="s">
        <v>862</v>
      </c>
      <c r="C35" s="9" t="s">
        <v>124</v>
      </c>
      <c r="D35" s="9">
        <v>750</v>
      </c>
      <c r="E35" s="33">
        <v>7481.2725</v>
      </c>
      <c r="F35" s="10">
        <f t="shared" si="0"/>
        <v>0.56506302357922722</v>
      </c>
    </row>
    <row r="36" spans="1:6" x14ac:dyDescent="0.2">
      <c r="A36" s="9" t="s">
        <v>570</v>
      </c>
      <c r="B36" s="9" t="s">
        <v>863</v>
      </c>
      <c r="C36" s="9" t="s">
        <v>14</v>
      </c>
      <c r="D36" s="9">
        <v>750</v>
      </c>
      <c r="E36" s="33">
        <v>7422.4575000000004</v>
      </c>
      <c r="F36" s="10">
        <f t="shared" si="0"/>
        <v>0.56062070688352983</v>
      </c>
    </row>
    <row r="37" spans="1:6" x14ac:dyDescent="0.2">
      <c r="A37" s="9" t="s">
        <v>428</v>
      </c>
      <c r="B37" s="9" t="s">
        <v>864</v>
      </c>
      <c r="C37" s="9" t="s">
        <v>115</v>
      </c>
      <c r="D37" s="9">
        <v>730</v>
      </c>
      <c r="E37" s="33">
        <v>7358.6409000000003</v>
      </c>
      <c r="F37" s="10">
        <f t="shared" si="0"/>
        <v>0.55580061766066746</v>
      </c>
    </row>
    <row r="38" spans="1:6" x14ac:dyDescent="0.2">
      <c r="A38" s="9" t="s">
        <v>571</v>
      </c>
      <c r="B38" s="9" t="s">
        <v>865</v>
      </c>
      <c r="C38" s="9" t="s">
        <v>11</v>
      </c>
      <c r="D38" s="9">
        <v>55</v>
      </c>
      <c r="E38" s="33">
        <v>5487.24</v>
      </c>
      <c r="F38" s="10">
        <f t="shared" si="0"/>
        <v>0.41445307940659543</v>
      </c>
    </row>
    <row r="39" spans="1:6" x14ac:dyDescent="0.2">
      <c r="A39" s="9" t="s">
        <v>241</v>
      </c>
      <c r="B39" s="9" t="s">
        <v>866</v>
      </c>
      <c r="C39" s="9" t="s">
        <v>132</v>
      </c>
      <c r="D39" s="9">
        <v>520</v>
      </c>
      <c r="E39" s="33">
        <v>5200.26</v>
      </c>
      <c r="F39" s="10">
        <f t="shared" si="0"/>
        <v>0.39277738366008086</v>
      </c>
    </row>
    <row r="40" spans="1:6" x14ac:dyDescent="0.2">
      <c r="A40" s="9" t="s">
        <v>572</v>
      </c>
      <c r="B40" s="9" t="s">
        <v>867</v>
      </c>
      <c r="C40" s="9" t="s">
        <v>11</v>
      </c>
      <c r="D40" s="9">
        <v>50</v>
      </c>
      <c r="E40" s="33">
        <v>4981.4399999999996</v>
      </c>
      <c r="F40" s="10">
        <f t="shared" ref="F40:F59" si="1">E40/$E$130*100</f>
        <v>0.37624983559661879</v>
      </c>
    </row>
    <row r="41" spans="1:6" x14ac:dyDescent="0.2">
      <c r="A41" s="9" t="s">
        <v>424</v>
      </c>
      <c r="B41" s="9" t="s">
        <v>868</v>
      </c>
      <c r="C41" s="9" t="s">
        <v>130</v>
      </c>
      <c r="D41" s="9">
        <v>400</v>
      </c>
      <c r="E41" s="33">
        <v>4052.9</v>
      </c>
      <c r="F41" s="10">
        <f t="shared" si="1"/>
        <v>0.30611689766202876</v>
      </c>
    </row>
    <row r="42" spans="1:6" x14ac:dyDescent="0.2">
      <c r="A42" s="9" t="s">
        <v>573</v>
      </c>
      <c r="B42" s="9" t="s">
        <v>869</v>
      </c>
      <c r="C42" s="9" t="s">
        <v>11</v>
      </c>
      <c r="D42" s="9">
        <v>40</v>
      </c>
      <c r="E42" s="33">
        <v>3976.48</v>
      </c>
      <c r="F42" s="10">
        <f t="shared" si="1"/>
        <v>0.30034486940588323</v>
      </c>
    </row>
    <row r="43" spans="1:6" x14ac:dyDescent="0.2">
      <c r="A43" s="9" t="s">
        <v>574</v>
      </c>
      <c r="B43" s="9" t="s">
        <v>870</v>
      </c>
      <c r="C43" s="9" t="s">
        <v>11</v>
      </c>
      <c r="D43" s="9">
        <v>350</v>
      </c>
      <c r="E43" s="33">
        <v>3500.8012669999998</v>
      </c>
      <c r="F43" s="10">
        <f t="shared" si="1"/>
        <v>0.26441669500489512</v>
      </c>
    </row>
    <row r="44" spans="1:6" x14ac:dyDescent="0.2">
      <c r="A44" s="9" t="s">
        <v>575</v>
      </c>
      <c r="B44" s="9" t="s">
        <v>1145</v>
      </c>
      <c r="C44" s="9" t="s">
        <v>11</v>
      </c>
      <c r="D44" s="9">
        <v>350</v>
      </c>
      <c r="E44" s="33">
        <v>3472.5565000000001</v>
      </c>
      <c r="F44" s="10">
        <f t="shared" si="1"/>
        <v>0.26228335827089561</v>
      </c>
    </row>
    <row r="45" spans="1:6" x14ac:dyDescent="0.2">
      <c r="A45" s="9" t="s">
        <v>339</v>
      </c>
      <c r="B45" s="9" t="s">
        <v>871</v>
      </c>
      <c r="C45" s="9" t="s">
        <v>105</v>
      </c>
      <c r="D45" s="9">
        <v>350</v>
      </c>
      <c r="E45" s="33">
        <v>3434.8895000000002</v>
      </c>
      <c r="F45" s="10">
        <f t="shared" si="1"/>
        <v>0.25943835711512181</v>
      </c>
    </row>
    <row r="46" spans="1:6" x14ac:dyDescent="0.2">
      <c r="A46" s="9" t="s">
        <v>126</v>
      </c>
      <c r="B46" s="9" t="s">
        <v>738</v>
      </c>
      <c r="C46" s="9" t="s">
        <v>124</v>
      </c>
      <c r="D46" s="9">
        <v>311</v>
      </c>
      <c r="E46" s="33">
        <v>3122.31871</v>
      </c>
      <c r="F46" s="10">
        <f t="shared" si="1"/>
        <v>0.2358297804084255</v>
      </c>
    </row>
    <row r="47" spans="1:6" x14ac:dyDescent="0.2">
      <c r="A47" s="9" t="s">
        <v>576</v>
      </c>
      <c r="B47" s="9" t="s">
        <v>872</v>
      </c>
      <c r="C47" s="9" t="s">
        <v>132</v>
      </c>
      <c r="D47" s="9">
        <v>300</v>
      </c>
      <c r="E47" s="33">
        <v>3001.9124999999999</v>
      </c>
      <c r="F47" s="10">
        <f t="shared" si="1"/>
        <v>0.22673545894368596</v>
      </c>
    </row>
    <row r="48" spans="1:6" x14ac:dyDescent="0.2">
      <c r="A48" s="9" t="s">
        <v>577</v>
      </c>
      <c r="B48" s="9" t="s">
        <v>873</v>
      </c>
      <c r="C48" s="9" t="s">
        <v>11</v>
      </c>
      <c r="D48" s="9">
        <v>250</v>
      </c>
      <c r="E48" s="33">
        <v>2506.855</v>
      </c>
      <c r="F48" s="10">
        <f t="shared" si="1"/>
        <v>0.18934359976524096</v>
      </c>
    </row>
    <row r="49" spans="1:6" x14ac:dyDescent="0.2">
      <c r="A49" s="9" t="s">
        <v>578</v>
      </c>
      <c r="B49" s="9" t="s">
        <v>874</v>
      </c>
      <c r="C49" s="9" t="s">
        <v>105</v>
      </c>
      <c r="D49" s="9">
        <v>250</v>
      </c>
      <c r="E49" s="33">
        <v>2475.4274999999998</v>
      </c>
      <c r="F49" s="10">
        <f t="shared" si="1"/>
        <v>0.18696987013922661</v>
      </c>
    </row>
    <row r="50" spans="1:6" x14ac:dyDescent="0.2">
      <c r="A50" s="9" t="s">
        <v>244</v>
      </c>
      <c r="B50" s="9" t="s">
        <v>875</v>
      </c>
      <c r="C50" s="9" t="s">
        <v>245</v>
      </c>
      <c r="D50" s="9">
        <v>200</v>
      </c>
      <c r="E50" s="33">
        <v>2021.0260000000001</v>
      </c>
      <c r="F50" s="10">
        <f t="shared" si="1"/>
        <v>0.15264877229003906</v>
      </c>
    </row>
    <row r="51" spans="1:6" x14ac:dyDescent="0.2">
      <c r="A51" s="9" t="s">
        <v>53</v>
      </c>
      <c r="B51" s="9" t="s">
        <v>876</v>
      </c>
      <c r="C51" s="9" t="s">
        <v>11</v>
      </c>
      <c r="D51" s="9">
        <v>200</v>
      </c>
      <c r="E51" s="33">
        <v>1992.8240000000001</v>
      </c>
      <c r="F51" s="10">
        <f t="shared" si="1"/>
        <v>0.15051866576190748</v>
      </c>
    </row>
    <row r="52" spans="1:6" x14ac:dyDescent="0.2">
      <c r="A52" s="9" t="s">
        <v>71</v>
      </c>
      <c r="B52" s="9" t="s">
        <v>877</v>
      </c>
      <c r="C52" s="9" t="s">
        <v>9</v>
      </c>
      <c r="D52" s="9">
        <v>170</v>
      </c>
      <c r="E52" s="33">
        <v>1699.2571</v>
      </c>
      <c r="F52" s="10">
        <f t="shared" si="1"/>
        <v>0.12834545924700233</v>
      </c>
    </row>
    <row r="53" spans="1:6" x14ac:dyDescent="0.2">
      <c r="A53" s="9" t="s">
        <v>579</v>
      </c>
      <c r="B53" s="9" t="s">
        <v>878</v>
      </c>
      <c r="C53" s="9" t="s">
        <v>130</v>
      </c>
      <c r="D53" s="9">
        <v>150</v>
      </c>
      <c r="E53" s="33">
        <v>1517.5785000000001</v>
      </c>
      <c r="F53" s="10">
        <f t="shared" si="1"/>
        <v>0.1146232135948568</v>
      </c>
    </row>
    <row r="54" spans="1:6" x14ac:dyDescent="0.2">
      <c r="A54" s="9" t="s">
        <v>498</v>
      </c>
      <c r="B54" s="9" t="s">
        <v>879</v>
      </c>
      <c r="C54" s="9" t="s">
        <v>11</v>
      </c>
      <c r="D54" s="9">
        <v>150</v>
      </c>
      <c r="E54" s="33">
        <v>1501.3815</v>
      </c>
      <c r="F54" s="10">
        <f t="shared" si="1"/>
        <v>0.11339984874711027</v>
      </c>
    </row>
    <row r="55" spans="1:6" x14ac:dyDescent="0.2">
      <c r="A55" s="9" t="s">
        <v>580</v>
      </c>
      <c r="B55" s="9" t="s">
        <v>880</v>
      </c>
      <c r="C55" s="9" t="s">
        <v>11</v>
      </c>
      <c r="D55" s="9">
        <v>150</v>
      </c>
      <c r="E55" s="33">
        <v>1499.0309999999999</v>
      </c>
      <c r="F55" s="10">
        <f t="shared" si="1"/>
        <v>0.11322231469298739</v>
      </c>
    </row>
    <row r="56" spans="1:6" x14ac:dyDescent="0.2">
      <c r="A56" s="9" t="s">
        <v>338</v>
      </c>
      <c r="B56" s="9" t="s">
        <v>881</v>
      </c>
      <c r="C56" s="9" t="s">
        <v>105</v>
      </c>
      <c r="D56" s="9">
        <v>150</v>
      </c>
      <c r="E56" s="33">
        <v>1487.3295000000001</v>
      </c>
      <c r="F56" s="10">
        <f t="shared" si="1"/>
        <v>0.11233849646949502</v>
      </c>
    </row>
    <row r="57" spans="1:6" x14ac:dyDescent="0.2">
      <c r="A57" s="9" t="s">
        <v>581</v>
      </c>
      <c r="B57" s="9" t="s">
        <v>882</v>
      </c>
      <c r="C57" s="9" t="s">
        <v>130</v>
      </c>
      <c r="D57" s="9">
        <v>100</v>
      </c>
      <c r="E57" s="33">
        <v>1036.4547500000001</v>
      </c>
      <c r="F57" s="10">
        <f t="shared" si="1"/>
        <v>7.8283775231827488E-2</v>
      </c>
    </row>
    <row r="58" spans="1:6" x14ac:dyDescent="0.2">
      <c r="A58" s="9" t="s">
        <v>582</v>
      </c>
      <c r="B58" s="9" t="s">
        <v>883</v>
      </c>
      <c r="C58" s="9" t="s">
        <v>130</v>
      </c>
      <c r="D58" s="9">
        <v>100</v>
      </c>
      <c r="E58" s="33">
        <v>1036.4547500000001</v>
      </c>
      <c r="F58" s="10">
        <f t="shared" si="1"/>
        <v>7.8283775231827488E-2</v>
      </c>
    </row>
    <row r="59" spans="1:6" x14ac:dyDescent="0.2">
      <c r="A59" s="9" t="s">
        <v>143</v>
      </c>
      <c r="B59" s="9" t="s">
        <v>730</v>
      </c>
      <c r="C59" s="9" t="s">
        <v>130</v>
      </c>
      <c r="D59" s="9">
        <v>70</v>
      </c>
      <c r="E59" s="33">
        <v>684.02110000000005</v>
      </c>
      <c r="F59" s="10">
        <f t="shared" si="1"/>
        <v>5.1664343326351093E-2</v>
      </c>
    </row>
    <row r="60" spans="1:6" x14ac:dyDescent="0.2">
      <c r="A60" s="8" t="s">
        <v>24</v>
      </c>
      <c r="B60" s="9"/>
      <c r="C60" s="9"/>
      <c r="D60" s="9"/>
      <c r="E60" s="29">
        <f>SUM(E8:E59)</f>
        <v>568763.51588700013</v>
      </c>
      <c r="F60" s="11">
        <f>SUM(F8:F59)</f>
        <v>42.95889930338187</v>
      </c>
    </row>
    <row r="61" spans="1:6" x14ac:dyDescent="0.2">
      <c r="A61" s="9"/>
      <c r="B61" s="9"/>
      <c r="C61" s="9"/>
      <c r="D61" s="9"/>
      <c r="E61" s="33"/>
      <c r="F61" s="10"/>
    </row>
    <row r="62" spans="1:6" x14ac:dyDescent="0.2">
      <c r="A62" s="8" t="s">
        <v>83</v>
      </c>
      <c r="B62" s="9"/>
      <c r="C62" s="9"/>
      <c r="D62" s="9"/>
      <c r="E62" s="33"/>
      <c r="F62" s="10"/>
    </row>
    <row r="63" spans="1:6" x14ac:dyDescent="0.2">
      <c r="A63" s="9" t="s">
        <v>433</v>
      </c>
      <c r="B63" s="9" t="s">
        <v>884</v>
      </c>
      <c r="C63" s="9" t="s">
        <v>212</v>
      </c>
      <c r="D63" s="9">
        <v>2600</v>
      </c>
      <c r="E63" s="33">
        <v>25937.288</v>
      </c>
      <c r="F63" s="10">
        <f t="shared" ref="F63:F82" si="2">E63/$E$130*100</f>
        <v>1.959052070449941</v>
      </c>
    </row>
    <row r="64" spans="1:6" x14ac:dyDescent="0.2">
      <c r="A64" s="9" t="s">
        <v>583</v>
      </c>
      <c r="B64" s="9" t="s">
        <v>1147</v>
      </c>
      <c r="C64" s="9" t="s">
        <v>173</v>
      </c>
      <c r="D64" s="9">
        <v>2500</v>
      </c>
      <c r="E64" s="33">
        <v>24793.174999999999</v>
      </c>
      <c r="F64" s="10">
        <f t="shared" si="2"/>
        <v>1.8726368314519897</v>
      </c>
    </row>
    <row r="65" spans="1:6" x14ac:dyDescent="0.2">
      <c r="A65" s="9" t="s">
        <v>256</v>
      </c>
      <c r="B65" s="9" t="s">
        <v>767</v>
      </c>
      <c r="C65" s="9" t="s">
        <v>60</v>
      </c>
      <c r="D65" s="9">
        <v>1820</v>
      </c>
      <c r="E65" s="33">
        <v>19249.921600000001</v>
      </c>
      <c r="F65" s="10">
        <f t="shared" si="2"/>
        <v>1.4539530411382657</v>
      </c>
    </row>
    <row r="66" spans="1:6" x14ac:dyDescent="0.2">
      <c r="A66" s="9" t="s">
        <v>547</v>
      </c>
      <c r="B66" s="9" t="s">
        <v>885</v>
      </c>
      <c r="C66" s="9" t="s">
        <v>85</v>
      </c>
      <c r="D66" s="9">
        <v>17000</v>
      </c>
      <c r="E66" s="33">
        <v>16992.349999999999</v>
      </c>
      <c r="F66" s="10">
        <f t="shared" si="2"/>
        <v>1.2834379002658278</v>
      </c>
    </row>
    <row r="67" spans="1:6" x14ac:dyDescent="0.2">
      <c r="A67" s="9" t="s">
        <v>585</v>
      </c>
      <c r="B67" s="9" t="s">
        <v>886</v>
      </c>
      <c r="C67" s="9" t="s">
        <v>212</v>
      </c>
      <c r="D67" s="9">
        <v>1500</v>
      </c>
      <c r="E67" s="33">
        <v>15004.95</v>
      </c>
      <c r="F67" s="10">
        <f t="shared" si="2"/>
        <v>1.1333289110448959</v>
      </c>
    </row>
    <row r="68" spans="1:6" x14ac:dyDescent="0.2">
      <c r="A68" s="9" t="s">
        <v>215</v>
      </c>
      <c r="B68" s="9" t="s">
        <v>887</v>
      </c>
      <c r="C68" s="9" t="s">
        <v>212</v>
      </c>
      <c r="D68" s="9">
        <v>1500</v>
      </c>
      <c r="E68" s="33">
        <v>15002.715</v>
      </c>
      <c r="F68" s="10">
        <f t="shared" si="2"/>
        <v>1.1331601007445493</v>
      </c>
    </row>
    <row r="69" spans="1:6" x14ac:dyDescent="0.2">
      <c r="A69" s="9" t="s">
        <v>586</v>
      </c>
      <c r="B69" s="9" t="s">
        <v>888</v>
      </c>
      <c r="C69" s="9" t="s">
        <v>173</v>
      </c>
      <c r="D69" s="9">
        <v>100</v>
      </c>
      <c r="E69" s="33">
        <v>13586.7</v>
      </c>
      <c r="F69" s="10">
        <f t="shared" si="2"/>
        <v>1.0262080124021531</v>
      </c>
    </row>
    <row r="70" spans="1:6" x14ac:dyDescent="0.2">
      <c r="A70" s="9" t="s">
        <v>205</v>
      </c>
      <c r="B70" s="9" t="s">
        <v>889</v>
      </c>
      <c r="C70" s="9" t="s">
        <v>97</v>
      </c>
      <c r="D70" s="9">
        <v>780</v>
      </c>
      <c r="E70" s="33">
        <v>12181.0962</v>
      </c>
      <c r="F70" s="10">
        <f t="shared" si="2"/>
        <v>0.92004228549106248</v>
      </c>
    </row>
    <row r="71" spans="1:6" x14ac:dyDescent="0.2">
      <c r="A71" s="9" t="s">
        <v>434</v>
      </c>
      <c r="B71" s="9" t="s">
        <v>890</v>
      </c>
      <c r="C71" s="9" t="s">
        <v>87</v>
      </c>
      <c r="D71" s="9">
        <v>1000</v>
      </c>
      <c r="E71" s="33">
        <v>10613.98</v>
      </c>
      <c r="F71" s="10">
        <f t="shared" si="2"/>
        <v>0.8016774727841347</v>
      </c>
    </row>
    <row r="72" spans="1:6" x14ac:dyDescent="0.2">
      <c r="A72" s="9" t="s">
        <v>210</v>
      </c>
      <c r="B72" s="9" t="s">
        <v>891</v>
      </c>
      <c r="C72" s="9" t="s">
        <v>19</v>
      </c>
      <c r="D72" s="9">
        <v>1000</v>
      </c>
      <c r="E72" s="33">
        <v>9987.08</v>
      </c>
      <c r="F72" s="10">
        <f t="shared" si="2"/>
        <v>0.75432750531779558</v>
      </c>
    </row>
    <row r="73" spans="1:6" x14ac:dyDescent="0.2">
      <c r="A73" s="9" t="s">
        <v>584</v>
      </c>
      <c r="B73" s="9" t="s">
        <v>892</v>
      </c>
      <c r="C73" s="9" t="s">
        <v>85</v>
      </c>
      <c r="D73" s="9">
        <v>1000</v>
      </c>
      <c r="E73" s="33">
        <v>9829.36</v>
      </c>
      <c r="F73" s="10">
        <f t="shared" si="2"/>
        <v>0.74241486076716412</v>
      </c>
    </row>
    <row r="74" spans="1:6" x14ac:dyDescent="0.2">
      <c r="A74" s="9" t="s">
        <v>211</v>
      </c>
      <c r="B74" s="9" t="s">
        <v>893</v>
      </c>
      <c r="C74" s="9" t="s">
        <v>212</v>
      </c>
      <c r="D74" s="9">
        <v>850</v>
      </c>
      <c r="E74" s="33">
        <v>8501.0709999999999</v>
      </c>
      <c r="F74" s="10">
        <f t="shared" si="2"/>
        <v>0.64208874665662619</v>
      </c>
    </row>
    <row r="75" spans="1:6" x14ac:dyDescent="0.2">
      <c r="A75" s="9" t="s">
        <v>587</v>
      </c>
      <c r="B75" s="9" t="s">
        <v>774</v>
      </c>
      <c r="C75" s="9" t="s">
        <v>212</v>
      </c>
      <c r="D75" s="9">
        <v>740</v>
      </c>
      <c r="E75" s="33">
        <v>7350.6049999999996</v>
      </c>
      <c r="F75" s="10">
        <f t="shared" si="2"/>
        <v>0.55519366343581056</v>
      </c>
    </row>
    <row r="76" spans="1:6" x14ac:dyDescent="0.2">
      <c r="A76" s="9" t="s">
        <v>588</v>
      </c>
      <c r="B76" s="9" t="s">
        <v>894</v>
      </c>
      <c r="C76" s="9" t="s">
        <v>175</v>
      </c>
      <c r="D76" s="9">
        <v>300</v>
      </c>
      <c r="E76" s="33">
        <v>4118.3819999999996</v>
      </c>
      <c r="F76" s="10">
        <f t="shared" si="2"/>
        <v>0.31106277510600833</v>
      </c>
    </row>
    <row r="77" spans="1:6" x14ac:dyDescent="0.2">
      <c r="A77" s="9" t="s">
        <v>186</v>
      </c>
      <c r="B77" s="9" t="s">
        <v>895</v>
      </c>
      <c r="C77" s="9" t="s">
        <v>85</v>
      </c>
      <c r="D77" s="9">
        <v>4000</v>
      </c>
      <c r="E77" s="33">
        <v>3991.0039999999999</v>
      </c>
      <c r="F77" s="10">
        <f t="shared" si="2"/>
        <v>0.30144187200196093</v>
      </c>
    </row>
    <row r="78" spans="1:6" x14ac:dyDescent="0.2">
      <c r="A78" s="9" t="s">
        <v>589</v>
      </c>
      <c r="B78" s="9" t="s">
        <v>896</v>
      </c>
      <c r="C78" s="9" t="s">
        <v>175</v>
      </c>
      <c r="D78" s="9">
        <v>290</v>
      </c>
      <c r="E78" s="33">
        <v>3980.627</v>
      </c>
      <c r="F78" s="10">
        <f t="shared" si="2"/>
        <v>0.30065809370813701</v>
      </c>
    </row>
    <row r="79" spans="1:6" x14ac:dyDescent="0.2">
      <c r="A79" s="9" t="s">
        <v>590</v>
      </c>
      <c r="B79" s="9" t="s">
        <v>897</v>
      </c>
      <c r="C79" s="9" t="s">
        <v>175</v>
      </c>
      <c r="D79" s="9">
        <v>278</v>
      </c>
      <c r="E79" s="33">
        <v>3799.1591199999998</v>
      </c>
      <c r="F79" s="10">
        <f t="shared" si="2"/>
        <v>0.28695176380833554</v>
      </c>
    </row>
    <row r="80" spans="1:6" x14ac:dyDescent="0.2">
      <c r="A80" s="9" t="s">
        <v>188</v>
      </c>
      <c r="B80" s="9" t="s">
        <v>776</v>
      </c>
      <c r="C80" s="9" t="s">
        <v>85</v>
      </c>
      <c r="D80" s="9">
        <v>155</v>
      </c>
      <c r="E80" s="33">
        <v>1522.3945000000001</v>
      </c>
      <c r="F80" s="10">
        <f t="shared" si="2"/>
        <v>0.11498696769171098</v>
      </c>
    </row>
    <row r="81" spans="1:11" x14ac:dyDescent="0.2">
      <c r="A81" s="9" t="s">
        <v>222</v>
      </c>
      <c r="B81" s="9" t="s">
        <v>898</v>
      </c>
      <c r="C81" s="9" t="s">
        <v>179</v>
      </c>
      <c r="D81" s="9">
        <v>100</v>
      </c>
      <c r="E81" s="33">
        <v>981.84199999999998</v>
      </c>
      <c r="F81" s="10">
        <f t="shared" si="2"/>
        <v>7.4158855889432662E-2</v>
      </c>
    </row>
    <row r="82" spans="1:11" x14ac:dyDescent="0.2">
      <c r="A82" s="9" t="s">
        <v>95</v>
      </c>
      <c r="B82" s="9" t="s">
        <v>899</v>
      </c>
      <c r="C82" s="9" t="s">
        <v>47</v>
      </c>
      <c r="D82" s="9">
        <v>7</v>
      </c>
      <c r="E82" s="33">
        <v>785.62120000000004</v>
      </c>
      <c r="F82" s="10">
        <f t="shared" si="2"/>
        <v>5.9338232989099217E-2</v>
      </c>
    </row>
    <row r="83" spans="1:11" x14ac:dyDescent="0.2">
      <c r="A83" s="8" t="s">
        <v>24</v>
      </c>
      <c r="B83" s="9"/>
      <c r="C83" s="9"/>
      <c r="D83" s="9"/>
      <c r="E83" s="29">
        <f>SUM(E63:E82)</f>
        <v>208209.32161999997</v>
      </c>
      <c r="F83" s="11">
        <f>SUM(F63:F82)</f>
        <v>15.726119963144901</v>
      </c>
      <c r="J83" s="2"/>
      <c r="K83" s="2"/>
    </row>
    <row r="84" spans="1:11" x14ac:dyDescent="0.2">
      <c r="A84" s="9"/>
      <c r="B84" s="9"/>
      <c r="C84" s="9"/>
      <c r="D84" s="9"/>
      <c r="E84" s="33"/>
      <c r="F84" s="10"/>
    </row>
    <row r="85" spans="1:11" x14ac:dyDescent="0.2">
      <c r="A85" s="8" t="s">
        <v>25</v>
      </c>
      <c r="B85" s="9"/>
      <c r="C85" s="9"/>
      <c r="D85" s="9"/>
      <c r="E85" s="33"/>
      <c r="F85" s="10"/>
    </row>
    <row r="86" spans="1:11" x14ac:dyDescent="0.2">
      <c r="A86" s="8" t="s">
        <v>26</v>
      </c>
      <c r="B86" s="9"/>
      <c r="C86" s="9"/>
      <c r="D86" s="9"/>
      <c r="E86" s="33"/>
      <c r="F86" s="10"/>
    </row>
    <row r="87" spans="1:11" x14ac:dyDescent="0.2">
      <c r="A87" s="9" t="s">
        <v>591</v>
      </c>
      <c r="B87" s="9" t="s">
        <v>1052</v>
      </c>
      <c r="C87" s="9" t="s">
        <v>30</v>
      </c>
      <c r="D87" s="9">
        <v>25000</v>
      </c>
      <c r="E87" s="33">
        <v>24802.825000000001</v>
      </c>
      <c r="F87" s="10">
        <f t="shared" ref="F87:F101" si="3">E87/$E$130*100</f>
        <v>1.8733656991917413</v>
      </c>
    </row>
    <row r="88" spans="1:11" x14ac:dyDescent="0.2">
      <c r="A88" s="9" t="s">
        <v>461</v>
      </c>
      <c r="B88" s="9" t="s">
        <v>1053</v>
      </c>
      <c r="C88" s="9" t="s">
        <v>30</v>
      </c>
      <c r="D88" s="9">
        <v>10000</v>
      </c>
      <c r="E88" s="33">
        <v>9981.82</v>
      </c>
      <c r="F88" s="10">
        <f t="shared" si="3"/>
        <v>0.75393021575187935</v>
      </c>
    </row>
    <row r="89" spans="1:11" x14ac:dyDescent="0.2">
      <c r="A89" s="9" t="s">
        <v>440</v>
      </c>
      <c r="B89" s="9" t="s">
        <v>1054</v>
      </c>
      <c r="C89" s="9" t="s">
        <v>441</v>
      </c>
      <c r="D89" s="9">
        <v>10000</v>
      </c>
      <c r="E89" s="33">
        <v>9896.02</v>
      </c>
      <c r="F89" s="10">
        <f t="shared" si="3"/>
        <v>0.74744971294662832</v>
      </c>
    </row>
    <row r="90" spans="1:11" x14ac:dyDescent="0.2">
      <c r="A90" s="9" t="s">
        <v>439</v>
      </c>
      <c r="B90" s="9" t="s">
        <v>1055</v>
      </c>
      <c r="C90" s="9" t="s">
        <v>28</v>
      </c>
      <c r="D90" s="9">
        <v>10000</v>
      </c>
      <c r="E90" s="33">
        <v>9654.7099999999991</v>
      </c>
      <c r="F90" s="10">
        <f t="shared" si="3"/>
        <v>0.72922348763269895</v>
      </c>
    </row>
    <row r="91" spans="1:11" x14ac:dyDescent="0.2">
      <c r="A91" s="9" t="s">
        <v>442</v>
      </c>
      <c r="B91" s="9" t="s">
        <v>1056</v>
      </c>
      <c r="C91" s="9" t="s">
        <v>28</v>
      </c>
      <c r="D91" s="9">
        <v>10000</v>
      </c>
      <c r="E91" s="33">
        <v>9647.18</v>
      </c>
      <c r="F91" s="10">
        <f t="shared" si="3"/>
        <v>0.72865474420468568</v>
      </c>
    </row>
    <row r="92" spans="1:11" x14ac:dyDescent="0.2">
      <c r="A92" s="9" t="s">
        <v>592</v>
      </c>
      <c r="B92" s="9" t="s">
        <v>1057</v>
      </c>
      <c r="C92" s="9" t="s">
        <v>30</v>
      </c>
      <c r="D92" s="9">
        <v>10000</v>
      </c>
      <c r="E92" s="33">
        <v>9568.11</v>
      </c>
      <c r="F92" s="10">
        <f t="shared" si="3"/>
        <v>0.72268256055886748</v>
      </c>
    </row>
    <row r="93" spans="1:11" x14ac:dyDescent="0.2">
      <c r="A93" s="9" t="s">
        <v>505</v>
      </c>
      <c r="B93" s="9" t="s">
        <v>1058</v>
      </c>
      <c r="C93" s="9" t="s">
        <v>30</v>
      </c>
      <c r="D93" s="9">
        <v>8500</v>
      </c>
      <c r="E93" s="33">
        <v>8205.9339999999993</v>
      </c>
      <c r="F93" s="10">
        <f t="shared" si="3"/>
        <v>0.61979694996159829</v>
      </c>
    </row>
    <row r="94" spans="1:11" x14ac:dyDescent="0.2">
      <c r="A94" s="9" t="s">
        <v>29</v>
      </c>
      <c r="B94" s="9" t="s">
        <v>1059</v>
      </c>
      <c r="C94" s="9" t="s">
        <v>30</v>
      </c>
      <c r="D94" s="9">
        <v>8000</v>
      </c>
      <c r="E94" s="33">
        <v>7892.12</v>
      </c>
      <c r="F94" s="10">
        <f t="shared" si="3"/>
        <v>0.59609447318622477</v>
      </c>
    </row>
    <row r="95" spans="1:11" x14ac:dyDescent="0.2">
      <c r="A95" s="9" t="s">
        <v>27</v>
      </c>
      <c r="B95" s="9" t="s">
        <v>1060</v>
      </c>
      <c r="C95" s="9" t="s">
        <v>28</v>
      </c>
      <c r="D95" s="9">
        <v>6800</v>
      </c>
      <c r="E95" s="33">
        <v>6753.2431999999999</v>
      </c>
      <c r="F95" s="10">
        <f t="shared" si="3"/>
        <v>0.51007472613219951</v>
      </c>
    </row>
    <row r="96" spans="1:11" x14ac:dyDescent="0.2">
      <c r="A96" s="9" t="s">
        <v>458</v>
      </c>
      <c r="B96" s="9" t="s">
        <v>1061</v>
      </c>
      <c r="C96" s="9" t="s">
        <v>28</v>
      </c>
      <c r="D96" s="9">
        <v>1000</v>
      </c>
      <c r="E96" s="33">
        <v>999.25</v>
      </c>
      <c r="F96" s="10">
        <f t="shared" si="3"/>
        <v>7.5473687973742806E-2</v>
      </c>
    </row>
    <row r="97" spans="1:11" x14ac:dyDescent="0.2">
      <c r="A97" s="9" t="s">
        <v>504</v>
      </c>
      <c r="B97" s="9" t="s">
        <v>1062</v>
      </c>
      <c r="C97" s="9" t="s">
        <v>30</v>
      </c>
      <c r="D97" s="9">
        <v>1000</v>
      </c>
      <c r="E97" s="33">
        <v>987.85299999999995</v>
      </c>
      <c r="F97" s="10">
        <f t="shared" si="3"/>
        <v>7.4612868737478855E-2</v>
      </c>
    </row>
    <row r="98" spans="1:11" x14ac:dyDescent="0.2">
      <c r="A98" s="9" t="s">
        <v>460</v>
      </c>
      <c r="B98" s="9" t="s">
        <v>1063</v>
      </c>
      <c r="C98" s="9" t="s">
        <v>30</v>
      </c>
      <c r="D98" s="9">
        <v>500</v>
      </c>
      <c r="E98" s="33">
        <v>498.11649999999997</v>
      </c>
      <c r="F98" s="10">
        <f t="shared" si="3"/>
        <v>3.762290647542943E-2</v>
      </c>
    </row>
    <row r="99" spans="1:11" x14ac:dyDescent="0.2">
      <c r="A99" s="9" t="s">
        <v>31</v>
      </c>
      <c r="B99" s="9" t="s">
        <v>1064</v>
      </c>
      <c r="C99" s="9" t="s">
        <v>30</v>
      </c>
      <c r="D99" s="9">
        <v>500</v>
      </c>
      <c r="E99" s="33">
        <v>492.06849999999997</v>
      </c>
      <c r="F99" s="10">
        <f t="shared" si="3"/>
        <v>3.716609900496138E-2</v>
      </c>
    </row>
    <row r="100" spans="1:11" x14ac:dyDescent="0.2">
      <c r="A100" s="9" t="s">
        <v>717</v>
      </c>
      <c r="B100" s="9" t="s">
        <v>1695</v>
      </c>
      <c r="C100" s="9" t="s">
        <v>30</v>
      </c>
      <c r="D100" s="9">
        <v>300</v>
      </c>
      <c r="E100" s="33">
        <v>299.89229999999998</v>
      </c>
      <c r="F100" s="10">
        <f t="shared" si="3"/>
        <v>2.2650966100503447E-2</v>
      </c>
    </row>
    <row r="101" spans="1:11" x14ac:dyDescent="0.2">
      <c r="A101" s="9" t="s">
        <v>406</v>
      </c>
      <c r="B101" s="9" t="s">
        <v>1065</v>
      </c>
      <c r="C101" s="9" t="s">
        <v>30</v>
      </c>
      <c r="D101" s="9">
        <v>300</v>
      </c>
      <c r="E101" s="33">
        <v>284.73270000000002</v>
      </c>
      <c r="F101" s="10">
        <f t="shared" si="3"/>
        <v>2.15059564230386E-2</v>
      </c>
    </row>
    <row r="102" spans="1:11" x14ac:dyDescent="0.2">
      <c r="A102" s="8" t="s">
        <v>24</v>
      </c>
      <c r="B102" s="9"/>
      <c r="C102" s="9"/>
      <c r="D102" s="9"/>
      <c r="E102" s="29">
        <f>SUM(E87:E101)</f>
        <v>99963.875199999995</v>
      </c>
      <c r="F102" s="11">
        <f>SUM(F87:F101)</f>
        <v>7.5503050542816776</v>
      </c>
      <c r="J102" s="2"/>
      <c r="K102" s="2"/>
    </row>
    <row r="103" spans="1:11" x14ac:dyDescent="0.2">
      <c r="A103" s="9"/>
      <c r="B103" s="9"/>
      <c r="C103" s="9"/>
      <c r="D103" s="9"/>
      <c r="E103" s="33"/>
      <c r="F103" s="10"/>
    </row>
    <row r="104" spans="1:11" x14ac:dyDescent="0.2">
      <c r="A104" s="8" t="s">
        <v>224</v>
      </c>
      <c r="B104" s="9"/>
      <c r="C104" s="9"/>
      <c r="D104" s="9"/>
      <c r="E104" s="33"/>
      <c r="F104" s="10"/>
    </row>
    <row r="105" spans="1:11" x14ac:dyDescent="0.2">
      <c r="A105" s="9" t="s">
        <v>593</v>
      </c>
      <c r="B105" s="9" t="s">
        <v>1066</v>
      </c>
      <c r="C105" s="9" t="s">
        <v>30</v>
      </c>
      <c r="D105" s="9">
        <v>12000</v>
      </c>
      <c r="E105" s="33">
        <v>59812.56</v>
      </c>
      <c r="F105" s="10">
        <f t="shared" ref="F105:F123" si="4">E105/$E$130*100</f>
        <v>4.517662737403823</v>
      </c>
    </row>
    <row r="106" spans="1:11" x14ac:dyDescent="0.2">
      <c r="A106" s="9" t="s">
        <v>594</v>
      </c>
      <c r="B106" s="9" t="s">
        <v>1067</v>
      </c>
      <c r="C106" s="9" t="s">
        <v>444</v>
      </c>
      <c r="D106" s="9">
        <v>8000</v>
      </c>
      <c r="E106" s="33">
        <v>39632.559999999998</v>
      </c>
      <c r="F106" s="10">
        <f t="shared" si="4"/>
        <v>2.993460562462487</v>
      </c>
    </row>
    <row r="107" spans="1:11" x14ac:dyDescent="0.2">
      <c r="A107" s="9" t="s">
        <v>447</v>
      </c>
      <c r="B107" s="9" t="s">
        <v>1068</v>
      </c>
      <c r="C107" s="9" t="s">
        <v>28</v>
      </c>
      <c r="D107" s="9">
        <v>6000</v>
      </c>
      <c r="E107" s="33">
        <v>29868</v>
      </c>
      <c r="F107" s="10">
        <f t="shared" si="4"/>
        <v>2.255940067450338</v>
      </c>
    </row>
    <row r="108" spans="1:11" x14ac:dyDescent="0.2">
      <c r="A108" s="9" t="s">
        <v>451</v>
      </c>
      <c r="B108" s="9" t="s">
        <v>1069</v>
      </c>
      <c r="C108" s="9" t="s">
        <v>444</v>
      </c>
      <c r="D108" s="9">
        <v>4400</v>
      </c>
      <c r="E108" s="33">
        <v>21091.664000000001</v>
      </c>
      <c r="F108" s="10">
        <f t="shared" si="4"/>
        <v>1.5930604629302219</v>
      </c>
    </row>
    <row r="109" spans="1:11" x14ac:dyDescent="0.2">
      <c r="A109" s="9" t="s">
        <v>465</v>
      </c>
      <c r="B109" s="9" t="s">
        <v>1070</v>
      </c>
      <c r="C109" s="9" t="s">
        <v>30</v>
      </c>
      <c r="D109" s="9">
        <v>4000</v>
      </c>
      <c r="E109" s="33">
        <v>19820.580000000002</v>
      </c>
      <c r="F109" s="10">
        <f t="shared" si="4"/>
        <v>1.4970550616748635</v>
      </c>
    </row>
    <row r="110" spans="1:11" x14ac:dyDescent="0.2">
      <c r="A110" s="9" t="s">
        <v>448</v>
      </c>
      <c r="B110" s="9" t="s">
        <v>1071</v>
      </c>
      <c r="C110" s="9" t="s">
        <v>30</v>
      </c>
      <c r="D110" s="9">
        <v>4000</v>
      </c>
      <c r="E110" s="33">
        <v>18970.68</v>
      </c>
      <c r="F110" s="10">
        <f t="shared" si="4"/>
        <v>1.4328618293417295</v>
      </c>
    </row>
    <row r="111" spans="1:11" x14ac:dyDescent="0.2">
      <c r="A111" s="9" t="s">
        <v>595</v>
      </c>
      <c r="B111" s="9" t="s">
        <v>1072</v>
      </c>
      <c r="C111" s="9" t="s">
        <v>30</v>
      </c>
      <c r="D111" s="9">
        <v>2000</v>
      </c>
      <c r="E111" s="33">
        <v>9941.98</v>
      </c>
      <c r="F111" s="10">
        <f t="shared" si="4"/>
        <v>0.75092108717657391</v>
      </c>
    </row>
    <row r="112" spans="1:11" x14ac:dyDescent="0.2">
      <c r="A112" s="9" t="s">
        <v>596</v>
      </c>
      <c r="B112" s="9" t="s">
        <v>1073</v>
      </c>
      <c r="C112" s="9" t="s">
        <v>30</v>
      </c>
      <c r="D112" s="9">
        <v>2000</v>
      </c>
      <c r="E112" s="33">
        <v>9940.06</v>
      </c>
      <c r="F112" s="10">
        <f t="shared" si="4"/>
        <v>0.7507760689319809</v>
      </c>
    </row>
    <row r="113" spans="1:11" x14ac:dyDescent="0.2">
      <c r="A113" s="9" t="s">
        <v>597</v>
      </c>
      <c r="B113" s="9" t="s">
        <v>1074</v>
      </c>
      <c r="C113" s="9" t="s">
        <v>30</v>
      </c>
      <c r="D113" s="9">
        <v>2000</v>
      </c>
      <c r="E113" s="33">
        <v>9938.14</v>
      </c>
      <c r="F113" s="10">
        <f t="shared" si="4"/>
        <v>0.75063105068738789</v>
      </c>
    </row>
    <row r="114" spans="1:11" x14ac:dyDescent="0.2">
      <c r="A114" s="9" t="s">
        <v>598</v>
      </c>
      <c r="B114" s="9" t="s">
        <v>1075</v>
      </c>
      <c r="C114" s="9" t="s">
        <v>28</v>
      </c>
      <c r="D114" s="9">
        <v>2000</v>
      </c>
      <c r="E114" s="33">
        <v>9923.1</v>
      </c>
      <c r="F114" s="10">
        <f t="shared" si="4"/>
        <v>0.74949507443807584</v>
      </c>
    </row>
    <row r="115" spans="1:11" x14ac:dyDescent="0.2">
      <c r="A115" s="9" t="s">
        <v>599</v>
      </c>
      <c r="B115" s="9" t="s">
        <v>1076</v>
      </c>
      <c r="C115" s="9" t="s">
        <v>28</v>
      </c>
      <c r="D115" s="9">
        <v>2000</v>
      </c>
      <c r="E115" s="33">
        <v>9890.9</v>
      </c>
      <c r="F115" s="10">
        <f t="shared" si="4"/>
        <v>0.74706299762771344</v>
      </c>
    </row>
    <row r="116" spans="1:11" x14ac:dyDescent="0.2">
      <c r="A116" s="9" t="s">
        <v>508</v>
      </c>
      <c r="B116" s="9" t="s">
        <v>1077</v>
      </c>
      <c r="C116" s="9" t="s">
        <v>28</v>
      </c>
      <c r="D116" s="9">
        <v>2000</v>
      </c>
      <c r="E116" s="33">
        <v>9513.5499999999993</v>
      </c>
      <c r="F116" s="10">
        <f t="shared" si="4"/>
        <v>0.71856162544168212</v>
      </c>
    </row>
    <row r="117" spans="1:11" x14ac:dyDescent="0.2">
      <c r="A117" s="9" t="s">
        <v>457</v>
      </c>
      <c r="B117" s="9" t="s">
        <v>1078</v>
      </c>
      <c r="C117" s="9" t="s">
        <v>28</v>
      </c>
      <c r="D117" s="9">
        <v>1600</v>
      </c>
      <c r="E117" s="33">
        <v>7940.9440000000004</v>
      </c>
      <c r="F117" s="10">
        <f t="shared" si="4"/>
        <v>0.59978216629768843</v>
      </c>
    </row>
    <row r="118" spans="1:11" x14ac:dyDescent="0.2">
      <c r="A118" s="9" t="s">
        <v>492</v>
      </c>
      <c r="B118" s="9" t="s">
        <v>1079</v>
      </c>
      <c r="C118" s="9" t="s">
        <v>444</v>
      </c>
      <c r="D118" s="9">
        <v>1100</v>
      </c>
      <c r="E118" s="33">
        <v>5447.7884999999997</v>
      </c>
      <c r="F118" s="10">
        <f t="shared" si="4"/>
        <v>0.41147329436671942</v>
      </c>
    </row>
    <row r="119" spans="1:11" x14ac:dyDescent="0.2">
      <c r="A119" s="9" t="s">
        <v>472</v>
      </c>
      <c r="B119" s="9" t="s">
        <v>1080</v>
      </c>
      <c r="C119" s="9" t="s">
        <v>30</v>
      </c>
      <c r="D119" s="9">
        <v>500</v>
      </c>
      <c r="E119" s="33">
        <v>2489.8375000000001</v>
      </c>
      <c r="F119" s="10">
        <f t="shared" si="4"/>
        <v>0.18805826227703165</v>
      </c>
    </row>
    <row r="120" spans="1:11" x14ac:dyDescent="0.2">
      <c r="A120" s="9" t="s">
        <v>600</v>
      </c>
      <c r="B120" s="9" t="s">
        <v>1081</v>
      </c>
      <c r="C120" s="9" t="s">
        <v>30</v>
      </c>
      <c r="D120" s="9">
        <v>500</v>
      </c>
      <c r="E120" s="33">
        <v>2484.5349999999999</v>
      </c>
      <c r="F120" s="10">
        <f t="shared" si="4"/>
        <v>0.18765776267184697</v>
      </c>
    </row>
    <row r="121" spans="1:11" x14ac:dyDescent="0.2">
      <c r="A121" s="9" t="s">
        <v>455</v>
      </c>
      <c r="B121" s="9" t="s">
        <v>1082</v>
      </c>
      <c r="C121" s="9" t="s">
        <v>28</v>
      </c>
      <c r="D121" s="9">
        <v>340</v>
      </c>
      <c r="E121" s="33">
        <v>1682.7874999999999</v>
      </c>
      <c r="F121" s="10">
        <f t="shared" si="4"/>
        <v>0.12710150482973701</v>
      </c>
    </row>
    <row r="122" spans="1:11" x14ac:dyDescent="0.2">
      <c r="A122" s="9" t="s">
        <v>466</v>
      </c>
      <c r="B122" s="9" t="s">
        <v>1083</v>
      </c>
      <c r="C122" s="9" t="s">
        <v>441</v>
      </c>
      <c r="D122" s="9">
        <v>200</v>
      </c>
      <c r="E122" s="33">
        <v>996.81</v>
      </c>
      <c r="F122" s="10">
        <f t="shared" si="4"/>
        <v>7.5289393954572487E-2</v>
      </c>
    </row>
    <row r="123" spans="1:11" x14ac:dyDescent="0.2">
      <c r="A123" s="9" t="s">
        <v>491</v>
      </c>
      <c r="B123" s="9" t="s">
        <v>1084</v>
      </c>
      <c r="C123" s="9" t="s">
        <v>444</v>
      </c>
      <c r="D123" s="9">
        <v>100</v>
      </c>
      <c r="E123" s="33">
        <v>496.25799999999998</v>
      </c>
      <c r="F123" s="10">
        <f t="shared" si="4"/>
        <v>3.7482533346483521E-2</v>
      </c>
    </row>
    <row r="124" spans="1:11" x14ac:dyDescent="0.2">
      <c r="A124" s="8" t="s">
        <v>24</v>
      </c>
      <c r="B124" s="9"/>
      <c r="C124" s="9"/>
      <c r="D124" s="9"/>
      <c r="E124" s="29">
        <f>SUM(E105:E123)</f>
        <v>269882.7344999999</v>
      </c>
      <c r="F124" s="11">
        <f>SUM(F105:F123)</f>
        <v>20.384333543310959</v>
      </c>
      <c r="J124" s="2"/>
      <c r="K124" s="2"/>
    </row>
    <row r="125" spans="1:11" x14ac:dyDescent="0.2">
      <c r="A125" s="9"/>
      <c r="B125" s="9"/>
      <c r="C125" s="9"/>
      <c r="D125" s="9"/>
      <c r="E125" s="33"/>
      <c r="F125" s="10"/>
    </row>
    <row r="126" spans="1:11" x14ac:dyDescent="0.2">
      <c r="A126" s="8" t="s">
        <v>24</v>
      </c>
      <c r="B126" s="9"/>
      <c r="C126" s="9"/>
      <c r="D126" s="9"/>
      <c r="E126" s="29">
        <f>E102+E124+E83+E60</f>
        <v>1146819.4472070001</v>
      </c>
      <c r="F126" s="11">
        <f>F102+F124+F83+F60</f>
        <v>86.619657864119404</v>
      </c>
      <c r="J126" s="2"/>
      <c r="K126" s="2"/>
    </row>
    <row r="127" spans="1:11" x14ac:dyDescent="0.2">
      <c r="A127" s="9"/>
      <c r="B127" s="9"/>
      <c r="C127" s="9"/>
      <c r="D127" s="9"/>
      <c r="E127" s="33"/>
      <c r="F127" s="10"/>
    </row>
    <row r="128" spans="1:11" x14ac:dyDescent="0.2">
      <c r="A128" s="8" t="s">
        <v>32</v>
      </c>
      <c r="B128" s="9"/>
      <c r="C128" s="9"/>
      <c r="D128" s="9"/>
      <c r="E128" s="29">
        <v>177151.8954252</v>
      </c>
      <c r="F128" s="11">
        <v>13.38</v>
      </c>
      <c r="J128" s="2"/>
      <c r="K128" s="2"/>
    </row>
    <row r="129" spans="1:11" x14ac:dyDescent="0.2">
      <c r="A129" s="9"/>
      <c r="B129" s="9"/>
      <c r="C129" s="9"/>
      <c r="D129" s="9"/>
      <c r="E129" s="33"/>
      <c r="F129" s="10"/>
    </row>
    <row r="130" spans="1:11" x14ac:dyDescent="0.2">
      <c r="A130" s="12" t="s">
        <v>33</v>
      </c>
      <c r="B130" s="6"/>
      <c r="C130" s="6"/>
      <c r="D130" s="6"/>
      <c r="E130" s="34">
        <f>E126+E128</f>
        <v>1323971.3426322001</v>
      </c>
      <c r="F130" s="13">
        <f>F126+F128</f>
        <v>99.999657864119399</v>
      </c>
      <c r="J130" s="2"/>
      <c r="K130" s="2"/>
    </row>
    <row r="131" spans="1:11" x14ac:dyDescent="0.2">
      <c r="A131" s="1" t="s">
        <v>34</v>
      </c>
    </row>
    <row r="133" spans="1:11" x14ac:dyDescent="0.2">
      <c r="A133" s="1" t="s">
        <v>35</v>
      </c>
    </row>
    <row r="134" spans="1:11" x14ac:dyDescent="0.2">
      <c r="A134" s="1" t="s">
        <v>36</v>
      </c>
    </row>
    <row r="135" spans="1:11" x14ac:dyDescent="0.2">
      <c r="A135" s="1" t="s">
        <v>37</v>
      </c>
    </row>
    <row r="136" spans="1:11" x14ac:dyDescent="0.2">
      <c r="A136" s="3" t="s">
        <v>671</v>
      </c>
      <c r="D136" s="14">
        <v>10.0989</v>
      </c>
    </row>
    <row r="137" spans="1:11" x14ac:dyDescent="0.2">
      <c r="A137" s="3" t="s">
        <v>669</v>
      </c>
      <c r="D137" s="14">
        <v>10.106299999999999</v>
      </c>
    </row>
    <row r="138" spans="1:11" x14ac:dyDescent="0.2">
      <c r="A138" s="3" t="s">
        <v>709</v>
      </c>
      <c r="D138" s="14">
        <v>10.065799999999999</v>
      </c>
    </row>
    <row r="139" spans="1:11" x14ac:dyDescent="0.2">
      <c r="A139" s="3" t="s">
        <v>698</v>
      </c>
      <c r="D139" s="14">
        <v>22.920300000000001</v>
      </c>
    </row>
    <row r="140" spans="1:11" x14ac:dyDescent="0.2">
      <c r="A140" s="3" t="s">
        <v>708</v>
      </c>
      <c r="D140" s="14">
        <v>22.465699999999998</v>
      </c>
    </row>
    <row r="141" spans="1:11" x14ac:dyDescent="0.2">
      <c r="A141" s="3" t="s">
        <v>710</v>
      </c>
      <c r="D141" s="14">
        <v>10.083500000000001</v>
      </c>
    </row>
    <row r="142" spans="1:11" x14ac:dyDescent="0.2">
      <c r="A142" s="3" t="s">
        <v>705</v>
      </c>
      <c r="D142" s="14">
        <v>23.571400000000001</v>
      </c>
    </row>
    <row r="143" spans="1:11" x14ac:dyDescent="0.2">
      <c r="A143" s="3" t="s">
        <v>668</v>
      </c>
      <c r="D143" s="14">
        <v>10.1334</v>
      </c>
    </row>
    <row r="144" spans="1:11" x14ac:dyDescent="0.2">
      <c r="A144" s="3" t="s">
        <v>665</v>
      </c>
      <c r="D144" s="14">
        <v>10.0557</v>
      </c>
    </row>
    <row r="145" spans="1:4" x14ac:dyDescent="0.2">
      <c r="A145" s="3" t="s">
        <v>711</v>
      </c>
      <c r="D145" s="14">
        <v>10</v>
      </c>
    </row>
    <row r="146" spans="1:4" x14ac:dyDescent="0.2">
      <c r="A146" s="3" t="s">
        <v>712</v>
      </c>
      <c r="D146" s="14">
        <v>23.653199999999998</v>
      </c>
    </row>
    <row r="148" spans="1:4" x14ac:dyDescent="0.2">
      <c r="A148" s="1" t="s">
        <v>40</v>
      </c>
    </row>
    <row r="149" spans="1:4" x14ac:dyDescent="0.2">
      <c r="A149" s="3" t="s">
        <v>712</v>
      </c>
      <c r="D149" s="14">
        <v>24.568899999999999</v>
      </c>
    </row>
    <row r="150" spans="1:4" x14ac:dyDescent="0.2">
      <c r="A150" s="3" t="s">
        <v>668</v>
      </c>
      <c r="D150" s="14">
        <v>10.1363</v>
      </c>
    </row>
    <row r="151" spans="1:4" x14ac:dyDescent="0.2">
      <c r="A151" s="3" t="s">
        <v>705</v>
      </c>
      <c r="D151" s="14">
        <v>24.475300000000001</v>
      </c>
    </row>
    <row r="152" spans="1:4" x14ac:dyDescent="0.2">
      <c r="A152" s="3" t="s">
        <v>708</v>
      </c>
      <c r="D152" s="14">
        <v>23.275500000000001</v>
      </c>
    </row>
    <row r="153" spans="1:4" x14ac:dyDescent="0.2">
      <c r="A153" s="3" t="s">
        <v>698</v>
      </c>
      <c r="D153" s="14">
        <v>23.770299999999999</v>
      </c>
    </row>
    <row r="154" spans="1:4" x14ac:dyDescent="0.2">
      <c r="A154" s="3" t="s">
        <v>665</v>
      </c>
      <c r="D154" s="14">
        <v>10.033200000000001</v>
      </c>
    </row>
    <row r="155" spans="1:4" x14ac:dyDescent="0.2">
      <c r="A155" s="3" t="s">
        <v>711</v>
      </c>
      <c r="D155" s="14">
        <v>10</v>
      </c>
    </row>
    <row r="156" spans="1:4" x14ac:dyDescent="0.2">
      <c r="A156" s="3" t="s">
        <v>710</v>
      </c>
      <c r="D156" s="14">
        <v>10.063000000000001</v>
      </c>
    </row>
    <row r="157" spans="1:4" x14ac:dyDescent="0.2">
      <c r="A157" s="3" t="s">
        <v>669</v>
      </c>
      <c r="D157" s="14">
        <v>10.109299999999999</v>
      </c>
    </row>
    <row r="158" spans="1:4" x14ac:dyDescent="0.2">
      <c r="A158" s="3" t="s">
        <v>709</v>
      </c>
      <c r="D158" s="14">
        <v>10.0456</v>
      </c>
    </row>
    <row r="159" spans="1:4" x14ac:dyDescent="0.2">
      <c r="A159" s="3" t="s">
        <v>671</v>
      </c>
      <c r="D159" s="14">
        <v>10.101900000000001</v>
      </c>
    </row>
    <row r="161" spans="1:4" x14ac:dyDescent="0.2">
      <c r="A161" s="1" t="s">
        <v>41</v>
      </c>
      <c r="D161" s="15"/>
    </row>
    <row r="162" spans="1:4" x14ac:dyDescent="0.2">
      <c r="A162" s="19" t="s">
        <v>656</v>
      </c>
      <c r="B162" s="20"/>
      <c r="C162" s="65" t="s">
        <v>657</v>
      </c>
      <c r="D162" s="66"/>
    </row>
    <row r="163" spans="1:4" x14ac:dyDescent="0.2">
      <c r="A163" s="67"/>
      <c r="B163" s="68"/>
      <c r="C163" s="21" t="s">
        <v>658</v>
      </c>
      <c r="D163" s="21" t="s">
        <v>659</v>
      </c>
    </row>
    <row r="164" spans="1:4" x14ac:dyDescent="0.2">
      <c r="A164" s="22" t="s">
        <v>665</v>
      </c>
      <c r="B164" s="23"/>
      <c r="C164" s="24">
        <v>0.27288752489999996</v>
      </c>
      <c r="D164" s="24">
        <v>0.2527635439</v>
      </c>
    </row>
    <row r="165" spans="1:4" x14ac:dyDescent="0.2">
      <c r="A165" s="22" t="s">
        <v>666</v>
      </c>
      <c r="B165" s="23"/>
      <c r="C165" s="24">
        <v>0.26273906580000006</v>
      </c>
      <c r="D165" s="24">
        <v>0.24336523530000004</v>
      </c>
    </row>
    <row r="166" spans="1:4" x14ac:dyDescent="0.2">
      <c r="A166" s="22" t="s">
        <v>667</v>
      </c>
      <c r="B166" s="23"/>
      <c r="C166" s="24">
        <v>0.28834181719999991</v>
      </c>
      <c r="D166" s="24">
        <v>0.26707805680000007</v>
      </c>
    </row>
    <row r="167" spans="1:4" x14ac:dyDescent="0.2">
      <c r="A167" s="22" t="s">
        <v>668</v>
      </c>
      <c r="B167" s="23"/>
      <c r="C167" s="24">
        <v>0.25685905600000003</v>
      </c>
      <c r="D167" s="24">
        <v>0.23791510980000002</v>
      </c>
    </row>
    <row r="168" spans="1:4" x14ac:dyDescent="0.2">
      <c r="A168" s="22" t="s">
        <v>669</v>
      </c>
      <c r="B168" s="23"/>
      <c r="C168" s="24">
        <v>0.27229435620000003</v>
      </c>
      <c r="D168" s="24">
        <v>0.25221188560000007</v>
      </c>
    </row>
    <row r="169" spans="1:4" x14ac:dyDescent="0.2">
      <c r="A169" s="22" t="s">
        <v>670</v>
      </c>
      <c r="B169" s="23"/>
      <c r="C169" s="24">
        <v>0.29000112870000011</v>
      </c>
      <c r="D169" s="24">
        <v>0.26861500990000003</v>
      </c>
    </row>
    <row r="170" spans="1:4" x14ac:dyDescent="0.2">
      <c r="A170" s="22" t="s">
        <v>671</v>
      </c>
      <c r="B170" s="23"/>
      <c r="C170" s="24">
        <v>0.27445843199999997</v>
      </c>
      <c r="D170" s="24">
        <v>0.25421638080000003</v>
      </c>
    </row>
    <row r="172" spans="1:4" x14ac:dyDescent="0.2">
      <c r="A172" s="1" t="s">
        <v>43</v>
      </c>
      <c r="D172" s="18">
        <v>0.52773325149070571</v>
      </c>
    </row>
  </sheetData>
  <sortState ref="A87:F101">
    <sortCondition descending="1" ref="E87:E101"/>
  </sortState>
  <mergeCells count="3">
    <mergeCell ref="B1:E1"/>
    <mergeCell ref="C162:D162"/>
    <mergeCell ref="A163:B16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98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2.140625" style="3" bestFit="1" customWidth="1"/>
    <col min="4" max="4" width="8.28515625" style="3" bestFit="1" customWidth="1"/>
    <col min="5" max="5" width="23" style="18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559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</row>
    <row r="4" spans="1:6" x14ac:dyDescent="0.2">
      <c r="A4" s="6"/>
      <c r="B4" s="6"/>
      <c r="C4" s="6"/>
      <c r="D4" s="6"/>
      <c r="E4" s="32"/>
      <c r="F4" s="7"/>
    </row>
    <row r="5" spans="1:6" x14ac:dyDescent="0.2">
      <c r="A5" s="8" t="s">
        <v>6</v>
      </c>
      <c r="B5" s="9"/>
      <c r="C5" s="9"/>
      <c r="D5" s="9"/>
      <c r="E5" s="33"/>
      <c r="F5" s="10"/>
    </row>
    <row r="6" spans="1:6" x14ac:dyDescent="0.2">
      <c r="A6" s="8" t="s">
        <v>7</v>
      </c>
      <c r="B6" s="9"/>
      <c r="C6" s="9"/>
      <c r="D6" s="9"/>
      <c r="E6" s="33"/>
      <c r="F6" s="10"/>
    </row>
    <row r="7" spans="1:6" x14ac:dyDescent="0.2">
      <c r="A7" s="8"/>
      <c r="B7" s="9"/>
      <c r="C7" s="9"/>
      <c r="D7" s="9"/>
      <c r="E7" s="33"/>
      <c r="F7" s="10"/>
    </row>
    <row r="8" spans="1:6" x14ac:dyDescent="0.2">
      <c r="A8" s="9" t="s">
        <v>106</v>
      </c>
      <c r="B8" s="9" t="s">
        <v>900</v>
      </c>
      <c r="C8" s="9" t="s">
        <v>60</v>
      </c>
      <c r="D8" s="9">
        <v>4110</v>
      </c>
      <c r="E8" s="33">
        <v>40307.468699999998</v>
      </c>
      <c r="F8" s="10">
        <f t="shared" ref="F8:F39" si="0">E8/$E$159*100</f>
        <v>3.8771200103606436</v>
      </c>
    </row>
    <row r="9" spans="1:6" x14ac:dyDescent="0.2">
      <c r="A9" s="9" t="s">
        <v>104</v>
      </c>
      <c r="B9" s="9" t="s">
        <v>724</v>
      </c>
      <c r="C9" s="9" t="s">
        <v>105</v>
      </c>
      <c r="D9" s="9">
        <v>3100</v>
      </c>
      <c r="E9" s="33">
        <v>31207.669000000002</v>
      </c>
      <c r="F9" s="10">
        <f t="shared" si="0"/>
        <v>3.0018227851805426</v>
      </c>
    </row>
    <row r="10" spans="1:6" x14ac:dyDescent="0.2">
      <c r="A10" s="9" t="s">
        <v>143</v>
      </c>
      <c r="B10" s="9" t="s">
        <v>730</v>
      </c>
      <c r="C10" s="9" t="s">
        <v>130</v>
      </c>
      <c r="D10" s="9">
        <v>2250</v>
      </c>
      <c r="E10" s="33">
        <v>21986.392500000002</v>
      </c>
      <c r="F10" s="10">
        <f t="shared" si="0"/>
        <v>2.1148408735821507</v>
      </c>
    </row>
    <row r="11" spans="1:6" x14ac:dyDescent="0.2">
      <c r="A11" s="9" t="s">
        <v>512</v>
      </c>
      <c r="B11" s="9" t="s">
        <v>741</v>
      </c>
      <c r="C11" s="9" t="s">
        <v>111</v>
      </c>
      <c r="D11" s="9">
        <v>43</v>
      </c>
      <c r="E11" s="33">
        <v>21967.109</v>
      </c>
      <c r="F11" s="10">
        <f t="shared" si="0"/>
        <v>2.1129860202229316</v>
      </c>
    </row>
    <row r="12" spans="1:6" x14ac:dyDescent="0.2">
      <c r="A12" s="9" t="s">
        <v>64</v>
      </c>
      <c r="B12" s="9" t="s">
        <v>732</v>
      </c>
      <c r="C12" s="9" t="s">
        <v>56</v>
      </c>
      <c r="D12" s="9">
        <v>2150</v>
      </c>
      <c r="E12" s="33">
        <v>20493.37</v>
      </c>
      <c r="F12" s="10">
        <f t="shared" si="0"/>
        <v>1.9712290915138639</v>
      </c>
    </row>
    <row r="13" spans="1:6" x14ac:dyDescent="0.2">
      <c r="A13" s="9" t="s">
        <v>418</v>
      </c>
      <c r="B13" s="9" t="s">
        <v>901</v>
      </c>
      <c r="C13" s="9" t="s">
        <v>132</v>
      </c>
      <c r="D13" s="9">
        <v>1600</v>
      </c>
      <c r="E13" s="33">
        <v>15856.72</v>
      </c>
      <c r="F13" s="10">
        <f t="shared" si="0"/>
        <v>1.525236101236142</v>
      </c>
    </row>
    <row r="14" spans="1:6" x14ac:dyDescent="0.2">
      <c r="A14" s="9" t="s">
        <v>18</v>
      </c>
      <c r="B14" s="9" t="s">
        <v>902</v>
      </c>
      <c r="C14" s="9" t="s">
        <v>19</v>
      </c>
      <c r="D14" s="9">
        <v>1615</v>
      </c>
      <c r="E14" s="33">
        <v>15833.66995</v>
      </c>
      <c r="F14" s="10">
        <f t="shared" si="0"/>
        <v>1.5230189486096657</v>
      </c>
    </row>
    <row r="15" spans="1:6" x14ac:dyDescent="0.2">
      <c r="A15" s="9" t="s">
        <v>513</v>
      </c>
      <c r="B15" s="9" t="s">
        <v>736</v>
      </c>
      <c r="C15" s="9" t="s">
        <v>19</v>
      </c>
      <c r="D15" s="9">
        <v>1450</v>
      </c>
      <c r="E15" s="33">
        <v>14652.4095</v>
      </c>
      <c r="F15" s="10">
        <f t="shared" si="0"/>
        <v>1.4093951296040674</v>
      </c>
    </row>
    <row r="16" spans="1:6" x14ac:dyDescent="0.2">
      <c r="A16" s="9" t="s">
        <v>116</v>
      </c>
      <c r="B16" s="9" t="s">
        <v>903</v>
      </c>
      <c r="C16" s="9" t="s">
        <v>117</v>
      </c>
      <c r="D16" s="9">
        <v>130</v>
      </c>
      <c r="E16" s="33">
        <v>14303.484</v>
      </c>
      <c r="F16" s="10">
        <f t="shared" si="0"/>
        <v>1.3758324653682186</v>
      </c>
    </row>
    <row r="17" spans="1:6" x14ac:dyDescent="0.2">
      <c r="A17" s="9" t="s">
        <v>239</v>
      </c>
      <c r="B17" s="9" t="s">
        <v>743</v>
      </c>
      <c r="C17" s="9" t="s">
        <v>105</v>
      </c>
      <c r="D17" s="9">
        <v>1350</v>
      </c>
      <c r="E17" s="33">
        <v>13408.794</v>
      </c>
      <c r="F17" s="10">
        <f t="shared" si="0"/>
        <v>1.2897734640479603</v>
      </c>
    </row>
    <row r="18" spans="1:6" x14ac:dyDescent="0.2">
      <c r="A18" s="9" t="s">
        <v>13</v>
      </c>
      <c r="B18" s="9" t="s">
        <v>904</v>
      </c>
      <c r="C18" s="9" t="s">
        <v>14</v>
      </c>
      <c r="D18" s="9">
        <v>1250</v>
      </c>
      <c r="E18" s="33">
        <v>12492.125</v>
      </c>
      <c r="F18" s="10">
        <f t="shared" si="0"/>
        <v>1.2016003329285339</v>
      </c>
    </row>
    <row r="19" spans="1:6" x14ac:dyDescent="0.2">
      <c r="A19" s="9" t="s">
        <v>146</v>
      </c>
      <c r="B19" s="9" t="s">
        <v>748</v>
      </c>
      <c r="C19" s="9" t="s">
        <v>124</v>
      </c>
      <c r="D19" s="9">
        <v>999</v>
      </c>
      <c r="E19" s="33">
        <v>10027.67229</v>
      </c>
      <c r="F19" s="10">
        <f t="shared" si="0"/>
        <v>0.96454801422193848</v>
      </c>
    </row>
    <row r="20" spans="1:6" x14ac:dyDescent="0.2">
      <c r="A20" s="9" t="s">
        <v>129</v>
      </c>
      <c r="B20" s="9" t="s">
        <v>905</v>
      </c>
      <c r="C20" s="9" t="s">
        <v>130</v>
      </c>
      <c r="D20" s="9">
        <v>1000</v>
      </c>
      <c r="E20" s="33">
        <v>9821.42</v>
      </c>
      <c r="F20" s="10">
        <f t="shared" si="0"/>
        <v>0.94470888994714364</v>
      </c>
    </row>
    <row r="21" spans="1:6" x14ac:dyDescent="0.2">
      <c r="A21" s="9" t="s">
        <v>45</v>
      </c>
      <c r="B21" s="9" t="s">
        <v>906</v>
      </c>
      <c r="C21" s="9" t="s">
        <v>11</v>
      </c>
      <c r="D21" s="9">
        <v>950</v>
      </c>
      <c r="E21" s="33">
        <v>9780.0694999999996</v>
      </c>
      <c r="F21" s="10">
        <f t="shared" si="0"/>
        <v>0.94073144218971538</v>
      </c>
    </row>
    <row r="22" spans="1:6" x14ac:dyDescent="0.2">
      <c r="A22" s="9" t="s">
        <v>142</v>
      </c>
      <c r="B22" s="9" t="s">
        <v>737</v>
      </c>
      <c r="C22" s="9" t="s">
        <v>16</v>
      </c>
      <c r="D22" s="9">
        <v>1000</v>
      </c>
      <c r="E22" s="33">
        <v>9652.7999999999993</v>
      </c>
      <c r="F22" s="10">
        <f t="shared" si="0"/>
        <v>0.92848956392067405</v>
      </c>
    </row>
    <row r="23" spans="1:6" x14ac:dyDescent="0.2">
      <c r="A23" s="9" t="s">
        <v>514</v>
      </c>
      <c r="B23" s="9" t="s">
        <v>907</v>
      </c>
      <c r="C23" s="9" t="s">
        <v>56</v>
      </c>
      <c r="D23" s="9">
        <v>1000</v>
      </c>
      <c r="E23" s="33">
        <v>9605.9699999999993</v>
      </c>
      <c r="F23" s="10">
        <f t="shared" si="0"/>
        <v>0.92398505058999214</v>
      </c>
    </row>
    <row r="24" spans="1:6" x14ac:dyDescent="0.2">
      <c r="A24" s="9" t="s">
        <v>62</v>
      </c>
      <c r="B24" s="9" t="s">
        <v>908</v>
      </c>
      <c r="C24" s="9" t="s">
        <v>56</v>
      </c>
      <c r="D24" s="9">
        <v>922</v>
      </c>
      <c r="E24" s="33">
        <v>9318.1284599999999</v>
      </c>
      <c r="F24" s="10">
        <f t="shared" si="0"/>
        <v>0.89629796850470567</v>
      </c>
    </row>
    <row r="25" spans="1:6" x14ac:dyDescent="0.2">
      <c r="A25" s="9" t="s">
        <v>337</v>
      </c>
      <c r="B25" s="9" t="s">
        <v>909</v>
      </c>
      <c r="C25" s="9" t="s">
        <v>14</v>
      </c>
      <c r="D25" s="9">
        <v>830</v>
      </c>
      <c r="E25" s="33">
        <v>8367.0224999999991</v>
      </c>
      <c r="F25" s="10">
        <f t="shared" si="0"/>
        <v>0.80481239353757117</v>
      </c>
    </row>
    <row r="26" spans="1:6" x14ac:dyDescent="0.2">
      <c r="A26" s="9" t="s">
        <v>156</v>
      </c>
      <c r="B26" s="9" t="s">
        <v>910</v>
      </c>
      <c r="C26" s="9" t="s">
        <v>124</v>
      </c>
      <c r="D26" s="9">
        <v>822</v>
      </c>
      <c r="E26" s="33">
        <v>8229.3461399999997</v>
      </c>
      <c r="F26" s="10">
        <f t="shared" si="0"/>
        <v>0.79156949370968854</v>
      </c>
    </row>
    <row r="27" spans="1:6" x14ac:dyDescent="0.2">
      <c r="A27" s="9" t="s">
        <v>157</v>
      </c>
      <c r="B27" s="9" t="s">
        <v>911</v>
      </c>
      <c r="C27" s="9" t="s">
        <v>124</v>
      </c>
      <c r="D27" s="9">
        <v>822</v>
      </c>
      <c r="E27" s="33">
        <v>8228.5488000000005</v>
      </c>
      <c r="F27" s="10">
        <f t="shared" si="0"/>
        <v>0.79149279867105782</v>
      </c>
    </row>
    <row r="28" spans="1:6" x14ac:dyDescent="0.2">
      <c r="A28" s="9" t="s">
        <v>107</v>
      </c>
      <c r="B28" s="9" t="s">
        <v>734</v>
      </c>
      <c r="C28" s="9" t="s">
        <v>105</v>
      </c>
      <c r="D28" s="9">
        <v>800</v>
      </c>
      <c r="E28" s="33">
        <v>7905.9120000000003</v>
      </c>
      <c r="F28" s="10">
        <f t="shared" si="0"/>
        <v>0.76045880835355806</v>
      </c>
    </row>
    <row r="29" spans="1:6" x14ac:dyDescent="0.2">
      <c r="A29" s="9" t="s">
        <v>147</v>
      </c>
      <c r="B29" s="9" t="s">
        <v>912</v>
      </c>
      <c r="C29" s="9" t="s">
        <v>124</v>
      </c>
      <c r="D29" s="9">
        <v>754</v>
      </c>
      <c r="E29" s="33">
        <v>7549.8170799999998</v>
      </c>
      <c r="F29" s="10">
        <f t="shared" si="0"/>
        <v>0.7262065274625038</v>
      </c>
    </row>
    <row r="30" spans="1:6" x14ac:dyDescent="0.2">
      <c r="A30" s="9" t="s">
        <v>413</v>
      </c>
      <c r="B30" s="9" t="s">
        <v>849</v>
      </c>
      <c r="C30" s="9" t="s">
        <v>124</v>
      </c>
      <c r="D30" s="9">
        <v>650</v>
      </c>
      <c r="E30" s="33">
        <v>6536.5625</v>
      </c>
      <c r="F30" s="10">
        <f t="shared" si="0"/>
        <v>0.62874296216281611</v>
      </c>
    </row>
    <row r="31" spans="1:6" x14ac:dyDescent="0.2">
      <c r="A31" s="9" t="s">
        <v>126</v>
      </c>
      <c r="B31" s="9" t="s">
        <v>738</v>
      </c>
      <c r="C31" s="9" t="s">
        <v>124</v>
      </c>
      <c r="D31" s="9">
        <v>629</v>
      </c>
      <c r="E31" s="33">
        <v>6314.9146899999996</v>
      </c>
      <c r="F31" s="10">
        <f t="shared" si="0"/>
        <v>0.60742296398085094</v>
      </c>
    </row>
    <row r="32" spans="1:6" x14ac:dyDescent="0.2">
      <c r="A32" s="9" t="s">
        <v>155</v>
      </c>
      <c r="B32" s="9" t="s">
        <v>913</v>
      </c>
      <c r="C32" s="9" t="s">
        <v>111</v>
      </c>
      <c r="D32" s="9">
        <v>6000</v>
      </c>
      <c r="E32" s="33">
        <v>5987.4840000000004</v>
      </c>
      <c r="F32" s="10">
        <f t="shared" si="0"/>
        <v>0.57592785597360496</v>
      </c>
    </row>
    <row r="33" spans="1:6" x14ac:dyDescent="0.2">
      <c r="A33" s="9" t="s">
        <v>229</v>
      </c>
      <c r="B33" s="9" t="s">
        <v>729</v>
      </c>
      <c r="C33" s="9" t="s">
        <v>117</v>
      </c>
      <c r="D33" s="9">
        <v>50</v>
      </c>
      <c r="E33" s="33">
        <v>5537.7349999999997</v>
      </c>
      <c r="F33" s="10">
        <f t="shared" si="0"/>
        <v>0.53266711785784993</v>
      </c>
    </row>
    <row r="34" spans="1:6" x14ac:dyDescent="0.2">
      <c r="A34" s="9" t="s">
        <v>137</v>
      </c>
      <c r="B34" s="9" t="s">
        <v>728</v>
      </c>
      <c r="C34" s="9" t="s">
        <v>130</v>
      </c>
      <c r="D34" s="9">
        <v>530</v>
      </c>
      <c r="E34" s="33">
        <v>5529.2992000000004</v>
      </c>
      <c r="F34" s="10">
        <f t="shared" si="0"/>
        <v>0.5318556898511243</v>
      </c>
    </row>
    <row r="35" spans="1:6" x14ac:dyDescent="0.2">
      <c r="A35" s="9" t="s">
        <v>515</v>
      </c>
      <c r="B35" s="9" t="s">
        <v>914</v>
      </c>
      <c r="C35" s="9" t="s">
        <v>19</v>
      </c>
      <c r="D35" s="9">
        <v>500</v>
      </c>
      <c r="E35" s="33">
        <v>5188.79</v>
      </c>
      <c r="F35" s="10">
        <f t="shared" si="0"/>
        <v>0.4991025779438043</v>
      </c>
    </row>
    <row r="36" spans="1:6" x14ac:dyDescent="0.2">
      <c r="A36" s="9" t="s">
        <v>140</v>
      </c>
      <c r="B36" s="9" t="s">
        <v>915</v>
      </c>
      <c r="C36" s="9" t="s">
        <v>111</v>
      </c>
      <c r="D36" s="9">
        <v>10</v>
      </c>
      <c r="E36" s="33">
        <v>5108.63</v>
      </c>
      <c r="F36" s="10">
        <f t="shared" si="0"/>
        <v>0.49139209772626324</v>
      </c>
    </row>
    <row r="37" spans="1:6" x14ac:dyDescent="0.2">
      <c r="A37" s="9" t="s">
        <v>232</v>
      </c>
      <c r="B37" s="9" t="s">
        <v>916</v>
      </c>
      <c r="C37" s="9" t="s">
        <v>19</v>
      </c>
      <c r="D37" s="9">
        <v>500</v>
      </c>
      <c r="E37" s="33">
        <v>5084.0649999999996</v>
      </c>
      <c r="F37" s="10">
        <f t="shared" si="0"/>
        <v>0.48902922414163369</v>
      </c>
    </row>
    <row r="38" spans="1:6" x14ac:dyDescent="0.2">
      <c r="A38" s="9" t="s">
        <v>150</v>
      </c>
      <c r="B38" s="9" t="s">
        <v>744</v>
      </c>
      <c r="C38" s="9" t="s">
        <v>151</v>
      </c>
      <c r="D38" s="9">
        <v>500</v>
      </c>
      <c r="E38" s="33">
        <v>5060.67</v>
      </c>
      <c r="F38" s="10">
        <f t="shared" si="0"/>
        <v>0.48677889124880225</v>
      </c>
    </row>
    <row r="39" spans="1:6" x14ac:dyDescent="0.2">
      <c r="A39" s="9" t="s">
        <v>148</v>
      </c>
      <c r="B39" s="9" t="s">
        <v>745</v>
      </c>
      <c r="C39" s="9" t="s">
        <v>119</v>
      </c>
      <c r="D39" s="9">
        <v>500</v>
      </c>
      <c r="E39" s="33">
        <v>5017.1850000000004</v>
      </c>
      <c r="F39" s="10">
        <f t="shared" si="0"/>
        <v>0.48259612887031195</v>
      </c>
    </row>
    <row r="40" spans="1:6" x14ac:dyDescent="0.2">
      <c r="A40" s="9" t="s">
        <v>516</v>
      </c>
      <c r="B40" s="9" t="s">
        <v>917</v>
      </c>
      <c r="C40" s="9" t="s">
        <v>14</v>
      </c>
      <c r="D40" s="9">
        <v>500</v>
      </c>
      <c r="E40" s="33">
        <v>4992.8549999999996</v>
      </c>
      <c r="F40" s="10">
        <f t="shared" ref="F40:F71" si="1">E40/$E$159*100</f>
        <v>0.48025585961266753</v>
      </c>
    </row>
    <row r="41" spans="1:6" x14ac:dyDescent="0.2">
      <c r="A41" s="9" t="s">
        <v>152</v>
      </c>
      <c r="B41" s="9" t="s">
        <v>918</v>
      </c>
      <c r="C41" s="9" t="s">
        <v>132</v>
      </c>
      <c r="D41" s="9">
        <v>500</v>
      </c>
      <c r="E41" s="33">
        <v>4952.6450000000004</v>
      </c>
      <c r="F41" s="10">
        <f t="shared" si="1"/>
        <v>0.4763881149825861</v>
      </c>
    </row>
    <row r="42" spans="1:6" x14ac:dyDescent="0.2">
      <c r="A42" s="9" t="s">
        <v>517</v>
      </c>
      <c r="B42" s="9" t="s">
        <v>740</v>
      </c>
      <c r="C42" s="9" t="s">
        <v>231</v>
      </c>
      <c r="D42" s="9">
        <v>500</v>
      </c>
      <c r="E42" s="33">
        <v>4948.0749999999998</v>
      </c>
      <c r="F42" s="10">
        <f t="shared" si="1"/>
        <v>0.47594853296419576</v>
      </c>
    </row>
    <row r="43" spans="1:6" x14ac:dyDescent="0.2">
      <c r="A43" s="9" t="s">
        <v>518</v>
      </c>
      <c r="B43" s="9" t="s">
        <v>919</v>
      </c>
      <c r="C43" s="9" t="s">
        <v>56</v>
      </c>
      <c r="D43" s="9">
        <v>500</v>
      </c>
      <c r="E43" s="33">
        <v>4902.32</v>
      </c>
      <c r="F43" s="10">
        <f t="shared" si="1"/>
        <v>0.47154742240589248</v>
      </c>
    </row>
    <row r="44" spans="1:6" x14ac:dyDescent="0.2">
      <c r="A44" s="9" t="s">
        <v>167</v>
      </c>
      <c r="B44" s="9" t="s">
        <v>920</v>
      </c>
      <c r="C44" s="9" t="s">
        <v>47</v>
      </c>
      <c r="D44" s="9">
        <v>450</v>
      </c>
      <c r="E44" s="33">
        <v>4370.3639999999996</v>
      </c>
      <c r="F44" s="10">
        <f t="shared" si="1"/>
        <v>0.42037930595626272</v>
      </c>
    </row>
    <row r="45" spans="1:6" x14ac:dyDescent="0.2">
      <c r="A45" s="9" t="s">
        <v>403</v>
      </c>
      <c r="B45" s="9" t="s">
        <v>843</v>
      </c>
      <c r="C45" s="9" t="s">
        <v>19</v>
      </c>
      <c r="D45" s="9">
        <v>400</v>
      </c>
      <c r="E45" s="33">
        <v>3994.308</v>
      </c>
      <c r="F45" s="10">
        <f t="shared" si="1"/>
        <v>0.38420699621714527</v>
      </c>
    </row>
    <row r="46" spans="1:6" x14ac:dyDescent="0.2">
      <c r="A46" s="9" t="s">
        <v>141</v>
      </c>
      <c r="B46" s="9" t="s">
        <v>921</v>
      </c>
      <c r="C46" s="9" t="s">
        <v>135</v>
      </c>
      <c r="D46" s="9">
        <v>400</v>
      </c>
      <c r="E46" s="33">
        <v>3984.26</v>
      </c>
      <c r="F46" s="10">
        <f t="shared" si="1"/>
        <v>0.38324049290843953</v>
      </c>
    </row>
    <row r="47" spans="1:6" x14ac:dyDescent="0.2">
      <c r="A47" s="9" t="s">
        <v>519</v>
      </c>
      <c r="B47" s="9" t="s">
        <v>751</v>
      </c>
      <c r="C47" s="9" t="s">
        <v>105</v>
      </c>
      <c r="D47" s="9">
        <v>390000</v>
      </c>
      <c r="E47" s="33">
        <v>3813.03</v>
      </c>
      <c r="F47" s="10">
        <f t="shared" si="1"/>
        <v>0.36677011456949776</v>
      </c>
    </row>
    <row r="48" spans="1:6" x14ac:dyDescent="0.2">
      <c r="A48" s="9" t="s">
        <v>166</v>
      </c>
      <c r="B48" s="9" t="s">
        <v>922</v>
      </c>
      <c r="C48" s="9" t="s">
        <v>132</v>
      </c>
      <c r="D48" s="9">
        <v>370</v>
      </c>
      <c r="E48" s="33">
        <v>3805.1428999999998</v>
      </c>
      <c r="F48" s="10">
        <f t="shared" si="1"/>
        <v>0.36601146526156647</v>
      </c>
    </row>
    <row r="49" spans="1:6" x14ac:dyDescent="0.2">
      <c r="A49" s="9" t="s">
        <v>61</v>
      </c>
      <c r="B49" s="9" t="s">
        <v>923</v>
      </c>
      <c r="C49" s="9" t="s">
        <v>11</v>
      </c>
      <c r="D49" s="9">
        <v>380</v>
      </c>
      <c r="E49" s="33">
        <v>3714.7811999999999</v>
      </c>
      <c r="F49" s="10">
        <f t="shared" si="1"/>
        <v>0.35731969754358506</v>
      </c>
    </row>
    <row r="50" spans="1:6" x14ac:dyDescent="0.2">
      <c r="A50" s="9" t="s">
        <v>145</v>
      </c>
      <c r="B50" s="9" t="s">
        <v>924</v>
      </c>
      <c r="C50" s="9" t="s">
        <v>124</v>
      </c>
      <c r="D50" s="9">
        <v>350</v>
      </c>
      <c r="E50" s="33">
        <v>3484.04</v>
      </c>
      <c r="F50" s="10">
        <f t="shared" si="1"/>
        <v>0.3351250186766726</v>
      </c>
    </row>
    <row r="51" spans="1:6" x14ac:dyDescent="0.2">
      <c r="A51" s="9" t="s">
        <v>520</v>
      </c>
      <c r="B51" s="9" t="s">
        <v>740</v>
      </c>
      <c r="C51" s="9" t="s">
        <v>231</v>
      </c>
      <c r="D51" s="9">
        <v>350</v>
      </c>
      <c r="E51" s="33">
        <v>3463.6525000000001</v>
      </c>
      <c r="F51" s="10">
        <f t="shared" si="1"/>
        <v>0.33316397307493706</v>
      </c>
    </row>
    <row r="52" spans="1:6" x14ac:dyDescent="0.2">
      <c r="A52" s="9" t="s">
        <v>158</v>
      </c>
      <c r="B52" s="9" t="s">
        <v>925</v>
      </c>
      <c r="C52" s="9" t="s">
        <v>16</v>
      </c>
      <c r="D52" s="9">
        <v>340</v>
      </c>
      <c r="E52" s="33">
        <v>3455.1174000000001</v>
      </c>
      <c r="F52" s="10">
        <f t="shared" si="1"/>
        <v>0.33234299353770236</v>
      </c>
    </row>
    <row r="53" spans="1:6" x14ac:dyDescent="0.2">
      <c r="A53" s="9" t="s">
        <v>344</v>
      </c>
      <c r="B53" s="9" t="s">
        <v>926</v>
      </c>
      <c r="C53" s="9" t="s">
        <v>16</v>
      </c>
      <c r="D53" s="9">
        <v>300</v>
      </c>
      <c r="E53" s="33">
        <v>3055.98</v>
      </c>
      <c r="F53" s="10">
        <f t="shared" si="1"/>
        <v>0.29395051565870023</v>
      </c>
    </row>
    <row r="54" spans="1:6" x14ac:dyDescent="0.2">
      <c r="A54" s="9" t="s">
        <v>168</v>
      </c>
      <c r="B54" s="9" t="s">
        <v>927</v>
      </c>
      <c r="C54" s="9" t="s">
        <v>115</v>
      </c>
      <c r="D54" s="9">
        <v>300</v>
      </c>
      <c r="E54" s="33">
        <v>2899.7069999999999</v>
      </c>
      <c r="F54" s="10">
        <f t="shared" si="1"/>
        <v>0.27891883059088823</v>
      </c>
    </row>
    <row r="55" spans="1:6" x14ac:dyDescent="0.2">
      <c r="A55" s="9" t="s">
        <v>165</v>
      </c>
      <c r="B55" s="9" t="s">
        <v>753</v>
      </c>
      <c r="C55" s="9" t="s">
        <v>130</v>
      </c>
      <c r="D55" s="9">
        <v>300</v>
      </c>
      <c r="E55" s="33">
        <v>2877.1889999999999</v>
      </c>
      <c r="F55" s="10">
        <f t="shared" si="1"/>
        <v>0.2767528551225924</v>
      </c>
    </row>
    <row r="56" spans="1:6" x14ac:dyDescent="0.2">
      <c r="A56" s="9" t="s">
        <v>67</v>
      </c>
      <c r="B56" s="9" t="s">
        <v>928</v>
      </c>
      <c r="C56" s="9" t="s">
        <v>19</v>
      </c>
      <c r="D56" s="9">
        <v>280</v>
      </c>
      <c r="E56" s="33">
        <v>2856.9155999999998</v>
      </c>
      <c r="F56" s="10">
        <f t="shared" si="1"/>
        <v>0.27480278464302288</v>
      </c>
    </row>
    <row r="57" spans="1:6" x14ac:dyDescent="0.2">
      <c r="A57" s="9" t="s">
        <v>521</v>
      </c>
      <c r="B57" s="9" t="s">
        <v>929</v>
      </c>
      <c r="C57" s="9" t="s">
        <v>66</v>
      </c>
      <c r="D57" s="9">
        <v>272</v>
      </c>
      <c r="E57" s="33">
        <v>2717.7396800000001</v>
      </c>
      <c r="F57" s="10">
        <f t="shared" si="1"/>
        <v>0.26141564419993296</v>
      </c>
    </row>
    <row r="58" spans="1:6" x14ac:dyDescent="0.2">
      <c r="A58" s="9" t="s">
        <v>110</v>
      </c>
      <c r="B58" s="9" t="s">
        <v>739</v>
      </c>
      <c r="C58" s="9" t="s">
        <v>111</v>
      </c>
      <c r="D58" s="9">
        <v>5</v>
      </c>
      <c r="E58" s="33">
        <v>2592.5524999999998</v>
      </c>
      <c r="F58" s="10">
        <f t="shared" si="1"/>
        <v>0.24937406142947674</v>
      </c>
    </row>
    <row r="59" spans="1:6" x14ac:dyDescent="0.2">
      <c r="A59" s="9" t="s">
        <v>127</v>
      </c>
      <c r="B59" s="9" t="s">
        <v>930</v>
      </c>
      <c r="C59" s="9" t="s">
        <v>111</v>
      </c>
      <c r="D59" s="9">
        <v>2500</v>
      </c>
      <c r="E59" s="33">
        <v>2495.6875</v>
      </c>
      <c r="F59" s="10">
        <f t="shared" si="1"/>
        <v>0.24005675022348719</v>
      </c>
    </row>
    <row r="60" spans="1:6" x14ac:dyDescent="0.2">
      <c r="A60" s="9" t="s">
        <v>522</v>
      </c>
      <c r="B60" s="9" t="s">
        <v>931</v>
      </c>
      <c r="C60" s="9" t="s">
        <v>130</v>
      </c>
      <c r="D60" s="9">
        <v>250</v>
      </c>
      <c r="E60" s="33">
        <v>2477.63</v>
      </c>
      <c r="F60" s="10">
        <f t="shared" si="1"/>
        <v>0.23831982411909289</v>
      </c>
    </row>
    <row r="61" spans="1:6" x14ac:dyDescent="0.2">
      <c r="A61" s="9" t="s">
        <v>523</v>
      </c>
      <c r="B61" s="9" t="s">
        <v>932</v>
      </c>
      <c r="C61" s="9" t="s">
        <v>11</v>
      </c>
      <c r="D61" s="9">
        <v>25</v>
      </c>
      <c r="E61" s="33">
        <v>2468.54</v>
      </c>
      <c r="F61" s="10">
        <f t="shared" si="1"/>
        <v>0.23744546951358581</v>
      </c>
    </row>
    <row r="62" spans="1:6" x14ac:dyDescent="0.2">
      <c r="A62" s="9" t="s">
        <v>524</v>
      </c>
      <c r="B62" s="9" t="s">
        <v>933</v>
      </c>
      <c r="C62" s="9" t="s">
        <v>130</v>
      </c>
      <c r="D62" s="9">
        <v>250</v>
      </c>
      <c r="E62" s="33">
        <v>2447.1275000000001</v>
      </c>
      <c r="F62" s="10">
        <f t="shared" si="1"/>
        <v>0.23538583057074522</v>
      </c>
    </row>
    <row r="63" spans="1:6" x14ac:dyDescent="0.2">
      <c r="A63" s="9" t="s">
        <v>149</v>
      </c>
      <c r="B63" s="9" t="s">
        <v>934</v>
      </c>
      <c r="C63" s="9" t="s">
        <v>121</v>
      </c>
      <c r="D63" s="9">
        <v>240</v>
      </c>
      <c r="E63" s="33">
        <v>2397.0239999999999</v>
      </c>
      <c r="F63" s="10">
        <f t="shared" si="1"/>
        <v>0.23056644377459282</v>
      </c>
    </row>
    <row r="64" spans="1:6" x14ac:dyDescent="0.2">
      <c r="A64" s="9" t="s">
        <v>525</v>
      </c>
      <c r="B64" s="9" t="s">
        <v>747</v>
      </c>
      <c r="C64" s="9" t="s">
        <v>111</v>
      </c>
      <c r="D64" s="9">
        <v>2000</v>
      </c>
      <c r="E64" s="33">
        <v>1995.5519999999999</v>
      </c>
      <c r="F64" s="10">
        <f t="shared" si="1"/>
        <v>0.19194940393057236</v>
      </c>
    </row>
    <row r="65" spans="1:6" x14ac:dyDescent="0.2">
      <c r="A65" s="9" t="s">
        <v>133</v>
      </c>
      <c r="B65" s="9" t="s">
        <v>935</v>
      </c>
      <c r="C65" s="9" t="s">
        <v>19</v>
      </c>
      <c r="D65" s="9">
        <v>200</v>
      </c>
      <c r="E65" s="33">
        <v>1890.77</v>
      </c>
      <c r="F65" s="10">
        <f t="shared" si="1"/>
        <v>0.18187056737675006</v>
      </c>
    </row>
    <row r="66" spans="1:6" x14ac:dyDescent="0.2">
      <c r="A66" s="9" t="s">
        <v>160</v>
      </c>
      <c r="B66" s="9" t="s">
        <v>746</v>
      </c>
      <c r="C66" s="9" t="s">
        <v>19</v>
      </c>
      <c r="D66" s="9">
        <v>150</v>
      </c>
      <c r="E66" s="33">
        <v>1526.787</v>
      </c>
      <c r="F66" s="10">
        <f t="shared" si="1"/>
        <v>0.14685954291291173</v>
      </c>
    </row>
    <row r="67" spans="1:6" x14ac:dyDescent="0.2">
      <c r="A67" s="9" t="s">
        <v>420</v>
      </c>
      <c r="B67" s="9" t="s">
        <v>936</v>
      </c>
      <c r="C67" s="9" t="s">
        <v>66</v>
      </c>
      <c r="D67" s="9">
        <v>150</v>
      </c>
      <c r="E67" s="33">
        <v>1498.4235000000001</v>
      </c>
      <c r="F67" s="10">
        <f t="shared" si="1"/>
        <v>0.14413129683444081</v>
      </c>
    </row>
    <row r="68" spans="1:6" x14ac:dyDescent="0.2">
      <c r="A68" s="9" t="s">
        <v>52</v>
      </c>
      <c r="B68" s="9" t="s">
        <v>937</v>
      </c>
      <c r="C68" s="9" t="s">
        <v>11</v>
      </c>
      <c r="D68" s="9">
        <v>150</v>
      </c>
      <c r="E68" s="33">
        <v>1481.0985000000001</v>
      </c>
      <c r="F68" s="10">
        <f t="shared" si="1"/>
        <v>0.14246482889820203</v>
      </c>
    </row>
    <row r="69" spans="1:6" x14ac:dyDescent="0.2">
      <c r="A69" s="9" t="s">
        <v>162</v>
      </c>
      <c r="B69" s="9" t="s">
        <v>938</v>
      </c>
      <c r="C69" s="9" t="s">
        <v>19</v>
      </c>
      <c r="D69" s="9">
        <v>140</v>
      </c>
      <c r="E69" s="33">
        <v>1429.4182000000001</v>
      </c>
      <c r="F69" s="10">
        <f t="shared" si="1"/>
        <v>0.13749377187741121</v>
      </c>
    </row>
    <row r="70" spans="1:6" x14ac:dyDescent="0.2">
      <c r="A70" s="9" t="s">
        <v>526</v>
      </c>
      <c r="B70" s="9" t="s">
        <v>1141</v>
      </c>
      <c r="C70" s="9" t="s">
        <v>132</v>
      </c>
      <c r="D70" s="9">
        <v>1400</v>
      </c>
      <c r="E70" s="33">
        <v>1341.2896000000001</v>
      </c>
      <c r="F70" s="10">
        <f t="shared" si="1"/>
        <v>0.12901680297896315</v>
      </c>
    </row>
    <row r="71" spans="1:6" x14ac:dyDescent="0.2">
      <c r="A71" s="9" t="s">
        <v>527</v>
      </c>
      <c r="B71" s="9" t="s">
        <v>939</v>
      </c>
      <c r="C71" s="9" t="s">
        <v>115</v>
      </c>
      <c r="D71" s="9">
        <v>100</v>
      </c>
      <c r="E71" s="33">
        <v>1037.674</v>
      </c>
      <c r="F71" s="10">
        <f t="shared" si="1"/>
        <v>9.9812435744221537E-2</v>
      </c>
    </row>
    <row r="72" spans="1:6" x14ac:dyDescent="0.2">
      <c r="A72" s="9" t="s">
        <v>57</v>
      </c>
      <c r="B72" s="9" t="s">
        <v>940</v>
      </c>
      <c r="C72" s="9" t="s">
        <v>11</v>
      </c>
      <c r="D72" s="9">
        <v>100</v>
      </c>
      <c r="E72" s="33">
        <v>1003.138</v>
      </c>
      <c r="F72" s="10">
        <f t="shared" ref="F72:F84" si="2">E72/$E$159*100</f>
        <v>9.6490465375047366E-2</v>
      </c>
    </row>
    <row r="73" spans="1:6" x14ac:dyDescent="0.2">
      <c r="A73" s="9" t="s">
        <v>528</v>
      </c>
      <c r="B73" s="9" t="s">
        <v>941</v>
      </c>
      <c r="C73" s="9" t="s">
        <v>11</v>
      </c>
      <c r="D73" s="9">
        <v>100</v>
      </c>
      <c r="E73" s="33">
        <v>994.97299999999996</v>
      </c>
      <c r="F73" s="10">
        <f t="shared" si="2"/>
        <v>9.5705085248098468E-2</v>
      </c>
    </row>
    <row r="74" spans="1:6" x14ac:dyDescent="0.2">
      <c r="A74" s="9" t="s">
        <v>529</v>
      </c>
      <c r="B74" s="9" t="s">
        <v>942</v>
      </c>
      <c r="C74" s="9" t="s">
        <v>14</v>
      </c>
      <c r="D74" s="9">
        <v>97</v>
      </c>
      <c r="E74" s="33">
        <v>971.07863999999995</v>
      </c>
      <c r="F74" s="10">
        <f t="shared" si="2"/>
        <v>9.3406719603253072E-2</v>
      </c>
    </row>
    <row r="75" spans="1:6" x14ac:dyDescent="0.2">
      <c r="A75" s="9" t="s">
        <v>530</v>
      </c>
      <c r="B75" s="9" t="s">
        <v>801</v>
      </c>
      <c r="C75" s="9" t="s">
        <v>9</v>
      </c>
      <c r="D75" s="9">
        <v>76</v>
      </c>
      <c r="E75" s="33">
        <v>763.03088000000002</v>
      </c>
      <c r="F75" s="10">
        <f t="shared" si="2"/>
        <v>7.339489153708853E-2</v>
      </c>
    </row>
    <row r="76" spans="1:6" x14ac:dyDescent="0.2">
      <c r="A76" s="9" t="s">
        <v>426</v>
      </c>
      <c r="B76" s="9" t="s">
        <v>862</v>
      </c>
      <c r="C76" s="9" t="s">
        <v>124</v>
      </c>
      <c r="D76" s="9">
        <v>76</v>
      </c>
      <c r="E76" s="33">
        <v>758.10227999999995</v>
      </c>
      <c r="F76" s="10">
        <f t="shared" si="2"/>
        <v>7.2920816277605327E-2</v>
      </c>
    </row>
    <row r="77" spans="1:6" x14ac:dyDescent="0.2">
      <c r="A77" s="9" t="s">
        <v>531</v>
      </c>
      <c r="B77" s="9" t="s">
        <v>1142</v>
      </c>
      <c r="C77" s="9" t="s">
        <v>11</v>
      </c>
      <c r="D77" s="9">
        <v>71</v>
      </c>
      <c r="E77" s="33">
        <v>716.92675999999994</v>
      </c>
      <c r="F77" s="10">
        <f t="shared" si="2"/>
        <v>6.896019960586168E-2</v>
      </c>
    </row>
    <row r="78" spans="1:6" x14ac:dyDescent="0.2">
      <c r="A78" s="9" t="s">
        <v>55</v>
      </c>
      <c r="B78" s="9" t="s">
        <v>723</v>
      </c>
      <c r="C78" s="9" t="s">
        <v>56</v>
      </c>
      <c r="D78" s="9">
        <v>60</v>
      </c>
      <c r="E78" s="33">
        <v>621.32820000000004</v>
      </c>
      <c r="F78" s="10">
        <f t="shared" si="2"/>
        <v>5.9764705522710238E-2</v>
      </c>
    </row>
    <row r="79" spans="1:6" x14ac:dyDescent="0.2">
      <c r="A79" s="9" t="s">
        <v>131</v>
      </c>
      <c r="B79" s="9" t="s">
        <v>943</v>
      </c>
      <c r="C79" s="9" t="s">
        <v>132</v>
      </c>
      <c r="D79" s="9">
        <v>50</v>
      </c>
      <c r="E79" s="33">
        <v>510.94749999999999</v>
      </c>
      <c r="F79" s="10">
        <f t="shared" si="2"/>
        <v>4.9147337711478389E-2</v>
      </c>
    </row>
    <row r="80" spans="1:6" x14ac:dyDescent="0.2">
      <c r="A80" s="9" t="s">
        <v>532</v>
      </c>
      <c r="B80" s="9" t="s">
        <v>944</v>
      </c>
      <c r="C80" s="9" t="s">
        <v>121</v>
      </c>
      <c r="D80" s="9">
        <v>50</v>
      </c>
      <c r="E80" s="33">
        <v>499.52199999999999</v>
      </c>
      <c r="F80" s="10">
        <f t="shared" si="2"/>
        <v>4.804833457119001E-2</v>
      </c>
    </row>
    <row r="81" spans="1:6" x14ac:dyDescent="0.2">
      <c r="A81" s="9" t="s">
        <v>533</v>
      </c>
      <c r="B81" s="9" t="s">
        <v>829</v>
      </c>
      <c r="C81" s="9" t="s">
        <v>11</v>
      </c>
      <c r="D81" s="9">
        <v>47</v>
      </c>
      <c r="E81" s="33">
        <v>467.62650000000002</v>
      </c>
      <c r="F81" s="10">
        <f t="shared" si="2"/>
        <v>4.4980350267564966E-2</v>
      </c>
    </row>
    <row r="82" spans="1:6" x14ac:dyDescent="0.2">
      <c r="A82" s="9" t="s">
        <v>534</v>
      </c>
      <c r="B82" s="9" t="s">
        <v>828</v>
      </c>
      <c r="C82" s="9" t="s">
        <v>76</v>
      </c>
      <c r="D82" s="9">
        <v>45</v>
      </c>
      <c r="E82" s="33">
        <v>452.20634999999999</v>
      </c>
      <c r="F82" s="10">
        <f t="shared" si="2"/>
        <v>4.3497107234549533E-2</v>
      </c>
    </row>
    <row r="83" spans="1:6" x14ac:dyDescent="0.2">
      <c r="A83" s="9" t="s">
        <v>535</v>
      </c>
      <c r="B83" s="9" t="s">
        <v>827</v>
      </c>
      <c r="C83" s="9" t="s">
        <v>11</v>
      </c>
      <c r="D83" s="9">
        <v>37</v>
      </c>
      <c r="E83" s="33">
        <v>368.33352000000002</v>
      </c>
      <c r="F83" s="10">
        <f t="shared" si="2"/>
        <v>3.5429495002710809E-2</v>
      </c>
    </row>
    <row r="84" spans="1:6" x14ac:dyDescent="0.2">
      <c r="A84" s="9" t="s">
        <v>59</v>
      </c>
      <c r="B84" s="9" t="s">
        <v>722</v>
      </c>
      <c r="C84" s="9" t="s">
        <v>60</v>
      </c>
      <c r="D84" s="9">
        <v>30</v>
      </c>
      <c r="E84" s="33">
        <v>288.5745</v>
      </c>
      <c r="F84" s="10">
        <f t="shared" si="2"/>
        <v>2.7757584500209945E-2</v>
      </c>
    </row>
    <row r="85" spans="1:6" x14ac:dyDescent="0.2">
      <c r="A85" s="9" t="s">
        <v>536</v>
      </c>
      <c r="B85" s="9" t="s">
        <v>832</v>
      </c>
      <c r="C85" s="9" t="s">
        <v>11</v>
      </c>
      <c r="D85" s="9">
        <v>1</v>
      </c>
      <c r="E85" s="33">
        <v>98.522099999999995</v>
      </c>
      <c r="F85" s="16" t="s">
        <v>102</v>
      </c>
    </row>
    <row r="86" spans="1:6" x14ac:dyDescent="0.2">
      <c r="A86" s="9" t="s">
        <v>537</v>
      </c>
      <c r="B86" s="9" t="s">
        <v>826</v>
      </c>
      <c r="C86" s="9" t="s">
        <v>11</v>
      </c>
      <c r="D86" s="9">
        <v>1</v>
      </c>
      <c r="E86" s="33">
        <v>9.8508800000000001</v>
      </c>
      <c r="F86" s="16" t="s">
        <v>102</v>
      </c>
    </row>
    <row r="87" spans="1:6" x14ac:dyDescent="0.2">
      <c r="A87" s="8" t="s">
        <v>24</v>
      </c>
      <c r="B87" s="9"/>
      <c r="C87" s="9"/>
      <c r="D87" s="9"/>
      <c r="E87" s="29">
        <f>SUM(E8:E86)</f>
        <v>480253.1115</v>
      </c>
      <c r="F87" s="11">
        <f>SUM(F8:F86)</f>
        <v>46.184462424088437</v>
      </c>
    </row>
    <row r="88" spans="1:6" x14ac:dyDescent="0.2">
      <c r="A88" s="9"/>
      <c r="B88" s="9"/>
      <c r="C88" s="9"/>
      <c r="D88" s="9"/>
      <c r="E88" s="33"/>
      <c r="F88" s="10"/>
    </row>
    <row r="89" spans="1:6" x14ac:dyDescent="0.2">
      <c r="A89" s="8" t="s">
        <v>83</v>
      </c>
      <c r="B89" s="9"/>
      <c r="C89" s="9"/>
      <c r="D89" s="9"/>
      <c r="E89" s="33"/>
      <c r="F89" s="10"/>
    </row>
    <row r="90" spans="1:6" x14ac:dyDescent="0.2">
      <c r="A90" s="9" t="s">
        <v>205</v>
      </c>
      <c r="B90" s="9" t="s">
        <v>889</v>
      </c>
      <c r="C90" s="9" t="s">
        <v>97</v>
      </c>
      <c r="D90" s="9">
        <v>2380</v>
      </c>
      <c r="E90" s="33">
        <v>37167.960200000001</v>
      </c>
      <c r="F90" s="10">
        <f t="shared" ref="F90:F121" si="3">E90/$E$159*100</f>
        <v>3.5751350030995126</v>
      </c>
    </row>
    <row r="91" spans="1:6" x14ac:dyDescent="0.2">
      <c r="A91" s="9" t="s">
        <v>248</v>
      </c>
      <c r="B91" s="9" t="s">
        <v>766</v>
      </c>
      <c r="C91" s="9" t="s">
        <v>85</v>
      </c>
      <c r="D91" s="9">
        <v>30000</v>
      </c>
      <c r="E91" s="33">
        <v>29510.67</v>
      </c>
      <c r="F91" s="10">
        <f t="shared" si="3"/>
        <v>2.8385907839494151</v>
      </c>
    </row>
    <row r="92" spans="1:6" x14ac:dyDescent="0.2">
      <c r="A92" s="9" t="s">
        <v>256</v>
      </c>
      <c r="B92" s="9" t="s">
        <v>767</v>
      </c>
      <c r="C92" s="9" t="s">
        <v>60</v>
      </c>
      <c r="D92" s="9">
        <v>2400</v>
      </c>
      <c r="E92" s="33">
        <v>25384.511999999999</v>
      </c>
      <c r="F92" s="10">
        <f t="shared" si="3"/>
        <v>2.441701317464271</v>
      </c>
    </row>
    <row r="93" spans="1:6" x14ac:dyDescent="0.2">
      <c r="A93" s="9" t="s">
        <v>538</v>
      </c>
      <c r="B93" s="9" t="s">
        <v>1148</v>
      </c>
      <c r="C93" s="9" t="s">
        <v>173</v>
      </c>
      <c r="D93" s="9">
        <v>2500</v>
      </c>
      <c r="E93" s="33">
        <v>24731.224999999999</v>
      </c>
      <c r="F93" s="10">
        <f t="shared" si="3"/>
        <v>2.3788625388979434</v>
      </c>
    </row>
    <row r="94" spans="1:6" x14ac:dyDescent="0.2">
      <c r="A94" s="9" t="s">
        <v>174</v>
      </c>
      <c r="B94" s="9" t="s">
        <v>945</v>
      </c>
      <c r="C94" s="9" t="s">
        <v>175</v>
      </c>
      <c r="D94" s="9">
        <v>2330</v>
      </c>
      <c r="E94" s="33">
        <v>23260.716199999999</v>
      </c>
      <c r="F94" s="10">
        <f t="shared" si="3"/>
        <v>2.2374163186868636</v>
      </c>
    </row>
    <row r="95" spans="1:6" x14ac:dyDescent="0.2">
      <c r="A95" s="9" t="s">
        <v>218</v>
      </c>
      <c r="B95" s="9" t="s">
        <v>775</v>
      </c>
      <c r="C95" s="9" t="s">
        <v>115</v>
      </c>
      <c r="D95" s="9">
        <v>165</v>
      </c>
      <c r="E95" s="33">
        <v>18213.393</v>
      </c>
      <c r="F95" s="10">
        <f t="shared" si="3"/>
        <v>1.7519212377844622</v>
      </c>
    </row>
    <row r="96" spans="1:6" x14ac:dyDescent="0.2">
      <c r="A96" s="9" t="s">
        <v>397</v>
      </c>
      <c r="B96" s="9" t="s">
        <v>946</v>
      </c>
      <c r="C96" s="9" t="s">
        <v>66</v>
      </c>
      <c r="D96" s="9">
        <v>1800</v>
      </c>
      <c r="E96" s="33">
        <v>17985.491999999998</v>
      </c>
      <c r="F96" s="10">
        <f t="shared" si="3"/>
        <v>1.729999753851605</v>
      </c>
    </row>
    <row r="97" spans="1:6" x14ac:dyDescent="0.2">
      <c r="A97" s="9" t="s">
        <v>177</v>
      </c>
      <c r="B97" s="9" t="s">
        <v>947</v>
      </c>
      <c r="C97" s="9" t="s">
        <v>111</v>
      </c>
      <c r="D97" s="9">
        <v>1750</v>
      </c>
      <c r="E97" s="33">
        <v>17007.34</v>
      </c>
      <c r="F97" s="10">
        <f t="shared" si="3"/>
        <v>1.6359126574725091</v>
      </c>
    </row>
    <row r="98" spans="1:6" x14ac:dyDescent="0.2">
      <c r="A98" s="9" t="s">
        <v>181</v>
      </c>
      <c r="B98" s="9" t="s">
        <v>948</v>
      </c>
      <c r="C98" s="9" t="s">
        <v>85</v>
      </c>
      <c r="D98" s="9">
        <v>17000</v>
      </c>
      <c r="E98" s="33">
        <v>16789.794999999998</v>
      </c>
      <c r="F98" s="10">
        <f t="shared" si="3"/>
        <v>1.6149873029450017</v>
      </c>
    </row>
    <row r="99" spans="1:6" x14ac:dyDescent="0.2">
      <c r="A99" s="9" t="s">
        <v>431</v>
      </c>
      <c r="B99" s="9" t="s">
        <v>949</v>
      </c>
      <c r="C99" s="9" t="s">
        <v>85</v>
      </c>
      <c r="D99" s="9">
        <v>1660</v>
      </c>
      <c r="E99" s="33">
        <v>16026.968000000001</v>
      </c>
      <c r="F99" s="10">
        <f t="shared" si="3"/>
        <v>1.5416120223448739</v>
      </c>
    </row>
    <row r="100" spans="1:6" x14ac:dyDescent="0.2">
      <c r="A100" s="9" t="s">
        <v>88</v>
      </c>
      <c r="B100" s="9" t="s">
        <v>950</v>
      </c>
      <c r="C100" s="9" t="s">
        <v>66</v>
      </c>
      <c r="D100" s="9">
        <v>1420</v>
      </c>
      <c r="E100" s="33">
        <v>13804.984399999999</v>
      </c>
      <c r="F100" s="10">
        <f t="shared" si="3"/>
        <v>1.3278824740477071</v>
      </c>
    </row>
    <row r="101" spans="1:6" x14ac:dyDescent="0.2">
      <c r="A101" s="9" t="s">
        <v>551</v>
      </c>
      <c r="B101" s="9" t="s">
        <v>769</v>
      </c>
      <c r="C101" s="9" t="s">
        <v>94</v>
      </c>
      <c r="D101" s="9">
        <v>1300</v>
      </c>
      <c r="E101" s="33">
        <v>12341.68</v>
      </c>
      <c r="F101" s="10">
        <f t="shared" si="3"/>
        <v>1.1871292351699512</v>
      </c>
    </row>
    <row r="102" spans="1:6" x14ac:dyDescent="0.2">
      <c r="A102" s="9" t="s">
        <v>207</v>
      </c>
      <c r="B102" s="9" t="s">
        <v>773</v>
      </c>
      <c r="C102" s="9" t="s">
        <v>208</v>
      </c>
      <c r="D102" s="9">
        <v>100</v>
      </c>
      <c r="E102" s="33">
        <v>11720.38</v>
      </c>
      <c r="F102" s="10">
        <f t="shared" si="3"/>
        <v>1.1273672421664791</v>
      </c>
    </row>
    <row r="103" spans="1:6" x14ac:dyDescent="0.2">
      <c r="A103" s="9" t="s">
        <v>257</v>
      </c>
      <c r="B103" s="9" t="s">
        <v>779</v>
      </c>
      <c r="C103" s="9" t="s">
        <v>111</v>
      </c>
      <c r="D103" s="9">
        <v>1000</v>
      </c>
      <c r="E103" s="33">
        <v>11366.3</v>
      </c>
      <c r="F103" s="10">
        <f t="shared" si="3"/>
        <v>1.0933087736606535</v>
      </c>
    </row>
    <row r="104" spans="1:6" x14ac:dyDescent="0.2">
      <c r="A104" s="9" t="s">
        <v>180</v>
      </c>
      <c r="B104" s="9" t="s">
        <v>951</v>
      </c>
      <c r="C104" s="9" t="s">
        <v>175</v>
      </c>
      <c r="D104" s="9">
        <v>1100</v>
      </c>
      <c r="E104" s="33">
        <v>10965.35</v>
      </c>
      <c r="F104" s="10">
        <f t="shared" si="3"/>
        <v>1.0547419442791277</v>
      </c>
    </row>
    <row r="105" spans="1:6" x14ac:dyDescent="0.2">
      <c r="A105" s="9" t="s">
        <v>246</v>
      </c>
      <c r="B105" s="9" t="s">
        <v>761</v>
      </c>
      <c r="C105" s="9" t="s">
        <v>221</v>
      </c>
      <c r="D105" s="9">
        <v>10977</v>
      </c>
      <c r="E105" s="33">
        <v>10655.560509999999</v>
      </c>
      <c r="F105" s="10">
        <f t="shared" si="3"/>
        <v>1.0249437190514934</v>
      </c>
    </row>
    <row r="106" spans="1:6" x14ac:dyDescent="0.2">
      <c r="A106" s="9" t="s">
        <v>552</v>
      </c>
      <c r="B106" s="9" t="s">
        <v>952</v>
      </c>
      <c r="C106" s="9" t="s">
        <v>221</v>
      </c>
      <c r="D106" s="9">
        <v>75</v>
      </c>
      <c r="E106" s="33">
        <v>10528.477500000001</v>
      </c>
      <c r="F106" s="10">
        <f t="shared" si="3"/>
        <v>1.0127197789992157</v>
      </c>
    </row>
    <row r="107" spans="1:6" x14ac:dyDescent="0.2">
      <c r="A107" s="9" t="s">
        <v>90</v>
      </c>
      <c r="B107" s="9" t="s">
        <v>760</v>
      </c>
      <c r="C107" s="9" t="s">
        <v>91</v>
      </c>
      <c r="D107" s="9">
        <v>940</v>
      </c>
      <c r="E107" s="33">
        <v>10404.2302</v>
      </c>
      <c r="F107" s="10">
        <f t="shared" si="3"/>
        <v>1.0007686019940647</v>
      </c>
    </row>
    <row r="108" spans="1:6" x14ac:dyDescent="0.2">
      <c r="A108" s="9" t="s">
        <v>93</v>
      </c>
      <c r="B108" s="9" t="s">
        <v>953</v>
      </c>
      <c r="C108" s="9" t="s">
        <v>94</v>
      </c>
      <c r="D108" s="9">
        <v>1112</v>
      </c>
      <c r="E108" s="33">
        <v>10147.21128</v>
      </c>
      <c r="F108" s="10">
        <f t="shared" si="3"/>
        <v>0.97604630535991044</v>
      </c>
    </row>
    <row r="109" spans="1:6" x14ac:dyDescent="0.2">
      <c r="A109" s="9" t="s">
        <v>211</v>
      </c>
      <c r="B109" s="9" t="s">
        <v>893</v>
      </c>
      <c r="C109" s="9" t="s">
        <v>212</v>
      </c>
      <c r="D109" s="9">
        <v>950</v>
      </c>
      <c r="E109" s="33">
        <v>9501.1970000000001</v>
      </c>
      <c r="F109" s="10">
        <f t="shared" si="3"/>
        <v>0.91390707973379914</v>
      </c>
    </row>
    <row r="110" spans="1:6" x14ac:dyDescent="0.2">
      <c r="A110" s="9" t="s">
        <v>553</v>
      </c>
      <c r="B110" s="9" t="s">
        <v>954</v>
      </c>
      <c r="C110" s="9" t="s">
        <v>179</v>
      </c>
      <c r="D110" s="9">
        <v>950</v>
      </c>
      <c r="E110" s="33">
        <v>9313.2965000000004</v>
      </c>
      <c r="F110" s="10">
        <f t="shared" si="3"/>
        <v>0.89583318891398778</v>
      </c>
    </row>
    <row r="111" spans="1:6" x14ac:dyDescent="0.2">
      <c r="A111" s="9" t="s">
        <v>223</v>
      </c>
      <c r="B111" s="9" t="s">
        <v>955</v>
      </c>
      <c r="C111" s="9" t="s">
        <v>111</v>
      </c>
      <c r="D111" s="9">
        <v>740</v>
      </c>
      <c r="E111" s="33">
        <v>8896.6425999999992</v>
      </c>
      <c r="F111" s="10">
        <f t="shared" si="3"/>
        <v>0.85575582297696939</v>
      </c>
    </row>
    <row r="112" spans="1:6" x14ac:dyDescent="0.2">
      <c r="A112" s="9" t="s">
        <v>84</v>
      </c>
      <c r="B112" s="9" t="s">
        <v>764</v>
      </c>
      <c r="C112" s="9" t="s">
        <v>85</v>
      </c>
      <c r="D112" s="9">
        <v>910</v>
      </c>
      <c r="E112" s="33">
        <v>8759.9330000000009</v>
      </c>
      <c r="F112" s="10">
        <f t="shared" si="3"/>
        <v>0.84260591446464472</v>
      </c>
    </row>
    <row r="113" spans="1:6" x14ac:dyDescent="0.2">
      <c r="A113" s="9" t="s">
        <v>539</v>
      </c>
      <c r="B113" s="9" t="s">
        <v>956</v>
      </c>
      <c r="C113" s="9" t="s">
        <v>175</v>
      </c>
      <c r="D113" s="9">
        <v>800</v>
      </c>
      <c r="E113" s="33">
        <v>7823.0320000000002</v>
      </c>
      <c r="F113" s="10">
        <f t="shared" si="3"/>
        <v>0.75248669507474297</v>
      </c>
    </row>
    <row r="114" spans="1:6" x14ac:dyDescent="0.2">
      <c r="A114" s="9" t="s">
        <v>203</v>
      </c>
      <c r="B114" s="9" t="s">
        <v>957</v>
      </c>
      <c r="C114" s="35" t="s">
        <v>1151</v>
      </c>
      <c r="D114" s="9">
        <v>750</v>
      </c>
      <c r="E114" s="33">
        <v>7739.2275</v>
      </c>
      <c r="F114" s="10">
        <f t="shared" si="3"/>
        <v>0.74442565541168249</v>
      </c>
    </row>
    <row r="115" spans="1:6" x14ac:dyDescent="0.2">
      <c r="A115" s="9" t="s">
        <v>540</v>
      </c>
      <c r="B115" s="9" t="s">
        <v>958</v>
      </c>
      <c r="C115" s="9" t="s">
        <v>87</v>
      </c>
      <c r="D115" s="9">
        <v>666</v>
      </c>
      <c r="E115" s="33">
        <v>6992.3273399999998</v>
      </c>
      <c r="F115" s="10">
        <f t="shared" si="3"/>
        <v>0.67258235565920832</v>
      </c>
    </row>
    <row r="116" spans="1:6" x14ac:dyDescent="0.2">
      <c r="A116" s="9" t="s">
        <v>541</v>
      </c>
      <c r="B116" s="9" t="s">
        <v>959</v>
      </c>
      <c r="C116" s="9" t="s">
        <v>87</v>
      </c>
      <c r="D116" s="9">
        <v>666</v>
      </c>
      <c r="E116" s="33">
        <v>6951.5761089999996</v>
      </c>
      <c r="F116" s="10">
        <f t="shared" si="3"/>
        <v>0.66866255076317616</v>
      </c>
    </row>
    <row r="117" spans="1:6" x14ac:dyDescent="0.2">
      <c r="A117" s="9" t="s">
        <v>96</v>
      </c>
      <c r="B117" s="9" t="s">
        <v>960</v>
      </c>
      <c r="C117" s="9" t="s">
        <v>97</v>
      </c>
      <c r="D117" s="9">
        <v>630</v>
      </c>
      <c r="E117" s="33">
        <v>6262.6661999999997</v>
      </c>
      <c r="F117" s="10">
        <f t="shared" si="3"/>
        <v>0.60239725354495532</v>
      </c>
    </row>
    <row r="118" spans="1:6" x14ac:dyDescent="0.2">
      <c r="A118" s="9" t="s">
        <v>220</v>
      </c>
      <c r="B118" s="9" t="s">
        <v>765</v>
      </c>
      <c r="C118" s="9" t="s">
        <v>221</v>
      </c>
      <c r="D118" s="9">
        <v>44</v>
      </c>
      <c r="E118" s="33">
        <v>6163.9907999999996</v>
      </c>
      <c r="F118" s="10">
        <f t="shared" si="3"/>
        <v>0.59290580245141788</v>
      </c>
    </row>
    <row r="119" spans="1:6" x14ac:dyDescent="0.2">
      <c r="A119" s="9" t="s">
        <v>182</v>
      </c>
      <c r="B119" s="9" t="s">
        <v>961</v>
      </c>
      <c r="C119" s="9" t="s">
        <v>85</v>
      </c>
      <c r="D119" s="9">
        <v>6000</v>
      </c>
      <c r="E119" s="33">
        <v>5899.0680000000002</v>
      </c>
      <c r="F119" s="10">
        <f t="shared" si="3"/>
        <v>0.56742324246419718</v>
      </c>
    </row>
    <row r="120" spans="1:6" x14ac:dyDescent="0.2">
      <c r="A120" s="9" t="s">
        <v>542</v>
      </c>
      <c r="B120" s="9" t="s">
        <v>962</v>
      </c>
      <c r="C120" s="9" t="s">
        <v>175</v>
      </c>
      <c r="D120" s="9">
        <v>600</v>
      </c>
      <c r="E120" s="33">
        <v>5892.0420000000004</v>
      </c>
      <c r="F120" s="10">
        <f t="shared" si="3"/>
        <v>0.56674742118165677</v>
      </c>
    </row>
    <row r="121" spans="1:6" x14ac:dyDescent="0.2">
      <c r="A121" s="9" t="s">
        <v>543</v>
      </c>
      <c r="B121" s="9" t="s">
        <v>963</v>
      </c>
      <c r="C121" s="9" t="s">
        <v>179</v>
      </c>
      <c r="D121" s="9">
        <v>587</v>
      </c>
      <c r="E121" s="33">
        <v>5881.3760599999996</v>
      </c>
      <c r="F121" s="10">
        <f t="shared" si="3"/>
        <v>0.56572147907372905</v>
      </c>
    </row>
    <row r="122" spans="1:6" x14ac:dyDescent="0.2">
      <c r="A122" s="9" t="s">
        <v>219</v>
      </c>
      <c r="B122" s="9" t="s">
        <v>964</v>
      </c>
      <c r="C122" s="9" t="s">
        <v>173</v>
      </c>
      <c r="D122" s="9">
        <v>38</v>
      </c>
      <c r="E122" s="33">
        <v>5420.0388000000003</v>
      </c>
      <c r="F122" s="10">
        <f t="shared" ref="F122:F146" si="4">E122/$E$159*100</f>
        <v>0.52134608215700462</v>
      </c>
    </row>
    <row r="123" spans="1:6" x14ac:dyDescent="0.2">
      <c r="A123" s="9" t="s">
        <v>209</v>
      </c>
      <c r="B123" s="9" t="s">
        <v>965</v>
      </c>
      <c r="C123" s="9" t="s">
        <v>173</v>
      </c>
      <c r="D123" s="9">
        <v>38</v>
      </c>
      <c r="E123" s="33">
        <v>5366.2194</v>
      </c>
      <c r="F123" s="10">
        <f t="shared" si="4"/>
        <v>0.51616926804747443</v>
      </c>
    </row>
    <row r="124" spans="1:6" x14ac:dyDescent="0.2">
      <c r="A124" s="9" t="s">
        <v>544</v>
      </c>
      <c r="B124" s="9" t="s">
        <v>966</v>
      </c>
      <c r="C124" s="9" t="s">
        <v>179</v>
      </c>
      <c r="D124" s="9">
        <v>600</v>
      </c>
      <c r="E124" s="33">
        <v>5255.04</v>
      </c>
      <c r="F124" s="10">
        <f t="shared" si="4"/>
        <v>0.50547507438108108</v>
      </c>
    </row>
    <row r="125" spans="1:6" x14ac:dyDescent="0.2">
      <c r="A125" s="9" t="s">
        <v>545</v>
      </c>
      <c r="B125" s="9" t="s">
        <v>967</v>
      </c>
      <c r="C125" s="35" t="s">
        <v>1151</v>
      </c>
      <c r="D125" s="9">
        <v>500</v>
      </c>
      <c r="E125" s="33">
        <v>5145.72</v>
      </c>
      <c r="F125" s="10">
        <f t="shared" si="4"/>
        <v>0.49495973384488351</v>
      </c>
    </row>
    <row r="126" spans="1:6" x14ac:dyDescent="0.2">
      <c r="A126" s="9" t="s">
        <v>86</v>
      </c>
      <c r="B126" s="9" t="s">
        <v>968</v>
      </c>
      <c r="C126" s="9" t="s">
        <v>87</v>
      </c>
      <c r="D126" s="9">
        <v>468</v>
      </c>
      <c r="E126" s="33">
        <v>4914.4586399999998</v>
      </c>
      <c r="F126" s="10">
        <f t="shared" si="4"/>
        <v>0.47271502150254735</v>
      </c>
    </row>
    <row r="127" spans="1:6" x14ac:dyDescent="0.2">
      <c r="A127" s="9" t="s">
        <v>247</v>
      </c>
      <c r="B127" s="9" t="s">
        <v>969</v>
      </c>
      <c r="C127" s="9" t="s">
        <v>179</v>
      </c>
      <c r="D127" s="9">
        <v>500</v>
      </c>
      <c r="E127" s="33">
        <v>4873.6899999999996</v>
      </c>
      <c r="F127" s="10">
        <f t="shared" si="4"/>
        <v>0.46879354205873425</v>
      </c>
    </row>
    <row r="128" spans="1:6" x14ac:dyDescent="0.2">
      <c r="A128" s="9" t="s">
        <v>438</v>
      </c>
      <c r="B128" s="9" t="s">
        <v>970</v>
      </c>
      <c r="C128" s="9" t="s">
        <v>221</v>
      </c>
      <c r="D128" s="9">
        <v>34</v>
      </c>
      <c r="E128" s="33">
        <v>4763.0838000000003</v>
      </c>
      <c r="F128" s="10">
        <f t="shared" si="4"/>
        <v>0.45815448371245937</v>
      </c>
    </row>
    <row r="129" spans="1:6" x14ac:dyDescent="0.2">
      <c r="A129" s="9" t="s">
        <v>213</v>
      </c>
      <c r="B129" s="9" t="s">
        <v>971</v>
      </c>
      <c r="C129" s="9" t="s">
        <v>85</v>
      </c>
      <c r="D129" s="9">
        <v>400</v>
      </c>
      <c r="E129" s="33">
        <v>3988.3519999999999</v>
      </c>
      <c r="F129" s="10">
        <f t="shared" si="4"/>
        <v>0.3836340967638559</v>
      </c>
    </row>
    <row r="130" spans="1:6" x14ac:dyDescent="0.2">
      <c r="A130" s="9" t="s">
        <v>249</v>
      </c>
      <c r="B130" s="9" t="s">
        <v>972</v>
      </c>
      <c r="C130" s="9" t="s">
        <v>250</v>
      </c>
      <c r="D130" s="9">
        <v>400</v>
      </c>
      <c r="E130" s="33">
        <v>3954.86</v>
      </c>
      <c r="F130" s="10">
        <f t="shared" si="4"/>
        <v>0.38041254731967067</v>
      </c>
    </row>
    <row r="131" spans="1:6" x14ac:dyDescent="0.2">
      <c r="A131" s="9" t="s">
        <v>546</v>
      </c>
      <c r="B131" s="9" t="s">
        <v>973</v>
      </c>
      <c r="C131" s="9" t="s">
        <v>175</v>
      </c>
      <c r="D131" s="9">
        <v>400</v>
      </c>
      <c r="E131" s="33">
        <v>3949.3960000000002</v>
      </c>
      <c r="F131" s="10">
        <f t="shared" si="4"/>
        <v>0.37988697267011173</v>
      </c>
    </row>
    <row r="132" spans="1:6" x14ac:dyDescent="0.2">
      <c r="A132" s="9" t="s">
        <v>254</v>
      </c>
      <c r="B132" s="9" t="s">
        <v>974</v>
      </c>
      <c r="C132" s="9" t="s">
        <v>179</v>
      </c>
      <c r="D132" s="9">
        <v>394</v>
      </c>
      <c r="E132" s="33">
        <v>3935.2286600000002</v>
      </c>
      <c r="F132" s="10">
        <f t="shared" si="4"/>
        <v>0.37852423570896931</v>
      </c>
    </row>
    <row r="133" spans="1:6" x14ac:dyDescent="0.2">
      <c r="A133" s="9" t="s">
        <v>554</v>
      </c>
      <c r="B133" s="9" t="s">
        <v>975</v>
      </c>
      <c r="C133" s="9" t="s">
        <v>175</v>
      </c>
      <c r="D133" s="9">
        <v>270</v>
      </c>
      <c r="E133" s="33">
        <v>3686.0859</v>
      </c>
      <c r="F133" s="10">
        <f t="shared" si="4"/>
        <v>0.35455953607918383</v>
      </c>
    </row>
    <row r="134" spans="1:6" x14ac:dyDescent="0.2">
      <c r="A134" s="9" t="s">
        <v>547</v>
      </c>
      <c r="B134" s="9" t="s">
        <v>885</v>
      </c>
      <c r="C134" s="9" t="s">
        <v>85</v>
      </c>
      <c r="D134" s="9">
        <v>3000</v>
      </c>
      <c r="E134" s="33">
        <v>2998.65</v>
      </c>
      <c r="F134" s="10">
        <f t="shared" si="4"/>
        <v>0.28843602176060101</v>
      </c>
    </row>
    <row r="135" spans="1:6" x14ac:dyDescent="0.2">
      <c r="A135" s="9" t="s">
        <v>188</v>
      </c>
      <c r="B135" s="9" t="s">
        <v>776</v>
      </c>
      <c r="C135" s="9" t="s">
        <v>85</v>
      </c>
      <c r="D135" s="9">
        <v>230</v>
      </c>
      <c r="E135" s="33">
        <v>2259.0369999999998</v>
      </c>
      <c r="F135" s="10">
        <f t="shared" si="4"/>
        <v>0.2172936639120947</v>
      </c>
    </row>
    <row r="136" spans="1:6" x14ac:dyDescent="0.2">
      <c r="A136" s="9" t="s">
        <v>194</v>
      </c>
      <c r="B136" s="9" t="s">
        <v>976</v>
      </c>
      <c r="C136" s="9" t="s">
        <v>179</v>
      </c>
      <c r="D136" s="9">
        <v>200</v>
      </c>
      <c r="E136" s="33">
        <v>1999.684</v>
      </c>
      <c r="F136" s="10">
        <f t="shared" si="4"/>
        <v>0.19234685533100751</v>
      </c>
    </row>
    <row r="137" spans="1:6" x14ac:dyDescent="0.2">
      <c r="A137" s="9" t="s">
        <v>548</v>
      </c>
      <c r="B137" s="9" t="s">
        <v>977</v>
      </c>
      <c r="C137" s="9" t="s">
        <v>175</v>
      </c>
      <c r="D137" s="9">
        <v>200</v>
      </c>
      <c r="E137" s="33">
        <v>1993.3320000000001</v>
      </c>
      <c r="F137" s="10">
        <f t="shared" si="4"/>
        <v>0.1917358651820327</v>
      </c>
    </row>
    <row r="138" spans="1:6" x14ac:dyDescent="0.2">
      <c r="A138" s="9" t="s">
        <v>172</v>
      </c>
      <c r="B138" s="9" t="s">
        <v>1146</v>
      </c>
      <c r="C138" s="9" t="s">
        <v>173</v>
      </c>
      <c r="D138" s="9">
        <v>200</v>
      </c>
      <c r="E138" s="33">
        <v>1976.808</v>
      </c>
      <c r="F138" s="10">
        <f t="shared" si="4"/>
        <v>0.19014644433479405</v>
      </c>
    </row>
    <row r="139" spans="1:6" x14ac:dyDescent="0.2">
      <c r="A139" s="9" t="s">
        <v>549</v>
      </c>
      <c r="B139" s="9" t="s">
        <v>770</v>
      </c>
      <c r="C139" s="35" t="s">
        <v>1151</v>
      </c>
      <c r="D139" s="9">
        <v>180</v>
      </c>
      <c r="E139" s="33">
        <v>1852.4592</v>
      </c>
      <c r="F139" s="10">
        <f t="shared" si="4"/>
        <v>0.17818550418415804</v>
      </c>
    </row>
    <row r="140" spans="1:6" x14ac:dyDescent="0.2">
      <c r="A140" s="9" t="s">
        <v>200</v>
      </c>
      <c r="B140" s="9" t="s">
        <v>772</v>
      </c>
      <c r="C140" s="9" t="s">
        <v>85</v>
      </c>
      <c r="D140" s="9">
        <v>150</v>
      </c>
      <c r="E140" s="33">
        <v>1480.2239999999999</v>
      </c>
      <c r="F140" s="10">
        <f t="shared" si="4"/>
        <v>0.14238071194522997</v>
      </c>
    </row>
    <row r="141" spans="1:6" x14ac:dyDescent="0.2">
      <c r="A141" s="9" t="s">
        <v>255</v>
      </c>
      <c r="B141" s="9" t="s">
        <v>978</v>
      </c>
      <c r="C141" s="9" t="s">
        <v>179</v>
      </c>
      <c r="D141" s="9">
        <v>275</v>
      </c>
      <c r="E141" s="33">
        <v>1376.5070000000001</v>
      </c>
      <c r="F141" s="10">
        <f t="shared" si="4"/>
        <v>0.13240431627753144</v>
      </c>
    </row>
    <row r="142" spans="1:6" x14ac:dyDescent="0.2">
      <c r="A142" s="9" t="s">
        <v>199</v>
      </c>
      <c r="B142" s="9" t="s">
        <v>777</v>
      </c>
      <c r="C142" s="9" t="s">
        <v>85</v>
      </c>
      <c r="D142" s="9">
        <v>102</v>
      </c>
      <c r="E142" s="33">
        <v>1013.72088</v>
      </c>
      <c r="F142" s="10">
        <f t="shared" si="4"/>
        <v>9.7508418055743618E-2</v>
      </c>
    </row>
    <row r="143" spans="1:6" x14ac:dyDescent="0.2">
      <c r="A143" s="9" t="s">
        <v>195</v>
      </c>
      <c r="B143" s="9" t="s">
        <v>778</v>
      </c>
      <c r="C143" s="9" t="s">
        <v>196</v>
      </c>
      <c r="D143" s="9">
        <v>100</v>
      </c>
      <c r="E143" s="33">
        <v>984.89400000000001</v>
      </c>
      <c r="F143" s="10">
        <f t="shared" si="4"/>
        <v>9.4735600092003186E-2</v>
      </c>
    </row>
    <row r="144" spans="1:6" x14ac:dyDescent="0.2">
      <c r="A144" s="9" t="s">
        <v>555</v>
      </c>
      <c r="B144" s="9" t="s">
        <v>979</v>
      </c>
      <c r="C144" s="9" t="s">
        <v>47</v>
      </c>
      <c r="D144" s="9">
        <v>5</v>
      </c>
      <c r="E144" s="33">
        <v>641.93849999999998</v>
      </c>
      <c r="F144" s="10">
        <f t="shared" si="4"/>
        <v>6.1747181950200104E-2</v>
      </c>
    </row>
    <row r="145" spans="1:11" x14ac:dyDescent="0.2">
      <c r="A145" s="9" t="s">
        <v>217</v>
      </c>
      <c r="B145" s="9" t="s">
        <v>980</v>
      </c>
      <c r="C145" s="9" t="s">
        <v>111</v>
      </c>
      <c r="D145" s="9">
        <v>50</v>
      </c>
      <c r="E145" s="33">
        <v>568.31500000000005</v>
      </c>
      <c r="F145" s="10">
        <f t="shared" si="4"/>
        <v>5.466543868303269E-2</v>
      </c>
    </row>
    <row r="146" spans="1:11" x14ac:dyDescent="0.2">
      <c r="A146" s="9" t="s">
        <v>430</v>
      </c>
      <c r="B146" s="9" t="s">
        <v>981</v>
      </c>
      <c r="C146" s="9" t="s">
        <v>175</v>
      </c>
      <c r="D146" s="9">
        <v>40</v>
      </c>
      <c r="E146" s="33">
        <v>399.26679999999999</v>
      </c>
      <c r="F146" s="10">
        <f t="shared" si="4"/>
        <v>3.8404924687137722E-2</v>
      </c>
    </row>
    <row r="147" spans="1:11" x14ac:dyDescent="0.2">
      <c r="A147" s="9" t="s">
        <v>550</v>
      </c>
      <c r="B147" s="9" t="s">
        <v>836</v>
      </c>
      <c r="C147" s="9" t="s">
        <v>11</v>
      </c>
      <c r="D147" s="9">
        <v>13</v>
      </c>
      <c r="E147" s="33">
        <v>128.12604999999999</v>
      </c>
      <c r="F147" s="16" t="s">
        <v>102</v>
      </c>
    </row>
    <row r="148" spans="1:11" x14ac:dyDescent="0.2">
      <c r="A148" s="8" t="s">
        <v>24</v>
      </c>
      <c r="B148" s="9"/>
      <c r="C148" s="9"/>
      <c r="D148" s="9"/>
      <c r="E148" s="29">
        <f>SUM(E90:E147)</f>
        <v>499013.75602899987</v>
      </c>
      <c r="F148" s="11">
        <f>SUM(F90:F147)</f>
        <v>47.987123013580778</v>
      </c>
      <c r="J148" s="2"/>
      <c r="K148" s="2"/>
    </row>
    <row r="149" spans="1:11" x14ac:dyDescent="0.2">
      <c r="A149" s="9"/>
      <c r="B149" s="9"/>
      <c r="C149" s="9"/>
      <c r="D149" s="9"/>
      <c r="E149" s="33"/>
      <c r="F149" s="10"/>
    </row>
    <row r="150" spans="1:11" x14ac:dyDescent="0.2">
      <c r="A150" s="8" t="s">
        <v>224</v>
      </c>
      <c r="B150" s="9"/>
      <c r="C150" s="9"/>
      <c r="D150" s="9"/>
      <c r="E150" s="33"/>
      <c r="F150" s="10"/>
    </row>
    <row r="151" spans="1:11" x14ac:dyDescent="0.2">
      <c r="A151" s="9" t="s">
        <v>556</v>
      </c>
      <c r="B151" s="9" t="s">
        <v>1085</v>
      </c>
      <c r="C151" s="9" t="s">
        <v>557</v>
      </c>
      <c r="D151" s="9">
        <v>1000</v>
      </c>
      <c r="E151" s="33">
        <v>4575.1899999999996</v>
      </c>
      <c r="F151" s="10">
        <f t="shared" ref="F151:F152" si="5">E151/$E$159*100</f>
        <v>0.44008123735643839</v>
      </c>
    </row>
    <row r="152" spans="1:11" x14ac:dyDescent="0.2">
      <c r="A152" s="9" t="s">
        <v>558</v>
      </c>
      <c r="B152" s="9" t="s">
        <v>1086</v>
      </c>
      <c r="C152" s="9" t="s">
        <v>557</v>
      </c>
      <c r="D152" s="9">
        <v>1000</v>
      </c>
      <c r="E152" s="33">
        <v>4572.9449999999997</v>
      </c>
      <c r="F152" s="10">
        <f t="shared" si="5"/>
        <v>0.43986529389226203</v>
      </c>
    </row>
    <row r="153" spans="1:11" x14ac:dyDescent="0.2">
      <c r="A153" s="8" t="s">
        <v>24</v>
      </c>
      <c r="B153" s="9"/>
      <c r="C153" s="9"/>
      <c r="D153" s="9"/>
      <c r="E153" s="29">
        <f>SUM(E151:E152)</f>
        <v>9148.1349999999984</v>
      </c>
      <c r="F153" s="11">
        <f>SUM(F151:F152)</f>
        <v>0.87994653124870048</v>
      </c>
      <c r="J153" s="2"/>
      <c r="K153" s="2"/>
    </row>
    <row r="154" spans="1:11" x14ac:dyDescent="0.2">
      <c r="A154" s="9"/>
      <c r="B154" s="9"/>
      <c r="C154" s="9"/>
      <c r="D154" s="9"/>
      <c r="E154" s="33"/>
      <c r="F154" s="10"/>
    </row>
    <row r="155" spans="1:11" x14ac:dyDescent="0.2">
      <c r="A155" s="8" t="s">
        <v>24</v>
      </c>
      <c r="B155" s="9"/>
      <c r="C155" s="9"/>
      <c r="D155" s="9"/>
      <c r="E155" s="29">
        <f>E87+E148+E153</f>
        <v>988415.00252899993</v>
      </c>
      <c r="F155" s="11">
        <f>F87+F148+F153</f>
        <v>95.051531968917928</v>
      </c>
    </row>
    <row r="156" spans="1:11" x14ac:dyDescent="0.2">
      <c r="A156" s="9"/>
      <c r="B156" s="9"/>
      <c r="C156" s="9"/>
      <c r="D156" s="9"/>
      <c r="E156" s="33"/>
      <c r="F156" s="10"/>
    </row>
    <row r="157" spans="1:11" x14ac:dyDescent="0.2">
      <c r="A157" s="8" t="s">
        <v>32</v>
      </c>
      <c r="B157" s="9"/>
      <c r="C157" s="9"/>
      <c r="D157" s="9"/>
      <c r="E157" s="29">
        <v>51208.960420000003</v>
      </c>
      <c r="F157" s="11">
        <f t="shared" ref="F157" si="6">E157/$E$159*100</f>
        <v>4.9257195144618002</v>
      </c>
      <c r="J157" s="2"/>
      <c r="K157" s="2"/>
    </row>
    <row r="158" spans="1:11" x14ac:dyDescent="0.2">
      <c r="A158" s="9"/>
      <c r="B158" s="9"/>
      <c r="C158" s="9"/>
      <c r="D158" s="9"/>
      <c r="E158" s="33"/>
      <c r="F158" s="10"/>
    </row>
    <row r="159" spans="1:11" x14ac:dyDescent="0.2">
      <c r="A159" s="12" t="s">
        <v>33</v>
      </c>
      <c r="B159" s="6"/>
      <c r="C159" s="6"/>
      <c r="D159" s="6"/>
      <c r="E159" s="34">
        <f>E155+E157</f>
        <v>1039623.9629489999</v>
      </c>
      <c r="F159" s="13">
        <f>F155+F157+0.02</f>
        <v>99.997251483379728</v>
      </c>
      <c r="J159" s="2"/>
      <c r="K159" s="2"/>
    </row>
    <row r="160" spans="1:11" x14ac:dyDescent="0.2">
      <c r="A160" s="1" t="s">
        <v>34</v>
      </c>
      <c r="F160" s="17" t="s">
        <v>103</v>
      </c>
    </row>
    <row r="161" spans="1:4" x14ac:dyDescent="0.2">
      <c r="A161" s="9" t="s">
        <v>1152</v>
      </c>
    </row>
    <row r="162" spans="1:4" x14ac:dyDescent="0.2">
      <c r="A162" s="1" t="s">
        <v>35</v>
      </c>
    </row>
    <row r="163" spans="1:4" x14ac:dyDescent="0.2">
      <c r="A163" s="1" t="s">
        <v>36</v>
      </c>
    </row>
    <row r="164" spans="1:4" x14ac:dyDescent="0.2">
      <c r="A164" s="1" t="s">
        <v>37</v>
      </c>
    </row>
    <row r="165" spans="1:4" x14ac:dyDescent="0.2">
      <c r="A165" s="3" t="s">
        <v>674</v>
      </c>
      <c r="D165" s="14">
        <v>1307.5820000000001</v>
      </c>
    </row>
    <row r="166" spans="1:4" x14ac:dyDescent="0.2">
      <c r="A166" s="3" t="s">
        <v>672</v>
      </c>
      <c r="D166" s="14">
        <v>1249.0725</v>
      </c>
    </row>
    <row r="167" spans="1:4" x14ac:dyDescent="0.2">
      <c r="A167" s="3" t="s">
        <v>673</v>
      </c>
      <c r="D167" s="14">
        <v>1212.7086999999999</v>
      </c>
    </row>
    <row r="168" spans="1:4" x14ac:dyDescent="0.2">
      <c r="A168" s="3" t="s">
        <v>668</v>
      </c>
      <c r="D168" s="14">
        <v>1095.5551</v>
      </c>
    </row>
    <row r="169" spans="1:4" x14ac:dyDescent="0.2">
      <c r="A169" s="3" t="s">
        <v>707</v>
      </c>
      <c r="D169" s="14">
        <v>3736.0520000000001</v>
      </c>
    </row>
    <row r="170" spans="1:4" x14ac:dyDescent="0.2">
      <c r="A170" s="3" t="s">
        <v>698</v>
      </c>
      <c r="D170" s="14">
        <v>2952.0931999999998</v>
      </c>
    </row>
    <row r="171" spans="1:4" x14ac:dyDescent="0.2">
      <c r="A171" s="3" t="s">
        <v>708</v>
      </c>
      <c r="D171" s="14">
        <v>3592.8923</v>
      </c>
    </row>
    <row r="172" spans="1:4" x14ac:dyDescent="0.2">
      <c r="A172" s="3" t="s">
        <v>676</v>
      </c>
      <c r="D172" s="14">
        <v>1267.5445999999999</v>
      </c>
    </row>
    <row r="173" spans="1:4" x14ac:dyDescent="0.2">
      <c r="A173" s="3" t="s">
        <v>677</v>
      </c>
      <c r="D173" s="14">
        <v>1098.4232</v>
      </c>
    </row>
    <row r="174" spans="1:4" x14ac:dyDescent="0.2">
      <c r="A174" s="3" t="s">
        <v>675</v>
      </c>
      <c r="D174" s="14">
        <v>1307.4538</v>
      </c>
    </row>
    <row r="176" spans="1:4" x14ac:dyDescent="0.2">
      <c r="A176" s="1" t="s">
        <v>40</v>
      </c>
    </row>
    <row r="177" spans="1:4" x14ac:dyDescent="0.2">
      <c r="A177" s="3" t="s">
        <v>707</v>
      </c>
      <c r="D177" s="14">
        <v>3862.7912000000001</v>
      </c>
    </row>
    <row r="178" spans="1:4" x14ac:dyDescent="0.2">
      <c r="A178" s="3" t="s">
        <v>668</v>
      </c>
      <c r="D178" s="14">
        <v>1086.0250000000001</v>
      </c>
    </row>
    <row r="179" spans="1:4" x14ac:dyDescent="0.2">
      <c r="A179" s="3" t="s">
        <v>672</v>
      </c>
      <c r="D179" s="14">
        <v>1236.4070999999999</v>
      </c>
    </row>
    <row r="180" spans="1:4" x14ac:dyDescent="0.2">
      <c r="A180" s="3" t="s">
        <v>677</v>
      </c>
      <c r="D180" s="14">
        <v>1090.2326</v>
      </c>
    </row>
    <row r="181" spans="1:4" x14ac:dyDescent="0.2">
      <c r="A181" s="3" t="s">
        <v>675</v>
      </c>
      <c r="D181" s="14">
        <v>1301.4839999999999</v>
      </c>
    </row>
    <row r="182" spans="1:4" x14ac:dyDescent="0.2">
      <c r="A182" s="3" t="s">
        <v>676</v>
      </c>
      <c r="D182" s="14">
        <v>1260.3561</v>
      </c>
    </row>
    <row r="183" spans="1:4" x14ac:dyDescent="0.2">
      <c r="A183" s="3" t="s">
        <v>708</v>
      </c>
      <c r="D183" s="14">
        <v>3701.3966999999998</v>
      </c>
    </row>
    <row r="184" spans="1:4" x14ac:dyDescent="0.2">
      <c r="A184" s="3" t="s">
        <v>673</v>
      </c>
      <c r="D184" s="14">
        <v>1199.1769999999999</v>
      </c>
    </row>
    <row r="185" spans="1:4" x14ac:dyDescent="0.2">
      <c r="A185" s="3" t="s">
        <v>698</v>
      </c>
      <c r="D185" s="14">
        <v>3047.1381999999999</v>
      </c>
    </row>
    <row r="187" spans="1:4" x14ac:dyDescent="0.2">
      <c r="A187" s="1" t="s">
        <v>41</v>
      </c>
      <c r="D187" s="15"/>
    </row>
    <row r="188" spans="1:4" x14ac:dyDescent="0.2">
      <c r="A188" s="19" t="s">
        <v>656</v>
      </c>
      <c r="B188" s="20"/>
      <c r="C188" s="65" t="s">
        <v>657</v>
      </c>
      <c r="D188" s="66"/>
    </row>
    <row r="189" spans="1:4" x14ac:dyDescent="0.2">
      <c r="A189" s="67"/>
      <c r="B189" s="68"/>
      <c r="C189" s="21" t="s">
        <v>658</v>
      </c>
      <c r="D189" s="21" t="s">
        <v>659</v>
      </c>
    </row>
    <row r="190" spans="1:4" x14ac:dyDescent="0.2">
      <c r="A190" s="22" t="s">
        <v>672</v>
      </c>
      <c r="B190" s="23"/>
      <c r="C190" s="24">
        <v>36.064692999999998</v>
      </c>
      <c r="D190" s="24">
        <v>33.40468225</v>
      </c>
    </row>
    <row r="191" spans="1:4" x14ac:dyDescent="0.2">
      <c r="A191" s="22" t="s">
        <v>673</v>
      </c>
      <c r="B191" s="23"/>
      <c r="C191" s="24">
        <v>35.704046069999997</v>
      </c>
      <c r="D191" s="24">
        <v>33.070635428999999</v>
      </c>
    </row>
    <row r="192" spans="1:4" x14ac:dyDescent="0.2">
      <c r="A192" s="22" t="s">
        <v>668</v>
      </c>
      <c r="B192" s="23"/>
      <c r="C192" s="24">
        <v>30.370654957000003</v>
      </c>
      <c r="D192" s="24">
        <v>28.130770368000004</v>
      </c>
    </row>
    <row r="193" spans="1:4" x14ac:dyDescent="0.2">
      <c r="A193" s="22" t="s">
        <v>674</v>
      </c>
      <c r="B193" s="23"/>
      <c r="C193" s="24">
        <v>23.81872152</v>
      </c>
      <c r="D193" s="24">
        <v>22.064765662999996</v>
      </c>
    </row>
    <row r="194" spans="1:4" x14ac:dyDescent="0.2">
      <c r="A194" s="22" t="s">
        <v>675</v>
      </c>
      <c r="B194" s="23"/>
      <c r="C194" s="24">
        <v>36.064692999999998</v>
      </c>
      <c r="D194" s="24">
        <v>33.40468225</v>
      </c>
    </row>
    <row r="195" spans="1:4" x14ac:dyDescent="0.2">
      <c r="A195" s="22" t="s">
        <v>676</v>
      </c>
      <c r="B195" s="23"/>
      <c r="C195" s="24">
        <v>35.704046069999997</v>
      </c>
      <c r="D195" s="24">
        <v>33.070635428999999</v>
      </c>
    </row>
    <row r="196" spans="1:4" x14ac:dyDescent="0.2">
      <c r="A196" s="22" t="s">
        <v>677</v>
      </c>
      <c r="B196" s="23"/>
      <c r="C196" s="24">
        <v>32.430499574000002</v>
      </c>
      <c r="D196" s="24">
        <v>30.038785117000007</v>
      </c>
    </row>
    <row r="198" spans="1:4" x14ac:dyDescent="0.2">
      <c r="A198" s="1" t="s">
        <v>43</v>
      </c>
      <c r="D198" s="18">
        <v>2.2289340451280477</v>
      </c>
    </row>
  </sheetData>
  <sortState ref="A90:F147">
    <sortCondition descending="1" ref="E90:E147"/>
  </sortState>
  <mergeCells count="3">
    <mergeCell ref="B1:E1"/>
    <mergeCell ref="C188:D188"/>
    <mergeCell ref="A189:B18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2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69" t="s">
        <v>1153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25</v>
      </c>
      <c r="B5" s="9"/>
      <c r="C5" s="9"/>
      <c r="D5" s="9"/>
      <c r="E5" s="10"/>
      <c r="F5" s="10"/>
    </row>
    <row r="6" spans="1:6" x14ac:dyDescent="0.2">
      <c r="A6" s="8" t="s">
        <v>26</v>
      </c>
      <c r="B6" s="9"/>
      <c r="C6" s="9"/>
      <c r="D6" s="9"/>
      <c r="E6" s="10"/>
      <c r="F6" s="10"/>
    </row>
    <row r="7" spans="1:6" x14ac:dyDescent="0.2">
      <c r="A7" s="9" t="s">
        <v>445</v>
      </c>
      <c r="B7" s="9" t="s">
        <v>1087</v>
      </c>
      <c r="C7" s="9" t="s">
        <v>30</v>
      </c>
      <c r="D7" s="9">
        <v>5000</v>
      </c>
      <c r="E7" s="10">
        <v>4769.7299999999996</v>
      </c>
      <c r="F7" s="10">
        <f>E7/$E$33*100</f>
        <v>10.412544772918102</v>
      </c>
    </row>
    <row r="8" spans="1:6" x14ac:dyDescent="0.2">
      <c r="A8" s="9" t="s">
        <v>500</v>
      </c>
      <c r="B8" s="9" t="s">
        <v>1088</v>
      </c>
      <c r="C8" s="9" t="s">
        <v>30</v>
      </c>
      <c r="D8" s="9">
        <v>5000</v>
      </c>
      <c r="E8" s="10">
        <v>4750.42</v>
      </c>
      <c r="F8" s="10">
        <f t="shared" ref="F8:F16" si="0">E8/$E$33*100</f>
        <v>10.370390135325398</v>
      </c>
    </row>
    <row r="9" spans="1:6" x14ac:dyDescent="0.2">
      <c r="A9" s="9" t="s">
        <v>501</v>
      </c>
      <c r="B9" s="9" t="s">
        <v>1089</v>
      </c>
      <c r="C9" s="9" t="s">
        <v>30</v>
      </c>
      <c r="D9" s="9">
        <v>5000</v>
      </c>
      <c r="E9" s="10">
        <v>4658.87</v>
      </c>
      <c r="F9" s="10">
        <f t="shared" si="0"/>
        <v>10.170532182367756</v>
      </c>
    </row>
    <row r="10" spans="1:6" x14ac:dyDescent="0.2">
      <c r="A10" s="9" t="s">
        <v>502</v>
      </c>
      <c r="B10" s="9" t="s">
        <v>1090</v>
      </c>
      <c r="C10" s="9" t="s">
        <v>30</v>
      </c>
      <c r="D10" s="9">
        <v>2500</v>
      </c>
      <c r="E10" s="10">
        <v>2379.0475000000001</v>
      </c>
      <c r="F10" s="10">
        <f t="shared" si="0"/>
        <v>5.1935725105297115</v>
      </c>
    </row>
    <row r="11" spans="1:6" x14ac:dyDescent="0.2">
      <c r="A11" s="9" t="s">
        <v>503</v>
      </c>
      <c r="B11" s="9" t="s">
        <v>1091</v>
      </c>
      <c r="C11" s="9" t="s">
        <v>30</v>
      </c>
      <c r="D11" s="9">
        <v>2500</v>
      </c>
      <c r="E11" s="10">
        <v>2371.9850000000001</v>
      </c>
      <c r="F11" s="10">
        <f t="shared" si="0"/>
        <v>5.1781547410839073</v>
      </c>
    </row>
    <row r="12" spans="1:6" x14ac:dyDescent="0.2">
      <c r="A12" s="9" t="s">
        <v>442</v>
      </c>
      <c r="B12" s="9" t="s">
        <v>1056</v>
      </c>
      <c r="C12" s="9" t="s">
        <v>28</v>
      </c>
      <c r="D12" s="9">
        <v>2000</v>
      </c>
      <c r="E12" s="10">
        <v>1929.4359999999999</v>
      </c>
      <c r="F12" s="10">
        <f t="shared" si="0"/>
        <v>4.2120494737605716</v>
      </c>
    </row>
    <row r="13" spans="1:6" x14ac:dyDescent="0.2">
      <c r="A13" s="9" t="s">
        <v>504</v>
      </c>
      <c r="B13" s="9" t="s">
        <v>1062</v>
      </c>
      <c r="C13" s="9" t="s">
        <v>30</v>
      </c>
      <c r="D13" s="9">
        <v>1500</v>
      </c>
      <c r="E13" s="10">
        <v>1481.7795000000001</v>
      </c>
      <c r="F13" s="10">
        <f t="shared" si="0"/>
        <v>3.2347942938787311</v>
      </c>
    </row>
    <row r="14" spans="1:6" x14ac:dyDescent="0.2">
      <c r="A14" s="9" t="s">
        <v>446</v>
      </c>
      <c r="B14" s="9" t="s">
        <v>1092</v>
      </c>
      <c r="C14" s="9" t="s">
        <v>30</v>
      </c>
      <c r="D14" s="9">
        <v>1500</v>
      </c>
      <c r="E14" s="10">
        <v>1475.2635</v>
      </c>
      <c r="F14" s="10">
        <f t="shared" si="0"/>
        <v>3.2205695596190695</v>
      </c>
    </row>
    <row r="15" spans="1:6" x14ac:dyDescent="0.2">
      <c r="A15" s="9" t="s">
        <v>505</v>
      </c>
      <c r="B15" s="9" t="s">
        <v>1058</v>
      </c>
      <c r="C15" s="9" t="s">
        <v>30</v>
      </c>
      <c r="D15" s="9">
        <v>1500</v>
      </c>
      <c r="E15" s="10">
        <v>1448.106</v>
      </c>
      <c r="F15" s="10">
        <f t="shared" si="0"/>
        <v>3.1612834606846385</v>
      </c>
    </row>
    <row r="16" spans="1:6" x14ac:dyDescent="0.2">
      <c r="A16" s="9" t="s">
        <v>29</v>
      </c>
      <c r="B16" s="9" t="s">
        <v>1059</v>
      </c>
      <c r="C16" s="9" t="s">
        <v>30</v>
      </c>
      <c r="D16" s="9">
        <v>1300</v>
      </c>
      <c r="E16" s="10">
        <v>1282.4694999999999</v>
      </c>
      <c r="F16" s="10">
        <f t="shared" si="0"/>
        <v>2.7996911960743884</v>
      </c>
    </row>
    <row r="17" spans="1:11" x14ac:dyDescent="0.2">
      <c r="A17" s="8" t="s">
        <v>24</v>
      </c>
      <c r="B17" s="9"/>
      <c r="C17" s="9"/>
      <c r="D17" s="9"/>
      <c r="E17" s="11">
        <f>SUM(E7:E16)</f>
        <v>26547.107000000004</v>
      </c>
      <c r="F17" s="11">
        <f>SUM(F7:F16)</f>
        <v>57.953582326242277</v>
      </c>
      <c r="J17" s="2"/>
      <c r="K17" s="2"/>
    </row>
    <row r="18" spans="1:11" x14ac:dyDescent="0.2">
      <c r="A18" s="9"/>
      <c r="B18" s="9"/>
      <c r="C18" s="9"/>
      <c r="D18" s="9"/>
      <c r="E18" s="10"/>
      <c r="F18" s="10"/>
    </row>
    <row r="19" spans="1:11" x14ac:dyDescent="0.2">
      <c r="A19" s="8" t="s">
        <v>224</v>
      </c>
      <c r="B19" s="9"/>
      <c r="C19" s="9"/>
      <c r="D19" s="9"/>
      <c r="E19" s="10"/>
      <c r="F19" s="10"/>
    </row>
    <row r="20" spans="1:11" x14ac:dyDescent="0.2">
      <c r="A20" s="9" t="s">
        <v>506</v>
      </c>
      <c r="B20" s="9" t="s">
        <v>1093</v>
      </c>
      <c r="C20" s="9" t="s">
        <v>444</v>
      </c>
      <c r="D20" s="9">
        <v>1000</v>
      </c>
      <c r="E20" s="10">
        <v>4753.57</v>
      </c>
      <c r="F20" s="10">
        <f t="shared" ref="F20:F26" si="1">E20/$E$33*100</f>
        <v>10.3772667333791</v>
      </c>
    </row>
    <row r="21" spans="1:11" x14ac:dyDescent="0.2">
      <c r="A21" s="9" t="s">
        <v>507</v>
      </c>
      <c r="B21" s="9" t="s">
        <v>1094</v>
      </c>
      <c r="C21" s="9" t="s">
        <v>28</v>
      </c>
      <c r="D21" s="9">
        <v>800</v>
      </c>
      <c r="E21" s="10">
        <v>3773.2959999999998</v>
      </c>
      <c r="F21" s="10">
        <f t="shared" si="1"/>
        <v>8.2372825173485253</v>
      </c>
    </row>
    <row r="22" spans="1:11" x14ac:dyDescent="0.2">
      <c r="A22" s="9" t="s">
        <v>508</v>
      </c>
      <c r="B22" s="9" t="s">
        <v>1077</v>
      </c>
      <c r="C22" s="9" t="s">
        <v>28</v>
      </c>
      <c r="D22" s="9">
        <v>500</v>
      </c>
      <c r="E22" s="10">
        <v>2378.3874999999998</v>
      </c>
      <c r="F22" s="10">
        <f t="shared" si="1"/>
        <v>5.192131699508935</v>
      </c>
    </row>
    <row r="23" spans="1:11" x14ac:dyDescent="0.2">
      <c r="A23" s="9" t="s">
        <v>509</v>
      </c>
      <c r="B23" s="9" t="s">
        <v>1095</v>
      </c>
      <c r="C23" s="9" t="s">
        <v>30</v>
      </c>
      <c r="D23" s="9">
        <v>500</v>
      </c>
      <c r="E23" s="10">
        <v>2370.875</v>
      </c>
      <c r="F23" s="10">
        <f t="shared" si="1"/>
        <v>5.1757315589126023</v>
      </c>
    </row>
    <row r="24" spans="1:11" x14ac:dyDescent="0.2">
      <c r="A24" s="9" t="s">
        <v>510</v>
      </c>
      <c r="B24" s="9" t="s">
        <v>1096</v>
      </c>
      <c r="C24" s="9" t="s">
        <v>444</v>
      </c>
      <c r="D24" s="9">
        <v>500</v>
      </c>
      <c r="E24" s="10">
        <v>2357.9175</v>
      </c>
      <c r="F24" s="10">
        <f t="shared" si="1"/>
        <v>5.1474447273948671</v>
      </c>
    </row>
    <row r="25" spans="1:11" x14ac:dyDescent="0.2">
      <c r="A25" s="9" t="s">
        <v>456</v>
      </c>
      <c r="B25" s="9" t="s">
        <v>1097</v>
      </c>
      <c r="C25" s="9" t="s">
        <v>226</v>
      </c>
      <c r="D25" s="9">
        <v>500</v>
      </c>
      <c r="E25" s="10">
        <v>2281.9924999999998</v>
      </c>
      <c r="F25" s="10">
        <f t="shared" si="1"/>
        <v>4.9816968838305966</v>
      </c>
    </row>
    <row r="26" spans="1:11" x14ac:dyDescent="0.2">
      <c r="A26" s="9" t="s">
        <v>511</v>
      </c>
      <c r="B26" s="9" t="s">
        <v>1098</v>
      </c>
      <c r="C26" s="9" t="s">
        <v>30</v>
      </c>
      <c r="D26" s="9">
        <v>200</v>
      </c>
      <c r="E26" s="10">
        <v>944.01099999999997</v>
      </c>
      <c r="F26" s="10">
        <f t="shared" si="1"/>
        <v>2.0608203826269391</v>
      </c>
    </row>
    <row r="27" spans="1:11" x14ac:dyDescent="0.2">
      <c r="A27" s="8" t="s">
        <v>24</v>
      </c>
      <c r="B27" s="9"/>
      <c r="C27" s="9"/>
      <c r="D27" s="9"/>
      <c r="E27" s="11">
        <f>SUM(E20:E26)</f>
        <v>18860.049499999997</v>
      </c>
      <c r="F27" s="11">
        <f>SUM(F20:F26)</f>
        <v>41.172374503001564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24</v>
      </c>
      <c r="B29" s="9"/>
      <c r="C29" s="9"/>
      <c r="D29" s="9"/>
      <c r="E29" s="11">
        <f>E17+E27</f>
        <v>45407.156499999997</v>
      </c>
      <c r="F29" s="11">
        <f>F17+F27</f>
        <v>99.125956829243847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32</v>
      </c>
      <c r="B31" s="9"/>
      <c r="C31" s="9"/>
      <c r="D31" s="9"/>
      <c r="E31" s="11">
        <v>400.37762370000002</v>
      </c>
      <c r="F31" s="11">
        <f t="shared" ref="F31" si="2">E31/$E$33*100</f>
        <v>0.87404317075616567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33</v>
      </c>
      <c r="B33" s="6"/>
      <c r="C33" s="6"/>
      <c r="D33" s="6"/>
      <c r="E33" s="13">
        <f>E29+E31</f>
        <v>45807.534123699996</v>
      </c>
      <c r="F33" s="13">
        <f>F29+F31</f>
        <v>100.00000000000001</v>
      </c>
      <c r="J33" s="2"/>
      <c r="K33" s="2"/>
    </row>
    <row r="35" spans="1:11" x14ac:dyDescent="0.2">
      <c r="A35" s="1" t="s">
        <v>35</v>
      </c>
    </row>
    <row r="36" spans="1:11" x14ac:dyDescent="0.2">
      <c r="A36" s="1" t="s">
        <v>36</v>
      </c>
    </row>
    <row r="37" spans="1:11" x14ac:dyDescent="0.2">
      <c r="A37" s="1" t="s">
        <v>37</v>
      </c>
    </row>
    <row r="38" spans="1:11" x14ac:dyDescent="0.2">
      <c r="A38" s="3" t="s">
        <v>675</v>
      </c>
      <c r="D38" s="14">
        <v>11.194699999999999</v>
      </c>
    </row>
    <row r="39" spans="1:11" x14ac:dyDescent="0.2">
      <c r="A39" s="3" t="s">
        <v>676</v>
      </c>
      <c r="D39" s="14">
        <v>10.296900000000001</v>
      </c>
    </row>
    <row r="40" spans="1:11" x14ac:dyDescent="0.2">
      <c r="A40" s="3" t="s">
        <v>678</v>
      </c>
      <c r="D40" s="14">
        <v>10.3681</v>
      </c>
    </row>
    <row r="41" spans="1:11" x14ac:dyDescent="0.2">
      <c r="A41" s="3" t="s">
        <v>672</v>
      </c>
      <c r="D41" s="14">
        <v>10.9312</v>
      </c>
    </row>
    <row r="42" spans="1:11" x14ac:dyDescent="0.2">
      <c r="A42" s="3" t="s">
        <v>673</v>
      </c>
      <c r="D42" s="14">
        <v>10.0693</v>
      </c>
    </row>
    <row r="43" spans="1:11" x14ac:dyDescent="0.2">
      <c r="A43" s="3" t="s">
        <v>707</v>
      </c>
      <c r="D43" s="14">
        <v>31.872900000000001</v>
      </c>
    </row>
    <row r="44" spans="1:11" x14ac:dyDescent="0.2">
      <c r="A44" s="3" t="s">
        <v>679</v>
      </c>
      <c r="D44" s="14">
        <v>10.0009</v>
      </c>
    </row>
    <row r="45" spans="1:11" x14ac:dyDescent="0.2">
      <c r="A45" s="3" t="s">
        <v>665</v>
      </c>
      <c r="D45" s="14">
        <v>10.019600000000001</v>
      </c>
    </row>
    <row r="46" spans="1:11" x14ac:dyDescent="0.2">
      <c r="A46" s="3" t="s">
        <v>708</v>
      </c>
      <c r="D46" s="14">
        <v>31.2287</v>
      </c>
    </row>
    <row r="48" spans="1:11" x14ac:dyDescent="0.2">
      <c r="A48" s="1" t="s">
        <v>40</v>
      </c>
    </row>
    <row r="49" spans="1:4" x14ac:dyDescent="0.2">
      <c r="A49" s="3" t="s">
        <v>665</v>
      </c>
      <c r="D49" s="14">
        <v>10</v>
      </c>
    </row>
    <row r="50" spans="1:4" x14ac:dyDescent="0.2">
      <c r="A50" s="3" t="s">
        <v>679</v>
      </c>
      <c r="D50" s="14">
        <v>10.0052</v>
      </c>
    </row>
    <row r="51" spans="1:4" x14ac:dyDescent="0.2">
      <c r="A51" s="3" t="s">
        <v>707</v>
      </c>
      <c r="D51" s="14">
        <v>32.988100000000003</v>
      </c>
    </row>
    <row r="52" spans="1:4" x14ac:dyDescent="0.2">
      <c r="A52" s="3" t="s">
        <v>673</v>
      </c>
      <c r="D52" s="14">
        <v>10.104900000000001</v>
      </c>
    </row>
    <row r="53" spans="1:4" x14ac:dyDescent="0.2">
      <c r="A53" s="3" t="s">
        <v>672</v>
      </c>
      <c r="D53" s="14">
        <v>10.8569</v>
      </c>
    </row>
    <row r="54" spans="1:4" x14ac:dyDescent="0.2">
      <c r="A54" s="3" t="s">
        <v>678</v>
      </c>
      <c r="D54" s="14">
        <v>10.3659</v>
      </c>
    </row>
    <row r="55" spans="1:4" x14ac:dyDescent="0.2">
      <c r="A55" s="3" t="s">
        <v>708</v>
      </c>
      <c r="D55" s="14">
        <v>32.2864</v>
      </c>
    </row>
    <row r="56" spans="1:4" x14ac:dyDescent="0.2">
      <c r="A56" s="3" t="s">
        <v>676</v>
      </c>
      <c r="D56" s="14">
        <v>10.3515</v>
      </c>
    </row>
    <row r="57" spans="1:4" x14ac:dyDescent="0.2">
      <c r="A57" s="3" t="s">
        <v>675</v>
      </c>
      <c r="D57" s="14">
        <v>11.1416</v>
      </c>
    </row>
    <row r="59" spans="1:4" x14ac:dyDescent="0.2">
      <c r="A59" s="1" t="s">
        <v>41</v>
      </c>
      <c r="D59" s="15"/>
    </row>
    <row r="60" spans="1:4" x14ac:dyDescent="0.2">
      <c r="A60" s="19" t="s">
        <v>656</v>
      </c>
      <c r="B60" s="20"/>
      <c r="C60" s="65" t="s">
        <v>657</v>
      </c>
      <c r="D60" s="66"/>
    </row>
    <row r="61" spans="1:4" x14ac:dyDescent="0.2">
      <c r="A61" s="67"/>
      <c r="B61" s="68"/>
      <c r="C61" s="21" t="s">
        <v>658</v>
      </c>
      <c r="D61" s="21" t="s">
        <v>659</v>
      </c>
    </row>
    <row r="62" spans="1:4" x14ac:dyDescent="0.2">
      <c r="A62" s="22" t="s">
        <v>672</v>
      </c>
      <c r="B62" s="23"/>
      <c r="C62" s="24">
        <v>0.3173692984</v>
      </c>
      <c r="D62" s="24">
        <v>0.29396120380000001</v>
      </c>
    </row>
    <row r="63" spans="1:4" x14ac:dyDescent="0.2">
      <c r="A63" s="22" t="s">
        <v>678</v>
      </c>
      <c r="B63" s="23"/>
      <c r="C63" s="24">
        <v>0.23354834800000002</v>
      </c>
      <c r="D63" s="24">
        <v>0.216321438</v>
      </c>
    </row>
    <row r="64" spans="1:4" x14ac:dyDescent="0.2">
      <c r="A64" s="22" t="s">
        <v>675</v>
      </c>
      <c r="B64" s="23"/>
      <c r="C64" s="24">
        <v>0.3173692984</v>
      </c>
      <c r="D64" s="24">
        <v>0.29396120380000001</v>
      </c>
    </row>
    <row r="65" spans="1:4" x14ac:dyDescent="0.2">
      <c r="A65" s="22" t="s">
        <v>665</v>
      </c>
      <c r="B65" s="23"/>
      <c r="C65" s="24">
        <v>0.25475781439999995</v>
      </c>
      <c r="D65" s="24">
        <v>0.23597037349999997</v>
      </c>
    </row>
    <row r="66" spans="1:4" x14ac:dyDescent="0.2">
      <c r="A66" s="22" t="s">
        <v>679</v>
      </c>
      <c r="B66" s="23"/>
      <c r="C66" s="24">
        <v>0.24496338649999996</v>
      </c>
      <c r="D66" s="24">
        <v>0.22690098949999998</v>
      </c>
    </row>
    <row r="67" spans="1:4" x14ac:dyDescent="0.2">
      <c r="A67" s="22" t="s">
        <v>673</v>
      </c>
      <c r="B67" s="23"/>
      <c r="C67" s="24">
        <v>0.21640758120000003</v>
      </c>
      <c r="D67" s="24">
        <v>0.20044951830000002</v>
      </c>
    </row>
    <row r="68" spans="1:4" x14ac:dyDescent="0.2">
      <c r="A68" s="22" t="s">
        <v>676</v>
      </c>
      <c r="B68" s="23"/>
      <c r="C68" s="24">
        <v>0.21640758120000003</v>
      </c>
      <c r="D68" s="24">
        <v>0.20044951830000002</v>
      </c>
    </row>
    <row r="70" spans="1:4" x14ac:dyDescent="0.2">
      <c r="A70" s="1" t="s">
        <v>43</v>
      </c>
      <c r="D70" s="18">
        <v>0.65457834874071152</v>
      </c>
    </row>
    <row r="72" spans="1:4" x14ac:dyDescent="0.2">
      <c r="A72" s="1" t="s">
        <v>1154</v>
      </c>
    </row>
  </sheetData>
  <sortState ref="A7:F16">
    <sortCondition descending="1" ref="E7:E16"/>
  </sortState>
  <mergeCells count="3">
    <mergeCell ref="B1:E1"/>
    <mergeCell ref="C60:D60"/>
    <mergeCell ref="A61:B6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2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495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262</v>
      </c>
      <c r="B7" s="9" t="s">
        <v>263</v>
      </c>
      <c r="C7" s="9" t="s">
        <v>264</v>
      </c>
      <c r="D7" s="9">
        <v>79000</v>
      </c>
      <c r="E7" s="10">
        <v>1665.6755000000001</v>
      </c>
      <c r="F7" s="10">
        <v>3.9564325801856999</v>
      </c>
    </row>
    <row r="8" spans="1:6" x14ac:dyDescent="0.2">
      <c r="A8" s="9" t="s">
        <v>265</v>
      </c>
      <c r="B8" s="9" t="s">
        <v>266</v>
      </c>
      <c r="C8" s="9" t="s">
        <v>264</v>
      </c>
      <c r="D8" s="9">
        <v>206475</v>
      </c>
      <c r="E8" s="10">
        <v>1054.6742999999999</v>
      </c>
      <c r="F8" s="10">
        <v>2.5051384630467002</v>
      </c>
    </row>
    <row r="9" spans="1:6" x14ac:dyDescent="0.2">
      <c r="A9" s="9" t="s">
        <v>290</v>
      </c>
      <c r="B9" s="9" t="s">
        <v>291</v>
      </c>
      <c r="C9" s="9" t="s">
        <v>264</v>
      </c>
      <c r="D9" s="9">
        <v>317906</v>
      </c>
      <c r="E9" s="10">
        <v>824.48921099999995</v>
      </c>
      <c r="F9" s="10">
        <v>1.9583862381430299</v>
      </c>
    </row>
    <row r="10" spans="1:6" x14ac:dyDescent="0.2">
      <c r="A10" s="9" t="s">
        <v>278</v>
      </c>
      <c r="B10" s="9" t="s">
        <v>279</v>
      </c>
      <c r="C10" s="9" t="s">
        <v>280</v>
      </c>
      <c r="D10" s="9">
        <v>79950</v>
      </c>
      <c r="E10" s="10">
        <v>804.97657500000003</v>
      </c>
      <c r="F10" s="10">
        <v>1.9120384178168599</v>
      </c>
    </row>
    <row r="11" spans="1:6" x14ac:dyDescent="0.2">
      <c r="A11" s="9" t="s">
        <v>270</v>
      </c>
      <c r="B11" s="9" t="s">
        <v>271</v>
      </c>
      <c r="C11" s="9" t="s">
        <v>264</v>
      </c>
      <c r="D11" s="9">
        <v>53853</v>
      </c>
      <c r="E11" s="10">
        <v>723.2188635</v>
      </c>
      <c r="F11" s="10">
        <v>1.7178416048962</v>
      </c>
    </row>
    <row r="12" spans="1:6" x14ac:dyDescent="0.2">
      <c r="A12" s="9" t="s">
        <v>272</v>
      </c>
      <c r="B12" s="9" t="s">
        <v>273</v>
      </c>
      <c r="C12" s="9" t="s">
        <v>274</v>
      </c>
      <c r="D12" s="9">
        <v>54952</v>
      </c>
      <c r="E12" s="10">
        <v>718.33254399999998</v>
      </c>
      <c r="F12" s="10">
        <v>1.7062352664064999</v>
      </c>
    </row>
    <row r="13" spans="1:6" x14ac:dyDescent="0.2">
      <c r="A13" s="9" t="s">
        <v>301</v>
      </c>
      <c r="B13" s="9" t="s">
        <v>302</v>
      </c>
      <c r="C13" s="9" t="s">
        <v>264</v>
      </c>
      <c r="D13" s="9">
        <v>187500</v>
      </c>
      <c r="E13" s="10">
        <v>636.84375</v>
      </c>
      <c r="F13" s="10">
        <v>1.5126772057268301</v>
      </c>
    </row>
    <row r="14" spans="1:6" x14ac:dyDescent="0.2">
      <c r="A14" s="9" t="s">
        <v>275</v>
      </c>
      <c r="B14" s="9" t="s">
        <v>276</v>
      </c>
      <c r="C14" s="9" t="s">
        <v>277</v>
      </c>
      <c r="D14" s="9">
        <v>160000</v>
      </c>
      <c r="E14" s="10">
        <v>611.12</v>
      </c>
      <c r="F14" s="10">
        <v>1.4515762994671499</v>
      </c>
    </row>
    <row r="15" spans="1:6" x14ac:dyDescent="0.2">
      <c r="A15" s="9" t="s">
        <v>267</v>
      </c>
      <c r="B15" s="9" t="s">
        <v>268</v>
      </c>
      <c r="C15" s="9" t="s">
        <v>269</v>
      </c>
      <c r="D15" s="9">
        <v>66526</v>
      </c>
      <c r="E15" s="10">
        <v>597.20390199999997</v>
      </c>
      <c r="F15" s="10">
        <v>1.41852177983457</v>
      </c>
    </row>
    <row r="16" spans="1:6" x14ac:dyDescent="0.2">
      <c r="A16" s="9" t="s">
        <v>298</v>
      </c>
      <c r="B16" s="9" t="s">
        <v>299</v>
      </c>
      <c r="C16" s="9" t="s">
        <v>300</v>
      </c>
      <c r="D16" s="9">
        <v>254936</v>
      </c>
      <c r="E16" s="10">
        <v>587.62747999999999</v>
      </c>
      <c r="F16" s="10">
        <v>1.39577517162522</v>
      </c>
    </row>
    <row r="17" spans="1:6" x14ac:dyDescent="0.2">
      <c r="A17" s="9" t="s">
        <v>292</v>
      </c>
      <c r="B17" s="9" t="s">
        <v>293</v>
      </c>
      <c r="C17" s="9" t="s">
        <v>294</v>
      </c>
      <c r="D17" s="9">
        <v>25367</v>
      </c>
      <c r="E17" s="10">
        <v>566.96513349999998</v>
      </c>
      <c r="F17" s="10">
        <v>1.3466964759995199</v>
      </c>
    </row>
    <row r="18" spans="1:6" x14ac:dyDescent="0.2">
      <c r="A18" s="9" t="s">
        <v>370</v>
      </c>
      <c r="B18" s="9" t="s">
        <v>371</v>
      </c>
      <c r="C18" s="9" t="s">
        <v>297</v>
      </c>
      <c r="D18" s="9">
        <v>203475</v>
      </c>
      <c r="E18" s="10">
        <v>527.40719999999999</v>
      </c>
      <c r="F18" s="10">
        <v>1.2527356193355299</v>
      </c>
    </row>
    <row r="19" spans="1:6" x14ac:dyDescent="0.2">
      <c r="A19" s="9" t="s">
        <v>368</v>
      </c>
      <c r="B19" s="9" t="s">
        <v>369</v>
      </c>
      <c r="C19" s="9" t="s">
        <v>286</v>
      </c>
      <c r="D19" s="9">
        <v>27311</v>
      </c>
      <c r="E19" s="10">
        <v>448.21447649999999</v>
      </c>
      <c r="F19" s="10">
        <v>1.06463135090567</v>
      </c>
    </row>
    <row r="20" spans="1:6" x14ac:dyDescent="0.2">
      <c r="A20" s="9" t="s">
        <v>303</v>
      </c>
      <c r="B20" s="9" t="s">
        <v>304</v>
      </c>
      <c r="C20" s="9" t="s">
        <v>286</v>
      </c>
      <c r="D20" s="9">
        <v>34000</v>
      </c>
      <c r="E20" s="10">
        <v>429.91300000000001</v>
      </c>
      <c r="F20" s="10">
        <v>1.0211603639756801</v>
      </c>
    </row>
    <row r="21" spans="1:6" x14ac:dyDescent="0.2">
      <c r="A21" s="9" t="s">
        <v>372</v>
      </c>
      <c r="B21" s="9" t="s">
        <v>373</v>
      </c>
      <c r="C21" s="9" t="s">
        <v>374</v>
      </c>
      <c r="D21" s="9">
        <v>74355</v>
      </c>
      <c r="E21" s="10">
        <v>422.15051249999999</v>
      </c>
      <c r="F21" s="10">
        <v>1.0027223438161199</v>
      </c>
    </row>
    <row r="22" spans="1:6" x14ac:dyDescent="0.2">
      <c r="A22" s="9" t="s">
        <v>366</v>
      </c>
      <c r="B22" s="9" t="s">
        <v>367</v>
      </c>
      <c r="C22" s="9" t="s">
        <v>283</v>
      </c>
      <c r="D22" s="9">
        <v>190244</v>
      </c>
      <c r="E22" s="10">
        <v>417.01484799999997</v>
      </c>
      <c r="F22" s="10">
        <v>0.990523743099054</v>
      </c>
    </row>
    <row r="23" spans="1:6" x14ac:dyDescent="0.2">
      <c r="A23" s="9" t="s">
        <v>287</v>
      </c>
      <c r="B23" s="9" t="s">
        <v>288</v>
      </c>
      <c r="C23" s="9" t="s">
        <v>289</v>
      </c>
      <c r="D23" s="9">
        <v>40000</v>
      </c>
      <c r="E23" s="10">
        <v>416.6</v>
      </c>
      <c r="F23" s="10">
        <v>0.989538366209603</v>
      </c>
    </row>
    <row r="24" spans="1:6" x14ac:dyDescent="0.2">
      <c r="A24" s="9" t="s">
        <v>295</v>
      </c>
      <c r="B24" s="9" t="s">
        <v>296</v>
      </c>
      <c r="C24" s="9" t="s">
        <v>297</v>
      </c>
      <c r="D24" s="9">
        <v>93000</v>
      </c>
      <c r="E24" s="10">
        <v>347.16899999999998</v>
      </c>
      <c r="F24" s="10">
        <v>0.82462084747628805</v>
      </c>
    </row>
    <row r="25" spans="1:6" x14ac:dyDescent="0.2">
      <c r="A25" s="9" t="s">
        <v>305</v>
      </c>
      <c r="B25" s="9" t="s">
        <v>306</v>
      </c>
      <c r="C25" s="9" t="s">
        <v>307</v>
      </c>
      <c r="D25" s="9">
        <v>60000</v>
      </c>
      <c r="E25" s="10">
        <v>314.27999999999997</v>
      </c>
      <c r="F25" s="10">
        <v>0.74650052264127198</v>
      </c>
    </row>
    <row r="26" spans="1:6" x14ac:dyDescent="0.2">
      <c r="A26" s="9" t="s">
        <v>308</v>
      </c>
      <c r="B26" s="9" t="s">
        <v>309</v>
      </c>
      <c r="C26" s="9" t="s">
        <v>310</v>
      </c>
      <c r="D26" s="9">
        <v>227368</v>
      </c>
      <c r="E26" s="10">
        <v>313.76783999999998</v>
      </c>
      <c r="F26" s="10">
        <v>0.74528400327104205</v>
      </c>
    </row>
    <row r="27" spans="1:6" x14ac:dyDescent="0.2">
      <c r="A27" s="9" t="s">
        <v>325</v>
      </c>
      <c r="B27" s="9" t="s">
        <v>326</v>
      </c>
      <c r="C27" s="9" t="s">
        <v>286</v>
      </c>
      <c r="D27" s="9">
        <v>26468</v>
      </c>
      <c r="E27" s="10">
        <v>313.60609799999997</v>
      </c>
      <c r="F27" s="10">
        <v>0.744899822007414</v>
      </c>
    </row>
    <row r="28" spans="1:6" x14ac:dyDescent="0.2">
      <c r="A28" s="9" t="s">
        <v>281</v>
      </c>
      <c r="B28" s="9" t="s">
        <v>282</v>
      </c>
      <c r="C28" s="9" t="s">
        <v>283</v>
      </c>
      <c r="D28" s="9">
        <v>168573</v>
      </c>
      <c r="E28" s="10">
        <v>303.34711349999998</v>
      </c>
      <c r="F28" s="10">
        <v>0.72053194211999305</v>
      </c>
    </row>
    <row r="29" spans="1:6" x14ac:dyDescent="0.2">
      <c r="A29" s="9" t="s">
        <v>364</v>
      </c>
      <c r="B29" s="9" t="s">
        <v>365</v>
      </c>
      <c r="C29" s="9" t="s">
        <v>359</v>
      </c>
      <c r="D29" s="9">
        <v>184376</v>
      </c>
      <c r="E29" s="10">
        <v>294.35628400000002</v>
      </c>
      <c r="F29" s="10">
        <v>0.69917627545100802</v>
      </c>
    </row>
    <row r="30" spans="1:6" x14ac:dyDescent="0.2">
      <c r="A30" s="9" t="s">
        <v>331</v>
      </c>
      <c r="B30" s="9" t="s">
        <v>332</v>
      </c>
      <c r="C30" s="9" t="s">
        <v>264</v>
      </c>
      <c r="D30" s="9">
        <v>274166</v>
      </c>
      <c r="E30" s="10">
        <v>284.31014199999998</v>
      </c>
      <c r="F30" s="10">
        <v>0.67531395442030795</v>
      </c>
    </row>
    <row r="31" spans="1:6" x14ac:dyDescent="0.2">
      <c r="A31" s="9" t="s">
        <v>311</v>
      </c>
      <c r="B31" s="9" t="s">
        <v>312</v>
      </c>
      <c r="C31" s="9" t="s">
        <v>294</v>
      </c>
      <c r="D31" s="9">
        <v>72000</v>
      </c>
      <c r="E31" s="10">
        <v>271.72800000000001</v>
      </c>
      <c r="F31" s="10">
        <v>0.64542794328709296</v>
      </c>
    </row>
    <row r="32" spans="1:6" x14ac:dyDescent="0.2">
      <c r="A32" s="9" t="s">
        <v>284</v>
      </c>
      <c r="B32" s="9" t="s">
        <v>285</v>
      </c>
      <c r="C32" s="9" t="s">
        <v>286</v>
      </c>
      <c r="D32" s="9">
        <v>57182</v>
      </c>
      <c r="E32" s="10">
        <v>252.85880399999999</v>
      </c>
      <c r="F32" s="10">
        <v>0.60060846805538703</v>
      </c>
    </row>
    <row r="33" spans="1:10" x14ac:dyDescent="0.2">
      <c r="A33" s="9" t="s">
        <v>315</v>
      </c>
      <c r="B33" s="9" t="s">
        <v>316</v>
      </c>
      <c r="C33" s="9" t="s">
        <v>317</v>
      </c>
      <c r="D33" s="9">
        <v>159832</v>
      </c>
      <c r="E33" s="10">
        <v>219.44933599999999</v>
      </c>
      <c r="F33" s="10">
        <v>0.52125189008934802</v>
      </c>
    </row>
    <row r="34" spans="1:10" x14ac:dyDescent="0.2">
      <c r="A34" s="9" t="s">
        <v>318</v>
      </c>
      <c r="B34" s="9" t="s">
        <v>319</v>
      </c>
      <c r="C34" s="9" t="s">
        <v>320</v>
      </c>
      <c r="D34" s="9">
        <v>32100</v>
      </c>
      <c r="E34" s="10">
        <v>207.89564999999999</v>
      </c>
      <c r="F34" s="10">
        <v>0.493808741822092</v>
      </c>
    </row>
    <row r="35" spans="1:10" x14ac:dyDescent="0.2">
      <c r="A35" s="9" t="s">
        <v>327</v>
      </c>
      <c r="B35" s="9" t="s">
        <v>328</v>
      </c>
      <c r="C35" s="9" t="s">
        <v>269</v>
      </c>
      <c r="D35" s="9">
        <v>74940</v>
      </c>
      <c r="E35" s="10">
        <v>201.81342000000001</v>
      </c>
      <c r="F35" s="10">
        <v>0.47936179046080801</v>
      </c>
    </row>
    <row r="36" spans="1:10" x14ac:dyDescent="0.2">
      <c r="A36" s="9" t="s">
        <v>321</v>
      </c>
      <c r="B36" s="9" t="s">
        <v>322</v>
      </c>
      <c r="C36" s="9" t="s">
        <v>289</v>
      </c>
      <c r="D36" s="9">
        <v>27000</v>
      </c>
      <c r="E36" s="10">
        <v>196.06049999999999</v>
      </c>
      <c r="F36" s="10">
        <v>0.46569703996216499</v>
      </c>
    </row>
    <row r="37" spans="1:10" x14ac:dyDescent="0.2">
      <c r="A37" s="9" t="s">
        <v>323</v>
      </c>
      <c r="B37" s="9" t="s">
        <v>324</v>
      </c>
      <c r="C37" s="9" t="s">
        <v>286</v>
      </c>
      <c r="D37" s="9">
        <v>15000</v>
      </c>
      <c r="E37" s="10">
        <v>172.71</v>
      </c>
      <c r="F37" s="10">
        <v>0.41023324826706797</v>
      </c>
    </row>
    <row r="38" spans="1:10" x14ac:dyDescent="0.2">
      <c r="A38" s="9" t="s">
        <v>329</v>
      </c>
      <c r="B38" s="9" t="s">
        <v>330</v>
      </c>
      <c r="C38" s="9" t="s">
        <v>264</v>
      </c>
      <c r="D38" s="9">
        <v>57684</v>
      </c>
      <c r="E38" s="10">
        <v>158.86173600000001</v>
      </c>
      <c r="F38" s="10">
        <v>0.37733985284364202</v>
      </c>
    </row>
    <row r="39" spans="1:10" x14ac:dyDescent="0.2">
      <c r="A39" s="9" t="s">
        <v>313</v>
      </c>
      <c r="B39" s="9" t="s">
        <v>314</v>
      </c>
      <c r="C39" s="9" t="s">
        <v>269</v>
      </c>
      <c r="D39" s="9">
        <v>23121</v>
      </c>
      <c r="E39" s="10">
        <v>127.8244485</v>
      </c>
      <c r="F39" s="10">
        <v>0.30361784908865502</v>
      </c>
    </row>
    <row r="40" spans="1:10" x14ac:dyDescent="0.2">
      <c r="A40" s="9" t="s">
        <v>496</v>
      </c>
      <c r="B40" s="9" t="s">
        <v>497</v>
      </c>
      <c r="C40" s="9" t="s">
        <v>294</v>
      </c>
      <c r="D40" s="9">
        <v>7072</v>
      </c>
      <c r="E40" s="10">
        <v>99.089327999999995</v>
      </c>
      <c r="F40" s="10">
        <v>0.23536411842997501</v>
      </c>
    </row>
    <row r="41" spans="1:10" x14ac:dyDescent="0.2">
      <c r="A41" s="9" t="s">
        <v>333</v>
      </c>
      <c r="B41" s="9" t="s">
        <v>334</v>
      </c>
      <c r="C41" s="9" t="s">
        <v>335</v>
      </c>
      <c r="D41" s="9">
        <v>984</v>
      </c>
      <c r="E41" s="10">
        <v>2.6012040000000001</v>
      </c>
      <c r="F41" s="16" t="s">
        <v>102</v>
      </c>
    </row>
    <row r="42" spans="1:10" x14ac:dyDescent="0.2">
      <c r="A42" s="8" t="s">
        <v>24</v>
      </c>
      <c r="B42" s="9"/>
      <c r="C42" s="9"/>
      <c r="D42" s="9"/>
      <c r="E42" s="11">
        <f>SUM(E7:E41)</f>
        <v>15534.156199999999</v>
      </c>
      <c r="F42" s="11">
        <f>SUM(F7:F41)+0.01</f>
        <v>36.901669600183503</v>
      </c>
      <c r="I42" s="2"/>
      <c r="J42" s="2"/>
    </row>
    <row r="43" spans="1:10" x14ac:dyDescent="0.2">
      <c r="A43" s="9"/>
      <c r="B43" s="9"/>
      <c r="C43" s="9"/>
      <c r="D43" s="9"/>
      <c r="E43" s="10"/>
      <c r="F43" s="10"/>
    </row>
    <row r="44" spans="1:10" x14ac:dyDescent="0.2">
      <c r="A44" s="8" t="s">
        <v>6</v>
      </c>
      <c r="B44" s="9"/>
      <c r="C44" s="9"/>
      <c r="D44" s="9"/>
      <c r="E44" s="10"/>
      <c r="F44" s="10"/>
    </row>
    <row r="45" spans="1:10" x14ac:dyDescent="0.2">
      <c r="A45" s="8" t="s">
        <v>7</v>
      </c>
      <c r="B45" s="9"/>
      <c r="C45" s="9"/>
      <c r="D45" s="9"/>
      <c r="E45" s="10"/>
      <c r="F45" s="10"/>
    </row>
    <row r="46" spans="1:10" x14ac:dyDescent="0.2">
      <c r="A46" s="8"/>
      <c r="B46" s="9"/>
      <c r="C46" s="9"/>
      <c r="D46" s="9"/>
      <c r="E46" s="10"/>
      <c r="F46" s="10"/>
    </row>
    <row r="47" spans="1:10" x14ac:dyDescent="0.2">
      <c r="A47" s="9" t="s">
        <v>336</v>
      </c>
      <c r="B47" s="9" t="s">
        <v>982</v>
      </c>
      <c r="C47" s="9" t="s">
        <v>47</v>
      </c>
      <c r="D47" s="9">
        <v>250</v>
      </c>
      <c r="E47" s="10">
        <v>2493.5075000000002</v>
      </c>
      <c r="F47" s="10">
        <v>5.9227588518516399</v>
      </c>
    </row>
    <row r="48" spans="1:10" x14ac:dyDescent="0.2">
      <c r="A48" s="9" t="s">
        <v>395</v>
      </c>
      <c r="B48" s="9" t="s">
        <v>983</v>
      </c>
      <c r="C48" s="9" t="s">
        <v>115</v>
      </c>
      <c r="D48" s="9">
        <v>200</v>
      </c>
      <c r="E48" s="10">
        <v>2061.4540000000002</v>
      </c>
      <c r="F48" s="10">
        <v>4.8965142178978702</v>
      </c>
    </row>
    <row r="49" spans="1:10" x14ac:dyDescent="0.2">
      <c r="A49" s="9" t="s">
        <v>107</v>
      </c>
      <c r="B49" s="9" t="s">
        <v>734</v>
      </c>
      <c r="C49" s="9" t="s">
        <v>105</v>
      </c>
      <c r="D49" s="9">
        <v>200</v>
      </c>
      <c r="E49" s="10">
        <v>1976.4780000000001</v>
      </c>
      <c r="F49" s="10">
        <v>4.69467309402118</v>
      </c>
    </row>
    <row r="50" spans="1:10" x14ac:dyDescent="0.2">
      <c r="A50" s="9" t="s">
        <v>348</v>
      </c>
      <c r="B50" s="9" t="s">
        <v>984</v>
      </c>
      <c r="C50" s="9" t="s">
        <v>105</v>
      </c>
      <c r="D50" s="9">
        <v>200</v>
      </c>
      <c r="E50" s="10">
        <v>1970.462</v>
      </c>
      <c r="F50" s="10">
        <v>4.68038345693257</v>
      </c>
    </row>
    <row r="51" spans="1:10" x14ac:dyDescent="0.2">
      <c r="A51" s="9" t="s">
        <v>95</v>
      </c>
      <c r="B51" s="9" t="s">
        <v>899</v>
      </c>
      <c r="C51" s="9" t="s">
        <v>47</v>
      </c>
      <c r="D51" s="9">
        <v>14</v>
      </c>
      <c r="E51" s="10">
        <v>1571.2424000000001</v>
      </c>
      <c r="F51" s="10">
        <v>3.7321282703198699</v>
      </c>
    </row>
    <row r="52" spans="1:10" x14ac:dyDescent="0.2">
      <c r="A52" s="9" t="s">
        <v>341</v>
      </c>
      <c r="B52" s="9" t="s">
        <v>985</v>
      </c>
      <c r="C52" s="9" t="s">
        <v>154</v>
      </c>
      <c r="D52" s="9">
        <v>150</v>
      </c>
      <c r="E52" s="10">
        <v>1499.0025000000001</v>
      </c>
      <c r="F52" s="10">
        <v>3.5605388497218202</v>
      </c>
    </row>
    <row r="53" spans="1:10" x14ac:dyDescent="0.2">
      <c r="A53" s="9" t="s">
        <v>338</v>
      </c>
      <c r="B53" s="9" t="s">
        <v>881</v>
      </c>
      <c r="C53" s="9" t="s">
        <v>105</v>
      </c>
      <c r="D53" s="9">
        <v>150</v>
      </c>
      <c r="E53" s="10">
        <v>1487.3295000000001</v>
      </c>
      <c r="F53" s="10">
        <v>3.53281229823655</v>
      </c>
    </row>
    <row r="54" spans="1:10" x14ac:dyDescent="0.2">
      <c r="A54" s="9" t="s">
        <v>20</v>
      </c>
      <c r="B54" s="9" t="s">
        <v>986</v>
      </c>
      <c r="C54" s="9" t="s">
        <v>21</v>
      </c>
      <c r="D54" s="9">
        <v>150</v>
      </c>
      <c r="E54" s="10">
        <v>1461.5295000000001</v>
      </c>
      <c r="F54" s="10">
        <v>3.4715302774775298</v>
      </c>
    </row>
    <row r="55" spans="1:10" x14ac:dyDescent="0.2">
      <c r="A55" s="9" t="s">
        <v>337</v>
      </c>
      <c r="B55" s="9" t="s">
        <v>909</v>
      </c>
      <c r="C55" s="9" t="s">
        <v>14</v>
      </c>
      <c r="D55" s="9">
        <v>100</v>
      </c>
      <c r="E55" s="10">
        <v>1008.075</v>
      </c>
      <c r="F55" s="10">
        <v>2.39445244483136</v>
      </c>
    </row>
    <row r="56" spans="1:10" x14ac:dyDescent="0.2">
      <c r="A56" s="9" t="s">
        <v>343</v>
      </c>
      <c r="B56" s="9" t="s">
        <v>987</v>
      </c>
      <c r="C56" s="9" t="s">
        <v>11</v>
      </c>
      <c r="D56" s="9">
        <v>100</v>
      </c>
      <c r="E56" s="10">
        <v>921.351</v>
      </c>
      <c r="F56" s="10">
        <v>2.1884593452846501</v>
      </c>
    </row>
    <row r="57" spans="1:10" x14ac:dyDescent="0.2">
      <c r="A57" s="9" t="s">
        <v>498</v>
      </c>
      <c r="B57" s="9" t="s">
        <v>879</v>
      </c>
      <c r="C57" s="9" t="s">
        <v>11</v>
      </c>
      <c r="D57" s="9">
        <v>50</v>
      </c>
      <c r="E57" s="10">
        <v>500.46050000000002</v>
      </c>
      <c r="F57" s="10">
        <v>1.1887298740337</v>
      </c>
    </row>
    <row r="58" spans="1:10" x14ac:dyDescent="0.2">
      <c r="A58" s="9" t="s">
        <v>346</v>
      </c>
      <c r="B58" s="9" t="s">
        <v>988</v>
      </c>
      <c r="C58" s="9" t="s">
        <v>14</v>
      </c>
      <c r="D58" s="9">
        <v>50</v>
      </c>
      <c r="E58" s="10">
        <v>498.34899999999999</v>
      </c>
      <c r="F58" s="10">
        <v>1.1837144869471701</v>
      </c>
    </row>
    <row r="59" spans="1:10" x14ac:dyDescent="0.2">
      <c r="A59" s="9" t="s">
        <v>349</v>
      </c>
      <c r="B59" s="9" t="s">
        <v>989</v>
      </c>
      <c r="C59" s="9" t="s">
        <v>130</v>
      </c>
      <c r="D59" s="9">
        <v>50</v>
      </c>
      <c r="E59" s="10">
        <v>490.38350000000003</v>
      </c>
      <c r="F59" s="10">
        <v>1.16479425685585</v>
      </c>
    </row>
    <row r="60" spans="1:10" x14ac:dyDescent="0.2">
      <c r="A60" s="9" t="s">
        <v>499</v>
      </c>
      <c r="B60" s="9" t="s">
        <v>990</v>
      </c>
      <c r="C60" s="9" t="s">
        <v>151</v>
      </c>
      <c r="D60" s="9">
        <v>44</v>
      </c>
      <c r="E60" s="10">
        <v>449.94312000000002</v>
      </c>
      <c r="F60" s="10">
        <v>1.0687373496208601</v>
      </c>
    </row>
    <row r="61" spans="1:10" x14ac:dyDescent="0.2">
      <c r="A61" s="9" t="s">
        <v>340</v>
      </c>
      <c r="B61" s="9" t="s">
        <v>991</v>
      </c>
      <c r="C61" s="9" t="s">
        <v>11</v>
      </c>
      <c r="D61" s="9">
        <v>40</v>
      </c>
      <c r="E61" s="10">
        <v>400.16320000000002</v>
      </c>
      <c r="F61" s="10">
        <v>0.95049649338743802</v>
      </c>
    </row>
    <row r="62" spans="1:10" x14ac:dyDescent="0.2">
      <c r="A62" s="8" t="s">
        <v>24</v>
      </c>
      <c r="B62" s="9"/>
      <c r="C62" s="9"/>
      <c r="D62" s="9"/>
      <c r="E62" s="11">
        <f>SUM(E47:E61)</f>
        <v>18789.73072</v>
      </c>
      <c r="F62" s="11">
        <f>SUM(F47:F61)</f>
        <v>44.630723567420048</v>
      </c>
      <c r="I62" s="2"/>
      <c r="J62" s="2"/>
    </row>
    <row r="63" spans="1:10" x14ac:dyDescent="0.2">
      <c r="A63" s="9"/>
      <c r="B63" s="9"/>
      <c r="C63" s="9"/>
      <c r="D63" s="9"/>
      <c r="E63" s="10"/>
      <c r="F63" s="10"/>
    </row>
    <row r="64" spans="1:10" x14ac:dyDescent="0.2">
      <c r="A64" s="8" t="s">
        <v>98</v>
      </c>
      <c r="B64" s="9"/>
      <c r="C64" s="9"/>
      <c r="D64" s="9"/>
      <c r="E64" s="10"/>
      <c r="F64" s="10"/>
    </row>
    <row r="65" spans="1:10" x14ac:dyDescent="0.2">
      <c r="A65" s="9" t="s">
        <v>350</v>
      </c>
      <c r="B65" s="9" t="s">
        <v>351</v>
      </c>
      <c r="C65" s="9" t="s">
        <v>101</v>
      </c>
      <c r="D65" s="9">
        <v>4125000</v>
      </c>
      <c r="E65" s="10">
        <v>3925.238625</v>
      </c>
      <c r="F65" s="10">
        <v>9.3235098798975695</v>
      </c>
    </row>
    <row r="66" spans="1:10" x14ac:dyDescent="0.2">
      <c r="A66" s="9" t="s">
        <v>352</v>
      </c>
      <c r="B66" s="9" t="s">
        <v>353</v>
      </c>
      <c r="C66" s="9" t="s">
        <v>101</v>
      </c>
      <c r="D66" s="9">
        <v>1550000</v>
      </c>
      <c r="E66" s="10">
        <v>1486.5491999999999</v>
      </c>
      <c r="F66" s="10">
        <v>3.5309588733994102</v>
      </c>
    </row>
    <row r="67" spans="1:10" x14ac:dyDescent="0.2">
      <c r="A67" s="9" t="s">
        <v>354</v>
      </c>
      <c r="B67" s="9" t="s">
        <v>355</v>
      </c>
      <c r="C67" s="9" t="s">
        <v>101</v>
      </c>
      <c r="D67" s="9">
        <v>1325000</v>
      </c>
      <c r="E67" s="10">
        <v>1176.696725</v>
      </c>
      <c r="F67" s="10">
        <v>2.7949749274620501</v>
      </c>
    </row>
    <row r="68" spans="1:10" x14ac:dyDescent="0.2">
      <c r="A68" s="8" t="s">
        <v>24</v>
      </c>
      <c r="B68" s="9"/>
      <c r="C68" s="9"/>
      <c r="D68" s="9"/>
      <c r="E68" s="11">
        <f>SUM(E65:E67)</f>
        <v>6588.4845499999992</v>
      </c>
      <c r="F68" s="11">
        <f>SUM(F65:F67)</f>
        <v>15.649443680759029</v>
      </c>
      <c r="I68" s="2"/>
      <c r="J68" s="2"/>
    </row>
    <row r="69" spans="1:10" x14ac:dyDescent="0.2">
      <c r="A69" s="9"/>
      <c r="B69" s="9"/>
      <c r="C69" s="9"/>
      <c r="D69" s="9"/>
      <c r="E69" s="10"/>
      <c r="F69" s="10"/>
    </row>
    <row r="70" spans="1:10" x14ac:dyDescent="0.2">
      <c r="A70" s="8" t="s">
        <v>24</v>
      </c>
      <c r="B70" s="9"/>
      <c r="C70" s="9"/>
      <c r="D70" s="9"/>
      <c r="E70" s="11">
        <v>40912.371469999998</v>
      </c>
      <c r="F70" s="11">
        <v>97.1780154157086</v>
      </c>
      <c r="I70" s="2"/>
      <c r="J70" s="2"/>
    </row>
    <row r="71" spans="1:10" x14ac:dyDescent="0.2">
      <c r="A71" s="9"/>
      <c r="B71" s="9"/>
      <c r="C71" s="9"/>
      <c r="D71" s="9"/>
      <c r="E71" s="10"/>
      <c r="F71" s="10"/>
    </row>
    <row r="72" spans="1:10" x14ac:dyDescent="0.2">
      <c r="A72" s="8" t="s">
        <v>32</v>
      </c>
      <c r="B72" s="9"/>
      <c r="C72" s="9"/>
      <c r="D72" s="9"/>
      <c r="E72" s="11">
        <v>1188.0693792</v>
      </c>
      <c r="F72" s="11">
        <v>2.82</v>
      </c>
      <c r="I72" s="2"/>
      <c r="J72" s="2"/>
    </row>
    <row r="73" spans="1:10" x14ac:dyDescent="0.2">
      <c r="A73" s="9"/>
      <c r="B73" s="9"/>
      <c r="C73" s="9"/>
      <c r="D73" s="9"/>
      <c r="E73" s="10"/>
      <c r="F73" s="10"/>
    </row>
    <row r="74" spans="1:10" x14ac:dyDescent="0.2">
      <c r="A74" s="12" t="s">
        <v>33</v>
      </c>
      <c r="B74" s="6"/>
      <c r="C74" s="6"/>
      <c r="D74" s="6"/>
      <c r="E74" s="13">
        <v>42100.439379199997</v>
      </c>
      <c r="F74" s="13">
        <f xml:space="preserve"> ROUND(SUM(F70:F73),2)</f>
        <v>100</v>
      </c>
      <c r="I74" s="2"/>
      <c r="J74" s="2"/>
    </row>
    <row r="75" spans="1:10" x14ac:dyDescent="0.2">
      <c r="F75" s="17" t="s">
        <v>103</v>
      </c>
    </row>
    <row r="76" spans="1:10" x14ac:dyDescent="0.2">
      <c r="A76" s="1" t="s">
        <v>35</v>
      </c>
    </row>
    <row r="77" spans="1:10" x14ac:dyDescent="0.2">
      <c r="A77" s="1" t="s">
        <v>36</v>
      </c>
    </row>
    <row r="78" spans="1:10" x14ac:dyDescent="0.2">
      <c r="A78" s="1" t="s">
        <v>37</v>
      </c>
    </row>
    <row r="79" spans="1:10" x14ac:dyDescent="0.2">
      <c r="A79" s="3" t="s">
        <v>694</v>
      </c>
      <c r="D79" s="14">
        <v>122.0026</v>
      </c>
    </row>
    <row r="80" spans="1:10" x14ac:dyDescent="0.2">
      <c r="A80" s="3" t="s">
        <v>660</v>
      </c>
      <c r="D80" s="14">
        <v>19.5031</v>
      </c>
    </row>
    <row r="81" spans="1:4" x14ac:dyDescent="0.2">
      <c r="A81" s="3" t="s">
        <v>695</v>
      </c>
      <c r="D81" s="14">
        <v>126.241</v>
      </c>
    </row>
    <row r="82" spans="1:4" x14ac:dyDescent="0.2">
      <c r="A82" s="3" t="s">
        <v>661</v>
      </c>
      <c r="D82" s="14">
        <v>20.220300000000002</v>
      </c>
    </row>
    <row r="84" spans="1:4" x14ac:dyDescent="0.2">
      <c r="A84" s="1" t="s">
        <v>40</v>
      </c>
    </row>
    <row r="85" spans="1:4" x14ac:dyDescent="0.2">
      <c r="A85" s="3" t="s">
        <v>661</v>
      </c>
      <c r="D85" s="14">
        <v>18.423100000000002</v>
      </c>
    </row>
    <row r="86" spans="1:4" x14ac:dyDescent="0.2">
      <c r="A86" s="3" t="s">
        <v>695</v>
      </c>
      <c r="D86" s="14">
        <v>124.9589</v>
      </c>
    </row>
    <row r="87" spans="1:4" x14ac:dyDescent="0.2">
      <c r="A87" s="3" t="s">
        <v>660</v>
      </c>
      <c r="D87" s="14">
        <v>17.650500000000001</v>
      </c>
    </row>
    <row r="88" spans="1:4" x14ac:dyDescent="0.2">
      <c r="A88" s="3" t="s">
        <v>694</v>
      </c>
      <c r="D88" s="14">
        <v>120.30629999999999</v>
      </c>
    </row>
    <row r="90" spans="1:4" x14ac:dyDescent="0.2">
      <c r="A90" s="1" t="s">
        <v>41</v>
      </c>
      <c r="D90" s="15" t="s">
        <v>42</v>
      </c>
    </row>
    <row r="92" spans="1:4" x14ac:dyDescent="0.2">
      <c r="A92" s="1" t="s">
        <v>43</v>
      </c>
      <c r="D92" s="18">
        <v>4.1536175081417834</v>
      </c>
    </row>
  </sheetData>
  <sortState ref="A47:F61">
    <sortCondition descending="1" ref="E47:E61"/>
  </sortState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5"/>
  <sheetViews>
    <sheetView showGridLines="0" workbookViewId="0">
      <selection sqref="A1:E1"/>
    </sheetView>
  </sheetViews>
  <sheetFormatPr defaultRowHeight="11.25" x14ac:dyDescent="0.2"/>
  <cols>
    <col min="1" max="1" width="37.7109375" style="2" customWidth="1"/>
    <col min="2" max="2" width="31.42578125" style="2" bestFit="1" customWidth="1"/>
    <col min="3" max="3" width="26.425781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64" t="s">
        <v>1257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272</v>
      </c>
      <c r="B8" s="10" t="s">
        <v>273</v>
      </c>
      <c r="C8" s="10" t="s">
        <v>274</v>
      </c>
      <c r="D8" s="10">
        <v>377598</v>
      </c>
      <c r="E8" s="10">
        <v>4935.9610560000001</v>
      </c>
      <c r="F8" s="10">
        <f>E8/$E$46*100</f>
        <v>22.846577992753208</v>
      </c>
    </row>
    <row r="9" spans="1:6" x14ac:dyDescent="0.2">
      <c r="A9" s="10" t="s">
        <v>1258</v>
      </c>
      <c r="B9" s="10" t="s">
        <v>1259</v>
      </c>
      <c r="C9" s="10" t="s">
        <v>274</v>
      </c>
      <c r="D9" s="10">
        <v>119296</v>
      </c>
      <c r="E9" s="10">
        <v>2204.2918399999999</v>
      </c>
      <c r="F9" s="10">
        <f t="shared" ref="F9:F20" si="0">E9/$E$46*100</f>
        <v>10.202780141494996</v>
      </c>
    </row>
    <row r="10" spans="1:6" x14ac:dyDescent="0.2">
      <c r="A10" s="10" t="s">
        <v>1249</v>
      </c>
      <c r="B10" s="10" t="s">
        <v>1250</v>
      </c>
      <c r="C10" s="10" t="s">
        <v>274</v>
      </c>
      <c r="D10" s="10">
        <v>211528</v>
      </c>
      <c r="E10" s="10">
        <v>1959.2781</v>
      </c>
      <c r="F10" s="10">
        <f t="shared" si="0"/>
        <v>9.0687101079800971</v>
      </c>
    </row>
    <row r="11" spans="1:6" x14ac:dyDescent="0.2">
      <c r="A11" s="10" t="s">
        <v>375</v>
      </c>
      <c r="B11" s="10" t="s">
        <v>376</v>
      </c>
      <c r="C11" s="10" t="s">
        <v>274</v>
      </c>
      <c r="D11" s="10">
        <v>241902</v>
      </c>
      <c r="E11" s="10">
        <v>1585.5466590000001</v>
      </c>
      <c r="F11" s="10">
        <f t="shared" si="0"/>
        <v>7.338857619623969</v>
      </c>
    </row>
    <row r="12" spans="1:6" x14ac:dyDescent="0.2">
      <c r="A12" s="10" t="s">
        <v>275</v>
      </c>
      <c r="B12" s="10" t="s">
        <v>276</v>
      </c>
      <c r="C12" s="10" t="s">
        <v>277</v>
      </c>
      <c r="D12" s="10">
        <v>324366</v>
      </c>
      <c r="E12" s="10">
        <v>1238.915937</v>
      </c>
      <c r="F12" s="10">
        <f t="shared" si="0"/>
        <v>5.7344434569087115</v>
      </c>
    </row>
    <row r="13" spans="1:6" x14ac:dyDescent="0.2">
      <c r="A13" s="10" t="s">
        <v>1235</v>
      </c>
      <c r="B13" s="10" t="s">
        <v>1236</v>
      </c>
      <c r="C13" s="10" t="s">
        <v>274</v>
      </c>
      <c r="D13" s="10">
        <v>106143</v>
      </c>
      <c r="E13" s="10">
        <v>813.586095</v>
      </c>
      <c r="F13" s="10">
        <f t="shared" si="0"/>
        <v>3.7657627283429322</v>
      </c>
    </row>
    <row r="14" spans="1:6" x14ac:dyDescent="0.2">
      <c r="A14" s="10" t="s">
        <v>1260</v>
      </c>
      <c r="B14" s="10" t="s">
        <v>1261</v>
      </c>
      <c r="C14" s="10" t="s">
        <v>274</v>
      </c>
      <c r="D14" s="10">
        <v>55000</v>
      </c>
      <c r="E14" s="10">
        <v>652.49249999999995</v>
      </c>
      <c r="F14" s="10">
        <f t="shared" si="0"/>
        <v>3.0201252849869564</v>
      </c>
    </row>
    <row r="15" spans="1:6" x14ac:dyDescent="0.2">
      <c r="A15" s="10" t="s">
        <v>1262</v>
      </c>
      <c r="B15" s="10" t="s">
        <v>1263</v>
      </c>
      <c r="C15" s="10" t="s">
        <v>274</v>
      </c>
      <c r="D15" s="10">
        <v>15000</v>
      </c>
      <c r="E15" s="10">
        <v>611.20500000000004</v>
      </c>
      <c r="F15" s="10">
        <f t="shared" si="0"/>
        <v>2.8290220574343046</v>
      </c>
    </row>
    <row r="16" spans="1:6" x14ac:dyDescent="0.2">
      <c r="A16" s="10" t="s">
        <v>1264</v>
      </c>
      <c r="B16" s="10" t="s">
        <v>1265</v>
      </c>
      <c r="C16" s="10" t="s">
        <v>277</v>
      </c>
      <c r="D16" s="10">
        <v>735684</v>
      </c>
      <c r="E16" s="10">
        <v>436.62845399999998</v>
      </c>
      <c r="F16" s="10">
        <f t="shared" si="0"/>
        <v>2.020977458085977</v>
      </c>
    </row>
    <row r="17" spans="1:6" x14ac:dyDescent="0.2">
      <c r="A17" s="10" t="s">
        <v>1266</v>
      </c>
      <c r="B17" s="10" t="s">
        <v>1267</v>
      </c>
      <c r="C17" s="10" t="s">
        <v>274</v>
      </c>
      <c r="D17" s="10">
        <v>27502</v>
      </c>
      <c r="E17" s="10">
        <v>357.55350199999998</v>
      </c>
      <c r="F17" s="10">
        <f t="shared" si="0"/>
        <v>1.6549713171045404</v>
      </c>
    </row>
    <row r="18" spans="1:6" x14ac:dyDescent="0.2">
      <c r="A18" s="10" t="s">
        <v>1268</v>
      </c>
      <c r="B18" s="10" t="s">
        <v>1269</v>
      </c>
      <c r="C18" s="10" t="s">
        <v>317</v>
      </c>
      <c r="D18" s="10">
        <v>254904</v>
      </c>
      <c r="E18" s="10">
        <v>183.021072</v>
      </c>
      <c r="F18" s="10">
        <f t="shared" si="0"/>
        <v>0.84713091297236121</v>
      </c>
    </row>
    <row r="19" spans="1:6" x14ac:dyDescent="0.2">
      <c r="A19" s="10" t="s">
        <v>1270</v>
      </c>
      <c r="B19" s="10" t="s">
        <v>1271</v>
      </c>
      <c r="C19" s="10" t="s">
        <v>317</v>
      </c>
      <c r="D19" s="10">
        <v>50000</v>
      </c>
      <c r="E19" s="10">
        <v>152.57499999999999</v>
      </c>
      <c r="F19" s="10">
        <f t="shared" si="0"/>
        <v>0.70620829412887487</v>
      </c>
    </row>
    <row r="20" spans="1:6" x14ac:dyDescent="0.2">
      <c r="A20" s="10" t="s">
        <v>1272</v>
      </c>
      <c r="B20" s="10" t="s">
        <v>1273</v>
      </c>
      <c r="C20" s="10" t="s">
        <v>274</v>
      </c>
      <c r="D20" s="10">
        <v>41262</v>
      </c>
      <c r="E20" s="10">
        <v>140.49710999999999</v>
      </c>
      <c r="F20" s="10">
        <f t="shared" si="0"/>
        <v>0.65030460024995507</v>
      </c>
    </row>
    <row r="21" spans="1:6" x14ac:dyDescent="0.2">
      <c r="A21" s="11" t="s">
        <v>24</v>
      </c>
      <c r="B21" s="10"/>
      <c r="C21" s="10"/>
      <c r="D21" s="10"/>
      <c r="E21" s="11">
        <f>SUM(E8:E20)</f>
        <v>15271.552325000001</v>
      </c>
      <c r="F21" s="11">
        <f>SUM(F8:F20)</f>
        <v>70.685871972066877</v>
      </c>
    </row>
    <row r="22" spans="1:6" x14ac:dyDescent="0.2">
      <c r="A22" s="10"/>
      <c r="B22" s="10"/>
      <c r="C22" s="10"/>
      <c r="D22" s="10"/>
      <c r="E22" s="10"/>
      <c r="F22" s="10"/>
    </row>
    <row r="23" spans="1:6" x14ac:dyDescent="0.2">
      <c r="A23" s="11" t="s">
        <v>1274</v>
      </c>
      <c r="B23" s="10"/>
      <c r="C23" s="10"/>
      <c r="D23" s="10"/>
      <c r="E23" s="10"/>
      <c r="F23" s="10"/>
    </row>
    <row r="24" spans="1:6" x14ac:dyDescent="0.2">
      <c r="A24" s="43" t="s">
        <v>1275</v>
      </c>
      <c r="B24" s="43" t="s">
        <v>1276</v>
      </c>
      <c r="C24" s="43" t="s">
        <v>274</v>
      </c>
      <c r="D24" s="44">
        <v>26000</v>
      </c>
      <c r="E24" s="45">
        <v>1406.5074619999998</v>
      </c>
      <c r="F24" s="45">
        <f t="shared" ref="F24:F31" si="1">E24/$E$46*100</f>
        <v>6.5101572041196345</v>
      </c>
    </row>
    <row r="25" spans="1:6" x14ac:dyDescent="0.2">
      <c r="A25" s="43" t="s">
        <v>1277</v>
      </c>
      <c r="B25" s="43" t="s">
        <v>1278</v>
      </c>
      <c r="C25" s="43" t="s">
        <v>274</v>
      </c>
      <c r="D25" s="44">
        <v>39000</v>
      </c>
      <c r="E25" s="45">
        <v>965.53825919999997</v>
      </c>
      <c r="F25" s="45">
        <f t="shared" si="1"/>
        <v>4.4690881661202395</v>
      </c>
    </row>
    <row r="26" spans="1:6" x14ac:dyDescent="0.2">
      <c r="A26" s="43" t="s">
        <v>1279</v>
      </c>
      <c r="B26" s="43" t="s">
        <v>1280</v>
      </c>
      <c r="C26" s="43" t="s">
        <v>320</v>
      </c>
      <c r="D26" s="43">
        <v>30000</v>
      </c>
      <c r="E26" s="43">
        <v>279.62497519999999</v>
      </c>
      <c r="F26" s="45">
        <f t="shared" si="1"/>
        <v>1.2942715171674322</v>
      </c>
    </row>
    <row r="27" spans="1:6" x14ac:dyDescent="0.2">
      <c r="A27" s="43" t="s">
        <v>1281</v>
      </c>
      <c r="B27" s="43" t="s">
        <v>1282</v>
      </c>
      <c r="C27" s="43" t="s">
        <v>274</v>
      </c>
      <c r="D27" s="43">
        <v>8000</v>
      </c>
      <c r="E27" s="43">
        <v>239.2598122</v>
      </c>
      <c r="F27" s="45">
        <f t="shared" si="1"/>
        <v>1.1074374165319154</v>
      </c>
    </row>
    <row r="28" spans="1:6" x14ac:dyDescent="0.2">
      <c r="A28" s="43" t="s">
        <v>1283</v>
      </c>
      <c r="B28" s="43" t="s">
        <v>1284</v>
      </c>
      <c r="C28" s="43" t="s">
        <v>274</v>
      </c>
      <c r="D28" s="44">
        <v>3000</v>
      </c>
      <c r="E28" s="45">
        <v>202.5996973</v>
      </c>
      <c r="F28" s="45">
        <f t="shared" si="1"/>
        <v>0.93775249301169539</v>
      </c>
    </row>
    <row r="29" spans="1:6" x14ac:dyDescent="0.2">
      <c r="A29" s="43" t="s">
        <v>1285</v>
      </c>
      <c r="B29" s="43" t="s">
        <v>1286</v>
      </c>
      <c r="C29" s="43" t="s">
        <v>1287</v>
      </c>
      <c r="D29" s="43">
        <v>7000</v>
      </c>
      <c r="E29" s="43">
        <v>200.96490729999999</v>
      </c>
      <c r="F29" s="45">
        <f t="shared" si="1"/>
        <v>0.93018570777716192</v>
      </c>
    </row>
    <row r="30" spans="1:6" x14ac:dyDescent="0.2">
      <c r="A30" s="43" t="s">
        <v>1288</v>
      </c>
      <c r="B30" s="43" t="s">
        <v>1289</v>
      </c>
      <c r="C30" s="43" t="s">
        <v>1290</v>
      </c>
      <c r="D30" s="44">
        <v>5000</v>
      </c>
      <c r="E30" s="45">
        <v>192.16940489999999</v>
      </c>
      <c r="F30" s="45">
        <f t="shared" si="1"/>
        <v>0.88947486559521582</v>
      </c>
    </row>
    <row r="31" spans="1:6" x14ac:dyDescent="0.2">
      <c r="A31" s="43" t="s">
        <v>1291</v>
      </c>
      <c r="B31" s="43" t="s">
        <v>1292</v>
      </c>
      <c r="C31" s="43" t="s">
        <v>274</v>
      </c>
      <c r="D31" s="44">
        <v>1400</v>
      </c>
      <c r="E31" s="45">
        <v>186.3125526</v>
      </c>
      <c r="F31" s="45">
        <f t="shared" si="1"/>
        <v>0.86236585250822406</v>
      </c>
    </row>
    <row r="32" spans="1:6" x14ac:dyDescent="0.2">
      <c r="A32" s="11" t="s">
        <v>24</v>
      </c>
      <c r="B32" s="10"/>
      <c r="C32" s="10"/>
      <c r="D32" s="10"/>
      <c r="E32" s="11">
        <f>SUM(E24:E31)</f>
        <v>3672.9770706999993</v>
      </c>
      <c r="F32" s="11">
        <f>SUM(F24:F31)</f>
        <v>17.000733222831517</v>
      </c>
    </row>
    <row r="33" spans="1:10" x14ac:dyDescent="0.2">
      <c r="A33" s="10"/>
      <c r="B33" s="10"/>
      <c r="C33" s="10"/>
      <c r="D33" s="10"/>
      <c r="E33" s="10"/>
      <c r="F33" s="10"/>
    </row>
    <row r="34" spans="1:10" x14ac:dyDescent="0.2">
      <c r="A34" s="42" t="s">
        <v>1227</v>
      </c>
      <c r="B34" s="43"/>
      <c r="C34" s="43"/>
      <c r="D34" s="36"/>
      <c r="E34" s="33"/>
      <c r="F34" s="33"/>
    </row>
    <row r="35" spans="1:10" x14ac:dyDescent="0.2">
      <c r="A35" s="43" t="s">
        <v>1293</v>
      </c>
      <c r="B35" s="43" t="s">
        <v>1294</v>
      </c>
      <c r="C35" s="43" t="s">
        <v>1295</v>
      </c>
      <c r="D35" s="44">
        <v>102868.481</v>
      </c>
      <c r="E35" s="45">
        <v>1890.164395</v>
      </c>
      <c r="F35" s="45">
        <f>E35/$E$46*100</f>
        <v>8.7488105719553477</v>
      </c>
    </row>
    <row r="36" spans="1:10" x14ac:dyDescent="0.2">
      <c r="A36" s="42" t="s">
        <v>24</v>
      </c>
      <c r="B36" s="43"/>
      <c r="C36" s="43"/>
      <c r="D36" s="36"/>
      <c r="E36" s="29">
        <f>SUM(E35)</f>
        <v>1890.164395</v>
      </c>
      <c r="F36" s="29">
        <f>SUM(F35)</f>
        <v>8.7488105719553477</v>
      </c>
    </row>
    <row r="37" spans="1:10" x14ac:dyDescent="0.2">
      <c r="A37" s="10"/>
      <c r="B37" s="10"/>
      <c r="C37" s="10"/>
      <c r="D37" s="36"/>
      <c r="E37" s="33"/>
      <c r="F37" s="33"/>
    </row>
    <row r="38" spans="1:10" x14ac:dyDescent="0.2">
      <c r="A38" s="11" t="s">
        <v>1254</v>
      </c>
      <c r="B38" s="10"/>
      <c r="C38" s="10"/>
      <c r="D38" s="36"/>
      <c r="E38" s="33"/>
      <c r="F38" s="33"/>
    </row>
    <row r="39" spans="1:10" x14ac:dyDescent="0.2">
      <c r="A39" s="10" t="s">
        <v>393</v>
      </c>
      <c r="B39" s="10" t="s">
        <v>1296</v>
      </c>
      <c r="C39" s="10" t="s">
        <v>274</v>
      </c>
      <c r="D39" s="36">
        <v>970000</v>
      </c>
      <c r="E39" s="33">
        <v>9.7000000000000003E-2</v>
      </c>
      <c r="F39" s="33">
        <f>E39/$E$46*100</f>
        <v>4.489739769326618E-4</v>
      </c>
      <c r="G39" s="2"/>
      <c r="I39" s="2"/>
    </row>
    <row r="40" spans="1:10" x14ac:dyDescent="0.2">
      <c r="A40" s="11" t="s">
        <v>24</v>
      </c>
      <c r="B40" s="10"/>
      <c r="C40" s="10"/>
      <c r="D40" s="10"/>
      <c r="E40" s="29">
        <f>SUM(E39:E39)</f>
        <v>9.7000000000000003E-2</v>
      </c>
      <c r="F40" s="29">
        <f>SUM(F39:F39)</f>
        <v>4.489739769326618E-4</v>
      </c>
    </row>
    <row r="41" spans="1:10" x14ac:dyDescent="0.2">
      <c r="A41" s="10"/>
      <c r="B41" s="10"/>
      <c r="C41" s="10"/>
      <c r="D41" s="10"/>
      <c r="E41" s="10"/>
      <c r="F41" s="10"/>
    </row>
    <row r="42" spans="1:10" x14ac:dyDescent="0.2">
      <c r="A42" s="11" t="s">
        <v>24</v>
      </c>
      <c r="B42" s="10"/>
      <c r="C42" s="10"/>
      <c r="D42" s="10"/>
      <c r="E42" s="11">
        <f>E21+E32+E36+E40</f>
        <v>20834.790790700001</v>
      </c>
      <c r="F42" s="11">
        <f>F21+F32+F36+F40</f>
        <v>96.435864740830667</v>
      </c>
      <c r="I42" s="2"/>
      <c r="J42" s="2"/>
    </row>
    <row r="43" spans="1:10" x14ac:dyDescent="0.2">
      <c r="A43" s="10"/>
      <c r="B43" s="10"/>
      <c r="C43" s="10"/>
      <c r="D43" s="10"/>
      <c r="E43" s="10"/>
      <c r="F43" s="10"/>
    </row>
    <row r="44" spans="1:10" x14ac:dyDescent="0.2">
      <c r="A44" s="11" t="s">
        <v>32</v>
      </c>
      <c r="B44" s="10"/>
      <c r="C44" s="10"/>
      <c r="D44" s="10"/>
      <c r="E44" s="11">
        <v>770.02485200000001</v>
      </c>
      <c r="F44" s="29">
        <f>E44/$E$46*100</f>
        <v>3.5641352591693232</v>
      </c>
      <c r="I44" s="2"/>
      <c r="J44" s="2"/>
    </row>
    <row r="45" spans="1:10" x14ac:dyDescent="0.2">
      <c r="A45" s="10"/>
      <c r="B45" s="10"/>
      <c r="C45" s="10"/>
      <c r="D45" s="10"/>
      <c r="E45" s="10"/>
      <c r="F45" s="10"/>
    </row>
    <row r="46" spans="1:10" x14ac:dyDescent="0.2">
      <c r="A46" s="13" t="s">
        <v>33</v>
      </c>
      <c r="B46" s="7"/>
      <c r="C46" s="7"/>
      <c r="D46" s="7"/>
      <c r="E46" s="13">
        <f>E42+E44</f>
        <v>21604.815642699999</v>
      </c>
      <c r="F46" s="13">
        <f>F42+F44</f>
        <v>99.999999999999986</v>
      </c>
      <c r="I46" s="2"/>
      <c r="J46" s="2"/>
    </row>
    <row r="48" spans="1:10" x14ac:dyDescent="0.2">
      <c r="A48" s="17" t="s">
        <v>35</v>
      </c>
    </row>
    <row r="49" spans="1:2" x14ac:dyDescent="0.2">
      <c r="A49" s="17" t="s">
        <v>36</v>
      </c>
    </row>
    <row r="50" spans="1:2" x14ac:dyDescent="0.2">
      <c r="A50" s="17" t="s">
        <v>37</v>
      </c>
    </row>
    <row r="51" spans="1:2" x14ac:dyDescent="0.2">
      <c r="A51" s="2" t="s">
        <v>694</v>
      </c>
      <c r="B51" s="14">
        <v>132.04239999999999</v>
      </c>
    </row>
    <row r="52" spans="1:2" x14ac:dyDescent="0.2">
      <c r="A52" s="2" t="s">
        <v>660</v>
      </c>
      <c r="B52" s="14">
        <v>22.871099999999998</v>
      </c>
    </row>
    <row r="53" spans="1:2" x14ac:dyDescent="0.2">
      <c r="A53" s="2" t="s">
        <v>695</v>
      </c>
      <c r="B53" s="14">
        <v>135.8023</v>
      </c>
    </row>
    <row r="54" spans="1:2" x14ac:dyDescent="0.2">
      <c r="A54" s="2" t="s">
        <v>661</v>
      </c>
      <c r="B54" s="14">
        <v>23.584499999999998</v>
      </c>
    </row>
    <row r="56" spans="1:2" x14ac:dyDescent="0.2">
      <c r="A56" s="17" t="s">
        <v>40</v>
      </c>
    </row>
    <row r="57" spans="1:2" x14ac:dyDescent="0.2">
      <c r="A57" s="2" t="s">
        <v>660</v>
      </c>
      <c r="B57" s="14">
        <v>26.632100000000001</v>
      </c>
    </row>
    <row r="58" spans="1:2" x14ac:dyDescent="0.2">
      <c r="A58" s="2" t="s">
        <v>694</v>
      </c>
      <c r="B58" s="14">
        <v>153.75540000000001</v>
      </c>
    </row>
    <row r="59" spans="1:2" x14ac:dyDescent="0.2">
      <c r="A59" s="2" t="s">
        <v>661</v>
      </c>
      <c r="B59" s="14">
        <v>27.539100000000001</v>
      </c>
    </row>
    <row r="60" spans="1:2" x14ac:dyDescent="0.2">
      <c r="A60" s="2" t="s">
        <v>695</v>
      </c>
      <c r="B60" s="14">
        <v>158.63829999999999</v>
      </c>
    </row>
    <row r="62" spans="1:2" ht="22.5" x14ac:dyDescent="0.2">
      <c r="A62" s="38" t="s">
        <v>41</v>
      </c>
      <c r="B62" s="39" t="s">
        <v>42</v>
      </c>
    </row>
    <row r="63" spans="1:2" x14ac:dyDescent="0.2">
      <c r="A63" s="48"/>
    </row>
    <row r="64" spans="1:2" ht="22.5" x14ac:dyDescent="0.2">
      <c r="A64" s="38" t="s">
        <v>1224</v>
      </c>
      <c r="B64" s="40">
        <v>0.16191544988614259</v>
      </c>
    </row>
    <row r="65" spans="1:1" x14ac:dyDescent="0.2">
      <c r="A65" s="4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6"/>
  <sheetViews>
    <sheetView showGridLines="0" workbookViewId="0"/>
  </sheetViews>
  <sheetFormatPr defaultRowHeight="11.25" x14ac:dyDescent="0.2"/>
  <cols>
    <col min="1" max="1" width="43.28515625" style="3" customWidth="1"/>
    <col min="2" max="2" width="59.7109375" style="3" bestFit="1" customWidth="1"/>
    <col min="3" max="3" width="11.57031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x14ac:dyDescent="0.2">
      <c r="B1" s="69" t="s">
        <v>1155</v>
      </c>
      <c r="C1" s="69"/>
      <c r="D1" s="69"/>
      <c r="E1" s="69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25</v>
      </c>
      <c r="B5" s="9"/>
      <c r="C5" s="9"/>
      <c r="D5" s="9"/>
      <c r="E5" s="10"/>
      <c r="F5" s="10"/>
    </row>
    <row r="6" spans="1:11" x14ac:dyDescent="0.2">
      <c r="A6" s="8" t="s">
        <v>26</v>
      </c>
      <c r="B6" s="9"/>
      <c r="C6" s="9"/>
      <c r="D6" s="9"/>
      <c r="E6" s="10"/>
      <c r="F6" s="10"/>
    </row>
    <row r="7" spans="1:11" x14ac:dyDescent="0.2">
      <c r="A7" s="9" t="s">
        <v>458</v>
      </c>
      <c r="B7" s="9" t="s">
        <v>1061</v>
      </c>
      <c r="C7" s="9" t="s">
        <v>28</v>
      </c>
      <c r="D7" s="9">
        <v>24000</v>
      </c>
      <c r="E7" s="10">
        <v>23982</v>
      </c>
      <c r="F7" s="10">
        <f>E7/$E$55*100</f>
        <v>4.6388460718690832</v>
      </c>
    </row>
    <row r="8" spans="1:11" x14ac:dyDescent="0.2">
      <c r="A8" s="9" t="s">
        <v>459</v>
      </c>
      <c r="B8" s="9" t="s">
        <v>1099</v>
      </c>
      <c r="C8" s="9" t="s">
        <v>30</v>
      </c>
      <c r="D8" s="9">
        <v>20000</v>
      </c>
      <c r="E8" s="10">
        <v>19812.12</v>
      </c>
      <c r="F8" s="10">
        <f t="shared" ref="F8:F12" si="0">E8/$E$55*100</f>
        <v>3.8322648251771709</v>
      </c>
    </row>
    <row r="9" spans="1:11" x14ac:dyDescent="0.2">
      <c r="A9" s="9" t="s">
        <v>460</v>
      </c>
      <c r="B9" s="9" t="s">
        <v>1063</v>
      </c>
      <c r="C9" s="9" t="s">
        <v>30</v>
      </c>
      <c r="D9" s="9">
        <v>15000</v>
      </c>
      <c r="E9" s="10">
        <v>14943.495000000001</v>
      </c>
      <c r="F9" s="10">
        <f t="shared" si="0"/>
        <v>2.8905251055268657</v>
      </c>
    </row>
    <row r="10" spans="1:11" x14ac:dyDescent="0.2">
      <c r="A10" s="9" t="s">
        <v>461</v>
      </c>
      <c r="B10" s="9" t="s">
        <v>1053</v>
      </c>
      <c r="C10" s="9" t="s">
        <v>30</v>
      </c>
      <c r="D10" s="9">
        <v>10000</v>
      </c>
      <c r="E10" s="10">
        <v>9981.82</v>
      </c>
      <c r="F10" s="10">
        <f t="shared" si="0"/>
        <v>1.9307866940665603</v>
      </c>
    </row>
    <row r="11" spans="1:11" x14ac:dyDescent="0.2">
      <c r="A11" s="9" t="s">
        <v>462</v>
      </c>
      <c r="B11" s="9" t="s">
        <v>1100</v>
      </c>
      <c r="C11" s="9" t="s">
        <v>30</v>
      </c>
      <c r="D11" s="9">
        <v>10000</v>
      </c>
      <c r="E11" s="10">
        <v>9965.91</v>
      </c>
      <c r="F11" s="10">
        <f t="shared" si="0"/>
        <v>1.9277092175840556</v>
      </c>
    </row>
    <row r="12" spans="1:11" x14ac:dyDescent="0.2">
      <c r="A12" s="9" t="s">
        <v>463</v>
      </c>
      <c r="B12" s="9" t="s">
        <v>1101</v>
      </c>
      <c r="C12" s="9" t="s">
        <v>30</v>
      </c>
      <c r="D12" s="9">
        <v>10000</v>
      </c>
      <c r="E12" s="10">
        <v>9960.39</v>
      </c>
      <c r="F12" s="10">
        <f t="shared" si="0"/>
        <v>1.926641482185977</v>
      </c>
    </row>
    <row r="13" spans="1:11" x14ac:dyDescent="0.2">
      <c r="A13" s="8" t="s">
        <v>24</v>
      </c>
      <c r="B13" s="9"/>
      <c r="C13" s="9"/>
      <c r="D13" s="9"/>
      <c r="E13" s="29">
        <f>SUM(E7:E12)</f>
        <v>88645.735000000001</v>
      </c>
      <c r="F13" s="29">
        <f>SUM(F7:F12)</f>
        <v>17.146773396409714</v>
      </c>
      <c r="J13" s="2"/>
      <c r="K13" s="2"/>
    </row>
    <row r="14" spans="1:11" x14ac:dyDescent="0.2">
      <c r="A14" s="9"/>
      <c r="B14" s="9"/>
      <c r="C14" s="9"/>
      <c r="D14" s="9"/>
      <c r="E14" s="33"/>
      <c r="F14" s="33"/>
    </row>
    <row r="15" spans="1:11" x14ac:dyDescent="0.2">
      <c r="A15" s="8" t="s">
        <v>224</v>
      </c>
      <c r="B15" s="9"/>
      <c r="C15" s="9"/>
      <c r="D15" s="9"/>
      <c r="E15" s="33"/>
      <c r="F15" s="33"/>
    </row>
    <row r="16" spans="1:11" x14ac:dyDescent="0.2">
      <c r="A16" s="9" t="s">
        <v>464</v>
      </c>
      <c r="B16" s="9" t="s">
        <v>1102</v>
      </c>
      <c r="C16" s="9" t="s">
        <v>28</v>
      </c>
      <c r="D16" s="9">
        <v>6500</v>
      </c>
      <c r="E16" s="33">
        <v>32301.1</v>
      </c>
      <c r="F16" s="33">
        <f t="shared" ref="F16:F48" si="1">E16/$E$55*100</f>
        <v>6.2480122947231447</v>
      </c>
    </row>
    <row r="17" spans="1:6" x14ac:dyDescent="0.2">
      <c r="A17" s="9" t="s">
        <v>465</v>
      </c>
      <c r="B17" s="9" t="s">
        <v>1070</v>
      </c>
      <c r="C17" s="9" t="s">
        <v>30</v>
      </c>
      <c r="D17" s="9">
        <v>6000</v>
      </c>
      <c r="E17" s="33">
        <v>29730.87</v>
      </c>
      <c r="F17" s="33">
        <f t="shared" si="1"/>
        <v>5.7508518685993817</v>
      </c>
    </row>
    <row r="18" spans="1:6" x14ac:dyDescent="0.2">
      <c r="A18" s="9" t="s">
        <v>466</v>
      </c>
      <c r="B18" s="9" t="s">
        <v>1083</v>
      </c>
      <c r="C18" s="9" t="s">
        <v>441</v>
      </c>
      <c r="D18" s="9">
        <v>5800</v>
      </c>
      <c r="E18" s="33">
        <v>28907.49</v>
      </c>
      <c r="F18" s="33">
        <f t="shared" si="1"/>
        <v>5.5915852069925291</v>
      </c>
    </row>
    <row r="19" spans="1:6" x14ac:dyDescent="0.2">
      <c r="A19" s="9" t="s">
        <v>467</v>
      </c>
      <c r="B19" s="9" t="s">
        <v>1103</v>
      </c>
      <c r="C19" s="9" t="s">
        <v>444</v>
      </c>
      <c r="D19" s="9">
        <v>5000</v>
      </c>
      <c r="E19" s="33">
        <v>24770.2</v>
      </c>
      <c r="F19" s="33">
        <f t="shared" si="1"/>
        <v>4.7913078546164449</v>
      </c>
    </row>
    <row r="20" spans="1:6" x14ac:dyDescent="0.2">
      <c r="A20" s="9" t="s">
        <v>468</v>
      </c>
      <c r="B20" s="9" t="s">
        <v>1104</v>
      </c>
      <c r="C20" s="9" t="s">
        <v>30</v>
      </c>
      <c r="D20" s="9">
        <v>4000</v>
      </c>
      <c r="E20" s="33">
        <v>19889.5</v>
      </c>
      <c r="F20" s="33">
        <f t="shared" si="1"/>
        <v>3.8472324637828432</v>
      </c>
    </row>
    <row r="21" spans="1:6" x14ac:dyDescent="0.2">
      <c r="A21" s="9" t="s">
        <v>469</v>
      </c>
      <c r="B21" s="9" t="s">
        <v>1105</v>
      </c>
      <c r="C21" s="9" t="s">
        <v>30</v>
      </c>
      <c r="D21" s="9">
        <v>4000</v>
      </c>
      <c r="E21" s="33">
        <v>19853.34</v>
      </c>
      <c r="F21" s="33">
        <f t="shared" si="1"/>
        <v>3.840238023204126</v>
      </c>
    </row>
    <row r="22" spans="1:6" x14ac:dyDescent="0.2">
      <c r="A22" s="9" t="s">
        <v>470</v>
      </c>
      <c r="B22" s="9" t="s">
        <v>1106</v>
      </c>
      <c r="C22" s="9" t="s">
        <v>30</v>
      </c>
      <c r="D22" s="9">
        <v>4000</v>
      </c>
      <c r="E22" s="33">
        <v>19837.38</v>
      </c>
      <c r="F22" s="33">
        <f t="shared" si="1"/>
        <v>3.8371508752053343</v>
      </c>
    </row>
    <row r="23" spans="1:6" x14ac:dyDescent="0.2">
      <c r="A23" s="9" t="s">
        <v>471</v>
      </c>
      <c r="B23" s="9" t="s">
        <v>1107</v>
      </c>
      <c r="C23" s="9" t="s">
        <v>30</v>
      </c>
      <c r="D23" s="9">
        <v>4000</v>
      </c>
      <c r="E23" s="33">
        <v>19836.84</v>
      </c>
      <c r="F23" s="33">
        <f t="shared" si="1"/>
        <v>3.8370464228294354</v>
      </c>
    </row>
    <row r="24" spans="1:6" x14ac:dyDescent="0.2">
      <c r="A24" s="9" t="s">
        <v>449</v>
      </c>
      <c r="B24" s="9" t="s">
        <v>1108</v>
      </c>
      <c r="C24" s="9" t="s">
        <v>30</v>
      </c>
      <c r="D24" s="9">
        <v>4000</v>
      </c>
      <c r="E24" s="33">
        <v>19754.419999999998</v>
      </c>
      <c r="F24" s="33">
        <f t="shared" si="1"/>
        <v>3.8211038953820387</v>
      </c>
    </row>
    <row r="25" spans="1:6" x14ac:dyDescent="0.2">
      <c r="A25" s="9" t="s">
        <v>472</v>
      </c>
      <c r="B25" s="9" t="s">
        <v>1080</v>
      </c>
      <c r="C25" s="9" t="s">
        <v>30</v>
      </c>
      <c r="D25" s="9">
        <v>3400</v>
      </c>
      <c r="E25" s="33">
        <v>16930.895</v>
      </c>
      <c r="F25" s="33">
        <f t="shared" si="1"/>
        <v>3.2749485349002549</v>
      </c>
    </row>
    <row r="26" spans="1:6" x14ac:dyDescent="0.2">
      <c r="A26" s="9" t="s">
        <v>473</v>
      </c>
      <c r="B26" s="9" t="s">
        <v>1109</v>
      </c>
      <c r="C26" s="9" t="s">
        <v>444</v>
      </c>
      <c r="D26" s="9">
        <v>3000</v>
      </c>
      <c r="E26" s="33">
        <v>14958.87</v>
      </c>
      <c r="F26" s="33">
        <f t="shared" si="1"/>
        <v>2.8934990967851006</v>
      </c>
    </row>
    <row r="27" spans="1:6" x14ac:dyDescent="0.2">
      <c r="A27" s="9" t="s">
        <v>474</v>
      </c>
      <c r="B27" s="9" t="s">
        <v>1110</v>
      </c>
      <c r="C27" s="9" t="s">
        <v>226</v>
      </c>
      <c r="D27" s="9">
        <v>3000</v>
      </c>
      <c r="E27" s="33">
        <v>14794.575000000001</v>
      </c>
      <c r="F27" s="33">
        <f t="shared" si="1"/>
        <v>2.8617194614178363</v>
      </c>
    </row>
    <row r="28" spans="1:6" x14ac:dyDescent="0.2">
      <c r="A28" s="9" t="s">
        <v>475</v>
      </c>
      <c r="B28" s="9" t="s">
        <v>1111</v>
      </c>
      <c r="C28" s="9" t="s">
        <v>28</v>
      </c>
      <c r="D28" s="9">
        <v>2000</v>
      </c>
      <c r="E28" s="33">
        <v>9958.25</v>
      </c>
      <c r="F28" s="33">
        <f t="shared" si="1"/>
        <v>1.9262275412888961</v>
      </c>
    </row>
    <row r="29" spans="1:6" x14ac:dyDescent="0.2">
      <c r="A29" s="9" t="s">
        <v>476</v>
      </c>
      <c r="B29" s="9" t="s">
        <v>1112</v>
      </c>
      <c r="C29" s="9" t="s">
        <v>226</v>
      </c>
      <c r="D29" s="9">
        <v>2000</v>
      </c>
      <c r="E29" s="33">
        <v>9919.52</v>
      </c>
      <c r="F29" s="33">
        <f t="shared" si="1"/>
        <v>1.9187359847730303</v>
      </c>
    </row>
    <row r="30" spans="1:6" x14ac:dyDescent="0.2">
      <c r="A30" s="9" t="s">
        <v>477</v>
      </c>
      <c r="B30" s="9" t="s">
        <v>1113</v>
      </c>
      <c r="C30" s="9" t="s">
        <v>444</v>
      </c>
      <c r="D30" s="9">
        <v>2000</v>
      </c>
      <c r="E30" s="33">
        <v>9913.59</v>
      </c>
      <c r="F30" s="33">
        <f t="shared" si="1"/>
        <v>1.9175889429413988</v>
      </c>
    </row>
    <row r="31" spans="1:6" x14ac:dyDescent="0.2">
      <c r="A31" s="9" t="s">
        <v>478</v>
      </c>
      <c r="B31" s="9" t="s">
        <v>1114</v>
      </c>
      <c r="C31" s="9" t="s">
        <v>30</v>
      </c>
      <c r="D31" s="9">
        <v>2000</v>
      </c>
      <c r="E31" s="33">
        <v>9912.3799999999992</v>
      </c>
      <c r="F31" s="33">
        <f t="shared" si="1"/>
        <v>1.9173548922472547</v>
      </c>
    </row>
    <row r="32" spans="1:6" x14ac:dyDescent="0.2">
      <c r="A32" s="9" t="s">
        <v>479</v>
      </c>
      <c r="B32" s="9" t="s">
        <v>1115</v>
      </c>
      <c r="C32" s="9" t="s">
        <v>30</v>
      </c>
      <c r="D32" s="9">
        <v>2000</v>
      </c>
      <c r="E32" s="33">
        <v>9905.42</v>
      </c>
      <c r="F32" s="33">
        <f t="shared" si="1"/>
        <v>1.9160086171801125</v>
      </c>
    </row>
    <row r="33" spans="1:6" x14ac:dyDescent="0.2">
      <c r="A33" s="9" t="s">
        <v>480</v>
      </c>
      <c r="B33" s="9" t="s">
        <v>1116</v>
      </c>
      <c r="C33" s="9" t="s">
        <v>444</v>
      </c>
      <c r="D33" s="9">
        <v>2000</v>
      </c>
      <c r="E33" s="33">
        <v>9898.57</v>
      </c>
      <c r="F33" s="33">
        <f t="shared" si="1"/>
        <v>1.9146836194488013</v>
      </c>
    </row>
    <row r="34" spans="1:6" x14ac:dyDescent="0.2">
      <c r="A34" s="9" t="s">
        <v>481</v>
      </c>
      <c r="B34" s="9" t="s">
        <v>1117</v>
      </c>
      <c r="C34" s="9" t="s">
        <v>30</v>
      </c>
      <c r="D34" s="9">
        <v>2000</v>
      </c>
      <c r="E34" s="33">
        <v>9876.24</v>
      </c>
      <c r="F34" s="33">
        <f t="shared" si="1"/>
        <v>1.9103643202750529</v>
      </c>
    </row>
    <row r="35" spans="1:6" x14ac:dyDescent="0.2">
      <c r="A35" s="9" t="s">
        <v>482</v>
      </c>
      <c r="B35" s="9" t="s">
        <v>1118</v>
      </c>
      <c r="C35" s="9" t="s">
        <v>444</v>
      </c>
      <c r="D35" s="9">
        <v>2000</v>
      </c>
      <c r="E35" s="33">
        <v>9848.4699999999993</v>
      </c>
      <c r="F35" s="33">
        <f t="shared" si="1"/>
        <v>1.9049927601292851</v>
      </c>
    </row>
    <row r="36" spans="1:6" x14ac:dyDescent="0.2">
      <c r="A36" s="9" t="s">
        <v>483</v>
      </c>
      <c r="B36" s="9" t="s">
        <v>1119</v>
      </c>
      <c r="C36" s="9" t="s">
        <v>28</v>
      </c>
      <c r="D36" s="9">
        <v>1500</v>
      </c>
      <c r="E36" s="33">
        <v>7456.77</v>
      </c>
      <c r="F36" s="33">
        <f t="shared" si="1"/>
        <v>1.4423654500596794</v>
      </c>
    </row>
    <row r="37" spans="1:6" x14ac:dyDescent="0.2">
      <c r="A37" s="9" t="s">
        <v>484</v>
      </c>
      <c r="B37" s="9" t="s">
        <v>1120</v>
      </c>
      <c r="C37" s="9" t="s">
        <v>30</v>
      </c>
      <c r="D37" s="9">
        <v>1500</v>
      </c>
      <c r="E37" s="33">
        <v>7456.7025000000003</v>
      </c>
      <c r="F37" s="33">
        <f t="shared" si="1"/>
        <v>1.4423523935126918</v>
      </c>
    </row>
    <row r="38" spans="1:6" x14ac:dyDescent="0.2">
      <c r="A38" s="9" t="s">
        <v>455</v>
      </c>
      <c r="B38" s="9" t="s">
        <v>1082</v>
      </c>
      <c r="C38" s="9" t="s">
        <v>28</v>
      </c>
      <c r="D38" s="9">
        <v>1160</v>
      </c>
      <c r="E38" s="33">
        <v>5741.2749999999996</v>
      </c>
      <c r="F38" s="33">
        <f t="shared" si="1"/>
        <v>1.1105366934063119</v>
      </c>
    </row>
    <row r="39" spans="1:6" x14ac:dyDescent="0.2">
      <c r="A39" s="9" t="s">
        <v>485</v>
      </c>
      <c r="B39" s="9" t="s">
        <v>1121</v>
      </c>
      <c r="C39" s="9" t="s">
        <v>444</v>
      </c>
      <c r="D39" s="9">
        <v>1000</v>
      </c>
      <c r="E39" s="33">
        <v>4957.66</v>
      </c>
      <c r="F39" s="33">
        <f t="shared" si="1"/>
        <v>0.95896178870246362</v>
      </c>
    </row>
    <row r="40" spans="1:6" x14ac:dyDescent="0.2">
      <c r="A40" s="9" t="s">
        <v>486</v>
      </c>
      <c r="B40" s="9" t="s">
        <v>1122</v>
      </c>
      <c r="C40" s="9" t="s">
        <v>28</v>
      </c>
      <c r="D40" s="9">
        <v>1000</v>
      </c>
      <c r="E40" s="33">
        <v>4955.2</v>
      </c>
      <c r="F40" s="33">
        <f t="shared" si="1"/>
        <v>0.9584859501011459</v>
      </c>
    </row>
    <row r="41" spans="1:6" x14ac:dyDescent="0.2">
      <c r="A41" s="9" t="s">
        <v>487</v>
      </c>
      <c r="B41" s="9" t="s">
        <v>1123</v>
      </c>
      <c r="C41" s="9" t="s">
        <v>444</v>
      </c>
      <c r="D41" s="9">
        <v>1000</v>
      </c>
      <c r="E41" s="33">
        <v>4941.8599999999997</v>
      </c>
      <c r="F41" s="33">
        <f t="shared" si="1"/>
        <v>0.95590558955578975</v>
      </c>
    </row>
    <row r="42" spans="1:6" x14ac:dyDescent="0.2">
      <c r="A42" s="9" t="s">
        <v>488</v>
      </c>
      <c r="B42" s="9" t="s">
        <v>1124</v>
      </c>
      <c r="C42" s="9" t="s">
        <v>441</v>
      </c>
      <c r="D42" s="9">
        <v>1000</v>
      </c>
      <c r="E42" s="33">
        <v>4940.7250000000004</v>
      </c>
      <c r="F42" s="33">
        <f t="shared" si="1"/>
        <v>0.95568604613607622</v>
      </c>
    </row>
    <row r="43" spans="1:6" x14ac:dyDescent="0.2">
      <c r="A43" s="9" t="s">
        <v>489</v>
      </c>
      <c r="B43" s="9" t="s">
        <v>1125</v>
      </c>
      <c r="C43" s="9" t="s">
        <v>30</v>
      </c>
      <c r="D43" s="9">
        <v>1000</v>
      </c>
      <c r="E43" s="33">
        <v>4937.7250000000004</v>
      </c>
      <c r="F43" s="33">
        <f t="shared" si="1"/>
        <v>0.95510575515885976</v>
      </c>
    </row>
    <row r="44" spans="1:6" x14ac:dyDescent="0.2">
      <c r="A44" s="9" t="s">
        <v>490</v>
      </c>
      <c r="B44" s="9" t="s">
        <v>1126</v>
      </c>
      <c r="C44" s="9" t="s">
        <v>28</v>
      </c>
      <c r="D44" s="9">
        <v>1000</v>
      </c>
      <c r="E44" s="33">
        <v>4923.7700000000004</v>
      </c>
      <c r="F44" s="33">
        <f t="shared" si="1"/>
        <v>0.95240643496317412</v>
      </c>
    </row>
    <row r="45" spans="1:6" x14ac:dyDescent="0.2">
      <c r="A45" s="9" t="s">
        <v>491</v>
      </c>
      <c r="B45" s="9" t="s">
        <v>1084</v>
      </c>
      <c r="C45" s="9" t="s">
        <v>444</v>
      </c>
      <c r="D45" s="9">
        <v>900</v>
      </c>
      <c r="E45" s="33">
        <v>4466.3220000000001</v>
      </c>
      <c r="F45" s="33">
        <f t="shared" si="1"/>
        <v>0.86392211931458884</v>
      </c>
    </row>
    <row r="46" spans="1:6" x14ac:dyDescent="0.2">
      <c r="A46" s="9" t="s">
        <v>492</v>
      </c>
      <c r="B46" s="9" t="s">
        <v>1079</v>
      </c>
      <c r="C46" s="9" t="s">
        <v>444</v>
      </c>
      <c r="D46" s="9">
        <v>900</v>
      </c>
      <c r="E46" s="33">
        <v>4457.2815000000001</v>
      </c>
      <c r="F46" s="33">
        <f t="shared" si="1"/>
        <v>0.86217341245474688</v>
      </c>
    </row>
    <row r="47" spans="1:6" x14ac:dyDescent="0.2">
      <c r="A47" s="9" t="s">
        <v>493</v>
      </c>
      <c r="B47" s="9" t="s">
        <v>1127</v>
      </c>
      <c r="C47" s="9" t="s">
        <v>28</v>
      </c>
      <c r="D47" s="9">
        <v>500</v>
      </c>
      <c r="E47" s="33">
        <v>2476.0374999999999</v>
      </c>
      <c r="F47" s="33">
        <f t="shared" si="1"/>
        <v>0.47894074016660604</v>
      </c>
    </row>
    <row r="48" spans="1:6" x14ac:dyDescent="0.2">
      <c r="A48" s="9" t="s">
        <v>494</v>
      </c>
      <c r="B48" s="9" t="s">
        <v>1128</v>
      </c>
      <c r="C48" s="9" t="s">
        <v>444</v>
      </c>
      <c r="D48" s="9">
        <v>500</v>
      </c>
      <c r="E48" s="33">
        <v>2475.5825</v>
      </c>
      <c r="F48" s="33">
        <f t="shared" si="1"/>
        <v>0.47885272936839485</v>
      </c>
    </row>
    <row r="49" spans="1:11" x14ac:dyDescent="0.2">
      <c r="A49" s="8" t="s">
        <v>24</v>
      </c>
      <c r="B49" s="9"/>
      <c r="C49" s="9"/>
      <c r="D49" s="9"/>
      <c r="E49" s="29">
        <f>SUM(E16:E48)</f>
        <v>404984.83099999995</v>
      </c>
      <c r="F49" s="29">
        <f>SUM(F16:F48)</f>
        <v>78.336347779622855</v>
      </c>
      <c r="J49" s="2"/>
      <c r="K49" s="2"/>
    </row>
    <row r="50" spans="1:11" x14ac:dyDescent="0.2">
      <c r="A50" s="9"/>
      <c r="B50" s="9"/>
      <c r="C50" s="9"/>
      <c r="D50" s="9"/>
      <c r="E50" s="33"/>
      <c r="F50" s="33"/>
    </row>
    <row r="51" spans="1:11" x14ac:dyDescent="0.2">
      <c r="A51" s="8" t="s">
        <v>24</v>
      </c>
      <c r="B51" s="9"/>
      <c r="C51" s="9"/>
      <c r="D51" s="9"/>
      <c r="E51" s="29">
        <f>E49+E13</f>
        <v>493630.56599999993</v>
      </c>
      <c r="F51" s="29">
        <f>F49+F13</f>
        <v>95.483121176032569</v>
      </c>
      <c r="J51" s="2"/>
      <c r="K51" s="2"/>
    </row>
    <row r="52" spans="1:11" x14ac:dyDescent="0.2">
      <c r="A52" s="9"/>
      <c r="B52" s="9"/>
      <c r="C52" s="9"/>
      <c r="D52" s="9"/>
      <c r="E52" s="33"/>
      <c r="F52" s="33"/>
    </row>
    <row r="53" spans="1:11" x14ac:dyDescent="0.2">
      <c r="A53" s="8" t="s">
        <v>32</v>
      </c>
      <c r="B53" s="9"/>
      <c r="C53" s="9"/>
      <c r="D53" s="9"/>
      <c r="E53" s="29">
        <v>23351.451261400001</v>
      </c>
      <c r="F53" s="29">
        <f t="shared" ref="F53" si="2">E53/$E$55*100</f>
        <v>4.516878823967466</v>
      </c>
      <c r="J53" s="2"/>
      <c r="K53" s="2"/>
    </row>
    <row r="54" spans="1:11" x14ac:dyDescent="0.2">
      <c r="A54" s="9"/>
      <c r="B54" s="9"/>
      <c r="C54" s="9"/>
      <c r="D54" s="9"/>
      <c r="E54" s="33"/>
      <c r="F54" s="33"/>
    </row>
    <row r="55" spans="1:11" x14ac:dyDescent="0.2">
      <c r="A55" s="12" t="s">
        <v>33</v>
      </c>
      <c r="B55" s="6"/>
      <c r="C55" s="6"/>
      <c r="D55" s="6"/>
      <c r="E55" s="34">
        <f>E51+E53</f>
        <v>516982.01726139995</v>
      </c>
      <c r="F55" s="34">
        <f>F51+F53</f>
        <v>100.00000000000003</v>
      </c>
      <c r="J55" s="2"/>
      <c r="K55" s="2"/>
    </row>
    <row r="56" spans="1:11" x14ac:dyDescent="0.2">
      <c r="A56" s="1" t="s">
        <v>34</v>
      </c>
      <c r="E56" s="18"/>
      <c r="F56" s="18"/>
    </row>
    <row r="58" spans="1:11" x14ac:dyDescent="0.2">
      <c r="A58" s="1" t="s">
        <v>35</v>
      </c>
    </row>
    <row r="59" spans="1:11" x14ac:dyDescent="0.2">
      <c r="A59" s="1" t="s">
        <v>36</v>
      </c>
    </row>
    <row r="60" spans="1:11" x14ac:dyDescent="0.2">
      <c r="A60" s="1" t="s">
        <v>37</v>
      </c>
    </row>
    <row r="61" spans="1:11" x14ac:dyDescent="0.2">
      <c r="A61" s="3" t="s">
        <v>698</v>
      </c>
      <c r="D61" s="3">
        <v>2602.9074999999998</v>
      </c>
    </row>
    <row r="62" spans="1:11" x14ac:dyDescent="0.2">
      <c r="A62" s="3" t="s">
        <v>699</v>
      </c>
      <c r="D62" s="3">
        <v>1022.1669000000001</v>
      </c>
    </row>
    <row r="63" spans="1:11" x14ac:dyDescent="0.2">
      <c r="A63" s="3" t="s">
        <v>680</v>
      </c>
      <c r="D63" s="3">
        <v>1245.1677</v>
      </c>
    </row>
    <row r="64" spans="1:11" x14ac:dyDescent="0.2">
      <c r="A64" s="3" t="s">
        <v>700</v>
      </c>
      <c r="D64" s="3">
        <v>2553.8620000000001</v>
      </c>
    </row>
    <row r="65" spans="1:4" x14ac:dyDescent="0.2">
      <c r="A65" s="3" t="s">
        <v>666</v>
      </c>
      <c r="D65" s="3">
        <v>1000.6505</v>
      </c>
    </row>
    <row r="66" spans="1:4" x14ac:dyDescent="0.2">
      <c r="A66" s="3" t="s">
        <v>701</v>
      </c>
      <c r="D66" s="3">
        <v>1512.2955999999999</v>
      </c>
    </row>
    <row r="67" spans="1:4" x14ac:dyDescent="0.2">
      <c r="A67" s="3" t="s">
        <v>682</v>
      </c>
      <c r="D67" s="3">
        <v>1055.4657</v>
      </c>
    </row>
    <row r="68" spans="1:4" x14ac:dyDescent="0.2">
      <c r="A68" s="3" t="s">
        <v>702</v>
      </c>
      <c r="D68" s="3">
        <v>10.851599999999999</v>
      </c>
    </row>
    <row r="69" spans="1:4" x14ac:dyDescent="0.2">
      <c r="A69" s="3" t="s">
        <v>703</v>
      </c>
      <c r="D69" s="3">
        <v>10.851599999999999</v>
      </c>
    </row>
    <row r="70" spans="1:4" x14ac:dyDescent="0.2">
      <c r="A70" s="3" t="s">
        <v>704</v>
      </c>
      <c r="D70" s="3">
        <v>4027.0587</v>
      </c>
    </row>
    <row r="71" spans="1:4" x14ac:dyDescent="0.2">
      <c r="A71" s="3" t="s">
        <v>705</v>
      </c>
      <c r="D71" s="3">
        <v>2546.2642999999998</v>
      </c>
    </row>
    <row r="72" spans="1:4" x14ac:dyDescent="0.2">
      <c r="A72" s="3" t="s">
        <v>667</v>
      </c>
      <c r="D72" s="3">
        <v>1000.7051</v>
      </c>
    </row>
    <row r="73" spans="1:4" x14ac:dyDescent="0.2">
      <c r="A73" s="3" t="s">
        <v>669</v>
      </c>
      <c r="D73" s="3">
        <v>1021.8952</v>
      </c>
    </row>
    <row r="74" spans="1:4" x14ac:dyDescent="0.2">
      <c r="A74" s="3" t="s">
        <v>706</v>
      </c>
      <c r="D74" s="3">
        <v>1001.8422</v>
      </c>
    </row>
    <row r="76" spans="1:4" x14ac:dyDescent="0.2">
      <c r="A76" s="1" t="s">
        <v>40</v>
      </c>
    </row>
    <row r="77" spans="1:4" x14ac:dyDescent="0.2">
      <c r="A77" s="3" t="s">
        <v>704</v>
      </c>
      <c r="D77" s="14">
        <v>4154.9753000000001</v>
      </c>
    </row>
    <row r="78" spans="1:4" x14ac:dyDescent="0.2">
      <c r="A78" s="3" t="s">
        <v>698</v>
      </c>
      <c r="D78" s="14">
        <v>2688.9367999999999</v>
      </c>
    </row>
    <row r="79" spans="1:4" x14ac:dyDescent="0.2">
      <c r="A79" s="3" t="s">
        <v>701</v>
      </c>
      <c r="D79" s="14">
        <v>1512.2955999999999</v>
      </c>
    </row>
    <row r="80" spans="1:4" x14ac:dyDescent="0.2">
      <c r="A80" s="3" t="s">
        <v>666</v>
      </c>
      <c r="D80" s="14">
        <v>1000.6505</v>
      </c>
    </row>
    <row r="81" spans="1:4" x14ac:dyDescent="0.2">
      <c r="A81" s="3" t="s">
        <v>700</v>
      </c>
      <c r="D81" s="14">
        <v>2644.7229000000002</v>
      </c>
    </row>
    <row r="82" spans="1:4" x14ac:dyDescent="0.2">
      <c r="A82" s="3" t="s">
        <v>680</v>
      </c>
      <c r="D82" s="14">
        <v>1245.481</v>
      </c>
    </row>
    <row r="83" spans="1:4" x14ac:dyDescent="0.2">
      <c r="A83" s="3" t="s">
        <v>682</v>
      </c>
      <c r="D83" s="14">
        <v>1055.7352000000001</v>
      </c>
    </row>
    <row r="84" spans="1:4" x14ac:dyDescent="0.2">
      <c r="A84" s="3" t="s">
        <v>705</v>
      </c>
      <c r="D84" s="14">
        <v>2636.0673999999999</v>
      </c>
    </row>
    <row r="85" spans="1:4" x14ac:dyDescent="0.2">
      <c r="A85" s="3" t="s">
        <v>667</v>
      </c>
      <c r="D85" s="14">
        <v>1000.7051</v>
      </c>
    </row>
    <row r="86" spans="1:4" x14ac:dyDescent="0.2">
      <c r="A86" s="3" t="s">
        <v>669</v>
      </c>
      <c r="D86" s="14">
        <v>1022.1683</v>
      </c>
    </row>
    <row r="87" spans="1:4" x14ac:dyDescent="0.2">
      <c r="A87" s="3" t="s">
        <v>706</v>
      </c>
      <c r="D87" s="14">
        <v>1001.8422</v>
      </c>
    </row>
    <row r="88" spans="1:4" x14ac:dyDescent="0.2">
      <c r="A88" s="3" t="s">
        <v>699</v>
      </c>
      <c r="D88" s="14">
        <v>1022.4412</v>
      </c>
    </row>
    <row r="89" spans="1:4" x14ac:dyDescent="0.2">
      <c r="A89" s="3" t="s">
        <v>702</v>
      </c>
      <c r="D89" s="14">
        <v>11.2164</v>
      </c>
    </row>
    <row r="90" spans="1:4" x14ac:dyDescent="0.2">
      <c r="A90" s="3" t="s">
        <v>703</v>
      </c>
      <c r="D90" s="14">
        <v>11.2164</v>
      </c>
    </row>
    <row r="92" spans="1:4" x14ac:dyDescent="0.2">
      <c r="A92" s="1" t="s">
        <v>41</v>
      </c>
      <c r="D92" s="15"/>
    </row>
    <row r="93" spans="1:4" x14ac:dyDescent="0.2">
      <c r="A93" s="19" t="s">
        <v>656</v>
      </c>
      <c r="B93" s="20"/>
      <c r="C93" s="65" t="s">
        <v>657</v>
      </c>
      <c r="D93" s="66"/>
    </row>
    <row r="94" spans="1:4" x14ac:dyDescent="0.2">
      <c r="A94" s="67"/>
      <c r="B94" s="68"/>
      <c r="C94" s="21" t="s">
        <v>658</v>
      </c>
      <c r="D94" s="21" t="s">
        <v>659</v>
      </c>
    </row>
    <row r="95" spans="1:4" x14ac:dyDescent="0.2">
      <c r="A95" s="22" t="s">
        <v>680</v>
      </c>
      <c r="B95" s="23"/>
      <c r="C95" s="24">
        <v>26.960046368</v>
      </c>
      <c r="D95" s="24">
        <v>24.971047283000001</v>
      </c>
    </row>
    <row r="96" spans="1:4" x14ac:dyDescent="0.2">
      <c r="A96" s="22" t="s">
        <v>681</v>
      </c>
      <c r="B96" s="23"/>
      <c r="C96" s="24">
        <v>33.764001129999983</v>
      </c>
      <c r="D96" s="24">
        <v>31.273329325999995</v>
      </c>
    </row>
    <row r="97" spans="1:4" x14ac:dyDescent="0.2">
      <c r="A97" s="22" t="s">
        <v>682</v>
      </c>
      <c r="B97" s="23"/>
      <c r="C97" s="24">
        <v>23.751548908999997</v>
      </c>
      <c r="D97" s="24">
        <v>21.999269631000001</v>
      </c>
    </row>
    <row r="98" spans="1:4" x14ac:dyDescent="0.2">
      <c r="A98" s="22" t="s">
        <v>666</v>
      </c>
      <c r="B98" s="23"/>
      <c r="C98" s="24">
        <v>23.231699936000005</v>
      </c>
      <c r="D98" s="24">
        <v>21.517967713000001</v>
      </c>
    </row>
    <row r="99" spans="1:4" x14ac:dyDescent="0.2">
      <c r="A99" s="22" t="s">
        <v>667</v>
      </c>
      <c r="B99" s="23"/>
      <c r="C99" s="24">
        <v>24.763683372000006</v>
      </c>
      <c r="D99" s="24">
        <v>22.93694999300001</v>
      </c>
    </row>
    <row r="100" spans="1:4" x14ac:dyDescent="0.2">
      <c r="A100" s="22" t="s">
        <v>669</v>
      </c>
      <c r="B100" s="23"/>
      <c r="C100" s="24">
        <v>24.528386696000002</v>
      </c>
      <c r="D100" s="24">
        <v>22.718814033000005</v>
      </c>
    </row>
    <row r="101" spans="1:4" x14ac:dyDescent="0.2">
      <c r="A101" s="22" t="s">
        <v>683</v>
      </c>
      <c r="B101" s="23"/>
      <c r="C101" s="24">
        <v>25.005107316</v>
      </c>
      <c r="D101" s="24">
        <v>23.160568795</v>
      </c>
    </row>
    <row r="102" spans="1:4" x14ac:dyDescent="0.2">
      <c r="A102" s="22" t="s">
        <v>671</v>
      </c>
      <c r="B102" s="23"/>
      <c r="C102" s="24">
        <v>24.746822571999996</v>
      </c>
      <c r="D102" s="24">
        <v>22.921139754999999</v>
      </c>
    </row>
    <row r="104" spans="1:4" x14ac:dyDescent="0.2">
      <c r="A104" s="1" t="s">
        <v>43</v>
      </c>
      <c r="D104" s="18">
        <v>9.6063832699924301E-2</v>
      </c>
    </row>
    <row r="106" spans="1:4" x14ac:dyDescent="0.2">
      <c r="A106" s="1" t="s">
        <v>1156</v>
      </c>
    </row>
  </sheetData>
  <sortState ref="A16:F48">
    <sortCondition descending="1" ref="E16:E48"/>
  </sortState>
  <mergeCells count="3">
    <mergeCell ref="B1:E1"/>
    <mergeCell ref="C93:D93"/>
    <mergeCell ref="A94:B9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45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410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403</v>
      </c>
      <c r="B8" s="9" t="s">
        <v>843</v>
      </c>
      <c r="C8" s="9" t="s">
        <v>19</v>
      </c>
      <c r="D8" s="9">
        <v>2500</v>
      </c>
      <c r="E8" s="10">
        <v>24964.424999999999</v>
      </c>
      <c r="F8" s="10">
        <f>E8/$E$116*100</f>
        <v>4.2257867006766796</v>
      </c>
    </row>
    <row r="9" spans="1:6" x14ac:dyDescent="0.2">
      <c r="A9" s="9" t="s">
        <v>411</v>
      </c>
      <c r="B9" s="9" t="s">
        <v>851</v>
      </c>
      <c r="C9" s="9" t="s">
        <v>19</v>
      </c>
      <c r="D9" s="9">
        <v>1750</v>
      </c>
      <c r="E9" s="10">
        <v>17683.942500000001</v>
      </c>
      <c r="F9" s="10">
        <f t="shared" ref="F9:F49" si="0">E9/$E$116*100</f>
        <v>2.9934023728578216</v>
      </c>
    </row>
    <row r="10" spans="1:6" x14ac:dyDescent="0.2">
      <c r="A10" s="9" t="s">
        <v>107</v>
      </c>
      <c r="B10" s="9" t="s">
        <v>734</v>
      </c>
      <c r="C10" s="9" t="s">
        <v>105</v>
      </c>
      <c r="D10" s="9">
        <v>1550</v>
      </c>
      <c r="E10" s="10">
        <v>15317.7045</v>
      </c>
      <c r="F10" s="10">
        <f t="shared" si="0"/>
        <v>2.5928637235183798</v>
      </c>
    </row>
    <row r="11" spans="1:6" x14ac:dyDescent="0.2">
      <c r="A11" s="9" t="s">
        <v>412</v>
      </c>
      <c r="B11" s="9" t="s">
        <v>852</v>
      </c>
      <c r="C11" s="9" t="s">
        <v>111</v>
      </c>
      <c r="D11" s="9">
        <v>27</v>
      </c>
      <c r="E11" s="10">
        <v>13542.453450000001</v>
      </c>
      <c r="F11" s="10">
        <f t="shared" si="0"/>
        <v>2.29236281963406</v>
      </c>
    </row>
    <row r="12" spans="1:6" x14ac:dyDescent="0.2">
      <c r="A12" s="9" t="s">
        <v>65</v>
      </c>
      <c r="B12" s="9" t="s">
        <v>752</v>
      </c>
      <c r="C12" s="9" t="s">
        <v>66</v>
      </c>
      <c r="D12" s="9">
        <v>1220</v>
      </c>
      <c r="E12" s="10">
        <v>12122.5056</v>
      </c>
      <c r="F12" s="10">
        <f t="shared" si="0"/>
        <v>2.0520049207365512</v>
      </c>
    </row>
    <row r="13" spans="1:6" x14ac:dyDescent="0.2">
      <c r="A13" s="9" t="s">
        <v>413</v>
      </c>
      <c r="B13" s="9" t="s">
        <v>849</v>
      </c>
      <c r="C13" s="9" t="s">
        <v>124</v>
      </c>
      <c r="D13" s="9">
        <v>1102</v>
      </c>
      <c r="E13" s="10">
        <v>11081.987499999999</v>
      </c>
      <c r="F13" s="10">
        <f t="shared" si="0"/>
        <v>1.8758739844624985</v>
      </c>
    </row>
    <row r="14" spans="1:6" x14ac:dyDescent="0.2">
      <c r="A14" s="9" t="s">
        <v>414</v>
      </c>
      <c r="B14" s="9" t="s">
        <v>860</v>
      </c>
      <c r="C14" s="9" t="s">
        <v>124</v>
      </c>
      <c r="D14" s="9">
        <v>788</v>
      </c>
      <c r="E14" s="10">
        <v>7912.4183199999998</v>
      </c>
      <c r="F14" s="10">
        <f t="shared" si="0"/>
        <v>1.3393535844244968</v>
      </c>
    </row>
    <row r="15" spans="1:6" x14ac:dyDescent="0.2">
      <c r="A15" s="9" t="s">
        <v>415</v>
      </c>
      <c r="B15" s="9" t="s">
        <v>992</v>
      </c>
      <c r="C15" s="9" t="s">
        <v>119</v>
      </c>
      <c r="D15" s="9">
        <v>750</v>
      </c>
      <c r="E15" s="10">
        <v>7597.44</v>
      </c>
      <c r="F15" s="10">
        <f t="shared" si="0"/>
        <v>1.2860364663391619</v>
      </c>
    </row>
    <row r="16" spans="1:6" x14ac:dyDescent="0.2">
      <c r="A16" s="9" t="s">
        <v>718</v>
      </c>
      <c r="B16" s="9" t="s">
        <v>993</v>
      </c>
      <c r="C16" s="9" t="s">
        <v>231</v>
      </c>
      <c r="D16" s="9">
        <v>750</v>
      </c>
      <c r="E16" s="10">
        <v>7499.9707399999998</v>
      </c>
      <c r="F16" s="10">
        <f t="shared" si="0"/>
        <v>1.2695376163703445</v>
      </c>
    </row>
    <row r="17" spans="1:6" x14ac:dyDescent="0.2">
      <c r="A17" s="9" t="s">
        <v>416</v>
      </c>
      <c r="B17" s="9" t="s">
        <v>842</v>
      </c>
      <c r="C17" s="9" t="s">
        <v>66</v>
      </c>
      <c r="D17" s="9">
        <v>650</v>
      </c>
      <c r="E17" s="10">
        <v>6493.1684999999998</v>
      </c>
      <c r="F17" s="10">
        <f t="shared" si="0"/>
        <v>1.0991138427002722</v>
      </c>
    </row>
    <row r="18" spans="1:6" x14ac:dyDescent="0.2">
      <c r="A18" s="9" t="s">
        <v>417</v>
      </c>
      <c r="B18" s="9" t="s">
        <v>994</v>
      </c>
      <c r="C18" s="9" t="s">
        <v>119</v>
      </c>
      <c r="D18" s="9">
        <v>500</v>
      </c>
      <c r="E18" s="10">
        <v>5158.0349999999999</v>
      </c>
      <c r="F18" s="10">
        <f t="shared" si="0"/>
        <v>0.87311266751086158</v>
      </c>
    </row>
    <row r="19" spans="1:6" x14ac:dyDescent="0.2">
      <c r="A19" s="9" t="s">
        <v>418</v>
      </c>
      <c r="B19" s="9" t="s">
        <v>901</v>
      </c>
      <c r="C19" s="9" t="s">
        <v>132</v>
      </c>
      <c r="D19" s="9">
        <v>400</v>
      </c>
      <c r="E19" s="10">
        <v>3964.18</v>
      </c>
      <c r="F19" s="10">
        <f t="shared" si="0"/>
        <v>0.67102603497130342</v>
      </c>
    </row>
    <row r="20" spans="1:6" x14ac:dyDescent="0.2">
      <c r="A20" s="9" t="s">
        <v>110</v>
      </c>
      <c r="B20" s="9" t="s">
        <v>739</v>
      </c>
      <c r="C20" s="9" t="s">
        <v>111</v>
      </c>
      <c r="D20" s="9">
        <v>7</v>
      </c>
      <c r="E20" s="10">
        <v>3629.5735</v>
      </c>
      <c r="F20" s="10">
        <f t="shared" si="0"/>
        <v>0.61438640887697227</v>
      </c>
    </row>
    <row r="21" spans="1:6" x14ac:dyDescent="0.2">
      <c r="A21" s="9" t="s">
        <v>419</v>
      </c>
      <c r="B21" s="9" t="s">
        <v>995</v>
      </c>
      <c r="C21" s="9" t="s">
        <v>19</v>
      </c>
      <c r="D21" s="9">
        <v>300</v>
      </c>
      <c r="E21" s="10">
        <v>3042.8939999999998</v>
      </c>
      <c r="F21" s="10">
        <f t="shared" si="0"/>
        <v>0.51507779557385613</v>
      </c>
    </row>
    <row r="22" spans="1:6" x14ac:dyDescent="0.2">
      <c r="A22" s="9" t="s">
        <v>420</v>
      </c>
      <c r="B22" s="9" t="s">
        <v>936</v>
      </c>
      <c r="C22" s="9" t="s">
        <v>66</v>
      </c>
      <c r="D22" s="9">
        <v>300</v>
      </c>
      <c r="E22" s="10">
        <v>2996.8470000000002</v>
      </c>
      <c r="F22" s="10">
        <f t="shared" si="0"/>
        <v>0.50728331201551036</v>
      </c>
    </row>
    <row r="23" spans="1:6" x14ac:dyDescent="0.2">
      <c r="A23" s="9" t="s">
        <v>145</v>
      </c>
      <c r="B23" s="9" t="s">
        <v>924</v>
      </c>
      <c r="C23" s="9" t="s">
        <v>124</v>
      </c>
      <c r="D23" s="9">
        <v>300</v>
      </c>
      <c r="E23" s="10">
        <v>2986.32</v>
      </c>
      <c r="F23" s="10">
        <f t="shared" si="0"/>
        <v>0.50550138206527018</v>
      </c>
    </row>
    <row r="24" spans="1:6" x14ac:dyDescent="0.2">
      <c r="A24" s="9" t="s">
        <v>244</v>
      </c>
      <c r="B24" s="9" t="s">
        <v>875</v>
      </c>
      <c r="C24" s="9" t="s">
        <v>245</v>
      </c>
      <c r="D24" s="9">
        <v>280</v>
      </c>
      <c r="E24" s="10">
        <v>2829.4364</v>
      </c>
      <c r="F24" s="10">
        <f t="shared" si="0"/>
        <v>0.4789453275823698</v>
      </c>
    </row>
    <row r="25" spans="1:6" x14ac:dyDescent="0.2">
      <c r="A25" s="9" t="s">
        <v>241</v>
      </c>
      <c r="B25" s="9" t="s">
        <v>866</v>
      </c>
      <c r="C25" s="9" t="s">
        <v>132</v>
      </c>
      <c r="D25" s="9">
        <v>280</v>
      </c>
      <c r="E25" s="10">
        <v>2800.14</v>
      </c>
      <c r="F25" s="10">
        <f t="shared" si="0"/>
        <v>0.47398625732548605</v>
      </c>
    </row>
    <row r="26" spans="1:6" x14ac:dyDescent="0.2">
      <c r="A26" s="9" t="s">
        <v>421</v>
      </c>
      <c r="B26" s="9" t="s">
        <v>854</v>
      </c>
      <c r="C26" s="9" t="s">
        <v>66</v>
      </c>
      <c r="D26" s="9">
        <v>280</v>
      </c>
      <c r="E26" s="10">
        <v>2797.0572000000002</v>
      </c>
      <c r="F26" s="10">
        <f t="shared" si="0"/>
        <v>0.47346442454780968</v>
      </c>
    </row>
    <row r="27" spans="1:6" x14ac:dyDescent="0.2">
      <c r="A27" s="9" t="s">
        <v>339</v>
      </c>
      <c r="B27" s="9" t="s">
        <v>871</v>
      </c>
      <c r="C27" s="9" t="s">
        <v>105</v>
      </c>
      <c r="D27" s="9">
        <v>270</v>
      </c>
      <c r="E27" s="10">
        <v>2649.7719000000002</v>
      </c>
      <c r="F27" s="10">
        <f t="shared" si="0"/>
        <v>0.44853309679060416</v>
      </c>
    </row>
    <row r="28" spans="1:6" x14ac:dyDescent="0.2">
      <c r="A28" s="9" t="s">
        <v>422</v>
      </c>
      <c r="B28" s="9" t="s">
        <v>847</v>
      </c>
      <c r="C28" s="9" t="s">
        <v>423</v>
      </c>
      <c r="D28" s="9">
        <v>260</v>
      </c>
      <c r="E28" s="10">
        <v>2604.5889999999999</v>
      </c>
      <c r="F28" s="10">
        <f t="shared" si="0"/>
        <v>0.44088488146347349</v>
      </c>
    </row>
    <row r="29" spans="1:6" x14ac:dyDescent="0.2">
      <c r="A29" s="9" t="s">
        <v>424</v>
      </c>
      <c r="B29" s="9" t="s">
        <v>868</v>
      </c>
      <c r="C29" s="9" t="s">
        <v>130</v>
      </c>
      <c r="D29" s="9">
        <v>250</v>
      </c>
      <c r="E29" s="10">
        <v>2533.0625</v>
      </c>
      <c r="F29" s="10">
        <f t="shared" si="0"/>
        <v>0.42877742325260138</v>
      </c>
    </row>
    <row r="30" spans="1:6" x14ac:dyDescent="0.2">
      <c r="A30" s="9" t="s">
        <v>163</v>
      </c>
      <c r="B30" s="9" t="s">
        <v>996</v>
      </c>
      <c r="C30" s="9" t="s">
        <v>14</v>
      </c>
      <c r="D30" s="9">
        <v>250</v>
      </c>
      <c r="E30" s="10">
        <v>2508.2249999999999</v>
      </c>
      <c r="F30" s="10">
        <f t="shared" si="0"/>
        <v>0.42457312144400544</v>
      </c>
    </row>
    <row r="31" spans="1:6" x14ac:dyDescent="0.2">
      <c r="A31" s="9" t="s">
        <v>425</v>
      </c>
      <c r="B31" s="9" t="s">
        <v>997</v>
      </c>
      <c r="C31" s="9" t="s">
        <v>56</v>
      </c>
      <c r="D31" s="9">
        <v>241</v>
      </c>
      <c r="E31" s="10">
        <v>2379.67497</v>
      </c>
      <c r="F31" s="10">
        <f t="shared" si="0"/>
        <v>0.40281315672839157</v>
      </c>
    </row>
    <row r="32" spans="1:6" x14ac:dyDescent="0.2">
      <c r="A32" s="9" t="s">
        <v>148</v>
      </c>
      <c r="B32" s="9" t="s">
        <v>745</v>
      </c>
      <c r="C32" s="9" t="s">
        <v>119</v>
      </c>
      <c r="D32" s="9">
        <v>200</v>
      </c>
      <c r="E32" s="10">
        <v>2006.874</v>
      </c>
      <c r="F32" s="10">
        <f t="shared" si="0"/>
        <v>0.33970826322392006</v>
      </c>
    </row>
    <row r="33" spans="1:6" x14ac:dyDescent="0.2">
      <c r="A33" s="9" t="s">
        <v>143</v>
      </c>
      <c r="B33" s="9" t="s">
        <v>730</v>
      </c>
      <c r="C33" s="9" t="s">
        <v>130</v>
      </c>
      <c r="D33" s="9">
        <v>200</v>
      </c>
      <c r="E33" s="10">
        <v>1954.346</v>
      </c>
      <c r="F33" s="10">
        <f t="shared" si="0"/>
        <v>0.3308167256133745</v>
      </c>
    </row>
    <row r="34" spans="1:6" x14ac:dyDescent="0.2">
      <c r="A34" s="9" t="s">
        <v>146</v>
      </c>
      <c r="B34" s="9" t="s">
        <v>748</v>
      </c>
      <c r="C34" s="9" t="s">
        <v>124</v>
      </c>
      <c r="D34" s="9">
        <v>176</v>
      </c>
      <c r="E34" s="10">
        <v>1766.63696</v>
      </c>
      <c r="F34" s="10">
        <f t="shared" si="0"/>
        <v>0.29904277669090634</v>
      </c>
    </row>
    <row r="35" spans="1:6" x14ac:dyDescent="0.2">
      <c r="A35" s="9" t="s">
        <v>426</v>
      </c>
      <c r="B35" s="9" t="s">
        <v>862</v>
      </c>
      <c r="C35" s="9" t="s">
        <v>124</v>
      </c>
      <c r="D35" s="9">
        <v>174</v>
      </c>
      <c r="E35" s="10">
        <v>1735.6552200000001</v>
      </c>
      <c r="F35" s="10">
        <f t="shared" si="0"/>
        <v>0.29379842498419484</v>
      </c>
    </row>
    <row r="36" spans="1:6" x14ac:dyDescent="0.2">
      <c r="A36" s="9" t="s">
        <v>104</v>
      </c>
      <c r="B36" s="9" t="s">
        <v>724</v>
      </c>
      <c r="C36" s="9" t="s">
        <v>105</v>
      </c>
      <c r="D36" s="9">
        <v>150</v>
      </c>
      <c r="E36" s="10">
        <v>1510.0485000000001</v>
      </c>
      <c r="F36" s="10">
        <f t="shared" si="0"/>
        <v>0.25560944699013777</v>
      </c>
    </row>
    <row r="37" spans="1:6" x14ac:dyDescent="0.2">
      <c r="A37" s="9" t="s">
        <v>149</v>
      </c>
      <c r="B37" s="9" t="s">
        <v>934</v>
      </c>
      <c r="C37" s="9" t="s">
        <v>121</v>
      </c>
      <c r="D37" s="9">
        <v>150</v>
      </c>
      <c r="E37" s="10">
        <v>1498.14</v>
      </c>
      <c r="F37" s="10">
        <f t="shared" si="0"/>
        <v>0.25359366729863642</v>
      </c>
    </row>
    <row r="38" spans="1:6" x14ac:dyDescent="0.2">
      <c r="A38" s="9" t="s">
        <v>402</v>
      </c>
      <c r="B38" s="9" t="s">
        <v>844</v>
      </c>
      <c r="C38" s="9" t="s">
        <v>60</v>
      </c>
      <c r="D38" s="9">
        <v>120</v>
      </c>
      <c r="E38" s="10">
        <v>1199.32358</v>
      </c>
      <c r="F38" s="10">
        <f t="shared" si="0"/>
        <v>0.20301231188669255</v>
      </c>
    </row>
    <row r="39" spans="1:6" x14ac:dyDescent="0.2">
      <c r="A39" s="9" t="s">
        <v>141</v>
      </c>
      <c r="B39" s="9" t="s">
        <v>921</v>
      </c>
      <c r="C39" s="9" t="s">
        <v>135</v>
      </c>
      <c r="D39" s="9">
        <v>100</v>
      </c>
      <c r="E39" s="10">
        <v>996.06500000000005</v>
      </c>
      <c r="F39" s="10">
        <f t="shared" si="0"/>
        <v>0.16860625590252998</v>
      </c>
    </row>
    <row r="40" spans="1:6" x14ac:dyDescent="0.2">
      <c r="A40" s="9" t="s">
        <v>427</v>
      </c>
      <c r="B40" s="9" t="s">
        <v>805</v>
      </c>
      <c r="C40" s="9" t="s">
        <v>11</v>
      </c>
      <c r="D40" s="9">
        <v>85</v>
      </c>
      <c r="E40" s="10">
        <v>821.94745</v>
      </c>
      <c r="F40" s="10">
        <f t="shared" si="0"/>
        <v>0.13913297033138597</v>
      </c>
    </row>
    <row r="41" spans="1:6" x14ac:dyDescent="0.2">
      <c r="A41" s="9" t="s">
        <v>144</v>
      </c>
      <c r="B41" s="9" t="s">
        <v>733</v>
      </c>
      <c r="C41" s="9" t="s">
        <v>124</v>
      </c>
      <c r="D41" s="9">
        <v>62</v>
      </c>
      <c r="E41" s="10">
        <v>621.11972000000003</v>
      </c>
      <c r="F41" s="10">
        <f t="shared" si="0"/>
        <v>0.10513839002116104</v>
      </c>
    </row>
    <row r="42" spans="1:6" x14ac:dyDescent="0.2">
      <c r="A42" s="9" t="s">
        <v>123</v>
      </c>
      <c r="B42" s="9" t="s">
        <v>742</v>
      </c>
      <c r="C42" s="9" t="s">
        <v>124</v>
      </c>
      <c r="D42" s="9">
        <v>62</v>
      </c>
      <c r="E42" s="10">
        <v>620.88412000000005</v>
      </c>
      <c r="F42" s="10">
        <f t="shared" si="0"/>
        <v>0.10509850945725142</v>
      </c>
    </row>
    <row r="43" spans="1:6" x14ac:dyDescent="0.2">
      <c r="A43" s="9" t="s">
        <v>156</v>
      </c>
      <c r="B43" s="9" t="s">
        <v>910</v>
      </c>
      <c r="C43" s="9" t="s">
        <v>124</v>
      </c>
      <c r="D43" s="9">
        <v>62</v>
      </c>
      <c r="E43" s="10">
        <v>620.70493999999997</v>
      </c>
      <c r="F43" s="10">
        <f t="shared" si="0"/>
        <v>0.10506817923890963</v>
      </c>
    </row>
    <row r="44" spans="1:6" x14ac:dyDescent="0.2">
      <c r="A44" s="9" t="s">
        <v>157</v>
      </c>
      <c r="B44" s="9" t="s">
        <v>911</v>
      </c>
      <c r="C44" s="9" t="s">
        <v>124</v>
      </c>
      <c r="D44" s="9">
        <v>62</v>
      </c>
      <c r="E44" s="10">
        <v>620.64480000000003</v>
      </c>
      <c r="F44" s="10">
        <f t="shared" si="0"/>
        <v>0.10505799920022744</v>
      </c>
    </row>
    <row r="45" spans="1:6" x14ac:dyDescent="0.2">
      <c r="A45" s="9" t="s">
        <v>126</v>
      </c>
      <c r="B45" s="9" t="s">
        <v>738</v>
      </c>
      <c r="C45" s="9" t="s">
        <v>124</v>
      </c>
      <c r="D45" s="9">
        <v>55</v>
      </c>
      <c r="E45" s="10">
        <v>552.17854999999997</v>
      </c>
      <c r="F45" s="10">
        <f t="shared" si="0"/>
        <v>9.3468556675706846E-2</v>
      </c>
    </row>
    <row r="46" spans="1:6" x14ac:dyDescent="0.2">
      <c r="A46" s="9" t="s">
        <v>49</v>
      </c>
      <c r="B46" s="9" t="s">
        <v>998</v>
      </c>
      <c r="C46" s="9" t="s">
        <v>11</v>
      </c>
      <c r="D46" s="9">
        <v>50</v>
      </c>
      <c r="E46" s="10">
        <v>499.964</v>
      </c>
      <c r="F46" s="10">
        <f t="shared" si="0"/>
        <v>8.4630077480939994E-2</v>
      </c>
    </row>
    <row r="47" spans="1:6" x14ac:dyDescent="0.2">
      <c r="A47" s="9" t="s">
        <v>13</v>
      </c>
      <c r="B47" s="9" t="s">
        <v>904</v>
      </c>
      <c r="C47" s="9" t="s">
        <v>14</v>
      </c>
      <c r="D47" s="9">
        <v>50</v>
      </c>
      <c r="E47" s="10">
        <v>499.685</v>
      </c>
      <c r="F47" s="10">
        <f t="shared" si="0"/>
        <v>8.4582850497362819E-2</v>
      </c>
    </row>
    <row r="48" spans="1:6" x14ac:dyDescent="0.2">
      <c r="A48" s="9" t="s">
        <v>153</v>
      </c>
      <c r="B48" s="9" t="s">
        <v>850</v>
      </c>
      <c r="C48" s="9" t="s">
        <v>154</v>
      </c>
      <c r="D48" s="9">
        <v>45</v>
      </c>
      <c r="E48" s="10">
        <v>451.47329999999999</v>
      </c>
      <c r="F48" s="10">
        <f t="shared" si="0"/>
        <v>7.6421943099054465E-2</v>
      </c>
    </row>
    <row r="49" spans="1:6" x14ac:dyDescent="0.2">
      <c r="A49" s="9" t="s">
        <v>428</v>
      </c>
      <c r="B49" s="9" t="s">
        <v>864</v>
      </c>
      <c r="C49" s="9" t="s">
        <v>115</v>
      </c>
      <c r="D49" s="9">
        <v>20</v>
      </c>
      <c r="E49" s="10">
        <v>201.60659999999999</v>
      </c>
      <c r="F49" s="10">
        <f t="shared" si="0"/>
        <v>3.4126421459682851E-2</v>
      </c>
    </row>
    <row r="50" spans="1:6" x14ac:dyDescent="0.2">
      <c r="A50" s="8" t="s">
        <v>24</v>
      </c>
      <c r="B50" s="9"/>
      <c r="C50" s="9"/>
      <c r="D50" s="9"/>
      <c r="E50" s="11">
        <f>SUM(E8:E49)</f>
        <v>185273.1203200001</v>
      </c>
      <c r="F50" s="11">
        <f>SUM(F8:F49)</f>
        <v>31.361615091920857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8" t="s">
        <v>83</v>
      </c>
      <c r="B52" s="9"/>
      <c r="C52" s="9"/>
      <c r="D52" s="9"/>
      <c r="E52" s="10"/>
      <c r="F52" s="10"/>
    </row>
    <row r="53" spans="1:6" x14ac:dyDescent="0.2">
      <c r="A53" s="9" t="s">
        <v>253</v>
      </c>
      <c r="B53" s="9" t="s">
        <v>1149</v>
      </c>
      <c r="C53" s="9" t="s">
        <v>173</v>
      </c>
      <c r="D53" s="9">
        <v>2200</v>
      </c>
      <c r="E53" s="10">
        <v>21793.596000000001</v>
      </c>
      <c r="F53" s="10">
        <f t="shared" ref="F53:F80" si="1">E53/$E$116*100</f>
        <v>3.6890530479560613</v>
      </c>
    </row>
    <row r="54" spans="1:6" x14ac:dyDescent="0.2">
      <c r="A54" s="9" t="s">
        <v>432</v>
      </c>
      <c r="B54" s="9" t="s">
        <v>999</v>
      </c>
      <c r="C54" s="9" t="s">
        <v>19</v>
      </c>
      <c r="D54" s="9">
        <v>2000</v>
      </c>
      <c r="E54" s="10">
        <v>19985.2</v>
      </c>
      <c r="F54" s="10">
        <f t="shared" si="1"/>
        <v>3.3829416207408576</v>
      </c>
    </row>
    <row r="55" spans="1:6" x14ac:dyDescent="0.2">
      <c r="A55" s="9" t="s">
        <v>92</v>
      </c>
      <c r="B55" s="9" t="s">
        <v>1000</v>
      </c>
      <c r="C55" s="9" t="s">
        <v>91</v>
      </c>
      <c r="D55" s="9">
        <v>1766</v>
      </c>
      <c r="E55" s="10">
        <v>19725.884460000001</v>
      </c>
      <c r="F55" s="10">
        <f t="shared" si="1"/>
        <v>3.3390466718201117</v>
      </c>
    </row>
    <row r="56" spans="1:6" x14ac:dyDescent="0.2">
      <c r="A56" s="9" t="s">
        <v>174</v>
      </c>
      <c r="B56" s="9" t="s">
        <v>945</v>
      </c>
      <c r="C56" s="9" t="s">
        <v>175</v>
      </c>
      <c r="D56" s="9">
        <v>1510</v>
      </c>
      <c r="E56" s="10">
        <v>15074.5414</v>
      </c>
      <c r="F56" s="10">
        <f t="shared" si="1"/>
        <v>2.5517029359546641</v>
      </c>
    </row>
    <row r="57" spans="1:6" x14ac:dyDescent="0.2">
      <c r="A57" s="9" t="s">
        <v>199</v>
      </c>
      <c r="B57" s="9" t="s">
        <v>777</v>
      </c>
      <c r="C57" s="9" t="s">
        <v>85</v>
      </c>
      <c r="D57" s="9">
        <v>1498</v>
      </c>
      <c r="E57" s="10">
        <v>14887.78312</v>
      </c>
      <c r="F57" s="10">
        <f t="shared" si="1"/>
        <v>2.5200899244046187</v>
      </c>
    </row>
    <row r="58" spans="1:6" x14ac:dyDescent="0.2">
      <c r="A58" s="9" t="s">
        <v>256</v>
      </c>
      <c r="B58" s="9" t="s">
        <v>767</v>
      </c>
      <c r="C58" s="9" t="s">
        <v>60</v>
      </c>
      <c r="D58" s="9">
        <v>1355</v>
      </c>
      <c r="E58" s="10">
        <v>14331.672399999999</v>
      </c>
      <c r="F58" s="10">
        <f t="shared" si="1"/>
        <v>2.4259557601016257</v>
      </c>
    </row>
    <row r="59" spans="1:6" x14ac:dyDescent="0.2">
      <c r="A59" s="9" t="s">
        <v>88</v>
      </c>
      <c r="B59" s="9" t="s">
        <v>950</v>
      </c>
      <c r="C59" s="9" t="s">
        <v>66</v>
      </c>
      <c r="D59" s="9">
        <v>1180</v>
      </c>
      <c r="E59" s="10">
        <v>11471.747600000001</v>
      </c>
      <c r="F59" s="10">
        <f t="shared" si="1"/>
        <v>1.9418495896300285</v>
      </c>
    </row>
    <row r="60" spans="1:6" x14ac:dyDescent="0.2">
      <c r="A60" s="9" t="s">
        <v>219</v>
      </c>
      <c r="B60" s="9" t="s">
        <v>964</v>
      </c>
      <c r="C60" s="9" t="s">
        <v>173</v>
      </c>
      <c r="D60" s="9">
        <v>68</v>
      </c>
      <c r="E60" s="10">
        <v>9699.0167999999994</v>
      </c>
      <c r="F60" s="10">
        <f t="shared" si="1"/>
        <v>1.6417752943670718</v>
      </c>
    </row>
    <row r="61" spans="1:6" x14ac:dyDescent="0.2">
      <c r="A61" s="9" t="s">
        <v>433</v>
      </c>
      <c r="B61" s="9" t="s">
        <v>884</v>
      </c>
      <c r="C61" s="9" t="s">
        <v>212</v>
      </c>
      <c r="D61" s="9">
        <v>900</v>
      </c>
      <c r="E61" s="10">
        <v>8978.2919999999995</v>
      </c>
      <c r="F61" s="10">
        <f t="shared" si="1"/>
        <v>1.5197765191223842</v>
      </c>
    </row>
    <row r="62" spans="1:6" x14ac:dyDescent="0.2">
      <c r="A62" s="9" t="s">
        <v>434</v>
      </c>
      <c r="B62" s="9" t="s">
        <v>890</v>
      </c>
      <c r="C62" s="9" t="s">
        <v>87</v>
      </c>
      <c r="D62" s="9">
        <v>800</v>
      </c>
      <c r="E62" s="10">
        <v>8491.1839999999993</v>
      </c>
      <c r="F62" s="10">
        <f t="shared" si="1"/>
        <v>1.4373226068775311</v>
      </c>
    </row>
    <row r="63" spans="1:6" x14ac:dyDescent="0.2">
      <c r="A63" s="9" t="s">
        <v>210</v>
      </c>
      <c r="B63" s="9" t="s">
        <v>891</v>
      </c>
      <c r="C63" s="9" t="s">
        <v>19</v>
      </c>
      <c r="D63" s="9">
        <v>650</v>
      </c>
      <c r="E63" s="10">
        <v>6491.6019999999999</v>
      </c>
      <c r="F63" s="10">
        <f t="shared" si="1"/>
        <v>1.0988486775756356</v>
      </c>
    </row>
    <row r="64" spans="1:6" x14ac:dyDescent="0.2">
      <c r="A64" s="9" t="s">
        <v>429</v>
      </c>
      <c r="B64" s="9" t="s">
        <v>1001</v>
      </c>
      <c r="C64" s="9" t="s">
        <v>179</v>
      </c>
      <c r="D64" s="9">
        <v>600</v>
      </c>
      <c r="E64" s="10">
        <v>6010.56</v>
      </c>
      <c r="F64" s="10">
        <f t="shared" si="1"/>
        <v>1.0174215713608155</v>
      </c>
    </row>
    <row r="65" spans="1:6" x14ac:dyDescent="0.2">
      <c r="A65" s="9" t="s">
        <v>205</v>
      </c>
      <c r="B65" s="9" t="s">
        <v>889</v>
      </c>
      <c r="C65" s="9" t="s">
        <v>97</v>
      </c>
      <c r="D65" s="9">
        <v>350</v>
      </c>
      <c r="E65" s="10">
        <v>5465.8765000000003</v>
      </c>
      <c r="F65" s="10">
        <f t="shared" si="1"/>
        <v>0.92522171935629194</v>
      </c>
    </row>
    <row r="66" spans="1:6" x14ac:dyDescent="0.2">
      <c r="A66" s="9" t="s">
        <v>217</v>
      </c>
      <c r="B66" s="9" t="s">
        <v>980</v>
      </c>
      <c r="C66" s="9" t="s">
        <v>111</v>
      </c>
      <c r="D66" s="9">
        <v>450</v>
      </c>
      <c r="E66" s="10">
        <v>5114.835</v>
      </c>
      <c r="F66" s="10">
        <f t="shared" si="1"/>
        <v>0.86580010231181392</v>
      </c>
    </row>
    <row r="67" spans="1:6" x14ac:dyDescent="0.2">
      <c r="A67" s="9" t="s">
        <v>430</v>
      </c>
      <c r="B67" s="9" t="s">
        <v>981</v>
      </c>
      <c r="C67" s="9" t="s">
        <v>175</v>
      </c>
      <c r="D67" s="9">
        <v>460</v>
      </c>
      <c r="E67" s="10">
        <v>4591.5681999999997</v>
      </c>
      <c r="F67" s="10">
        <f t="shared" si="1"/>
        <v>0.77722550528642098</v>
      </c>
    </row>
    <row r="68" spans="1:6" x14ac:dyDescent="0.2">
      <c r="A68" s="9" t="s">
        <v>257</v>
      </c>
      <c r="B68" s="9" t="s">
        <v>779</v>
      </c>
      <c r="C68" s="9" t="s">
        <v>111</v>
      </c>
      <c r="D68" s="9">
        <v>400</v>
      </c>
      <c r="E68" s="10">
        <v>4546.5200000000004</v>
      </c>
      <c r="F68" s="10">
        <f t="shared" si="1"/>
        <v>0.76960009094383464</v>
      </c>
    </row>
    <row r="69" spans="1:6" x14ac:dyDescent="0.2">
      <c r="A69" s="9" t="s">
        <v>195</v>
      </c>
      <c r="B69" s="9" t="s">
        <v>778</v>
      </c>
      <c r="C69" s="9" t="s">
        <v>196</v>
      </c>
      <c r="D69" s="9">
        <v>450</v>
      </c>
      <c r="E69" s="10">
        <v>4432.0230000000001</v>
      </c>
      <c r="F69" s="10">
        <f t="shared" si="1"/>
        <v>0.75021891553653497</v>
      </c>
    </row>
    <row r="70" spans="1:6" x14ac:dyDescent="0.2">
      <c r="A70" s="9" t="s">
        <v>435</v>
      </c>
      <c r="B70" s="9" t="s">
        <v>1002</v>
      </c>
      <c r="C70" s="9" t="s">
        <v>175</v>
      </c>
      <c r="D70" s="9">
        <v>285</v>
      </c>
      <c r="E70" s="10">
        <v>3899.6350499999999</v>
      </c>
      <c r="F70" s="10">
        <f t="shared" si="1"/>
        <v>0.66010036008370465</v>
      </c>
    </row>
    <row r="71" spans="1:6" x14ac:dyDescent="0.2">
      <c r="A71" s="9" t="s">
        <v>436</v>
      </c>
      <c r="B71" s="9" t="s">
        <v>1003</v>
      </c>
      <c r="C71" s="9" t="s">
        <v>175</v>
      </c>
      <c r="D71" s="9">
        <v>260</v>
      </c>
      <c r="E71" s="10">
        <v>3547.1617999999999</v>
      </c>
      <c r="F71" s="10">
        <f t="shared" si="1"/>
        <v>0.60043638736275129</v>
      </c>
    </row>
    <row r="72" spans="1:6" x14ac:dyDescent="0.2">
      <c r="A72" s="9" t="s">
        <v>437</v>
      </c>
      <c r="B72" s="9" t="s">
        <v>1004</v>
      </c>
      <c r="C72" s="9" t="s">
        <v>175</v>
      </c>
      <c r="D72" s="9">
        <v>257</v>
      </c>
      <c r="E72" s="10">
        <v>3502.6324399999999</v>
      </c>
      <c r="F72" s="10">
        <f t="shared" si="1"/>
        <v>0.59289879828238412</v>
      </c>
    </row>
    <row r="73" spans="1:6" x14ac:dyDescent="0.2">
      <c r="A73" s="9" t="s">
        <v>193</v>
      </c>
      <c r="B73" s="9" t="s">
        <v>1005</v>
      </c>
      <c r="C73" s="9" t="s">
        <v>85</v>
      </c>
      <c r="D73" s="9">
        <v>320</v>
      </c>
      <c r="E73" s="10">
        <v>3200.5151999999998</v>
      </c>
      <c r="F73" s="10">
        <f t="shared" si="1"/>
        <v>0.54175870533663661</v>
      </c>
    </row>
    <row r="74" spans="1:6" x14ac:dyDescent="0.2">
      <c r="A74" s="9" t="s">
        <v>223</v>
      </c>
      <c r="B74" s="9" t="s">
        <v>955</v>
      </c>
      <c r="C74" s="9" t="s">
        <v>111</v>
      </c>
      <c r="D74" s="9">
        <v>210</v>
      </c>
      <c r="E74" s="10">
        <v>2524.7229000000002</v>
      </c>
      <c r="F74" s="10">
        <f t="shared" si="1"/>
        <v>0.42736575962450007</v>
      </c>
    </row>
    <row r="75" spans="1:6" x14ac:dyDescent="0.2">
      <c r="A75" s="9" t="s">
        <v>192</v>
      </c>
      <c r="B75" s="9" t="s">
        <v>1006</v>
      </c>
      <c r="C75" s="9" t="s">
        <v>85</v>
      </c>
      <c r="D75" s="9">
        <v>250</v>
      </c>
      <c r="E75" s="10">
        <v>2504.3000000000002</v>
      </c>
      <c r="F75" s="10">
        <f t="shared" si="1"/>
        <v>0.4239087274994161</v>
      </c>
    </row>
    <row r="76" spans="1:6" x14ac:dyDescent="0.2">
      <c r="A76" s="9" t="s">
        <v>211</v>
      </c>
      <c r="B76" s="9" t="s">
        <v>893</v>
      </c>
      <c r="C76" s="9" t="s">
        <v>212</v>
      </c>
      <c r="D76" s="9">
        <v>250</v>
      </c>
      <c r="E76" s="10">
        <v>2500.3150000000001</v>
      </c>
      <c r="F76" s="10">
        <f t="shared" si="1"/>
        <v>0.42323417721427242</v>
      </c>
    </row>
    <row r="77" spans="1:6" x14ac:dyDescent="0.2">
      <c r="A77" s="9" t="s">
        <v>438</v>
      </c>
      <c r="B77" s="9" t="s">
        <v>970</v>
      </c>
      <c r="C77" s="9" t="s">
        <v>221</v>
      </c>
      <c r="D77" s="9">
        <v>16</v>
      </c>
      <c r="E77" s="10">
        <v>2241.4512</v>
      </c>
      <c r="F77" s="10">
        <f t="shared" si="1"/>
        <v>0.37941569538155934</v>
      </c>
    </row>
    <row r="78" spans="1:6" x14ac:dyDescent="0.2">
      <c r="A78" s="9" t="s">
        <v>84</v>
      </c>
      <c r="B78" s="9" t="s">
        <v>764</v>
      </c>
      <c r="C78" s="9" t="s">
        <v>85</v>
      </c>
      <c r="D78" s="9">
        <v>180</v>
      </c>
      <c r="E78" s="10">
        <v>1732.7339999999999</v>
      </c>
      <c r="F78" s="10">
        <f t="shared" si="1"/>
        <v>0.29330394323163084</v>
      </c>
    </row>
    <row r="79" spans="1:6" x14ac:dyDescent="0.2">
      <c r="A79" s="9" t="s">
        <v>200</v>
      </c>
      <c r="B79" s="9" t="s">
        <v>772</v>
      </c>
      <c r="C79" s="9" t="s">
        <v>85</v>
      </c>
      <c r="D79" s="9">
        <v>120</v>
      </c>
      <c r="E79" s="10">
        <v>1184.1792</v>
      </c>
      <c r="F79" s="10">
        <f t="shared" si="1"/>
        <v>0.20044878720731404</v>
      </c>
    </row>
    <row r="80" spans="1:6" x14ac:dyDescent="0.2">
      <c r="A80" s="9" t="s">
        <v>431</v>
      </c>
      <c r="B80" s="9" t="s">
        <v>949</v>
      </c>
      <c r="C80" s="9" t="s">
        <v>85</v>
      </c>
      <c r="D80" s="9">
        <v>40</v>
      </c>
      <c r="E80" s="10">
        <v>386.19200000000001</v>
      </c>
      <c r="F80" s="10">
        <f t="shared" si="1"/>
        <v>6.5371624522003943E-2</v>
      </c>
    </row>
    <row r="81" spans="1:11" x14ac:dyDescent="0.2">
      <c r="A81" s="8" t="s">
        <v>24</v>
      </c>
      <c r="B81" s="9"/>
      <c r="C81" s="9"/>
      <c r="D81" s="9"/>
      <c r="E81" s="11">
        <f>SUM(E53:E80)</f>
        <v>208315.74127</v>
      </c>
      <c r="F81" s="11">
        <f>SUM(F53:F80)</f>
        <v>35.26209351909246</v>
      </c>
      <c r="J81" s="2"/>
      <c r="K81" s="2"/>
    </row>
    <row r="82" spans="1:11" x14ac:dyDescent="0.2">
      <c r="A82" s="9"/>
      <c r="B82" s="9"/>
      <c r="C82" s="9"/>
      <c r="D82" s="9"/>
      <c r="E82" s="10"/>
      <c r="F82" s="10"/>
    </row>
    <row r="83" spans="1:11" x14ac:dyDescent="0.2">
      <c r="A83" s="8" t="s">
        <v>25</v>
      </c>
      <c r="B83" s="9"/>
      <c r="C83" s="9"/>
      <c r="D83" s="9"/>
      <c r="E83" s="10"/>
      <c r="F83" s="10"/>
    </row>
    <row r="84" spans="1:11" x14ac:dyDescent="0.2">
      <c r="A84" s="8" t="s">
        <v>26</v>
      </c>
      <c r="B84" s="9"/>
      <c r="C84" s="9"/>
      <c r="D84" s="9"/>
      <c r="E84" s="10"/>
      <c r="F84" s="10"/>
    </row>
    <row r="85" spans="1:11" x14ac:dyDescent="0.2">
      <c r="A85" s="9" t="s">
        <v>439</v>
      </c>
      <c r="B85" s="9" t="s">
        <v>1055</v>
      </c>
      <c r="C85" s="9" t="s">
        <v>28</v>
      </c>
      <c r="D85" s="9">
        <v>15000</v>
      </c>
      <c r="E85" s="10">
        <v>14482.065000000001</v>
      </c>
      <c r="F85" s="10">
        <f t="shared" ref="F85:F94" si="2">E85/$E$116*100</f>
        <v>2.4514130678089012</v>
      </c>
    </row>
    <row r="86" spans="1:11" x14ac:dyDescent="0.2">
      <c r="A86" s="9" t="s">
        <v>440</v>
      </c>
      <c r="B86" s="9" t="s">
        <v>1054</v>
      </c>
      <c r="C86" s="9" t="s">
        <v>441</v>
      </c>
      <c r="D86" s="9">
        <v>10000</v>
      </c>
      <c r="E86" s="10">
        <v>9896.02</v>
      </c>
      <c r="F86" s="10">
        <f t="shared" si="2"/>
        <v>1.6751224875249655</v>
      </c>
    </row>
    <row r="87" spans="1:11" x14ac:dyDescent="0.2">
      <c r="A87" s="9" t="s">
        <v>442</v>
      </c>
      <c r="B87" s="9" t="s">
        <v>1056</v>
      </c>
      <c r="C87" s="9" t="s">
        <v>28</v>
      </c>
      <c r="D87" s="9">
        <v>8000</v>
      </c>
      <c r="E87" s="10">
        <v>7717.7439999999997</v>
      </c>
      <c r="F87" s="10">
        <f t="shared" si="2"/>
        <v>1.3064006062397686</v>
      </c>
    </row>
    <row r="88" spans="1:11" x14ac:dyDescent="0.2">
      <c r="A88" s="9" t="s">
        <v>27</v>
      </c>
      <c r="B88" s="9" t="s">
        <v>1060</v>
      </c>
      <c r="C88" s="9" t="s">
        <v>28</v>
      </c>
      <c r="D88" s="9">
        <v>5000</v>
      </c>
      <c r="E88" s="10">
        <v>4965.62</v>
      </c>
      <c r="F88" s="10">
        <f t="shared" si="2"/>
        <v>0.84054212971515008</v>
      </c>
    </row>
    <row r="89" spans="1:11" x14ac:dyDescent="0.2">
      <c r="A89" s="9" t="s">
        <v>443</v>
      </c>
      <c r="B89" s="9" t="s">
        <v>1129</v>
      </c>
      <c r="C89" s="9" t="s">
        <v>444</v>
      </c>
      <c r="D89" s="9">
        <v>2500</v>
      </c>
      <c r="E89" s="10">
        <v>2388.2249999999999</v>
      </c>
      <c r="F89" s="10">
        <f t="shared" si="2"/>
        <v>0.40426044033554004</v>
      </c>
    </row>
    <row r="90" spans="1:11" x14ac:dyDescent="0.2">
      <c r="A90" s="9" t="s">
        <v>445</v>
      </c>
      <c r="B90" s="9" t="s">
        <v>1087</v>
      </c>
      <c r="C90" s="9" t="s">
        <v>30</v>
      </c>
      <c r="D90" s="9">
        <v>1500</v>
      </c>
      <c r="E90" s="10">
        <v>1430.9190000000001</v>
      </c>
      <c r="F90" s="10">
        <f t="shared" si="2"/>
        <v>0.24221501115870178</v>
      </c>
    </row>
    <row r="91" spans="1:11" x14ac:dyDescent="0.2">
      <c r="A91" s="9" t="s">
        <v>446</v>
      </c>
      <c r="B91" s="9" t="s">
        <v>1092</v>
      </c>
      <c r="C91" s="9" t="s">
        <v>30</v>
      </c>
      <c r="D91" s="9">
        <v>1000</v>
      </c>
      <c r="E91" s="10">
        <v>983.50900000000001</v>
      </c>
      <c r="F91" s="10">
        <f t="shared" si="2"/>
        <v>0.16648087236921422</v>
      </c>
    </row>
    <row r="92" spans="1:11" x14ac:dyDescent="0.2">
      <c r="A92" s="9" t="s">
        <v>404</v>
      </c>
      <c r="B92" s="9" t="s">
        <v>1130</v>
      </c>
      <c r="C92" s="9" t="s">
        <v>30</v>
      </c>
      <c r="D92" s="9">
        <v>200</v>
      </c>
      <c r="E92" s="10">
        <v>191.6174</v>
      </c>
      <c r="F92" s="10">
        <f t="shared" si="2"/>
        <v>3.2435526175277167E-2</v>
      </c>
    </row>
    <row r="93" spans="1:11" x14ac:dyDescent="0.2">
      <c r="A93" s="9" t="s">
        <v>406</v>
      </c>
      <c r="B93" s="9" t="s">
        <v>1065</v>
      </c>
      <c r="C93" s="9" t="s">
        <v>30</v>
      </c>
      <c r="D93" s="9">
        <v>200</v>
      </c>
      <c r="E93" s="10">
        <v>189.8218</v>
      </c>
      <c r="F93" s="10">
        <f t="shared" si="2"/>
        <v>3.213158075695749E-2</v>
      </c>
    </row>
    <row r="94" spans="1:11" x14ac:dyDescent="0.2">
      <c r="A94" s="9" t="s">
        <v>405</v>
      </c>
      <c r="B94" s="9" t="s">
        <v>1131</v>
      </c>
      <c r="C94" s="9" t="s">
        <v>30</v>
      </c>
      <c r="D94" s="9">
        <v>200</v>
      </c>
      <c r="E94" s="10">
        <v>186.01079999999999</v>
      </c>
      <c r="F94" s="10">
        <f t="shared" si="2"/>
        <v>3.1486483859421141E-2</v>
      </c>
    </row>
    <row r="95" spans="1:11" x14ac:dyDescent="0.2">
      <c r="A95" s="8" t="s">
        <v>24</v>
      </c>
      <c r="B95" s="9"/>
      <c r="C95" s="9"/>
      <c r="D95" s="9"/>
      <c r="E95" s="11">
        <f>SUM(E85:E94)</f>
        <v>42431.551999999996</v>
      </c>
      <c r="F95" s="11">
        <f>SUM(F85:F94)</f>
        <v>7.1824882059438968</v>
      </c>
      <c r="J95" s="2"/>
      <c r="K95" s="2"/>
    </row>
    <row r="96" spans="1:11" x14ac:dyDescent="0.2">
      <c r="A96" s="9"/>
      <c r="B96" s="9"/>
      <c r="C96" s="9"/>
      <c r="D96" s="9"/>
      <c r="E96" s="10"/>
      <c r="F96" s="10"/>
    </row>
    <row r="97" spans="1:11" x14ac:dyDescent="0.2">
      <c r="A97" s="8" t="s">
        <v>224</v>
      </c>
      <c r="B97" s="9"/>
      <c r="C97" s="9"/>
      <c r="D97" s="9"/>
      <c r="E97" s="10"/>
      <c r="F97" s="10"/>
    </row>
    <row r="98" spans="1:11" x14ac:dyDescent="0.2">
      <c r="A98" s="9" t="s">
        <v>447</v>
      </c>
      <c r="B98" s="9" t="s">
        <v>1068</v>
      </c>
      <c r="C98" s="9" t="s">
        <v>28</v>
      </c>
      <c r="D98" s="9">
        <v>2000</v>
      </c>
      <c r="E98" s="10">
        <v>9956</v>
      </c>
      <c r="F98" s="10">
        <f t="shared" ref="F98:F109" si="3">E98/$E$116*100</f>
        <v>1.6852754426323466</v>
      </c>
    </row>
    <row r="99" spans="1:11" x14ac:dyDescent="0.2">
      <c r="A99" s="9" t="s">
        <v>448</v>
      </c>
      <c r="B99" s="9" t="s">
        <v>1071</v>
      </c>
      <c r="C99" s="9" t="s">
        <v>30</v>
      </c>
      <c r="D99" s="9">
        <v>2000</v>
      </c>
      <c r="E99" s="10">
        <v>9485.34</v>
      </c>
      <c r="F99" s="10">
        <f t="shared" si="3"/>
        <v>1.6056057218780939</v>
      </c>
    </row>
    <row r="100" spans="1:11" x14ac:dyDescent="0.2">
      <c r="A100" s="9" t="s">
        <v>449</v>
      </c>
      <c r="B100" s="9" t="s">
        <v>1108</v>
      </c>
      <c r="C100" s="9" t="s">
        <v>30</v>
      </c>
      <c r="D100" s="9">
        <v>1500</v>
      </c>
      <c r="E100" s="10">
        <v>7407.9075000000003</v>
      </c>
      <c r="F100" s="10">
        <f t="shared" si="3"/>
        <v>1.2539538560709103</v>
      </c>
    </row>
    <row r="101" spans="1:11" x14ac:dyDescent="0.2">
      <c r="A101" s="9" t="s">
        <v>450</v>
      </c>
      <c r="B101" s="9" t="s">
        <v>1132</v>
      </c>
      <c r="C101" s="9" t="s">
        <v>226</v>
      </c>
      <c r="D101" s="9">
        <v>1200</v>
      </c>
      <c r="E101" s="10">
        <v>5499.6779999999999</v>
      </c>
      <c r="F101" s="10">
        <f t="shared" si="3"/>
        <v>0.93094337844369013</v>
      </c>
    </row>
    <row r="102" spans="1:11" x14ac:dyDescent="0.2">
      <c r="A102" s="9" t="s">
        <v>451</v>
      </c>
      <c r="B102" s="9" t="s">
        <v>1069</v>
      </c>
      <c r="C102" s="9" t="s">
        <v>444</v>
      </c>
      <c r="D102" s="9">
        <v>1100</v>
      </c>
      <c r="E102" s="10">
        <v>5272.9160000000002</v>
      </c>
      <c r="F102" s="10">
        <f t="shared" si="3"/>
        <v>0.8925588434977082</v>
      </c>
    </row>
    <row r="103" spans="1:11" x14ac:dyDescent="0.2">
      <c r="A103" s="9" t="s">
        <v>452</v>
      </c>
      <c r="B103" s="9" t="s">
        <v>1133</v>
      </c>
      <c r="C103" s="9" t="s">
        <v>30</v>
      </c>
      <c r="D103" s="9">
        <v>1000</v>
      </c>
      <c r="E103" s="10">
        <v>4780.125</v>
      </c>
      <c r="F103" s="10">
        <f t="shared" si="3"/>
        <v>0.80914295653002677</v>
      </c>
    </row>
    <row r="104" spans="1:11" x14ac:dyDescent="0.2">
      <c r="A104" s="9" t="s">
        <v>453</v>
      </c>
      <c r="B104" s="9" t="s">
        <v>1134</v>
      </c>
      <c r="C104" s="9" t="s">
        <v>226</v>
      </c>
      <c r="D104" s="9">
        <v>1000</v>
      </c>
      <c r="E104" s="10">
        <v>4579.6899999999996</v>
      </c>
      <c r="F104" s="10">
        <f t="shared" si="3"/>
        <v>0.77521485454689953</v>
      </c>
    </row>
    <row r="105" spans="1:11" x14ac:dyDescent="0.2">
      <c r="A105" s="9" t="s">
        <v>454</v>
      </c>
      <c r="B105" s="9" t="s">
        <v>1135</v>
      </c>
      <c r="C105" s="9" t="s">
        <v>226</v>
      </c>
      <c r="D105" s="9">
        <v>1000</v>
      </c>
      <c r="E105" s="10">
        <v>4566.22</v>
      </c>
      <c r="F105" s="10">
        <f t="shared" si="3"/>
        <v>0.77293475609247431</v>
      </c>
    </row>
    <row r="106" spans="1:11" x14ac:dyDescent="0.2">
      <c r="A106" s="9" t="s">
        <v>455</v>
      </c>
      <c r="B106" s="9" t="s">
        <v>1082</v>
      </c>
      <c r="C106" s="9" t="s">
        <v>28</v>
      </c>
      <c r="D106" s="9">
        <v>500</v>
      </c>
      <c r="E106" s="10">
        <v>2474.6875</v>
      </c>
      <c r="F106" s="10">
        <f t="shared" si="3"/>
        <v>0.41889615025504578</v>
      </c>
    </row>
    <row r="107" spans="1:11" x14ac:dyDescent="0.2">
      <c r="A107" s="9" t="s">
        <v>456</v>
      </c>
      <c r="B107" s="9" t="s">
        <v>1097</v>
      </c>
      <c r="C107" s="9" t="s">
        <v>226</v>
      </c>
      <c r="D107" s="9">
        <v>500</v>
      </c>
      <c r="E107" s="10">
        <v>2281.9924999999998</v>
      </c>
      <c r="F107" s="10">
        <f t="shared" si="3"/>
        <v>0.38627821620341457</v>
      </c>
    </row>
    <row r="108" spans="1:11" x14ac:dyDescent="0.2">
      <c r="A108" s="9" t="s">
        <v>457</v>
      </c>
      <c r="B108" s="9" t="s">
        <v>1078</v>
      </c>
      <c r="C108" s="9" t="s">
        <v>28</v>
      </c>
      <c r="D108" s="9">
        <v>400</v>
      </c>
      <c r="E108" s="10">
        <v>1985.2360000000001</v>
      </c>
      <c r="F108" s="10">
        <f t="shared" si="3"/>
        <v>0.33604554827537869</v>
      </c>
    </row>
    <row r="109" spans="1:11" x14ac:dyDescent="0.2">
      <c r="A109" s="9" t="s">
        <v>227</v>
      </c>
      <c r="B109" s="9" t="s">
        <v>1136</v>
      </c>
      <c r="C109" s="9" t="s">
        <v>226</v>
      </c>
      <c r="D109" s="9">
        <v>300</v>
      </c>
      <c r="E109" s="10">
        <v>1381.7175</v>
      </c>
      <c r="F109" s="10">
        <f t="shared" si="3"/>
        <v>0.23388655799571711</v>
      </c>
    </row>
    <row r="110" spans="1:11" x14ac:dyDescent="0.2">
      <c r="A110" s="8" t="s">
        <v>24</v>
      </c>
      <c r="B110" s="9"/>
      <c r="C110" s="9"/>
      <c r="D110" s="9"/>
      <c r="E110" s="11">
        <f>SUM(E98:E109)</f>
        <v>59671.51</v>
      </c>
      <c r="F110" s="11">
        <f>SUM(F98:F109)</f>
        <v>10.100736282421707</v>
      </c>
      <c r="J110" s="2"/>
      <c r="K110" s="2"/>
    </row>
    <row r="111" spans="1:11" x14ac:dyDescent="0.2">
      <c r="A111" s="9"/>
      <c r="B111" s="9"/>
      <c r="C111" s="9"/>
      <c r="D111" s="9"/>
      <c r="E111" s="10"/>
      <c r="F111" s="10"/>
    </row>
    <row r="112" spans="1:11" x14ac:dyDescent="0.2">
      <c r="A112" s="8" t="s">
        <v>24</v>
      </c>
      <c r="B112" s="9"/>
      <c r="C112" s="9"/>
      <c r="D112" s="9"/>
      <c r="E112" s="11">
        <f>E110+E95+E81+E50</f>
        <v>495691.92359000014</v>
      </c>
      <c r="F112" s="11">
        <f>F110+F95+F81+F50</f>
        <v>83.906933099378918</v>
      </c>
      <c r="J112" s="2"/>
      <c r="K112" s="2"/>
    </row>
    <row r="113" spans="1:11" x14ac:dyDescent="0.2">
      <c r="A113" s="9"/>
      <c r="B113" s="9"/>
      <c r="C113" s="9"/>
      <c r="D113" s="9"/>
      <c r="E113" s="10"/>
      <c r="F113" s="10"/>
    </row>
    <row r="114" spans="1:11" x14ac:dyDescent="0.2">
      <c r="A114" s="8" t="s">
        <v>32</v>
      </c>
      <c r="B114" s="9"/>
      <c r="C114" s="9"/>
      <c r="D114" s="9"/>
      <c r="E114" s="11">
        <v>95072.0398633</v>
      </c>
      <c r="F114" s="11">
        <f t="shared" ref="F114" si="4">E114/$E$116*100</f>
        <v>16.093066900621036</v>
      </c>
      <c r="J114" s="2"/>
      <c r="K114" s="2"/>
    </row>
    <row r="115" spans="1:11" x14ac:dyDescent="0.2">
      <c r="A115" s="9"/>
      <c r="B115" s="9"/>
      <c r="C115" s="9"/>
      <c r="D115" s="9"/>
      <c r="E115" s="10"/>
      <c r="F115" s="10"/>
    </row>
    <row r="116" spans="1:11" x14ac:dyDescent="0.2">
      <c r="A116" s="12" t="s">
        <v>33</v>
      </c>
      <c r="B116" s="6"/>
      <c r="C116" s="6"/>
      <c r="D116" s="6"/>
      <c r="E116" s="13">
        <f>E112+E114</f>
        <v>590763.96345330018</v>
      </c>
      <c r="F116" s="13">
        <f>F112+F114</f>
        <v>99.999999999999957</v>
      </c>
      <c r="J116" s="2"/>
      <c r="K116" s="2"/>
    </row>
    <row r="117" spans="1:11" x14ac:dyDescent="0.2">
      <c r="A117" s="1" t="s">
        <v>34</v>
      </c>
    </row>
    <row r="119" spans="1:11" x14ac:dyDescent="0.2">
      <c r="A119" s="1" t="s">
        <v>35</v>
      </c>
    </row>
    <row r="120" spans="1:11" x14ac:dyDescent="0.2">
      <c r="A120" s="1" t="s">
        <v>36</v>
      </c>
    </row>
    <row r="121" spans="1:11" x14ac:dyDescent="0.2">
      <c r="A121" s="1" t="s">
        <v>37</v>
      </c>
    </row>
    <row r="122" spans="1:11" x14ac:dyDescent="0.2">
      <c r="A122" s="3" t="s">
        <v>694</v>
      </c>
      <c r="D122" s="14">
        <v>19.553599999999999</v>
      </c>
    </row>
    <row r="123" spans="1:11" x14ac:dyDescent="0.2">
      <c r="A123" s="3" t="s">
        <v>695</v>
      </c>
      <c r="D123" s="14">
        <v>19.851900000000001</v>
      </c>
    </row>
    <row r="124" spans="1:11" x14ac:dyDescent="0.2">
      <c r="A124" s="3" t="s">
        <v>684</v>
      </c>
      <c r="D124" s="14">
        <v>10.510199999999999</v>
      </c>
    </row>
    <row r="125" spans="1:11" x14ac:dyDescent="0.2">
      <c r="A125" s="3" t="s">
        <v>662</v>
      </c>
      <c r="D125" s="14">
        <v>10.2841</v>
      </c>
    </row>
    <row r="126" spans="1:11" x14ac:dyDescent="0.2">
      <c r="A126" s="3" t="s">
        <v>685</v>
      </c>
      <c r="D126" s="14">
        <v>10.714600000000001</v>
      </c>
    </row>
    <row r="127" spans="1:11" x14ac:dyDescent="0.2">
      <c r="A127" s="3" t="s">
        <v>663</v>
      </c>
      <c r="D127" s="14">
        <v>10.4899</v>
      </c>
    </row>
    <row r="129" spans="1:4" x14ac:dyDescent="0.2">
      <c r="A129" s="1" t="s">
        <v>40</v>
      </c>
    </row>
    <row r="130" spans="1:4" x14ac:dyDescent="0.2">
      <c r="A130" s="3" t="s">
        <v>694</v>
      </c>
      <c r="D130" s="14">
        <v>20.270299999999999</v>
      </c>
    </row>
    <row r="131" spans="1:4" x14ac:dyDescent="0.2">
      <c r="A131" s="3" t="s">
        <v>685</v>
      </c>
      <c r="D131" s="14">
        <v>10.785</v>
      </c>
    </row>
    <row r="132" spans="1:4" x14ac:dyDescent="0.2">
      <c r="A132" s="3" t="s">
        <v>662</v>
      </c>
      <c r="D132" s="14">
        <v>10.3431</v>
      </c>
    </row>
    <row r="133" spans="1:4" x14ac:dyDescent="0.2">
      <c r="A133" s="3" t="s">
        <v>684</v>
      </c>
      <c r="D133" s="14">
        <v>10.554</v>
      </c>
    </row>
    <row r="134" spans="1:4" x14ac:dyDescent="0.2">
      <c r="A134" s="3" t="s">
        <v>695</v>
      </c>
      <c r="D134" s="14">
        <v>20.615300000000001</v>
      </c>
    </row>
    <row r="135" spans="1:4" x14ac:dyDescent="0.2">
      <c r="A135" s="3" t="s">
        <v>663</v>
      </c>
      <c r="D135" s="14">
        <v>10.575200000000001</v>
      </c>
    </row>
    <row r="137" spans="1:4" x14ac:dyDescent="0.2">
      <c r="A137" s="1" t="s">
        <v>41</v>
      </c>
      <c r="D137" s="15"/>
    </row>
    <row r="138" spans="1:4" x14ac:dyDescent="0.2">
      <c r="A138" s="19" t="s">
        <v>656</v>
      </c>
      <c r="B138" s="20"/>
      <c r="C138" s="65" t="s">
        <v>657</v>
      </c>
      <c r="D138" s="66"/>
    </row>
    <row r="139" spans="1:4" x14ac:dyDescent="0.2">
      <c r="A139" s="67"/>
      <c r="B139" s="68"/>
      <c r="C139" s="21" t="s">
        <v>658</v>
      </c>
      <c r="D139" s="21" t="s">
        <v>659</v>
      </c>
    </row>
    <row r="140" spans="1:4" x14ac:dyDescent="0.2">
      <c r="A140" s="22" t="s">
        <v>684</v>
      </c>
      <c r="B140" s="23"/>
      <c r="C140" s="24">
        <v>0.24167714530000001</v>
      </c>
      <c r="D140" s="24">
        <v>0.22385957670000001</v>
      </c>
    </row>
    <row r="141" spans="1:4" x14ac:dyDescent="0.2">
      <c r="A141" s="22" t="s">
        <v>662</v>
      </c>
      <c r="B141" s="23"/>
      <c r="C141" s="24">
        <v>0.22715415210000001</v>
      </c>
      <c r="D141" s="24">
        <v>0.21039058030000002</v>
      </c>
    </row>
    <row r="142" spans="1:4" x14ac:dyDescent="0.2">
      <c r="A142" s="22" t="s">
        <v>685</v>
      </c>
      <c r="B142" s="23"/>
      <c r="C142" s="24">
        <v>0.24167714530000001</v>
      </c>
      <c r="D142" s="24">
        <v>0.22385957670000001</v>
      </c>
    </row>
    <row r="143" spans="1:4" x14ac:dyDescent="0.2">
      <c r="A143" s="22" t="s">
        <v>663</v>
      </c>
      <c r="B143" s="23"/>
      <c r="C143" s="24">
        <v>0.22715415210000001</v>
      </c>
      <c r="D143" s="24">
        <v>0.21039058030000002</v>
      </c>
    </row>
    <row r="145" spans="1:4" x14ac:dyDescent="0.2">
      <c r="A145" s="1" t="s">
        <v>43</v>
      </c>
      <c r="D145" s="18">
        <v>1.0825991674330158</v>
      </c>
    </row>
  </sheetData>
  <sortState ref="A53:F80">
    <sortCondition descending="1" ref="E53:E80"/>
  </sortState>
  <mergeCells count="3">
    <mergeCell ref="B1:E1"/>
    <mergeCell ref="C138:D138"/>
    <mergeCell ref="A139:B13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2.5703125" style="3" bestFit="1" customWidth="1"/>
    <col min="3" max="3" width="11.710937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ht="15" customHeight="1" x14ac:dyDescent="0.2">
      <c r="A1" s="70" t="s">
        <v>1157</v>
      </c>
      <c r="B1" s="70"/>
      <c r="C1" s="70"/>
      <c r="D1" s="70"/>
      <c r="E1" s="70"/>
      <c r="F1" s="70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98</v>
      </c>
      <c r="B5" s="9"/>
      <c r="C5" s="9"/>
      <c r="D5" s="9"/>
      <c r="E5" s="10"/>
      <c r="F5" s="10"/>
    </row>
    <row r="6" spans="1:11" x14ac:dyDescent="0.2">
      <c r="A6" s="9" t="s">
        <v>350</v>
      </c>
      <c r="B6" s="9" t="s">
        <v>351</v>
      </c>
      <c r="C6" s="9" t="s">
        <v>101</v>
      </c>
      <c r="D6" s="9">
        <v>13050000</v>
      </c>
      <c r="E6" s="33">
        <v>12418.02765</v>
      </c>
      <c r="F6" s="33">
        <f>E6/$E$15*100</f>
        <v>42.368095159612132</v>
      </c>
    </row>
    <row r="7" spans="1:11" x14ac:dyDescent="0.2">
      <c r="A7" s="9" t="s">
        <v>408</v>
      </c>
      <c r="B7" s="9" t="s">
        <v>409</v>
      </c>
      <c r="C7" s="9" t="s">
        <v>101</v>
      </c>
      <c r="D7" s="9">
        <v>10000000</v>
      </c>
      <c r="E7" s="33">
        <v>9625.02</v>
      </c>
      <c r="F7" s="33">
        <f t="shared" ref="F7:F8" si="0">E7/$E$15*100</f>
        <v>32.83885128675567</v>
      </c>
    </row>
    <row r="8" spans="1:11" x14ac:dyDescent="0.2">
      <c r="A8" s="9" t="s">
        <v>354</v>
      </c>
      <c r="B8" s="9" t="s">
        <v>355</v>
      </c>
      <c r="C8" s="9" t="s">
        <v>101</v>
      </c>
      <c r="D8" s="9">
        <v>6850000</v>
      </c>
      <c r="E8" s="33">
        <v>6083.3000499999998</v>
      </c>
      <c r="F8" s="33">
        <f t="shared" si="0"/>
        <v>20.755134604880126</v>
      </c>
    </row>
    <row r="9" spans="1:11" x14ac:dyDescent="0.2">
      <c r="A9" s="8" t="s">
        <v>24</v>
      </c>
      <c r="B9" s="9"/>
      <c r="C9" s="9"/>
      <c r="D9" s="9"/>
      <c r="E9" s="29">
        <f>SUM(E6:E8)</f>
        <v>28126.347699999998</v>
      </c>
      <c r="F9" s="29">
        <f>SUM(F6:F8)</f>
        <v>95.962081051247921</v>
      </c>
      <c r="J9" s="2"/>
      <c r="K9" s="2"/>
    </row>
    <row r="10" spans="1:11" x14ac:dyDescent="0.2">
      <c r="A10" s="9"/>
      <c r="B10" s="9"/>
      <c r="C10" s="9"/>
      <c r="D10" s="9"/>
      <c r="E10" s="33"/>
      <c r="F10" s="33"/>
    </row>
    <row r="11" spans="1:11" x14ac:dyDescent="0.2">
      <c r="A11" s="8" t="s">
        <v>24</v>
      </c>
      <c r="B11" s="9"/>
      <c r="C11" s="9"/>
      <c r="D11" s="9"/>
      <c r="E11" s="29">
        <f>E9</f>
        <v>28126.347699999998</v>
      </c>
      <c r="F11" s="29">
        <f>F9</f>
        <v>95.962081051247921</v>
      </c>
      <c r="J11" s="2"/>
      <c r="K11" s="2"/>
    </row>
    <row r="12" spans="1:11" x14ac:dyDescent="0.2">
      <c r="A12" s="9"/>
      <c r="B12" s="9"/>
      <c r="C12" s="9"/>
      <c r="D12" s="9"/>
      <c r="E12" s="33"/>
      <c r="F12" s="33"/>
    </row>
    <row r="13" spans="1:11" x14ac:dyDescent="0.2">
      <c r="A13" s="8" t="s">
        <v>32</v>
      </c>
      <c r="B13" s="9"/>
      <c r="C13" s="9"/>
      <c r="D13" s="9"/>
      <c r="E13" s="29">
        <v>1183.5082262999999</v>
      </c>
      <c r="F13" s="29">
        <f t="shared" ref="F13" si="1">E13/$E$15*100</f>
        <v>4.0379189487520728</v>
      </c>
      <c r="J13" s="2"/>
      <c r="K13" s="2"/>
    </row>
    <row r="14" spans="1:11" x14ac:dyDescent="0.2">
      <c r="A14" s="9"/>
      <c r="B14" s="9"/>
      <c r="C14" s="9"/>
      <c r="D14" s="9"/>
      <c r="E14" s="33"/>
      <c r="F14" s="33"/>
    </row>
    <row r="15" spans="1:11" x14ac:dyDescent="0.2">
      <c r="A15" s="12" t="s">
        <v>33</v>
      </c>
      <c r="B15" s="6"/>
      <c r="C15" s="6"/>
      <c r="D15" s="6"/>
      <c r="E15" s="34">
        <f>E11+E13</f>
        <v>29309.855926299999</v>
      </c>
      <c r="F15" s="34">
        <f>F11+F13</f>
        <v>100</v>
      </c>
      <c r="J15" s="2"/>
      <c r="K15" s="2"/>
    </row>
    <row r="16" spans="1:11" x14ac:dyDescent="0.2">
      <c r="E16" s="18"/>
      <c r="F16" s="18"/>
    </row>
    <row r="17" spans="1:6" x14ac:dyDescent="0.2">
      <c r="A17" s="1" t="s">
        <v>35</v>
      </c>
      <c r="E17" s="18"/>
      <c r="F17" s="18"/>
    </row>
    <row r="18" spans="1:6" x14ac:dyDescent="0.2">
      <c r="A18" s="1" t="s">
        <v>36</v>
      </c>
      <c r="E18" s="18"/>
      <c r="F18" s="18"/>
    </row>
    <row r="19" spans="1:6" x14ac:dyDescent="0.2">
      <c r="A19" s="1" t="s">
        <v>37</v>
      </c>
      <c r="E19" s="18"/>
      <c r="F19" s="18"/>
    </row>
    <row r="20" spans="1:6" x14ac:dyDescent="0.2">
      <c r="A20" s="3" t="s">
        <v>696</v>
      </c>
      <c r="D20" s="14">
        <v>38.933199999999999</v>
      </c>
      <c r="E20" s="18"/>
      <c r="F20" s="18"/>
    </row>
    <row r="21" spans="1:6" x14ac:dyDescent="0.2">
      <c r="A21" s="3" t="s">
        <v>697</v>
      </c>
      <c r="D21" s="14">
        <v>40.893300000000004</v>
      </c>
    </row>
    <row r="22" spans="1:6" x14ac:dyDescent="0.2">
      <c r="A22" s="3" t="s">
        <v>686</v>
      </c>
      <c r="D22" s="14">
        <v>11.1066</v>
      </c>
    </row>
    <row r="23" spans="1:6" x14ac:dyDescent="0.2">
      <c r="A23" s="3" t="s">
        <v>687</v>
      </c>
      <c r="D23" s="14">
        <v>11.7818</v>
      </c>
    </row>
    <row r="25" spans="1:6" x14ac:dyDescent="0.2">
      <c r="A25" s="1" t="s">
        <v>40</v>
      </c>
    </row>
    <row r="26" spans="1:6" x14ac:dyDescent="0.2">
      <c r="A26" s="3" t="s">
        <v>686</v>
      </c>
      <c r="D26" s="14">
        <v>10.420999999999999</v>
      </c>
    </row>
    <row r="27" spans="1:6" x14ac:dyDescent="0.2">
      <c r="A27" s="3" t="s">
        <v>697</v>
      </c>
      <c r="D27" s="14">
        <v>40.063000000000002</v>
      </c>
    </row>
    <row r="28" spans="1:6" x14ac:dyDescent="0.2">
      <c r="A28" s="3" t="s">
        <v>696</v>
      </c>
      <c r="D28" s="14">
        <v>37.962699999999998</v>
      </c>
    </row>
    <row r="29" spans="1:6" x14ac:dyDescent="0.2">
      <c r="A29" s="3" t="s">
        <v>687</v>
      </c>
      <c r="D29" s="14">
        <v>11.133100000000001</v>
      </c>
    </row>
    <row r="31" spans="1:6" x14ac:dyDescent="0.2">
      <c r="A31" s="1" t="s">
        <v>41</v>
      </c>
      <c r="D31" s="15"/>
    </row>
    <row r="32" spans="1:6" x14ac:dyDescent="0.2">
      <c r="A32" s="19" t="s">
        <v>656</v>
      </c>
      <c r="B32" s="20"/>
      <c r="C32" s="65" t="s">
        <v>657</v>
      </c>
      <c r="D32" s="66"/>
    </row>
    <row r="33" spans="1:4" x14ac:dyDescent="0.2">
      <c r="A33" s="67"/>
      <c r="B33" s="68"/>
      <c r="C33" s="21" t="s">
        <v>658</v>
      </c>
      <c r="D33" s="21" t="s">
        <v>659</v>
      </c>
    </row>
    <row r="34" spans="1:4" x14ac:dyDescent="0.2">
      <c r="A34" s="22" t="s">
        <v>686</v>
      </c>
      <c r="B34" s="23"/>
      <c r="C34" s="24">
        <v>0.29574019420000003</v>
      </c>
      <c r="D34" s="24">
        <v>0.27392910680000004</v>
      </c>
    </row>
    <row r="35" spans="1:4" x14ac:dyDescent="0.2">
      <c r="A35" s="22" t="s">
        <v>687</v>
      </c>
      <c r="B35" s="23"/>
      <c r="C35" s="24">
        <v>0.29574019420000003</v>
      </c>
      <c r="D35" s="24">
        <v>0.27392910680000004</v>
      </c>
    </row>
    <row r="36" spans="1:4" x14ac:dyDescent="0.2">
      <c r="A36" s="25"/>
      <c r="B36" s="25"/>
      <c r="C36" s="26"/>
      <c r="D36" s="26"/>
    </row>
    <row r="37" spans="1:4" x14ac:dyDescent="0.2">
      <c r="A37" s="1" t="s">
        <v>43</v>
      </c>
      <c r="D37" s="18">
        <v>12.198304910143021</v>
      </c>
    </row>
    <row r="39" spans="1:4" x14ac:dyDescent="0.2">
      <c r="A39" s="1" t="s">
        <v>1158</v>
      </c>
    </row>
  </sheetData>
  <mergeCells count="3">
    <mergeCell ref="C32:D32"/>
    <mergeCell ref="A33:B33"/>
    <mergeCell ref="A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x14ac:dyDescent="0.2">
      <c r="A1" s="1"/>
      <c r="B1" s="69" t="s">
        <v>1159</v>
      </c>
      <c r="C1" s="69"/>
      <c r="D1" s="69"/>
      <c r="E1" s="69"/>
    </row>
    <row r="3" spans="1:11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6</v>
      </c>
      <c r="B5" s="9"/>
      <c r="C5" s="9"/>
      <c r="D5" s="9"/>
      <c r="E5" s="10"/>
      <c r="F5" s="10"/>
    </row>
    <row r="6" spans="1:11" x14ac:dyDescent="0.2">
      <c r="A6" s="8" t="s">
        <v>7</v>
      </c>
      <c r="B6" s="9"/>
      <c r="C6" s="9"/>
      <c r="D6" s="9"/>
      <c r="E6" s="10"/>
      <c r="F6" s="10"/>
    </row>
    <row r="7" spans="1:11" x14ac:dyDescent="0.2">
      <c r="A7" s="8"/>
      <c r="B7" s="9"/>
      <c r="C7" s="9"/>
      <c r="D7" s="9"/>
      <c r="E7" s="10"/>
      <c r="F7" s="10"/>
    </row>
    <row r="8" spans="1:11" x14ac:dyDescent="0.2">
      <c r="A8" s="9" t="s">
        <v>398</v>
      </c>
      <c r="B8" s="9" t="s">
        <v>840</v>
      </c>
      <c r="C8" s="9" t="s">
        <v>19</v>
      </c>
      <c r="D8" s="9">
        <v>100</v>
      </c>
      <c r="E8" s="10">
        <v>999.73800000000006</v>
      </c>
      <c r="F8" s="10">
        <f>E8/$E$31*100</f>
        <v>4.5182638081532858</v>
      </c>
    </row>
    <row r="9" spans="1:11" x14ac:dyDescent="0.2">
      <c r="A9" s="9" t="s">
        <v>399</v>
      </c>
      <c r="B9" s="9" t="s">
        <v>838</v>
      </c>
      <c r="C9" s="9" t="s">
        <v>400</v>
      </c>
      <c r="D9" s="9">
        <v>100</v>
      </c>
      <c r="E9" s="10">
        <v>999.65962049999996</v>
      </c>
      <c r="F9" s="10">
        <f t="shared" ref="F9:F12" si="0">E9/$E$31*100</f>
        <v>4.5179095760863319</v>
      </c>
    </row>
    <row r="10" spans="1:11" x14ac:dyDescent="0.2">
      <c r="A10" s="9" t="s">
        <v>401</v>
      </c>
      <c r="B10" s="9" t="s">
        <v>841</v>
      </c>
      <c r="C10" s="9" t="s">
        <v>14</v>
      </c>
      <c r="D10" s="9">
        <v>100</v>
      </c>
      <c r="E10" s="10">
        <v>999.44850129999998</v>
      </c>
      <c r="F10" s="10">
        <f t="shared" si="0"/>
        <v>4.5169554338605025</v>
      </c>
    </row>
    <row r="11" spans="1:11" x14ac:dyDescent="0.2">
      <c r="A11" s="9" t="s">
        <v>402</v>
      </c>
      <c r="B11" s="9" t="s">
        <v>844</v>
      </c>
      <c r="C11" s="9" t="s">
        <v>60</v>
      </c>
      <c r="D11" s="9">
        <v>100</v>
      </c>
      <c r="E11" s="10">
        <v>999.43631670000002</v>
      </c>
      <c r="F11" s="10">
        <f t="shared" si="0"/>
        <v>4.5169003661955784</v>
      </c>
    </row>
    <row r="12" spans="1:11" x14ac:dyDescent="0.2">
      <c r="A12" s="9" t="s">
        <v>403</v>
      </c>
      <c r="B12" s="9" t="s">
        <v>843</v>
      </c>
      <c r="C12" s="9" t="s">
        <v>19</v>
      </c>
      <c r="D12" s="9">
        <v>100</v>
      </c>
      <c r="E12" s="10">
        <v>998.577</v>
      </c>
      <c r="F12" s="10">
        <f t="shared" si="0"/>
        <v>4.5130167291373171</v>
      </c>
    </row>
    <row r="13" spans="1:11" x14ac:dyDescent="0.2">
      <c r="A13" s="8" t="s">
        <v>24</v>
      </c>
      <c r="B13" s="9"/>
      <c r="C13" s="9"/>
      <c r="D13" s="9"/>
      <c r="E13" s="11">
        <f>SUM(E8:E12)</f>
        <v>4996.8594384999997</v>
      </c>
      <c r="F13" s="11">
        <f>SUM(F8:F12)</f>
        <v>22.583045913433015</v>
      </c>
      <c r="I13" s="2"/>
      <c r="J13" s="2"/>
      <c r="K13" s="2"/>
    </row>
    <row r="14" spans="1:11" x14ac:dyDescent="0.2">
      <c r="A14" s="9"/>
      <c r="B14" s="9"/>
      <c r="C14" s="9"/>
      <c r="D14" s="9"/>
      <c r="E14" s="10"/>
      <c r="F14" s="10"/>
    </row>
    <row r="15" spans="1:11" x14ac:dyDescent="0.2">
      <c r="A15" s="8" t="s">
        <v>25</v>
      </c>
      <c r="B15" s="9"/>
      <c r="C15" s="9"/>
      <c r="D15" s="9"/>
      <c r="E15" s="10"/>
      <c r="F15" s="10"/>
    </row>
    <row r="16" spans="1:11" x14ac:dyDescent="0.2">
      <c r="A16" s="8" t="s">
        <v>26</v>
      </c>
      <c r="B16" s="9"/>
      <c r="C16" s="9"/>
      <c r="D16" s="9"/>
      <c r="E16" s="10"/>
      <c r="F16" s="10"/>
    </row>
    <row r="17" spans="1:11" x14ac:dyDescent="0.2">
      <c r="A17" s="9" t="s">
        <v>404</v>
      </c>
      <c r="B17" s="9" t="s">
        <v>1130</v>
      </c>
      <c r="C17" s="9" t="s">
        <v>30</v>
      </c>
      <c r="D17" s="9">
        <v>2300</v>
      </c>
      <c r="E17" s="10">
        <v>2203.6001000000001</v>
      </c>
      <c r="F17" s="10">
        <f t="shared" ref="F17:F20" si="1">E17/$E$31*100</f>
        <v>9.9590558521062125</v>
      </c>
    </row>
    <row r="18" spans="1:11" x14ac:dyDescent="0.2">
      <c r="A18" s="9" t="s">
        <v>717</v>
      </c>
      <c r="B18" s="9" t="s">
        <v>1695</v>
      </c>
      <c r="C18" s="9" t="s">
        <v>30</v>
      </c>
      <c r="D18" s="9">
        <v>2200</v>
      </c>
      <c r="E18" s="10">
        <v>2199.2102</v>
      </c>
      <c r="F18" s="10">
        <f t="shared" si="1"/>
        <v>9.9392159277546188</v>
      </c>
    </row>
    <row r="19" spans="1:11" x14ac:dyDescent="0.2">
      <c r="A19" s="9" t="s">
        <v>405</v>
      </c>
      <c r="B19" s="9" t="s">
        <v>1131</v>
      </c>
      <c r="C19" s="9" t="s">
        <v>30</v>
      </c>
      <c r="D19" s="9">
        <v>2300</v>
      </c>
      <c r="E19" s="10">
        <v>2139.1242000000002</v>
      </c>
      <c r="F19" s="10">
        <f t="shared" si="1"/>
        <v>9.6676603810246782</v>
      </c>
    </row>
    <row r="20" spans="1:11" x14ac:dyDescent="0.2">
      <c r="A20" s="9" t="s">
        <v>406</v>
      </c>
      <c r="B20" s="9" t="s">
        <v>1065</v>
      </c>
      <c r="C20" s="9" t="s">
        <v>30</v>
      </c>
      <c r="D20" s="9">
        <v>2000</v>
      </c>
      <c r="E20" s="10">
        <v>1898.2180000000001</v>
      </c>
      <c r="F20" s="10">
        <f t="shared" si="1"/>
        <v>8.5788973604935617</v>
      </c>
    </row>
    <row r="21" spans="1:11" x14ac:dyDescent="0.2">
      <c r="A21" s="8" t="s">
        <v>24</v>
      </c>
      <c r="B21" s="9"/>
      <c r="C21" s="9"/>
      <c r="D21" s="9"/>
      <c r="E21" s="11">
        <f>SUM(E17:E20)</f>
        <v>8440.1525000000001</v>
      </c>
      <c r="F21" s="11">
        <f>SUM(F17:F20)</f>
        <v>38.144829521379073</v>
      </c>
      <c r="I21" s="2"/>
      <c r="J21" s="2"/>
      <c r="K21" s="2"/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98</v>
      </c>
      <c r="B23" s="9"/>
      <c r="C23" s="9"/>
      <c r="D23" s="9"/>
      <c r="E23" s="10"/>
      <c r="F23" s="10"/>
    </row>
    <row r="24" spans="1:11" x14ac:dyDescent="0.2">
      <c r="A24" s="9" t="s">
        <v>407</v>
      </c>
      <c r="B24" s="9" t="s">
        <v>1150</v>
      </c>
      <c r="C24" s="9" t="s">
        <v>101</v>
      </c>
      <c r="D24" s="9">
        <v>8500000</v>
      </c>
      <c r="E24" s="10">
        <v>8419.3605000000007</v>
      </c>
      <c r="F24" s="10">
        <f t="shared" ref="F24" si="2">E24/$E$31*100</f>
        <v>38.050861160569418</v>
      </c>
    </row>
    <row r="25" spans="1:11" x14ac:dyDescent="0.2">
      <c r="A25" s="8" t="s">
        <v>24</v>
      </c>
      <c r="B25" s="9"/>
      <c r="C25" s="9"/>
      <c r="D25" s="9"/>
      <c r="E25" s="11">
        <f>SUM(E24:E24)</f>
        <v>8419.3605000000007</v>
      </c>
      <c r="F25" s="11">
        <f>SUM(F24:F24)</f>
        <v>38.050861160569418</v>
      </c>
      <c r="I25" s="2"/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24</v>
      </c>
      <c r="B27" s="9"/>
      <c r="C27" s="9"/>
      <c r="D27" s="9"/>
      <c r="E27" s="11">
        <f>E13+E21+E25</f>
        <v>21856.372438500002</v>
      </c>
      <c r="F27" s="11">
        <f>F13+F21+F25</f>
        <v>98.778736595381503</v>
      </c>
      <c r="I27" s="2"/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32</v>
      </c>
      <c r="B29" s="9"/>
      <c r="C29" s="9"/>
      <c r="D29" s="9"/>
      <c r="E29" s="11">
        <v>270.22402529999999</v>
      </c>
      <c r="F29" s="11">
        <f t="shared" ref="F29" si="3">E29/$E$31*100</f>
        <v>1.2212634046184976</v>
      </c>
      <c r="I29" s="2"/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33</v>
      </c>
      <c r="B31" s="6"/>
      <c r="C31" s="6"/>
      <c r="D31" s="6"/>
      <c r="E31" s="13">
        <f>E27+E29</f>
        <v>22126.5964638</v>
      </c>
      <c r="F31" s="13">
        <f>F27+F29</f>
        <v>100</v>
      </c>
      <c r="I31" s="2"/>
      <c r="J31" s="2"/>
      <c r="K31" s="2"/>
    </row>
    <row r="32" spans="1:11" x14ac:dyDescent="0.2">
      <c r="A32" s="1" t="s">
        <v>34</v>
      </c>
    </row>
    <row r="34" spans="1:4" x14ac:dyDescent="0.2">
      <c r="A34" s="1" t="s">
        <v>35</v>
      </c>
    </row>
    <row r="35" spans="1:4" x14ac:dyDescent="0.2">
      <c r="A35" s="1" t="s">
        <v>36</v>
      </c>
    </row>
    <row r="36" spans="1:4" x14ac:dyDescent="0.2">
      <c r="A36" s="1" t="s">
        <v>37</v>
      </c>
    </row>
    <row r="37" spans="1:4" x14ac:dyDescent="0.2">
      <c r="A37" s="3" t="s">
        <v>660</v>
      </c>
      <c r="D37" s="14">
        <v>10.012700000000001</v>
      </c>
    </row>
    <row r="38" spans="1:4" x14ac:dyDescent="0.2">
      <c r="A38" s="3" t="s">
        <v>695</v>
      </c>
      <c r="D38" s="14">
        <v>26.663499999999999</v>
      </c>
    </row>
    <row r="39" spans="1:4" x14ac:dyDescent="0.2">
      <c r="A39" s="3" t="s">
        <v>694</v>
      </c>
      <c r="D39" s="14">
        <v>25.6584</v>
      </c>
    </row>
    <row r="40" spans="1:4" x14ac:dyDescent="0.2">
      <c r="A40" s="3" t="s">
        <v>661</v>
      </c>
      <c r="D40" s="14">
        <v>10.0107</v>
      </c>
    </row>
    <row r="42" spans="1:4" x14ac:dyDescent="0.2">
      <c r="A42" s="1" t="s">
        <v>40</v>
      </c>
    </row>
    <row r="43" spans="1:4" x14ac:dyDescent="0.2">
      <c r="A43" s="3" t="s">
        <v>660</v>
      </c>
      <c r="D43" s="14">
        <v>10.0137</v>
      </c>
    </row>
    <row r="44" spans="1:4" x14ac:dyDescent="0.2">
      <c r="A44" s="3" t="s">
        <v>695</v>
      </c>
      <c r="D44" s="14">
        <v>27.587</v>
      </c>
    </row>
    <row r="45" spans="1:4" x14ac:dyDescent="0.2">
      <c r="A45" s="3" t="s">
        <v>694</v>
      </c>
      <c r="D45" s="14">
        <v>26.473400000000002</v>
      </c>
    </row>
    <row r="46" spans="1:4" x14ac:dyDescent="0.2">
      <c r="A46" s="3" t="s">
        <v>661</v>
      </c>
      <c r="D46" s="14">
        <v>10.0175</v>
      </c>
    </row>
    <row r="48" spans="1:4" x14ac:dyDescent="0.2">
      <c r="A48" s="1" t="s">
        <v>41</v>
      </c>
      <c r="D48" s="15"/>
    </row>
    <row r="49" spans="1:4" x14ac:dyDescent="0.2">
      <c r="A49" s="19" t="s">
        <v>656</v>
      </c>
      <c r="B49" s="20"/>
      <c r="C49" s="65" t="s">
        <v>657</v>
      </c>
      <c r="D49" s="66"/>
    </row>
    <row r="50" spans="1:4" x14ac:dyDescent="0.2">
      <c r="A50" s="67"/>
      <c r="B50" s="68"/>
      <c r="C50" s="21" t="s">
        <v>658</v>
      </c>
      <c r="D50" s="21" t="s">
        <v>659</v>
      </c>
    </row>
    <row r="51" spans="1:4" x14ac:dyDescent="0.2">
      <c r="A51" s="22" t="s">
        <v>660</v>
      </c>
      <c r="B51" s="23"/>
      <c r="C51" s="24">
        <v>0.22284514850000009</v>
      </c>
      <c r="D51" s="24">
        <v>0.20640516750000004</v>
      </c>
    </row>
    <row r="52" spans="1:4" x14ac:dyDescent="0.2">
      <c r="A52" s="22" t="s">
        <v>661</v>
      </c>
      <c r="B52" s="23"/>
      <c r="C52" s="24">
        <v>0.23837886299999997</v>
      </c>
      <c r="D52" s="24">
        <v>0.22079301870000018</v>
      </c>
    </row>
    <row r="54" spans="1:4" x14ac:dyDescent="0.2">
      <c r="A54" s="1" t="s">
        <v>43</v>
      </c>
      <c r="D54" s="18">
        <v>1.3166106460349871</v>
      </c>
    </row>
    <row r="56" spans="1:4" x14ac:dyDescent="0.2">
      <c r="A56" s="1" t="s">
        <v>1160</v>
      </c>
    </row>
  </sheetData>
  <sortState ref="A17:F20">
    <sortCondition descending="1" ref="E17:E20"/>
  </sortState>
  <mergeCells count="3">
    <mergeCell ref="B1:E1"/>
    <mergeCell ref="C49:D49"/>
    <mergeCell ref="A50:B5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8"/>
  <sheetViews>
    <sheetView showGridLines="0" workbookViewId="0"/>
  </sheetViews>
  <sheetFormatPr defaultRowHeight="11.25" x14ac:dyDescent="0.2"/>
  <cols>
    <col min="1" max="1" width="38" style="3" customWidth="1"/>
    <col min="2" max="2" width="41.85546875" style="3" bestFit="1" customWidth="1"/>
    <col min="3" max="3" width="29.140625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1161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270</v>
      </c>
      <c r="B7" s="9" t="s">
        <v>271</v>
      </c>
      <c r="C7" s="9" t="s">
        <v>264</v>
      </c>
      <c r="D7" s="9">
        <v>945314</v>
      </c>
      <c r="E7" s="10">
        <v>12695.094359999999</v>
      </c>
      <c r="F7" s="10">
        <v>6.2347223257871702</v>
      </c>
    </row>
    <row r="8" spans="1:6" x14ac:dyDescent="0.2">
      <c r="A8" s="9" t="s">
        <v>262</v>
      </c>
      <c r="B8" s="9" t="s">
        <v>263</v>
      </c>
      <c r="C8" s="9" t="s">
        <v>264</v>
      </c>
      <c r="D8" s="9">
        <v>536962</v>
      </c>
      <c r="E8" s="10">
        <v>11321.575290000001</v>
      </c>
      <c r="F8" s="10">
        <v>5.5601696389158102</v>
      </c>
    </row>
    <row r="9" spans="1:6" x14ac:dyDescent="0.2">
      <c r="A9" s="9" t="s">
        <v>265</v>
      </c>
      <c r="B9" s="9" t="s">
        <v>266</v>
      </c>
      <c r="C9" s="9" t="s">
        <v>264</v>
      </c>
      <c r="D9" s="9">
        <v>1747178</v>
      </c>
      <c r="E9" s="10">
        <v>8924.5852240000004</v>
      </c>
      <c r="F9" s="10">
        <v>4.3829773270360404</v>
      </c>
    </row>
    <row r="10" spans="1:6" x14ac:dyDescent="0.2">
      <c r="A10" s="9" t="s">
        <v>267</v>
      </c>
      <c r="B10" s="9" t="s">
        <v>268</v>
      </c>
      <c r="C10" s="9" t="s">
        <v>269</v>
      </c>
      <c r="D10" s="9">
        <v>821320</v>
      </c>
      <c r="E10" s="10">
        <v>7372.9896399999998</v>
      </c>
      <c r="F10" s="10">
        <v>3.62096899895004</v>
      </c>
    </row>
    <row r="11" spans="1:6" x14ac:dyDescent="0.2">
      <c r="A11" s="9" t="s">
        <v>357</v>
      </c>
      <c r="B11" s="9" t="s">
        <v>358</v>
      </c>
      <c r="C11" s="9" t="s">
        <v>359</v>
      </c>
      <c r="D11" s="9">
        <v>3302213</v>
      </c>
      <c r="E11" s="10">
        <v>6170.1849910000001</v>
      </c>
      <c r="F11" s="10">
        <v>3.0302563357728798</v>
      </c>
    </row>
    <row r="12" spans="1:6" x14ac:dyDescent="0.2">
      <c r="A12" s="9" t="s">
        <v>298</v>
      </c>
      <c r="B12" s="9" t="s">
        <v>299</v>
      </c>
      <c r="C12" s="9" t="s">
        <v>300</v>
      </c>
      <c r="D12" s="9">
        <v>2610731</v>
      </c>
      <c r="E12" s="10">
        <v>6017.7349549999999</v>
      </c>
      <c r="F12" s="10">
        <v>2.9553861838809001</v>
      </c>
    </row>
    <row r="13" spans="1:6" x14ac:dyDescent="0.2">
      <c r="A13" s="9" t="s">
        <v>278</v>
      </c>
      <c r="B13" s="9" t="s">
        <v>279</v>
      </c>
      <c r="C13" s="9" t="s">
        <v>280</v>
      </c>
      <c r="D13" s="9">
        <v>582948</v>
      </c>
      <c r="E13" s="10">
        <v>5869.4119380000002</v>
      </c>
      <c r="F13" s="10">
        <v>2.8825428635167998</v>
      </c>
    </row>
    <row r="14" spans="1:6" x14ac:dyDescent="0.2">
      <c r="A14" s="9" t="s">
        <v>290</v>
      </c>
      <c r="B14" s="9" t="s">
        <v>291</v>
      </c>
      <c r="C14" s="9" t="s">
        <v>264</v>
      </c>
      <c r="D14" s="9">
        <v>2102531</v>
      </c>
      <c r="E14" s="10">
        <v>5452.9141490000002</v>
      </c>
      <c r="F14" s="10">
        <v>2.6779955013560901</v>
      </c>
    </row>
    <row r="15" spans="1:6" x14ac:dyDescent="0.2">
      <c r="A15" s="9" t="s">
        <v>272</v>
      </c>
      <c r="B15" s="9" t="s">
        <v>273</v>
      </c>
      <c r="C15" s="9" t="s">
        <v>274</v>
      </c>
      <c r="D15" s="9">
        <v>381892</v>
      </c>
      <c r="E15" s="10">
        <v>4992.092224</v>
      </c>
      <c r="F15" s="10">
        <v>2.4516799921888399</v>
      </c>
    </row>
    <row r="16" spans="1:6" x14ac:dyDescent="0.2">
      <c r="A16" s="9" t="s">
        <v>360</v>
      </c>
      <c r="B16" s="9" t="s">
        <v>361</v>
      </c>
      <c r="C16" s="9" t="s">
        <v>297</v>
      </c>
      <c r="D16" s="9">
        <v>2637936</v>
      </c>
      <c r="E16" s="10">
        <v>4115.1801599999999</v>
      </c>
      <c r="F16" s="10">
        <v>2.0210173229613102</v>
      </c>
    </row>
    <row r="17" spans="1:6" x14ac:dyDescent="0.2">
      <c r="A17" s="9" t="s">
        <v>362</v>
      </c>
      <c r="B17" s="9" t="s">
        <v>363</v>
      </c>
      <c r="C17" s="9" t="s">
        <v>286</v>
      </c>
      <c r="D17" s="9">
        <v>41712</v>
      </c>
      <c r="E17" s="10">
        <v>4091.9889119999998</v>
      </c>
      <c r="F17" s="10">
        <v>2.00962780606854</v>
      </c>
    </row>
    <row r="18" spans="1:6" x14ac:dyDescent="0.2">
      <c r="A18" s="9" t="s">
        <v>275</v>
      </c>
      <c r="B18" s="9" t="s">
        <v>276</v>
      </c>
      <c r="C18" s="9" t="s">
        <v>277</v>
      </c>
      <c r="D18" s="9">
        <v>985150</v>
      </c>
      <c r="E18" s="10">
        <v>3762.7804249999999</v>
      </c>
      <c r="F18" s="10">
        <v>1.8479493304674</v>
      </c>
    </row>
    <row r="19" spans="1:6" x14ac:dyDescent="0.2">
      <c r="A19" s="9" t="s">
        <v>292</v>
      </c>
      <c r="B19" s="9" t="s">
        <v>293</v>
      </c>
      <c r="C19" s="9" t="s">
        <v>294</v>
      </c>
      <c r="D19" s="9">
        <v>154688</v>
      </c>
      <c r="E19" s="10">
        <v>3457.3541439999999</v>
      </c>
      <c r="F19" s="10">
        <v>1.6979505987499901</v>
      </c>
    </row>
    <row r="20" spans="1:6" x14ac:dyDescent="0.2">
      <c r="A20" s="9" t="s">
        <v>364</v>
      </c>
      <c r="B20" s="9" t="s">
        <v>365</v>
      </c>
      <c r="C20" s="9" t="s">
        <v>359</v>
      </c>
      <c r="D20" s="9">
        <v>2093346</v>
      </c>
      <c r="E20" s="10">
        <v>3342.0268890000002</v>
      </c>
      <c r="F20" s="10">
        <v>1.6413119168205501</v>
      </c>
    </row>
    <row r="21" spans="1:6" x14ac:dyDescent="0.2">
      <c r="A21" s="9" t="s">
        <v>325</v>
      </c>
      <c r="B21" s="9" t="s">
        <v>326</v>
      </c>
      <c r="C21" s="9" t="s">
        <v>286</v>
      </c>
      <c r="D21" s="9">
        <v>276850</v>
      </c>
      <c r="E21" s="10">
        <v>3280.2572249999998</v>
      </c>
      <c r="F21" s="10">
        <v>1.6109760491006</v>
      </c>
    </row>
    <row r="22" spans="1:6" x14ac:dyDescent="0.2">
      <c r="A22" s="9" t="s">
        <v>366</v>
      </c>
      <c r="B22" s="9" t="s">
        <v>367</v>
      </c>
      <c r="C22" s="9" t="s">
        <v>283</v>
      </c>
      <c r="D22" s="9">
        <v>1446976</v>
      </c>
      <c r="E22" s="10">
        <v>3171.7713920000001</v>
      </c>
      <c r="F22" s="10">
        <v>1.5576972765404</v>
      </c>
    </row>
    <row r="23" spans="1:6" x14ac:dyDescent="0.2">
      <c r="A23" s="9" t="s">
        <v>368</v>
      </c>
      <c r="B23" s="9" t="s">
        <v>369</v>
      </c>
      <c r="C23" s="9" t="s">
        <v>286</v>
      </c>
      <c r="D23" s="9">
        <v>180955</v>
      </c>
      <c r="E23" s="10">
        <v>2969.7429830000001</v>
      </c>
      <c r="F23" s="10">
        <v>1.4584785550156301</v>
      </c>
    </row>
    <row r="24" spans="1:6" x14ac:dyDescent="0.2">
      <c r="A24" s="9" t="s">
        <v>327</v>
      </c>
      <c r="B24" s="9" t="s">
        <v>328</v>
      </c>
      <c r="C24" s="9" t="s">
        <v>269</v>
      </c>
      <c r="D24" s="9">
        <v>1081483</v>
      </c>
      <c r="E24" s="10">
        <v>2912.4337190000001</v>
      </c>
      <c r="F24" s="10">
        <v>1.43033324647338</v>
      </c>
    </row>
    <row r="25" spans="1:6" x14ac:dyDescent="0.2">
      <c r="A25" s="9" t="s">
        <v>281</v>
      </c>
      <c r="B25" s="9" t="s">
        <v>282</v>
      </c>
      <c r="C25" s="9" t="s">
        <v>283</v>
      </c>
      <c r="D25" s="9">
        <v>1516102</v>
      </c>
      <c r="E25" s="10">
        <v>2728.2255489999998</v>
      </c>
      <c r="F25" s="10">
        <v>1.33986627100055</v>
      </c>
    </row>
    <row r="26" spans="1:6" x14ac:dyDescent="0.2">
      <c r="A26" s="9" t="s">
        <v>370</v>
      </c>
      <c r="B26" s="9" t="s">
        <v>371</v>
      </c>
      <c r="C26" s="9" t="s">
        <v>297</v>
      </c>
      <c r="D26" s="9">
        <v>998372</v>
      </c>
      <c r="E26" s="10">
        <v>2587.7802240000001</v>
      </c>
      <c r="F26" s="10">
        <v>1.27089178538436</v>
      </c>
    </row>
    <row r="27" spans="1:6" x14ac:dyDescent="0.2">
      <c r="A27" s="9" t="s">
        <v>372</v>
      </c>
      <c r="B27" s="9" t="s">
        <v>373</v>
      </c>
      <c r="C27" s="9" t="s">
        <v>374</v>
      </c>
      <c r="D27" s="9">
        <v>407319</v>
      </c>
      <c r="E27" s="10">
        <v>2312.5536229999998</v>
      </c>
      <c r="F27" s="10">
        <v>1.1357245006643699</v>
      </c>
    </row>
    <row r="28" spans="1:6" x14ac:dyDescent="0.2">
      <c r="A28" s="9" t="s">
        <v>301</v>
      </c>
      <c r="B28" s="9" t="s">
        <v>302</v>
      </c>
      <c r="C28" s="9" t="s">
        <v>264</v>
      </c>
      <c r="D28" s="9">
        <v>674802</v>
      </c>
      <c r="E28" s="10">
        <v>2291.964993</v>
      </c>
      <c r="F28" s="10">
        <v>1.1256131625775301</v>
      </c>
    </row>
    <row r="29" spans="1:6" x14ac:dyDescent="0.2">
      <c r="A29" s="9" t="s">
        <v>323</v>
      </c>
      <c r="B29" s="9" t="s">
        <v>324</v>
      </c>
      <c r="C29" s="9" t="s">
        <v>286</v>
      </c>
      <c r="D29" s="9">
        <v>178251</v>
      </c>
      <c r="E29" s="10">
        <v>2052.3820139999998</v>
      </c>
      <c r="F29" s="10">
        <v>1.00795091401982</v>
      </c>
    </row>
    <row r="30" spans="1:6" x14ac:dyDescent="0.2">
      <c r="A30" s="9" t="s">
        <v>375</v>
      </c>
      <c r="B30" s="9" t="s">
        <v>376</v>
      </c>
      <c r="C30" s="9" t="s">
        <v>274</v>
      </c>
      <c r="D30" s="9">
        <v>309486</v>
      </c>
      <c r="E30" s="10">
        <v>2028.525987</v>
      </c>
      <c r="F30" s="10">
        <v>0.99623491570395495</v>
      </c>
    </row>
    <row r="31" spans="1:6" x14ac:dyDescent="0.2">
      <c r="A31" s="9" t="s">
        <v>308</v>
      </c>
      <c r="B31" s="9" t="s">
        <v>309</v>
      </c>
      <c r="C31" s="9" t="s">
        <v>310</v>
      </c>
      <c r="D31" s="9">
        <v>1427358</v>
      </c>
      <c r="E31" s="10">
        <v>1969.75404</v>
      </c>
      <c r="F31" s="10">
        <v>0.96737126493461301</v>
      </c>
    </row>
    <row r="32" spans="1:6" x14ac:dyDescent="0.2">
      <c r="A32" s="9" t="s">
        <v>287</v>
      </c>
      <c r="B32" s="9" t="s">
        <v>288</v>
      </c>
      <c r="C32" s="9" t="s">
        <v>289</v>
      </c>
      <c r="D32" s="9">
        <v>180000</v>
      </c>
      <c r="E32" s="10">
        <v>1874.7</v>
      </c>
      <c r="F32" s="10">
        <v>0.92068901677334203</v>
      </c>
    </row>
    <row r="33" spans="1:10" x14ac:dyDescent="0.2">
      <c r="A33" s="9" t="s">
        <v>315</v>
      </c>
      <c r="B33" s="9" t="s">
        <v>316</v>
      </c>
      <c r="C33" s="9" t="s">
        <v>317</v>
      </c>
      <c r="D33" s="9">
        <v>1321245</v>
      </c>
      <c r="E33" s="10">
        <v>1814.069385</v>
      </c>
      <c r="F33" s="10">
        <v>0.89091255050635998</v>
      </c>
    </row>
    <row r="34" spans="1:10" x14ac:dyDescent="0.2">
      <c r="A34" s="9" t="s">
        <v>305</v>
      </c>
      <c r="B34" s="9" t="s">
        <v>306</v>
      </c>
      <c r="C34" s="9" t="s">
        <v>307</v>
      </c>
      <c r="D34" s="9">
        <v>324626</v>
      </c>
      <c r="E34" s="10">
        <v>1700.3909880000001</v>
      </c>
      <c r="F34" s="10">
        <v>0.835083643714713</v>
      </c>
    </row>
    <row r="35" spans="1:10" x14ac:dyDescent="0.2">
      <c r="A35" s="9" t="s">
        <v>321</v>
      </c>
      <c r="B35" s="9" t="s">
        <v>322</v>
      </c>
      <c r="C35" s="9" t="s">
        <v>289</v>
      </c>
      <c r="D35" s="9">
        <v>219383</v>
      </c>
      <c r="E35" s="10">
        <v>1593.049655</v>
      </c>
      <c r="F35" s="10">
        <v>0.78236694966291298</v>
      </c>
    </row>
    <row r="36" spans="1:10" ht="22.5" x14ac:dyDescent="0.2">
      <c r="A36" s="9" t="s">
        <v>377</v>
      </c>
      <c r="B36" s="9" t="s">
        <v>378</v>
      </c>
      <c r="C36" s="30" t="s">
        <v>721</v>
      </c>
      <c r="D36" s="9">
        <v>1188477</v>
      </c>
      <c r="E36" s="10">
        <v>1569.383879</v>
      </c>
      <c r="F36" s="10">
        <v>0.77074438603320194</v>
      </c>
    </row>
    <row r="37" spans="1:10" x14ac:dyDescent="0.2">
      <c r="A37" s="9" t="s">
        <v>379</v>
      </c>
      <c r="B37" s="9" t="s">
        <v>380</v>
      </c>
      <c r="C37" s="9" t="s">
        <v>381</v>
      </c>
      <c r="D37" s="9">
        <v>134893</v>
      </c>
      <c r="E37" s="10">
        <v>1522.4698450000001</v>
      </c>
      <c r="F37" s="10">
        <v>0.74770430717454195</v>
      </c>
    </row>
    <row r="38" spans="1:10" x14ac:dyDescent="0.2">
      <c r="A38" s="9" t="s">
        <v>382</v>
      </c>
      <c r="B38" s="9" t="s">
        <v>383</v>
      </c>
      <c r="C38" s="9" t="s">
        <v>384</v>
      </c>
      <c r="D38" s="9">
        <v>521918</v>
      </c>
      <c r="E38" s="10">
        <v>1498.687537</v>
      </c>
      <c r="F38" s="10">
        <v>0.73602451319730799</v>
      </c>
    </row>
    <row r="39" spans="1:10" x14ac:dyDescent="0.2">
      <c r="A39" s="9" t="s">
        <v>295</v>
      </c>
      <c r="B39" s="9" t="s">
        <v>296</v>
      </c>
      <c r="C39" s="9" t="s">
        <v>297</v>
      </c>
      <c r="D39" s="9">
        <v>398568</v>
      </c>
      <c r="E39" s="10">
        <v>1487.8543440000001</v>
      </c>
      <c r="F39" s="10">
        <v>0.73070419431338696</v>
      </c>
    </row>
    <row r="40" spans="1:10" x14ac:dyDescent="0.2">
      <c r="A40" s="9" t="s">
        <v>311</v>
      </c>
      <c r="B40" s="9" t="s">
        <v>312</v>
      </c>
      <c r="C40" s="9" t="s">
        <v>294</v>
      </c>
      <c r="D40" s="9">
        <v>374001</v>
      </c>
      <c r="E40" s="10">
        <v>1411.4797739999999</v>
      </c>
      <c r="F40" s="10">
        <v>0.693195671477847</v>
      </c>
    </row>
    <row r="41" spans="1:10" x14ac:dyDescent="0.2">
      <c r="A41" s="9" t="s">
        <v>385</v>
      </c>
      <c r="B41" s="9" t="s">
        <v>386</v>
      </c>
      <c r="C41" s="9" t="s">
        <v>387</v>
      </c>
      <c r="D41" s="9">
        <v>147561</v>
      </c>
      <c r="E41" s="10">
        <v>1296.3233849999999</v>
      </c>
      <c r="F41" s="10">
        <v>0.63664090401447804</v>
      </c>
    </row>
    <row r="42" spans="1:10" x14ac:dyDescent="0.2">
      <c r="A42" s="9" t="s">
        <v>303</v>
      </c>
      <c r="B42" s="9" t="s">
        <v>304</v>
      </c>
      <c r="C42" s="9" t="s">
        <v>286</v>
      </c>
      <c r="D42" s="9">
        <v>100000</v>
      </c>
      <c r="E42" s="10">
        <v>1264.45</v>
      </c>
      <c r="F42" s="10">
        <v>0.62098747920150099</v>
      </c>
    </row>
    <row r="43" spans="1:10" x14ac:dyDescent="0.2">
      <c r="A43" s="9" t="s">
        <v>388</v>
      </c>
      <c r="B43" s="9" t="s">
        <v>389</v>
      </c>
      <c r="C43" s="9" t="s">
        <v>294</v>
      </c>
      <c r="D43" s="9">
        <v>82674</v>
      </c>
      <c r="E43" s="10">
        <v>747.20761200000004</v>
      </c>
      <c r="F43" s="10">
        <v>0.36696316296892201</v>
      </c>
    </row>
    <row r="44" spans="1:10" x14ac:dyDescent="0.2">
      <c r="A44" s="9"/>
      <c r="B44" s="9"/>
      <c r="C44" s="9"/>
      <c r="D44" s="9"/>
      <c r="E44" s="10"/>
      <c r="F44" s="10"/>
    </row>
    <row r="45" spans="1:10" x14ac:dyDescent="0.2">
      <c r="A45" s="8" t="s">
        <v>720</v>
      </c>
      <c r="B45" s="9"/>
      <c r="C45" s="9"/>
      <c r="D45" s="9"/>
      <c r="E45" s="10"/>
      <c r="F45" s="10"/>
    </row>
    <row r="46" spans="1:10" x14ac:dyDescent="0.2">
      <c r="A46" s="9" t="s">
        <v>390</v>
      </c>
      <c r="B46" s="9" t="s">
        <v>391</v>
      </c>
      <c r="C46" s="9" t="s">
        <v>392</v>
      </c>
      <c r="D46" s="9">
        <v>270000</v>
      </c>
      <c r="E46" s="10">
        <v>2.7E-2</v>
      </c>
      <c r="F46" s="16" t="s">
        <v>102</v>
      </c>
    </row>
    <row r="47" spans="1:10" x14ac:dyDescent="0.2">
      <c r="A47" s="9" t="s">
        <v>393</v>
      </c>
      <c r="B47" s="9" t="s">
        <v>394</v>
      </c>
      <c r="C47" s="9" t="s">
        <v>392</v>
      </c>
      <c r="D47" s="9">
        <v>27500</v>
      </c>
      <c r="E47" s="10">
        <v>2.7499999999999998E-3</v>
      </c>
      <c r="F47" s="16" t="s">
        <v>102</v>
      </c>
    </row>
    <row r="48" spans="1:10" x14ac:dyDescent="0.2">
      <c r="A48" s="8" t="s">
        <v>24</v>
      </c>
      <c r="B48" s="9"/>
      <c r="C48" s="9"/>
      <c r="D48" s="9"/>
      <c r="E48" s="29">
        <f>SUM(E7:E47)</f>
        <v>133671.40120400002</v>
      </c>
      <c r="F48" s="11">
        <f>SUM(F7:F47)</f>
        <v>65.64771086292609</v>
      </c>
      <c r="G48" s="27"/>
      <c r="H48" s="27"/>
      <c r="I48" s="2"/>
      <c r="J48" s="2"/>
    </row>
    <row r="49" spans="1:10" x14ac:dyDescent="0.2">
      <c r="A49" s="9"/>
      <c r="B49" s="9"/>
      <c r="C49" s="9"/>
      <c r="D49" s="9"/>
      <c r="E49" s="10"/>
      <c r="F49" s="10"/>
    </row>
    <row r="50" spans="1:10" x14ac:dyDescent="0.2">
      <c r="A50" s="8" t="s">
        <v>6</v>
      </c>
      <c r="B50" s="9"/>
      <c r="C50" s="9"/>
      <c r="D50" s="9"/>
      <c r="E50" s="10"/>
      <c r="F50" s="10"/>
    </row>
    <row r="51" spans="1:10" x14ac:dyDescent="0.2">
      <c r="A51" s="8" t="s">
        <v>7</v>
      </c>
      <c r="B51" s="9"/>
      <c r="C51" s="9"/>
      <c r="D51" s="9"/>
      <c r="E51" s="10"/>
      <c r="F51" s="10"/>
    </row>
    <row r="52" spans="1:10" x14ac:dyDescent="0.2">
      <c r="A52" s="8"/>
      <c r="B52" s="9"/>
      <c r="C52" s="9"/>
      <c r="D52" s="9"/>
      <c r="E52" s="10"/>
      <c r="F52" s="10"/>
    </row>
    <row r="53" spans="1:10" x14ac:dyDescent="0.2">
      <c r="A53" s="9" t="s">
        <v>395</v>
      </c>
      <c r="B53" s="9" t="s">
        <v>983</v>
      </c>
      <c r="C53" s="9" t="s">
        <v>115</v>
      </c>
      <c r="D53" s="9">
        <v>900</v>
      </c>
      <c r="E53" s="10">
        <v>9276.5429999999997</v>
      </c>
      <c r="F53" s="10">
        <v>4.5558282678431903</v>
      </c>
    </row>
    <row r="54" spans="1:10" x14ac:dyDescent="0.2">
      <c r="A54" s="9" t="s">
        <v>20</v>
      </c>
      <c r="B54" s="9" t="s">
        <v>986</v>
      </c>
      <c r="C54" s="9" t="s">
        <v>21</v>
      </c>
      <c r="D54" s="9">
        <v>900</v>
      </c>
      <c r="E54" s="10">
        <v>8769.1769999999997</v>
      </c>
      <c r="F54" s="10">
        <v>4.30665437138817</v>
      </c>
    </row>
    <row r="55" spans="1:10" x14ac:dyDescent="0.2">
      <c r="A55" s="9" t="s">
        <v>338</v>
      </c>
      <c r="B55" s="9" t="s">
        <v>881</v>
      </c>
      <c r="C55" s="9" t="s">
        <v>105</v>
      </c>
      <c r="D55" s="9">
        <v>800</v>
      </c>
      <c r="E55" s="10">
        <v>7932.424</v>
      </c>
      <c r="F55" s="10">
        <v>3.89571432932697</v>
      </c>
    </row>
    <row r="56" spans="1:10" x14ac:dyDescent="0.2">
      <c r="A56" s="9" t="s">
        <v>336</v>
      </c>
      <c r="B56" s="9" t="s">
        <v>982</v>
      </c>
      <c r="C56" s="9" t="s">
        <v>47</v>
      </c>
      <c r="D56" s="9">
        <v>350</v>
      </c>
      <c r="E56" s="10">
        <v>3490.9105</v>
      </c>
      <c r="F56" s="10">
        <v>1.71443055202898</v>
      </c>
    </row>
    <row r="57" spans="1:10" x14ac:dyDescent="0.2">
      <c r="A57" s="9" t="s">
        <v>346</v>
      </c>
      <c r="B57" s="9" t="s">
        <v>988</v>
      </c>
      <c r="C57" s="9" t="s">
        <v>14</v>
      </c>
      <c r="D57" s="9">
        <v>300</v>
      </c>
      <c r="E57" s="10">
        <v>2990.0940000000001</v>
      </c>
      <c r="F57" s="10">
        <v>1.46847319833566</v>
      </c>
    </row>
    <row r="58" spans="1:10" x14ac:dyDescent="0.2">
      <c r="A58" s="9" t="s">
        <v>343</v>
      </c>
      <c r="B58" s="9" t="s">
        <v>987</v>
      </c>
      <c r="C58" s="9" t="s">
        <v>11</v>
      </c>
      <c r="D58" s="9">
        <v>210</v>
      </c>
      <c r="E58" s="10">
        <v>1934.8371</v>
      </c>
      <c r="F58" s="10">
        <v>0.95022311154615902</v>
      </c>
    </row>
    <row r="59" spans="1:10" x14ac:dyDescent="0.2">
      <c r="A59" s="9" t="s">
        <v>344</v>
      </c>
      <c r="B59" s="9" t="s">
        <v>926</v>
      </c>
      <c r="C59" s="9" t="s">
        <v>16</v>
      </c>
      <c r="D59" s="9">
        <v>180</v>
      </c>
      <c r="E59" s="10">
        <v>1833.588</v>
      </c>
      <c r="F59" s="10">
        <v>0.90049839061577797</v>
      </c>
    </row>
    <row r="60" spans="1:10" x14ac:dyDescent="0.2">
      <c r="A60" s="9" t="s">
        <v>348</v>
      </c>
      <c r="B60" s="9" t="s">
        <v>984</v>
      </c>
      <c r="C60" s="9" t="s">
        <v>105</v>
      </c>
      <c r="D60" s="9">
        <v>150</v>
      </c>
      <c r="E60" s="10">
        <v>1477.8465000000001</v>
      </c>
      <c r="F60" s="10">
        <v>0.72578921482206504</v>
      </c>
    </row>
    <row r="61" spans="1:10" x14ac:dyDescent="0.2">
      <c r="A61" s="9" t="s">
        <v>396</v>
      </c>
      <c r="B61" s="9" t="s">
        <v>837</v>
      </c>
      <c r="C61" s="9" t="s">
        <v>105</v>
      </c>
      <c r="D61" s="9">
        <v>120</v>
      </c>
      <c r="E61" s="10">
        <v>1199.7674999999999</v>
      </c>
      <c r="F61" s="10">
        <v>0.58922108066976597</v>
      </c>
    </row>
    <row r="62" spans="1:10" x14ac:dyDescent="0.2">
      <c r="A62" s="9" t="s">
        <v>340</v>
      </c>
      <c r="B62" s="9" t="s">
        <v>991</v>
      </c>
      <c r="C62" s="9" t="s">
        <v>11</v>
      </c>
      <c r="D62" s="9">
        <v>110</v>
      </c>
      <c r="E62" s="10">
        <v>1100.4487999999999</v>
      </c>
      <c r="F62" s="10">
        <v>0.54044440373467995</v>
      </c>
    </row>
    <row r="63" spans="1:10" x14ac:dyDescent="0.2">
      <c r="A63" s="9" t="s">
        <v>349</v>
      </c>
      <c r="B63" s="9" t="s">
        <v>989</v>
      </c>
      <c r="C63" s="9" t="s">
        <v>130</v>
      </c>
      <c r="D63" s="9">
        <v>100</v>
      </c>
      <c r="E63" s="10">
        <v>980.76700000000005</v>
      </c>
      <c r="F63" s="10">
        <v>0.48166714936456001</v>
      </c>
    </row>
    <row r="64" spans="1:10" x14ac:dyDescent="0.2">
      <c r="A64" s="8" t="s">
        <v>24</v>
      </c>
      <c r="B64" s="9"/>
      <c r="C64" s="9"/>
      <c r="D64" s="9"/>
      <c r="E64" s="11">
        <f>SUM(E53:E63)</f>
        <v>40986.403400000003</v>
      </c>
      <c r="F64" s="11">
        <f>SUM(F53:F63)</f>
        <v>20.128944069675978</v>
      </c>
      <c r="I64" s="2"/>
      <c r="J64" s="2"/>
    </row>
    <row r="65" spans="1:10" x14ac:dyDescent="0.2">
      <c r="A65" s="9"/>
      <c r="B65" s="9"/>
      <c r="C65" s="9"/>
      <c r="D65" s="9"/>
      <c r="E65" s="10"/>
      <c r="F65" s="10"/>
    </row>
    <row r="66" spans="1:10" x14ac:dyDescent="0.2">
      <c r="A66" s="8" t="s">
        <v>83</v>
      </c>
      <c r="B66" s="9"/>
      <c r="C66" s="9"/>
      <c r="D66" s="9"/>
      <c r="E66" s="10"/>
      <c r="F66" s="10"/>
    </row>
    <row r="67" spans="1:10" x14ac:dyDescent="0.2">
      <c r="A67" s="9" t="s">
        <v>397</v>
      </c>
      <c r="B67" s="9" t="s">
        <v>946</v>
      </c>
      <c r="C67" s="9" t="s">
        <v>66</v>
      </c>
      <c r="D67" s="9">
        <v>200</v>
      </c>
      <c r="E67" s="10">
        <v>1998.3879999999999</v>
      </c>
      <c r="F67" s="10">
        <v>0.98143376692358597</v>
      </c>
    </row>
    <row r="68" spans="1:10" x14ac:dyDescent="0.2">
      <c r="A68" s="9" t="s">
        <v>95</v>
      </c>
      <c r="B68" s="9" t="s">
        <v>899</v>
      </c>
      <c r="C68" s="9" t="s">
        <v>47</v>
      </c>
      <c r="D68" s="9">
        <v>14</v>
      </c>
      <c r="E68" s="10">
        <v>1571.2424000000001</v>
      </c>
      <c r="F68" s="10">
        <v>0.77165712933727404</v>
      </c>
    </row>
    <row r="69" spans="1:10" x14ac:dyDescent="0.2">
      <c r="A69" s="8" t="s">
        <v>24</v>
      </c>
      <c r="B69" s="9"/>
      <c r="C69" s="9"/>
      <c r="D69" s="9"/>
      <c r="E69" s="11">
        <f>SUM(E67:E68)</f>
        <v>3569.6304</v>
      </c>
      <c r="F69" s="11">
        <f>SUM(F67:F68)</f>
        <v>1.75309089626086</v>
      </c>
    </row>
    <row r="70" spans="1:10" x14ac:dyDescent="0.2">
      <c r="A70" s="9"/>
      <c r="B70" s="9"/>
      <c r="C70" s="9"/>
      <c r="D70" s="9"/>
      <c r="E70" s="10"/>
      <c r="F70" s="10"/>
    </row>
    <row r="71" spans="1:10" x14ac:dyDescent="0.2">
      <c r="A71" s="8" t="s">
        <v>98</v>
      </c>
      <c r="B71" s="9"/>
      <c r="C71" s="9"/>
      <c r="D71" s="9"/>
      <c r="E71" s="10"/>
      <c r="F71" s="10"/>
    </row>
    <row r="72" spans="1:10" x14ac:dyDescent="0.2">
      <c r="A72" s="9" t="s">
        <v>350</v>
      </c>
      <c r="B72" s="9" t="s">
        <v>351</v>
      </c>
      <c r="C72" s="9" t="s">
        <v>101</v>
      </c>
      <c r="D72" s="9">
        <v>15850000</v>
      </c>
      <c r="E72" s="10">
        <v>15082.432049999999</v>
      </c>
      <c r="F72" s="10">
        <v>7.4071742330320802</v>
      </c>
    </row>
    <row r="73" spans="1:10" x14ac:dyDescent="0.2">
      <c r="A73" s="9" t="s">
        <v>352</v>
      </c>
      <c r="B73" s="9" t="s">
        <v>353</v>
      </c>
      <c r="C73" s="9" t="s">
        <v>101</v>
      </c>
      <c r="D73" s="9">
        <v>4100000</v>
      </c>
      <c r="E73" s="10">
        <v>3932.1624000000002</v>
      </c>
      <c r="F73" s="10">
        <v>1.9311349729818701</v>
      </c>
    </row>
    <row r="74" spans="1:10" x14ac:dyDescent="0.2">
      <c r="A74" s="9" t="s">
        <v>354</v>
      </c>
      <c r="B74" s="9" t="s">
        <v>355</v>
      </c>
      <c r="C74" s="9" t="s">
        <v>101</v>
      </c>
      <c r="D74" s="9">
        <v>4150000</v>
      </c>
      <c r="E74" s="10">
        <v>3685.5029500000001</v>
      </c>
      <c r="F74" s="10">
        <v>1.8099973795011199</v>
      </c>
    </row>
    <row r="75" spans="1:10" x14ac:dyDescent="0.2">
      <c r="A75" s="8" t="s">
        <v>24</v>
      </c>
      <c r="B75" s="9"/>
      <c r="C75" s="9"/>
      <c r="D75" s="9"/>
      <c r="E75" s="11">
        <f>SUM(E72:E74)</f>
        <v>22700.097399999999</v>
      </c>
      <c r="F75" s="11">
        <f>SUM(F72:F74)</f>
        <v>11.148306585515069</v>
      </c>
      <c r="I75" s="2"/>
      <c r="J75" s="2"/>
    </row>
    <row r="76" spans="1:10" x14ac:dyDescent="0.2">
      <c r="A76" s="9"/>
      <c r="B76" s="9"/>
      <c r="C76" s="9"/>
      <c r="D76" s="9"/>
      <c r="E76" s="10"/>
      <c r="F76" s="10"/>
    </row>
    <row r="77" spans="1:10" x14ac:dyDescent="0.2">
      <c r="A77" s="8" t="s">
        <v>24</v>
      </c>
      <c r="B77" s="9"/>
      <c r="C77" s="9"/>
      <c r="D77" s="9"/>
      <c r="E77" s="11">
        <v>200927.53240400003</v>
      </c>
      <c r="F77" s="11">
        <v>98.678067024981445</v>
      </c>
      <c r="G77" s="18"/>
      <c r="H77" s="18"/>
      <c r="I77" s="2"/>
      <c r="J77" s="2"/>
    </row>
    <row r="78" spans="1:10" x14ac:dyDescent="0.2">
      <c r="A78" s="9"/>
      <c r="B78" s="9"/>
      <c r="C78" s="9"/>
      <c r="D78" s="9"/>
      <c r="E78" s="10"/>
      <c r="F78" s="10"/>
    </row>
    <row r="79" spans="1:10" x14ac:dyDescent="0.2">
      <c r="A79" s="8" t="s">
        <v>32</v>
      </c>
      <c r="B79" s="9"/>
      <c r="C79" s="9"/>
      <c r="D79" s="9"/>
      <c r="E79" s="11">
        <v>2691.7123115999998</v>
      </c>
      <c r="F79" s="11">
        <v>1.32</v>
      </c>
      <c r="I79" s="2"/>
      <c r="J79" s="2"/>
    </row>
    <row r="80" spans="1:10" x14ac:dyDescent="0.2">
      <c r="A80" s="9"/>
      <c r="B80" s="9"/>
      <c r="C80" s="9"/>
      <c r="D80" s="9"/>
      <c r="E80" s="10"/>
      <c r="F80" s="10"/>
    </row>
    <row r="81" spans="1:10" x14ac:dyDescent="0.2">
      <c r="A81" s="12" t="s">
        <v>33</v>
      </c>
      <c r="B81" s="6"/>
      <c r="C81" s="6"/>
      <c r="D81" s="6"/>
      <c r="E81" s="13">
        <v>203619.24231160001</v>
      </c>
      <c r="F81" s="13">
        <f xml:space="preserve"> ROUND(SUM(F77:F80),2)</f>
        <v>100</v>
      </c>
      <c r="I81" s="2"/>
      <c r="J81" s="2"/>
    </row>
    <row r="82" spans="1:10" x14ac:dyDescent="0.2">
      <c r="A82" s="1" t="s">
        <v>34</v>
      </c>
      <c r="F82" s="17" t="s">
        <v>103</v>
      </c>
    </row>
    <row r="84" spans="1:10" x14ac:dyDescent="0.2">
      <c r="A84" s="1" t="s">
        <v>35</v>
      </c>
    </row>
    <row r="85" spans="1:10" x14ac:dyDescent="0.2">
      <c r="A85" s="1" t="s">
        <v>36</v>
      </c>
    </row>
    <row r="86" spans="1:10" x14ac:dyDescent="0.2">
      <c r="A86" s="1" t="s">
        <v>37</v>
      </c>
    </row>
    <row r="87" spans="1:10" x14ac:dyDescent="0.2">
      <c r="A87" s="3" t="s">
        <v>694</v>
      </c>
      <c r="D87" s="14">
        <v>117.31789999999999</v>
      </c>
    </row>
    <row r="88" spans="1:10" x14ac:dyDescent="0.2">
      <c r="A88" s="3" t="s">
        <v>660</v>
      </c>
      <c r="D88" s="14">
        <v>23.8599</v>
      </c>
    </row>
    <row r="89" spans="1:10" x14ac:dyDescent="0.2">
      <c r="A89" s="3" t="s">
        <v>695</v>
      </c>
      <c r="D89" s="14">
        <v>123.6998</v>
      </c>
    </row>
    <row r="90" spans="1:10" x14ac:dyDescent="0.2">
      <c r="A90" s="3" t="s">
        <v>661</v>
      </c>
      <c r="D90" s="14">
        <v>25.379100000000001</v>
      </c>
    </row>
    <row r="92" spans="1:10" x14ac:dyDescent="0.2">
      <c r="A92" s="1" t="s">
        <v>40</v>
      </c>
    </row>
    <row r="93" spans="1:10" x14ac:dyDescent="0.2">
      <c r="A93" s="3" t="s">
        <v>695</v>
      </c>
      <c r="D93" s="14">
        <v>121.5318</v>
      </c>
    </row>
    <row r="94" spans="1:10" x14ac:dyDescent="0.2">
      <c r="A94" s="3" t="s">
        <v>661</v>
      </c>
      <c r="D94" s="14">
        <v>22.875499999999999</v>
      </c>
    </row>
    <row r="95" spans="1:10" x14ac:dyDescent="0.2">
      <c r="A95" s="3" t="s">
        <v>660</v>
      </c>
      <c r="D95" s="14">
        <v>21.236799999999999</v>
      </c>
    </row>
    <row r="96" spans="1:10" x14ac:dyDescent="0.2">
      <c r="A96" s="3" t="s">
        <v>694</v>
      </c>
      <c r="D96" s="14">
        <v>114.5073</v>
      </c>
    </row>
    <row r="98" spans="1:4" x14ac:dyDescent="0.2">
      <c r="A98" s="1" t="s">
        <v>41</v>
      </c>
      <c r="D98" s="15"/>
    </row>
    <row r="99" spans="1:4" x14ac:dyDescent="0.2">
      <c r="A99" s="19" t="s">
        <v>656</v>
      </c>
      <c r="B99" s="20"/>
      <c r="C99" s="65" t="s">
        <v>657</v>
      </c>
      <c r="D99" s="66"/>
    </row>
    <row r="100" spans="1:4" x14ac:dyDescent="0.2">
      <c r="A100" s="67"/>
      <c r="B100" s="68"/>
      <c r="C100" s="21" t="s">
        <v>658</v>
      </c>
      <c r="D100" s="21" t="s">
        <v>659</v>
      </c>
    </row>
    <row r="101" spans="1:4" x14ac:dyDescent="0.2">
      <c r="A101" s="22" t="s">
        <v>660</v>
      </c>
      <c r="B101" s="23"/>
      <c r="C101" s="24">
        <v>2</v>
      </c>
      <c r="D101" s="24">
        <v>2</v>
      </c>
    </row>
    <row r="102" spans="1:4" x14ac:dyDescent="0.2">
      <c r="A102" s="22" t="s">
        <v>661</v>
      </c>
      <c r="B102" s="23"/>
      <c r="C102" s="24">
        <v>2</v>
      </c>
      <c r="D102" s="24">
        <v>2</v>
      </c>
    </row>
    <row r="104" spans="1:4" x14ac:dyDescent="0.2">
      <c r="A104" s="1" t="s">
        <v>43</v>
      </c>
      <c r="D104" s="18">
        <v>4.6490236331904962</v>
      </c>
    </row>
    <row r="106" spans="1:4" x14ac:dyDescent="0.2">
      <c r="A106" s="1" t="s">
        <v>719</v>
      </c>
      <c r="D106" s="28">
        <v>0.44593516268113348</v>
      </c>
    </row>
    <row r="108" spans="1:4" x14ac:dyDescent="0.2">
      <c r="A108" s="1" t="s">
        <v>1162</v>
      </c>
    </row>
  </sheetData>
  <sortState ref="A53:F63">
    <sortCondition descending="1" ref="E53:E63"/>
  </sortState>
  <mergeCells count="3">
    <mergeCell ref="B1:E1"/>
    <mergeCell ref="C99:D99"/>
    <mergeCell ref="A100:B10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1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1163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260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262</v>
      </c>
      <c r="B7" s="9" t="s">
        <v>263</v>
      </c>
      <c r="C7" s="9" t="s">
        <v>264</v>
      </c>
      <c r="D7" s="9">
        <v>29743</v>
      </c>
      <c r="E7" s="10">
        <v>627.11628350000001</v>
      </c>
      <c r="F7" s="10">
        <v>1.6544665694593499</v>
      </c>
    </row>
    <row r="8" spans="1:6" x14ac:dyDescent="0.2">
      <c r="A8" s="9" t="s">
        <v>265</v>
      </c>
      <c r="B8" s="9" t="s">
        <v>266</v>
      </c>
      <c r="C8" s="9" t="s">
        <v>264</v>
      </c>
      <c r="D8" s="9">
        <v>95488</v>
      </c>
      <c r="E8" s="10">
        <v>487.75270399999999</v>
      </c>
      <c r="F8" s="10">
        <v>1.28679570944581</v>
      </c>
    </row>
    <row r="9" spans="1:6" x14ac:dyDescent="0.2">
      <c r="A9" s="9" t="s">
        <v>267</v>
      </c>
      <c r="B9" s="9" t="s">
        <v>268</v>
      </c>
      <c r="C9" s="9" t="s">
        <v>269</v>
      </c>
      <c r="D9" s="9">
        <v>47341</v>
      </c>
      <c r="E9" s="10">
        <v>424.98015700000002</v>
      </c>
      <c r="F9" s="10">
        <v>1.1211883361024</v>
      </c>
    </row>
    <row r="10" spans="1:6" x14ac:dyDescent="0.2">
      <c r="A10" s="9" t="s">
        <v>270</v>
      </c>
      <c r="B10" s="9" t="s">
        <v>271</v>
      </c>
      <c r="C10" s="9" t="s">
        <v>264</v>
      </c>
      <c r="D10" s="9">
        <v>30909</v>
      </c>
      <c r="E10" s="10">
        <v>415.09241550000002</v>
      </c>
      <c r="F10" s="10">
        <v>1.0951023641867901</v>
      </c>
    </row>
    <row r="11" spans="1:6" x14ac:dyDescent="0.2">
      <c r="A11" s="9" t="s">
        <v>272</v>
      </c>
      <c r="B11" s="9" t="s">
        <v>273</v>
      </c>
      <c r="C11" s="9" t="s">
        <v>274</v>
      </c>
      <c r="D11" s="9">
        <v>31669</v>
      </c>
      <c r="E11" s="10">
        <v>413.97716800000001</v>
      </c>
      <c r="F11" s="10">
        <v>1.0921601033111401</v>
      </c>
    </row>
    <row r="12" spans="1:6" x14ac:dyDescent="0.2">
      <c r="A12" s="9" t="s">
        <v>275</v>
      </c>
      <c r="B12" s="9" t="s">
        <v>276</v>
      </c>
      <c r="C12" s="9" t="s">
        <v>277</v>
      </c>
      <c r="D12" s="9">
        <v>100000</v>
      </c>
      <c r="E12" s="10">
        <v>381.95</v>
      </c>
      <c r="F12" s="10">
        <v>1.0076656001948601</v>
      </c>
    </row>
    <row r="13" spans="1:6" x14ac:dyDescent="0.2">
      <c r="A13" s="9" t="s">
        <v>278</v>
      </c>
      <c r="B13" s="9" t="s">
        <v>279</v>
      </c>
      <c r="C13" s="9" t="s">
        <v>280</v>
      </c>
      <c r="D13" s="9">
        <v>34754</v>
      </c>
      <c r="E13" s="10">
        <v>349.92064900000003</v>
      </c>
      <c r="F13" s="10">
        <v>0.92316533785878097</v>
      </c>
    </row>
    <row r="14" spans="1:6" x14ac:dyDescent="0.2">
      <c r="A14" s="9" t="s">
        <v>281</v>
      </c>
      <c r="B14" s="9" t="s">
        <v>282</v>
      </c>
      <c r="C14" s="9" t="s">
        <v>283</v>
      </c>
      <c r="D14" s="9">
        <v>170586</v>
      </c>
      <c r="E14" s="10">
        <v>306.96950700000002</v>
      </c>
      <c r="F14" s="10">
        <v>0.80985106038140198</v>
      </c>
    </row>
    <row r="15" spans="1:6" x14ac:dyDescent="0.2">
      <c r="A15" s="9" t="s">
        <v>284</v>
      </c>
      <c r="B15" s="9" t="s">
        <v>285</v>
      </c>
      <c r="C15" s="9" t="s">
        <v>286</v>
      </c>
      <c r="D15" s="9">
        <v>67697</v>
      </c>
      <c r="E15" s="10">
        <v>299.356134</v>
      </c>
      <c r="F15" s="10">
        <v>0.78976535787177404</v>
      </c>
    </row>
    <row r="16" spans="1:6" x14ac:dyDescent="0.2">
      <c r="A16" s="9" t="s">
        <v>287</v>
      </c>
      <c r="B16" s="9" t="s">
        <v>288</v>
      </c>
      <c r="C16" s="9" t="s">
        <v>289</v>
      </c>
      <c r="D16" s="9">
        <v>26000</v>
      </c>
      <c r="E16" s="10">
        <v>270.79000000000002</v>
      </c>
      <c r="F16" s="10">
        <v>0.71440180096024897</v>
      </c>
    </row>
    <row r="17" spans="1:6" x14ac:dyDescent="0.2">
      <c r="A17" s="9" t="s">
        <v>290</v>
      </c>
      <c r="B17" s="9" t="s">
        <v>291</v>
      </c>
      <c r="C17" s="9" t="s">
        <v>264</v>
      </c>
      <c r="D17" s="9">
        <v>96034</v>
      </c>
      <c r="E17" s="10">
        <v>249.064179</v>
      </c>
      <c r="F17" s="10">
        <v>0.65708444932340904</v>
      </c>
    </row>
    <row r="18" spans="1:6" x14ac:dyDescent="0.2">
      <c r="A18" s="9" t="s">
        <v>292</v>
      </c>
      <c r="B18" s="9" t="s">
        <v>293</v>
      </c>
      <c r="C18" s="9" t="s">
        <v>294</v>
      </c>
      <c r="D18" s="9">
        <v>10300</v>
      </c>
      <c r="E18" s="10">
        <v>230.21015</v>
      </c>
      <c r="F18" s="10">
        <v>0.60734349776331897</v>
      </c>
    </row>
    <row r="19" spans="1:6" x14ac:dyDescent="0.2">
      <c r="A19" s="9" t="s">
        <v>295</v>
      </c>
      <c r="B19" s="9" t="s">
        <v>296</v>
      </c>
      <c r="C19" s="9" t="s">
        <v>297</v>
      </c>
      <c r="D19" s="9">
        <v>60000</v>
      </c>
      <c r="E19" s="10">
        <v>223.98</v>
      </c>
      <c r="F19" s="10">
        <v>0.59090703267874201</v>
      </c>
    </row>
    <row r="20" spans="1:6" x14ac:dyDescent="0.2">
      <c r="A20" s="9" t="s">
        <v>298</v>
      </c>
      <c r="B20" s="9" t="s">
        <v>299</v>
      </c>
      <c r="C20" s="9" t="s">
        <v>300</v>
      </c>
      <c r="D20" s="9">
        <v>96457</v>
      </c>
      <c r="E20" s="10">
        <v>222.33338499999999</v>
      </c>
      <c r="F20" s="10">
        <v>0.58656291095530999</v>
      </c>
    </row>
    <row r="21" spans="1:6" x14ac:dyDescent="0.2">
      <c r="A21" s="9" t="s">
        <v>301</v>
      </c>
      <c r="B21" s="9" t="s">
        <v>302</v>
      </c>
      <c r="C21" s="9" t="s">
        <v>264</v>
      </c>
      <c r="D21" s="9">
        <v>62881</v>
      </c>
      <c r="E21" s="10">
        <v>213.57531650000001</v>
      </c>
      <c r="F21" s="10">
        <v>0.56345725746244402</v>
      </c>
    </row>
    <row r="22" spans="1:6" x14ac:dyDescent="0.2">
      <c r="A22" s="9" t="s">
        <v>303</v>
      </c>
      <c r="B22" s="9" t="s">
        <v>304</v>
      </c>
      <c r="C22" s="9" t="s">
        <v>286</v>
      </c>
      <c r="D22" s="9">
        <v>16810</v>
      </c>
      <c r="E22" s="10">
        <v>212.554045</v>
      </c>
      <c r="F22" s="10">
        <v>0.56076292532732297</v>
      </c>
    </row>
    <row r="23" spans="1:6" x14ac:dyDescent="0.2">
      <c r="A23" s="9" t="s">
        <v>305</v>
      </c>
      <c r="B23" s="9" t="s">
        <v>306</v>
      </c>
      <c r="C23" s="9" t="s">
        <v>307</v>
      </c>
      <c r="D23" s="9">
        <v>40000</v>
      </c>
      <c r="E23" s="10">
        <v>209.52</v>
      </c>
      <c r="F23" s="10">
        <v>0.55275846721515298</v>
      </c>
    </row>
    <row r="24" spans="1:6" x14ac:dyDescent="0.2">
      <c r="A24" s="9" t="s">
        <v>308</v>
      </c>
      <c r="B24" s="9" t="s">
        <v>309</v>
      </c>
      <c r="C24" s="9" t="s">
        <v>310</v>
      </c>
      <c r="D24" s="9">
        <v>142397</v>
      </c>
      <c r="E24" s="10">
        <v>196.50785999999999</v>
      </c>
      <c r="F24" s="10">
        <v>0.51842966537480895</v>
      </c>
    </row>
    <row r="25" spans="1:6" x14ac:dyDescent="0.2">
      <c r="A25" s="9" t="s">
        <v>311</v>
      </c>
      <c r="B25" s="9" t="s">
        <v>312</v>
      </c>
      <c r="C25" s="9" t="s">
        <v>294</v>
      </c>
      <c r="D25" s="9">
        <v>45000</v>
      </c>
      <c r="E25" s="10">
        <v>169.83</v>
      </c>
      <c r="F25" s="10">
        <v>0.44804777819372599</v>
      </c>
    </row>
    <row r="26" spans="1:6" x14ac:dyDescent="0.2">
      <c r="A26" s="9" t="s">
        <v>313</v>
      </c>
      <c r="B26" s="9" t="s">
        <v>314</v>
      </c>
      <c r="C26" s="9" t="s">
        <v>269</v>
      </c>
      <c r="D26" s="9">
        <v>25761</v>
      </c>
      <c r="E26" s="10">
        <v>142.41968850000001</v>
      </c>
      <c r="F26" s="10">
        <v>0.37573352766571</v>
      </c>
    </row>
    <row r="27" spans="1:6" x14ac:dyDescent="0.2">
      <c r="A27" s="9" t="s">
        <v>315</v>
      </c>
      <c r="B27" s="9" t="s">
        <v>316</v>
      </c>
      <c r="C27" s="9" t="s">
        <v>317</v>
      </c>
      <c r="D27" s="9">
        <v>102025</v>
      </c>
      <c r="E27" s="10">
        <v>140.08032499999999</v>
      </c>
      <c r="F27" s="10">
        <v>0.36956178758114</v>
      </c>
    </row>
    <row r="28" spans="1:6" x14ac:dyDescent="0.2">
      <c r="A28" s="9" t="s">
        <v>318</v>
      </c>
      <c r="B28" s="9" t="s">
        <v>319</v>
      </c>
      <c r="C28" s="9" t="s">
        <v>320</v>
      </c>
      <c r="D28" s="9">
        <v>20015</v>
      </c>
      <c r="E28" s="10">
        <v>129.62714750000001</v>
      </c>
      <c r="F28" s="10">
        <v>0.34198407484523002</v>
      </c>
    </row>
    <row r="29" spans="1:6" x14ac:dyDescent="0.2">
      <c r="A29" s="9" t="s">
        <v>321</v>
      </c>
      <c r="B29" s="9" t="s">
        <v>322</v>
      </c>
      <c r="C29" s="9" t="s">
        <v>289</v>
      </c>
      <c r="D29" s="9">
        <v>17000</v>
      </c>
      <c r="E29" s="10">
        <v>123.4455</v>
      </c>
      <c r="F29" s="10">
        <v>0.32567556970507899</v>
      </c>
    </row>
    <row r="30" spans="1:6" x14ac:dyDescent="0.2">
      <c r="A30" s="9" t="s">
        <v>323</v>
      </c>
      <c r="B30" s="9" t="s">
        <v>324</v>
      </c>
      <c r="C30" s="9" t="s">
        <v>286</v>
      </c>
      <c r="D30" s="9">
        <v>10000</v>
      </c>
      <c r="E30" s="10">
        <v>115.14</v>
      </c>
      <c r="F30" s="10">
        <v>0.30376388848392899</v>
      </c>
    </row>
    <row r="31" spans="1:6" x14ac:dyDescent="0.2">
      <c r="A31" s="9" t="s">
        <v>325</v>
      </c>
      <c r="B31" s="9" t="s">
        <v>326</v>
      </c>
      <c r="C31" s="9" t="s">
        <v>286</v>
      </c>
      <c r="D31" s="9">
        <v>9526</v>
      </c>
      <c r="E31" s="10">
        <v>112.86881099999999</v>
      </c>
      <c r="F31" s="10">
        <v>0.29777200727738101</v>
      </c>
    </row>
    <row r="32" spans="1:6" x14ac:dyDescent="0.2">
      <c r="A32" s="9" t="s">
        <v>327</v>
      </c>
      <c r="B32" s="9" t="s">
        <v>328</v>
      </c>
      <c r="C32" s="9" t="s">
        <v>269</v>
      </c>
      <c r="D32" s="9">
        <v>40000</v>
      </c>
      <c r="E32" s="10">
        <v>107.72</v>
      </c>
      <c r="F32" s="10">
        <v>0.28418834521008202</v>
      </c>
    </row>
    <row r="33" spans="1:10" x14ac:dyDescent="0.2">
      <c r="A33" s="9" t="s">
        <v>329</v>
      </c>
      <c r="B33" s="9" t="s">
        <v>330</v>
      </c>
      <c r="C33" s="9" t="s">
        <v>264</v>
      </c>
      <c r="D33" s="9">
        <v>30374</v>
      </c>
      <c r="E33" s="10">
        <v>83.649996000000002</v>
      </c>
      <c r="F33" s="10">
        <v>0.22068653861929</v>
      </c>
    </row>
    <row r="34" spans="1:10" x14ac:dyDescent="0.2">
      <c r="A34" s="9" t="s">
        <v>331</v>
      </c>
      <c r="B34" s="9" t="s">
        <v>332</v>
      </c>
      <c r="C34" s="9" t="s">
        <v>264</v>
      </c>
      <c r="D34" s="9">
        <v>70000</v>
      </c>
      <c r="E34" s="10">
        <v>72.59</v>
      </c>
      <c r="F34" s="10">
        <v>0.19150790919791899</v>
      </c>
    </row>
    <row r="35" spans="1:10" x14ac:dyDescent="0.2">
      <c r="A35" s="9" t="s">
        <v>333</v>
      </c>
      <c r="B35" s="9" t="s">
        <v>334</v>
      </c>
      <c r="C35" s="9" t="s">
        <v>335</v>
      </c>
      <c r="D35" s="9">
        <v>581</v>
      </c>
      <c r="E35" s="10">
        <v>1.5358734999999999</v>
      </c>
      <c r="F35" s="16" t="s">
        <v>102</v>
      </c>
    </row>
    <row r="36" spans="1:10" x14ac:dyDescent="0.2">
      <c r="A36" s="8" t="s">
        <v>24</v>
      </c>
      <c r="B36" s="9"/>
      <c r="C36" s="9"/>
      <c r="D36" s="9"/>
      <c r="E36" s="11">
        <f>SUM(E7:E35)</f>
        <v>6934.5572950000005</v>
      </c>
      <c r="F36" s="11">
        <f>SUM(F7:F35)</f>
        <v>18.29078987265255</v>
      </c>
      <c r="I36" s="2"/>
      <c r="J36" s="2"/>
    </row>
    <row r="37" spans="1:10" x14ac:dyDescent="0.2">
      <c r="A37" s="9"/>
      <c r="B37" s="9"/>
      <c r="C37" s="9"/>
      <c r="D37" s="9"/>
      <c r="E37" s="10"/>
      <c r="F37" s="10"/>
    </row>
    <row r="38" spans="1:10" x14ac:dyDescent="0.2">
      <c r="A38" s="8" t="s">
        <v>6</v>
      </c>
      <c r="B38" s="9"/>
      <c r="C38" s="9"/>
      <c r="D38" s="9"/>
      <c r="E38" s="10"/>
      <c r="F38" s="10"/>
    </row>
    <row r="39" spans="1:10" x14ac:dyDescent="0.2">
      <c r="A39" s="8" t="s">
        <v>7</v>
      </c>
      <c r="B39" s="9"/>
      <c r="C39" s="9"/>
      <c r="D39" s="9"/>
      <c r="E39" s="10"/>
      <c r="F39" s="10"/>
    </row>
    <row r="40" spans="1:10" x14ac:dyDescent="0.2">
      <c r="A40" s="8"/>
      <c r="B40" s="9"/>
      <c r="C40" s="9"/>
      <c r="D40" s="9"/>
      <c r="E40" s="10"/>
      <c r="F40" s="10"/>
    </row>
    <row r="41" spans="1:10" x14ac:dyDescent="0.2">
      <c r="A41" s="9" t="s">
        <v>71</v>
      </c>
      <c r="B41" s="9" t="s">
        <v>877</v>
      </c>
      <c r="C41" s="9" t="s">
        <v>9</v>
      </c>
      <c r="D41" s="9">
        <v>300</v>
      </c>
      <c r="E41" s="10">
        <v>2998.6889999999999</v>
      </c>
      <c r="F41" s="10">
        <v>7.9111814399338503</v>
      </c>
    </row>
    <row r="42" spans="1:10" x14ac:dyDescent="0.2">
      <c r="A42" s="9" t="s">
        <v>20</v>
      </c>
      <c r="B42" s="9" t="s">
        <v>986</v>
      </c>
      <c r="C42" s="9" t="s">
        <v>21</v>
      </c>
      <c r="D42" s="9">
        <v>250</v>
      </c>
      <c r="E42" s="10">
        <v>2435.8825000000002</v>
      </c>
      <c r="F42" s="10">
        <v>6.4263778017192497</v>
      </c>
    </row>
    <row r="43" spans="1:10" x14ac:dyDescent="0.2">
      <c r="A43" s="9" t="s">
        <v>336</v>
      </c>
      <c r="B43" s="9" t="s">
        <v>982</v>
      </c>
      <c r="C43" s="9" t="s">
        <v>47</v>
      </c>
      <c r="D43" s="9">
        <v>200</v>
      </c>
      <c r="E43" s="10">
        <v>1994.806</v>
      </c>
      <c r="F43" s="10">
        <v>5.26272387815765</v>
      </c>
    </row>
    <row r="44" spans="1:10" x14ac:dyDescent="0.2">
      <c r="A44" s="9" t="s">
        <v>107</v>
      </c>
      <c r="B44" s="9" t="s">
        <v>734</v>
      </c>
      <c r="C44" s="9" t="s">
        <v>105</v>
      </c>
      <c r="D44" s="9">
        <v>200</v>
      </c>
      <c r="E44" s="10">
        <v>1976.4780000000001</v>
      </c>
      <c r="F44" s="10">
        <v>5.2143707033432198</v>
      </c>
    </row>
    <row r="45" spans="1:10" x14ac:dyDescent="0.2">
      <c r="A45" s="9" t="s">
        <v>337</v>
      </c>
      <c r="B45" s="9" t="s">
        <v>909</v>
      </c>
      <c r="C45" s="9" t="s">
        <v>14</v>
      </c>
      <c r="D45" s="9">
        <v>170</v>
      </c>
      <c r="E45" s="10">
        <v>1713.7275</v>
      </c>
      <c r="F45" s="10">
        <v>4.5211788188452502</v>
      </c>
    </row>
    <row r="46" spans="1:10" x14ac:dyDescent="0.2">
      <c r="A46" s="9" t="s">
        <v>338</v>
      </c>
      <c r="B46" s="9" t="s">
        <v>881</v>
      </c>
      <c r="C46" s="9" t="s">
        <v>105</v>
      </c>
      <c r="D46" s="9">
        <v>150</v>
      </c>
      <c r="E46" s="10">
        <v>1487.3295000000001</v>
      </c>
      <c r="F46" s="10">
        <v>3.92389258621554</v>
      </c>
    </row>
    <row r="47" spans="1:10" x14ac:dyDescent="0.2">
      <c r="A47" s="9" t="s">
        <v>339</v>
      </c>
      <c r="B47" s="9" t="s">
        <v>871</v>
      </c>
      <c r="C47" s="9" t="s">
        <v>105</v>
      </c>
      <c r="D47" s="9">
        <v>130</v>
      </c>
      <c r="E47" s="10">
        <v>1275.8161</v>
      </c>
      <c r="F47" s="10">
        <v>3.36587510445024</v>
      </c>
    </row>
    <row r="48" spans="1:10" x14ac:dyDescent="0.2">
      <c r="A48" s="9" t="s">
        <v>340</v>
      </c>
      <c r="B48" s="9" t="s">
        <v>991</v>
      </c>
      <c r="C48" s="9" t="s">
        <v>11</v>
      </c>
      <c r="D48" s="9">
        <v>100</v>
      </c>
      <c r="E48" s="10">
        <v>1000.408</v>
      </c>
      <c r="F48" s="10">
        <v>2.6392897702833999</v>
      </c>
    </row>
    <row r="49" spans="1:10" x14ac:dyDescent="0.2">
      <c r="A49" s="9" t="s">
        <v>341</v>
      </c>
      <c r="B49" s="9" t="s">
        <v>985</v>
      </c>
      <c r="C49" s="9" t="s">
        <v>154</v>
      </c>
      <c r="D49" s="9">
        <v>100</v>
      </c>
      <c r="E49" s="10">
        <v>999.33500000000004</v>
      </c>
      <c r="F49" s="10">
        <v>2.6364589673274899</v>
      </c>
    </row>
    <row r="50" spans="1:10" x14ac:dyDescent="0.2">
      <c r="A50" s="9" t="s">
        <v>342</v>
      </c>
      <c r="B50" s="9" t="s">
        <v>1007</v>
      </c>
      <c r="C50" s="9" t="s">
        <v>11</v>
      </c>
      <c r="D50" s="9">
        <v>100</v>
      </c>
      <c r="E50" s="10">
        <v>993.82399999999996</v>
      </c>
      <c r="F50" s="10">
        <v>2.62191977339458</v>
      </c>
    </row>
    <row r="51" spans="1:10" x14ac:dyDescent="0.2">
      <c r="A51" s="9" t="s">
        <v>12</v>
      </c>
      <c r="B51" s="9" t="s">
        <v>1008</v>
      </c>
      <c r="C51" s="9" t="s">
        <v>11</v>
      </c>
      <c r="D51" s="9">
        <v>100</v>
      </c>
      <c r="E51" s="10">
        <v>963.53700000000003</v>
      </c>
      <c r="F51" s="10">
        <v>2.5420162047780002</v>
      </c>
    </row>
    <row r="52" spans="1:10" x14ac:dyDescent="0.2">
      <c r="A52" s="9" t="s">
        <v>343</v>
      </c>
      <c r="B52" s="9" t="s">
        <v>987</v>
      </c>
      <c r="C52" s="9" t="s">
        <v>11</v>
      </c>
      <c r="D52" s="9">
        <v>90</v>
      </c>
      <c r="E52" s="10">
        <v>829.21590000000003</v>
      </c>
      <c r="F52" s="10">
        <v>2.1876484816458301</v>
      </c>
    </row>
    <row r="53" spans="1:10" x14ac:dyDescent="0.2">
      <c r="A53" s="9" t="s">
        <v>344</v>
      </c>
      <c r="B53" s="9" t="s">
        <v>926</v>
      </c>
      <c r="C53" s="9" t="s">
        <v>16</v>
      </c>
      <c r="D53" s="9">
        <v>70</v>
      </c>
      <c r="E53" s="10">
        <v>713.06200000000001</v>
      </c>
      <c r="F53" s="10">
        <v>1.8812097086166999</v>
      </c>
    </row>
    <row r="54" spans="1:10" x14ac:dyDescent="0.2">
      <c r="A54" s="9" t="s">
        <v>345</v>
      </c>
      <c r="B54" s="9" t="s">
        <v>1009</v>
      </c>
      <c r="C54" s="9" t="s">
        <v>60</v>
      </c>
      <c r="D54" s="9">
        <v>50</v>
      </c>
      <c r="E54" s="10">
        <v>503.34350000000001</v>
      </c>
      <c r="F54" s="10">
        <v>1.32792755604577</v>
      </c>
    </row>
    <row r="55" spans="1:10" x14ac:dyDescent="0.2">
      <c r="A55" s="9" t="s">
        <v>346</v>
      </c>
      <c r="B55" s="9" t="s">
        <v>988</v>
      </c>
      <c r="C55" s="9" t="s">
        <v>14</v>
      </c>
      <c r="D55" s="9">
        <v>50</v>
      </c>
      <c r="E55" s="10">
        <v>498.34899999999999</v>
      </c>
      <c r="F55" s="10">
        <v>1.31475099932324</v>
      </c>
    </row>
    <row r="56" spans="1:10" x14ac:dyDescent="0.2">
      <c r="A56" s="9" t="s">
        <v>347</v>
      </c>
      <c r="B56" s="9" t="s">
        <v>853</v>
      </c>
      <c r="C56" s="9" t="s">
        <v>11</v>
      </c>
      <c r="D56" s="9">
        <v>5</v>
      </c>
      <c r="E56" s="10">
        <v>497.79050000000001</v>
      </c>
      <c r="F56" s="10">
        <v>1.3132775571509401</v>
      </c>
    </row>
    <row r="57" spans="1:10" x14ac:dyDescent="0.2">
      <c r="A57" s="9" t="s">
        <v>348</v>
      </c>
      <c r="B57" s="9" t="s">
        <v>984</v>
      </c>
      <c r="C57" s="9" t="s">
        <v>105</v>
      </c>
      <c r="D57" s="9">
        <v>50</v>
      </c>
      <c r="E57" s="10">
        <v>492.6155</v>
      </c>
      <c r="F57" s="10">
        <v>1.2996248029134501</v>
      </c>
    </row>
    <row r="58" spans="1:10" x14ac:dyDescent="0.2">
      <c r="A58" s="9" t="s">
        <v>349</v>
      </c>
      <c r="B58" s="9" t="s">
        <v>989</v>
      </c>
      <c r="C58" s="9" t="s">
        <v>130</v>
      </c>
      <c r="D58" s="9">
        <v>50</v>
      </c>
      <c r="E58" s="10">
        <v>490.38350000000003</v>
      </c>
      <c r="F58" s="10">
        <v>1.29373631065102</v>
      </c>
    </row>
    <row r="59" spans="1:10" x14ac:dyDescent="0.2">
      <c r="A59" s="8" t="s">
        <v>24</v>
      </c>
      <c r="B59" s="9"/>
      <c r="C59" s="9"/>
      <c r="D59" s="9"/>
      <c r="E59" s="11">
        <f>SUM(E41:E58)</f>
        <v>21864.592499999999</v>
      </c>
      <c r="F59" s="11">
        <f>SUM(F41:F58)</f>
        <v>57.683460464795424</v>
      </c>
      <c r="I59" s="2"/>
      <c r="J59" s="2"/>
    </row>
    <row r="60" spans="1:10" x14ac:dyDescent="0.2">
      <c r="A60" s="9"/>
      <c r="B60" s="9"/>
      <c r="C60" s="9"/>
      <c r="D60" s="9"/>
      <c r="E60" s="10"/>
      <c r="F60" s="10"/>
    </row>
    <row r="61" spans="1:10" x14ac:dyDescent="0.2">
      <c r="A61" s="8" t="s">
        <v>98</v>
      </c>
      <c r="B61" s="9"/>
      <c r="C61" s="9"/>
      <c r="D61" s="9"/>
      <c r="E61" s="10"/>
      <c r="F61" s="10"/>
    </row>
    <row r="62" spans="1:10" x14ac:dyDescent="0.2">
      <c r="A62" s="9" t="s">
        <v>350</v>
      </c>
      <c r="B62" s="9" t="s">
        <v>351</v>
      </c>
      <c r="C62" s="9" t="s">
        <v>101</v>
      </c>
      <c r="D62" s="9">
        <v>4475000</v>
      </c>
      <c r="E62" s="10">
        <v>4258.2891749999999</v>
      </c>
      <c r="F62" s="10">
        <v>11.2342754740926</v>
      </c>
    </row>
    <row r="63" spans="1:10" x14ac:dyDescent="0.2">
      <c r="A63" s="9" t="s">
        <v>352</v>
      </c>
      <c r="B63" s="9" t="s">
        <v>353</v>
      </c>
      <c r="C63" s="9" t="s">
        <v>101</v>
      </c>
      <c r="D63" s="9">
        <v>1850000</v>
      </c>
      <c r="E63" s="10">
        <v>1774.2683999999999</v>
      </c>
      <c r="F63" s="10">
        <v>4.6808986312155501</v>
      </c>
    </row>
    <row r="64" spans="1:10" x14ac:dyDescent="0.2">
      <c r="A64" s="9" t="s">
        <v>354</v>
      </c>
      <c r="B64" s="9" t="s">
        <v>355</v>
      </c>
      <c r="C64" s="9" t="s">
        <v>101</v>
      </c>
      <c r="D64" s="9">
        <v>1675000</v>
      </c>
      <c r="E64" s="10">
        <v>1487.522275</v>
      </c>
      <c r="F64" s="10">
        <v>3.9244011677997199</v>
      </c>
    </row>
    <row r="65" spans="1:10" x14ac:dyDescent="0.2">
      <c r="A65" s="8" t="s">
        <v>24</v>
      </c>
      <c r="B65" s="9"/>
      <c r="C65" s="9"/>
      <c r="D65" s="9"/>
      <c r="E65" s="11">
        <f>SUM(E62:E64)</f>
        <v>7520.0798500000001</v>
      </c>
      <c r="F65" s="11">
        <f>SUM(F62:F64)</f>
        <v>19.839575273107869</v>
      </c>
      <c r="I65" s="2"/>
      <c r="J65" s="2"/>
    </row>
    <row r="66" spans="1:10" x14ac:dyDescent="0.2">
      <c r="A66" s="9"/>
      <c r="B66" s="9"/>
      <c r="C66" s="9"/>
      <c r="D66" s="9"/>
      <c r="E66" s="10"/>
      <c r="F66" s="10"/>
    </row>
    <row r="67" spans="1:10" x14ac:dyDescent="0.2">
      <c r="A67" s="8" t="s">
        <v>24</v>
      </c>
      <c r="B67" s="9"/>
      <c r="C67" s="9"/>
      <c r="D67" s="9"/>
      <c r="E67" s="11">
        <v>36319.229644999999</v>
      </c>
      <c r="F67" s="11">
        <v>95.817877572572314</v>
      </c>
      <c r="I67" s="2"/>
      <c r="J67" s="2"/>
    </row>
    <row r="68" spans="1:10" x14ac:dyDescent="0.2">
      <c r="A68" s="9"/>
      <c r="B68" s="9"/>
      <c r="C68" s="9"/>
      <c r="D68" s="9"/>
      <c r="E68" s="10"/>
      <c r="F68" s="10"/>
    </row>
    <row r="69" spans="1:10" x14ac:dyDescent="0.2">
      <c r="A69" s="8" t="s">
        <v>32</v>
      </c>
      <c r="B69" s="9"/>
      <c r="C69" s="9"/>
      <c r="D69" s="9"/>
      <c r="E69" s="11">
        <v>1585.2097194999999</v>
      </c>
      <c r="F69" s="11">
        <v>4.18</v>
      </c>
      <c r="I69" s="2"/>
      <c r="J69" s="2"/>
    </row>
    <row r="70" spans="1:10" x14ac:dyDescent="0.2">
      <c r="A70" s="9"/>
      <c r="B70" s="9"/>
      <c r="C70" s="9"/>
      <c r="D70" s="9"/>
      <c r="E70" s="10"/>
      <c r="F70" s="10"/>
    </row>
    <row r="71" spans="1:10" x14ac:dyDescent="0.2">
      <c r="A71" s="12" t="s">
        <v>33</v>
      </c>
      <c r="B71" s="6"/>
      <c r="C71" s="6"/>
      <c r="D71" s="6"/>
      <c r="E71" s="13">
        <v>37904.439719499998</v>
      </c>
      <c r="F71" s="13">
        <f xml:space="preserve"> ROUND(SUM(F67:F70),2)</f>
        <v>100</v>
      </c>
      <c r="I71" s="2"/>
      <c r="J71" s="2"/>
    </row>
    <row r="72" spans="1:10" x14ac:dyDescent="0.2">
      <c r="F72" s="17" t="s">
        <v>103</v>
      </c>
    </row>
    <row r="73" spans="1:10" x14ac:dyDescent="0.2">
      <c r="A73" s="1" t="s">
        <v>35</v>
      </c>
    </row>
    <row r="74" spans="1:10" x14ac:dyDescent="0.2">
      <c r="A74" s="1" t="s">
        <v>36</v>
      </c>
    </row>
    <row r="75" spans="1:10" x14ac:dyDescent="0.2">
      <c r="A75" s="1" t="s">
        <v>37</v>
      </c>
    </row>
    <row r="76" spans="1:10" x14ac:dyDescent="0.2">
      <c r="A76" s="3" t="s">
        <v>695</v>
      </c>
      <c r="D76" s="14">
        <v>55.070900000000002</v>
      </c>
    </row>
    <row r="77" spans="1:10" x14ac:dyDescent="0.2">
      <c r="A77" s="3" t="s">
        <v>684</v>
      </c>
      <c r="D77" s="14">
        <v>14.0489</v>
      </c>
    </row>
    <row r="78" spans="1:10" x14ac:dyDescent="0.2">
      <c r="A78" s="3" t="s">
        <v>662</v>
      </c>
      <c r="D78" s="14">
        <v>13.5131</v>
      </c>
    </row>
    <row r="79" spans="1:10" x14ac:dyDescent="0.2">
      <c r="A79" s="3" t="s">
        <v>685</v>
      </c>
      <c r="D79" s="14">
        <v>14.6845</v>
      </c>
    </row>
    <row r="80" spans="1:10" x14ac:dyDescent="0.2">
      <c r="A80" s="3" t="s">
        <v>694</v>
      </c>
      <c r="D80" s="14">
        <v>53.042200000000001</v>
      </c>
    </row>
    <row r="81" spans="1:4" x14ac:dyDescent="0.2">
      <c r="A81" s="3" t="s">
        <v>663</v>
      </c>
      <c r="D81" s="14">
        <v>14.125299999999999</v>
      </c>
    </row>
    <row r="83" spans="1:4" x14ac:dyDescent="0.2">
      <c r="A83" s="1" t="s">
        <v>40</v>
      </c>
    </row>
    <row r="84" spans="1:4" x14ac:dyDescent="0.2">
      <c r="A84" s="3" t="s">
        <v>695</v>
      </c>
      <c r="D84" s="14">
        <v>54.901600000000002</v>
      </c>
    </row>
    <row r="85" spans="1:4" x14ac:dyDescent="0.2">
      <c r="A85" s="3" t="s">
        <v>684</v>
      </c>
      <c r="D85" s="14">
        <v>13.3797</v>
      </c>
    </row>
    <row r="86" spans="1:4" x14ac:dyDescent="0.2">
      <c r="A86" s="3" t="s">
        <v>662</v>
      </c>
      <c r="D86" s="14">
        <v>12.8721</v>
      </c>
    </row>
    <row r="87" spans="1:4" x14ac:dyDescent="0.2">
      <c r="A87" s="3" t="s">
        <v>685</v>
      </c>
      <c r="D87" s="14">
        <v>14.0595</v>
      </c>
    </row>
    <row r="88" spans="1:4" x14ac:dyDescent="0.2">
      <c r="A88" s="3" t="s">
        <v>663</v>
      </c>
      <c r="D88" s="14">
        <v>13.527200000000001</v>
      </c>
    </row>
    <row r="89" spans="1:4" x14ac:dyDescent="0.2">
      <c r="A89" s="3" t="s">
        <v>694</v>
      </c>
      <c r="D89" s="14">
        <v>52.688800000000001</v>
      </c>
    </row>
    <row r="91" spans="1:4" x14ac:dyDescent="0.2">
      <c r="A91" s="1" t="s">
        <v>41</v>
      </c>
      <c r="D91" s="15"/>
    </row>
    <row r="92" spans="1:4" x14ac:dyDescent="0.2">
      <c r="A92" s="19" t="s">
        <v>656</v>
      </c>
      <c r="B92" s="20"/>
      <c r="C92" s="65" t="s">
        <v>657</v>
      </c>
      <c r="D92" s="66"/>
    </row>
    <row r="93" spans="1:4" x14ac:dyDescent="0.2">
      <c r="A93" s="67"/>
      <c r="B93" s="68"/>
      <c r="C93" s="21" t="s">
        <v>658</v>
      </c>
      <c r="D93" s="21" t="s">
        <v>659</v>
      </c>
    </row>
    <row r="94" spans="1:4" x14ac:dyDescent="0.2">
      <c r="A94" s="22" t="s">
        <v>684</v>
      </c>
      <c r="B94" s="23"/>
      <c r="C94" s="24">
        <v>0.41474882530000007</v>
      </c>
      <c r="D94" s="24">
        <v>0.3841592022000001</v>
      </c>
    </row>
    <row r="95" spans="1:4" x14ac:dyDescent="0.2">
      <c r="A95" s="22" t="s">
        <v>662</v>
      </c>
      <c r="B95" s="23"/>
      <c r="C95" s="24">
        <v>0.39671162300000001</v>
      </c>
      <c r="D95" s="24">
        <v>0.3674515048</v>
      </c>
    </row>
    <row r="96" spans="1:4" x14ac:dyDescent="0.2">
      <c r="A96" s="22" t="s">
        <v>685</v>
      </c>
      <c r="B96" s="23"/>
      <c r="C96" s="24">
        <v>0.41474882530000007</v>
      </c>
      <c r="D96" s="24">
        <v>0.3841592022000001</v>
      </c>
    </row>
    <row r="97" spans="1:4" x14ac:dyDescent="0.2">
      <c r="A97" s="22" t="s">
        <v>663</v>
      </c>
      <c r="B97" s="23"/>
      <c r="C97" s="24">
        <v>0.39671162300000001</v>
      </c>
      <c r="D97" s="24">
        <v>0.3674515048</v>
      </c>
    </row>
    <row r="99" spans="1:4" x14ac:dyDescent="0.2">
      <c r="A99" s="1" t="s">
        <v>43</v>
      </c>
      <c r="D99" s="18">
        <v>3.9502196784725214</v>
      </c>
    </row>
    <row r="101" spans="1:4" x14ac:dyDescent="0.2">
      <c r="A101" s="1" t="s">
        <v>1164</v>
      </c>
    </row>
  </sheetData>
  <sortState ref="A41:F58">
    <sortCondition descending="1" ref="E41:E58"/>
  </sortState>
  <mergeCells count="3">
    <mergeCell ref="B1:E1"/>
    <mergeCell ref="C92:D92"/>
    <mergeCell ref="A93:B9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34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259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126</v>
      </c>
      <c r="B8" s="9" t="s">
        <v>738</v>
      </c>
      <c r="C8" s="9" t="s">
        <v>124</v>
      </c>
      <c r="D8" s="9">
        <v>1112</v>
      </c>
      <c r="E8" s="10">
        <v>11164.046319999999</v>
      </c>
      <c r="F8" s="10">
        <f>E8/$E$112*100</f>
        <v>3.2915965592513121</v>
      </c>
    </row>
    <row r="9" spans="1:6" x14ac:dyDescent="0.2">
      <c r="A9" s="9" t="s">
        <v>112</v>
      </c>
      <c r="B9" s="9" t="s">
        <v>1010</v>
      </c>
      <c r="C9" s="9" t="s">
        <v>85</v>
      </c>
      <c r="D9" s="9">
        <v>850</v>
      </c>
      <c r="E9" s="10">
        <v>8578.4295000000002</v>
      </c>
      <c r="F9" s="10">
        <f t="shared" ref="F9:F51" si="0">E9/$E$112*100</f>
        <v>2.5292558107175562</v>
      </c>
    </row>
    <row r="10" spans="1:6" x14ac:dyDescent="0.2">
      <c r="A10" s="9" t="s">
        <v>229</v>
      </c>
      <c r="B10" s="9" t="s">
        <v>729</v>
      </c>
      <c r="C10" s="9" t="s">
        <v>117</v>
      </c>
      <c r="D10" s="9">
        <v>75</v>
      </c>
      <c r="E10" s="10">
        <v>8306.6025000000009</v>
      </c>
      <c r="F10" s="10">
        <f t="shared" si="0"/>
        <v>2.4491106024064178</v>
      </c>
    </row>
    <row r="11" spans="1:6" x14ac:dyDescent="0.2">
      <c r="A11" s="9" t="s">
        <v>106</v>
      </c>
      <c r="B11" s="9" t="s">
        <v>900</v>
      </c>
      <c r="C11" s="9" t="s">
        <v>60</v>
      </c>
      <c r="D11" s="9">
        <v>830</v>
      </c>
      <c r="E11" s="10">
        <v>8139.9511000000002</v>
      </c>
      <c r="F11" s="10">
        <f t="shared" si="0"/>
        <v>2.3999752657093896</v>
      </c>
    </row>
    <row r="12" spans="1:6" x14ac:dyDescent="0.2">
      <c r="A12" s="9" t="s">
        <v>104</v>
      </c>
      <c r="B12" s="9" t="s">
        <v>724</v>
      </c>
      <c r="C12" s="9" t="s">
        <v>105</v>
      </c>
      <c r="D12" s="9">
        <v>790</v>
      </c>
      <c r="E12" s="10">
        <v>7952.9220999999998</v>
      </c>
      <c r="F12" s="10">
        <f t="shared" si="0"/>
        <v>2.3448318172468596</v>
      </c>
    </row>
    <row r="13" spans="1:6" x14ac:dyDescent="0.2">
      <c r="A13" s="9" t="s">
        <v>59</v>
      </c>
      <c r="B13" s="9" t="s">
        <v>722</v>
      </c>
      <c r="C13" s="9" t="s">
        <v>60</v>
      </c>
      <c r="D13" s="9">
        <v>650</v>
      </c>
      <c r="E13" s="10">
        <v>6252.4475000000002</v>
      </c>
      <c r="F13" s="10">
        <f t="shared" si="0"/>
        <v>1.8434655400014024</v>
      </c>
    </row>
    <row r="14" spans="1:6" x14ac:dyDescent="0.2">
      <c r="A14" s="9" t="s">
        <v>110</v>
      </c>
      <c r="B14" s="9" t="s">
        <v>739</v>
      </c>
      <c r="C14" s="9" t="s">
        <v>111</v>
      </c>
      <c r="D14" s="9">
        <v>11</v>
      </c>
      <c r="E14" s="10">
        <v>5703.6154999999999</v>
      </c>
      <c r="F14" s="10">
        <f t="shared" si="0"/>
        <v>1.6816484468950548</v>
      </c>
    </row>
    <row r="15" spans="1:6" x14ac:dyDescent="0.2">
      <c r="A15" s="9" t="s">
        <v>230</v>
      </c>
      <c r="B15" s="9" t="s">
        <v>755</v>
      </c>
      <c r="C15" s="9" t="s">
        <v>231</v>
      </c>
      <c r="D15" s="9">
        <v>560</v>
      </c>
      <c r="E15" s="10">
        <v>5541.8440000000001</v>
      </c>
      <c r="F15" s="10">
        <f t="shared" si="0"/>
        <v>1.6339518951680172</v>
      </c>
    </row>
    <row r="16" spans="1:6" x14ac:dyDescent="0.2">
      <c r="A16" s="9" t="s">
        <v>150</v>
      </c>
      <c r="B16" s="9" t="s">
        <v>744</v>
      </c>
      <c r="C16" s="9" t="s">
        <v>151</v>
      </c>
      <c r="D16" s="9">
        <v>515</v>
      </c>
      <c r="E16" s="10">
        <v>5212.4901</v>
      </c>
      <c r="F16" s="10">
        <f t="shared" si="0"/>
        <v>1.5368455116094077</v>
      </c>
    </row>
    <row r="17" spans="1:6" x14ac:dyDescent="0.2">
      <c r="A17" s="9" t="s">
        <v>232</v>
      </c>
      <c r="B17" s="9" t="s">
        <v>916</v>
      </c>
      <c r="C17" s="9" t="s">
        <v>19</v>
      </c>
      <c r="D17" s="9">
        <v>500</v>
      </c>
      <c r="E17" s="10">
        <v>5084.0649999999996</v>
      </c>
      <c r="F17" s="10">
        <f t="shared" si="0"/>
        <v>1.4989807800268979</v>
      </c>
    </row>
    <row r="18" spans="1:6" x14ac:dyDescent="0.2">
      <c r="A18" s="9" t="s">
        <v>233</v>
      </c>
      <c r="B18" s="9" t="s">
        <v>1011</v>
      </c>
      <c r="C18" s="9" t="s">
        <v>231</v>
      </c>
      <c r="D18" s="9">
        <v>500</v>
      </c>
      <c r="E18" s="10">
        <v>5018.5349999999999</v>
      </c>
      <c r="F18" s="10">
        <f t="shared" si="0"/>
        <v>1.4796599785589462</v>
      </c>
    </row>
    <row r="19" spans="1:6" x14ac:dyDescent="0.2">
      <c r="A19" s="9" t="s">
        <v>129</v>
      </c>
      <c r="B19" s="9" t="s">
        <v>905</v>
      </c>
      <c r="C19" s="9" t="s">
        <v>130</v>
      </c>
      <c r="D19" s="9">
        <v>450</v>
      </c>
      <c r="E19" s="10">
        <v>4419.6390000000001</v>
      </c>
      <c r="F19" s="10">
        <f t="shared" si="0"/>
        <v>1.3030820643829888</v>
      </c>
    </row>
    <row r="20" spans="1:6" x14ac:dyDescent="0.2">
      <c r="A20" s="9" t="s">
        <v>234</v>
      </c>
      <c r="B20" s="9" t="s">
        <v>735</v>
      </c>
      <c r="C20" s="9" t="s">
        <v>111</v>
      </c>
      <c r="D20" s="9">
        <v>8</v>
      </c>
      <c r="E20" s="10">
        <v>4148.0839999999998</v>
      </c>
      <c r="F20" s="10">
        <f t="shared" si="0"/>
        <v>1.2230170522873125</v>
      </c>
    </row>
    <row r="21" spans="1:6" x14ac:dyDescent="0.2">
      <c r="A21" s="9" t="s">
        <v>114</v>
      </c>
      <c r="B21" s="9" t="s">
        <v>1012</v>
      </c>
      <c r="C21" s="9" t="s">
        <v>115</v>
      </c>
      <c r="D21" s="9">
        <v>300</v>
      </c>
      <c r="E21" s="10">
        <v>3109.4549999999999</v>
      </c>
      <c r="F21" s="10">
        <f t="shared" si="0"/>
        <v>0.91678868805936553</v>
      </c>
    </row>
    <row r="22" spans="1:6" x14ac:dyDescent="0.2">
      <c r="A22" s="9" t="s">
        <v>138</v>
      </c>
      <c r="B22" s="9" t="s">
        <v>1013</v>
      </c>
      <c r="C22" s="9" t="s">
        <v>139</v>
      </c>
      <c r="D22" s="9">
        <v>300</v>
      </c>
      <c r="E22" s="10">
        <v>3077.547</v>
      </c>
      <c r="F22" s="10">
        <f t="shared" si="0"/>
        <v>0.90738096437190319</v>
      </c>
    </row>
    <row r="23" spans="1:6" x14ac:dyDescent="0.2">
      <c r="A23" s="9" t="s">
        <v>235</v>
      </c>
      <c r="B23" s="9" t="s">
        <v>1014</v>
      </c>
      <c r="C23" s="9" t="s">
        <v>14</v>
      </c>
      <c r="D23" s="9">
        <v>300</v>
      </c>
      <c r="E23" s="10">
        <v>3027.027</v>
      </c>
      <c r="F23" s="10">
        <f t="shared" si="0"/>
        <v>0.89248569670578193</v>
      </c>
    </row>
    <row r="24" spans="1:6" x14ac:dyDescent="0.2">
      <c r="A24" s="9" t="s">
        <v>128</v>
      </c>
      <c r="B24" s="9" t="s">
        <v>749</v>
      </c>
      <c r="C24" s="9" t="s">
        <v>124</v>
      </c>
      <c r="D24" s="9">
        <v>300</v>
      </c>
      <c r="E24" s="10">
        <v>2973.627</v>
      </c>
      <c r="F24" s="10">
        <f t="shared" si="0"/>
        <v>0.87674129264064193</v>
      </c>
    </row>
    <row r="25" spans="1:6" x14ac:dyDescent="0.2">
      <c r="A25" s="9" t="s">
        <v>107</v>
      </c>
      <c r="B25" s="9" t="s">
        <v>734</v>
      </c>
      <c r="C25" s="9" t="s">
        <v>105</v>
      </c>
      <c r="D25" s="9">
        <v>300</v>
      </c>
      <c r="E25" s="10">
        <v>2964.7170000000001</v>
      </c>
      <c r="F25" s="10">
        <f t="shared" si="0"/>
        <v>0.87411427690617749</v>
      </c>
    </row>
    <row r="26" spans="1:6" x14ac:dyDescent="0.2">
      <c r="A26" s="9" t="s">
        <v>18</v>
      </c>
      <c r="B26" s="9" t="s">
        <v>902</v>
      </c>
      <c r="C26" s="9" t="s">
        <v>19</v>
      </c>
      <c r="D26" s="9">
        <v>300</v>
      </c>
      <c r="E26" s="10">
        <v>2941.239</v>
      </c>
      <c r="F26" s="10">
        <f t="shared" si="0"/>
        <v>0.86719204622000978</v>
      </c>
    </row>
    <row r="27" spans="1:6" x14ac:dyDescent="0.2">
      <c r="A27" s="9" t="s">
        <v>131</v>
      </c>
      <c r="B27" s="9" t="s">
        <v>943</v>
      </c>
      <c r="C27" s="9" t="s">
        <v>132</v>
      </c>
      <c r="D27" s="9">
        <v>280</v>
      </c>
      <c r="E27" s="10">
        <v>2861.306</v>
      </c>
      <c r="F27" s="10">
        <f t="shared" si="0"/>
        <v>0.84362467823988152</v>
      </c>
    </row>
    <row r="28" spans="1:6" x14ac:dyDescent="0.2">
      <c r="A28" s="9" t="s">
        <v>55</v>
      </c>
      <c r="B28" s="9" t="s">
        <v>723</v>
      </c>
      <c r="C28" s="9" t="s">
        <v>56</v>
      </c>
      <c r="D28" s="9">
        <v>270</v>
      </c>
      <c r="E28" s="10">
        <v>2795.9769000000001</v>
      </c>
      <c r="F28" s="10">
        <f t="shared" si="0"/>
        <v>0.82436310993254192</v>
      </c>
    </row>
    <row r="29" spans="1:6" x14ac:dyDescent="0.2">
      <c r="A29" s="9" t="s">
        <v>148</v>
      </c>
      <c r="B29" s="9" t="s">
        <v>745</v>
      </c>
      <c r="C29" s="9" t="s">
        <v>119</v>
      </c>
      <c r="D29" s="9">
        <v>270</v>
      </c>
      <c r="E29" s="10">
        <v>2709.2799</v>
      </c>
      <c r="F29" s="10">
        <f t="shared" si="0"/>
        <v>0.79880145077082942</v>
      </c>
    </row>
    <row r="30" spans="1:6" x14ac:dyDescent="0.2">
      <c r="A30" s="9" t="s">
        <v>236</v>
      </c>
      <c r="B30" s="9" t="s">
        <v>1015</v>
      </c>
      <c r="C30" s="9" t="s">
        <v>124</v>
      </c>
      <c r="D30" s="9">
        <v>270</v>
      </c>
      <c r="E30" s="10">
        <v>2670.6401999999998</v>
      </c>
      <c r="F30" s="10">
        <f t="shared" si="0"/>
        <v>0.78740895920236875</v>
      </c>
    </row>
    <row r="31" spans="1:6" x14ac:dyDescent="0.2">
      <c r="A31" s="9" t="s">
        <v>152</v>
      </c>
      <c r="B31" s="9" t="s">
        <v>918</v>
      </c>
      <c r="C31" s="9" t="s">
        <v>132</v>
      </c>
      <c r="D31" s="9">
        <v>250</v>
      </c>
      <c r="E31" s="10">
        <v>2476.3225000000002</v>
      </c>
      <c r="F31" s="10">
        <f t="shared" si="0"/>
        <v>0.73011651752055851</v>
      </c>
    </row>
    <row r="32" spans="1:6" x14ac:dyDescent="0.2">
      <c r="A32" s="9" t="s">
        <v>237</v>
      </c>
      <c r="B32" s="9" t="s">
        <v>1016</v>
      </c>
      <c r="C32" s="9" t="s">
        <v>135</v>
      </c>
      <c r="D32" s="9">
        <v>250</v>
      </c>
      <c r="E32" s="10">
        <v>2469.6</v>
      </c>
      <c r="F32" s="10">
        <f t="shared" si="0"/>
        <v>0.72813446215861277</v>
      </c>
    </row>
    <row r="33" spans="1:6" x14ac:dyDescent="0.2">
      <c r="A33" s="9" t="s">
        <v>143</v>
      </c>
      <c r="B33" s="9" t="s">
        <v>730</v>
      </c>
      <c r="C33" s="9" t="s">
        <v>130</v>
      </c>
      <c r="D33" s="9">
        <v>250</v>
      </c>
      <c r="E33" s="10">
        <v>2442.9324999999999</v>
      </c>
      <c r="F33" s="10">
        <f t="shared" si="0"/>
        <v>0.72027184239443431</v>
      </c>
    </row>
    <row r="34" spans="1:6" x14ac:dyDescent="0.2">
      <c r="A34" s="9" t="s">
        <v>133</v>
      </c>
      <c r="B34" s="9" t="s">
        <v>935</v>
      </c>
      <c r="C34" s="9" t="s">
        <v>19</v>
      </c>
      <c r="D34" s="9">
        <v>250</v>
      </c>
      <c r="E34" s="10">
        <v>2363.4625000000001</v>
      </c>
      <c r="F34" s="10">
        <f t="shared" si="0"/>
        <v>0.6968409848840097</v>
      </c>
    </row>
    <row r="35" spans="1:6" x14ac:dyDescent="0.2">
      <c r="A35" s="9" t="s">
        <v>137</v>
      </c>
      <c r="B35" s="9" t="s">
        <v>728</v>
      </c>
      <c r="C35" s="9" t="s">
        <v>130</v>
      </c>
      <c r="D35" s="9">
        <v>211</v>
      </c>
      <c r="E35" s="10">
        <v>2201.2870400000002</v>
      </c>
      <c r="F35" s="10">
        <f t="shared" si="0"/>
        <v>0.64902532998344864</v>
      </c>
    </row>
    <row r="36" spans="1:6" x14ac:dyDescent="0.2">
      <c r="A36" s="9" t="s">
        <v>168</v>
      </c>
      <c r="B36" s="9" t="s">
        <v>927</v>
      </c>
      <c r="C36" s="9" t="s">
        <v>115</v>
      </c>
      <c r="D36" s="9">
        <v>210</v>
      </c>
      <c r="E36" s="10">
        <v>2029.7949000000001</v>
      </c>
      <c r="F36" s="10">
        <f t="shared" si="0"/>
        <v>0.59846275421274508</v>
      </c>
    </row>
    <row r="37" spans="1:6" x14ac:dyDescent="0.2">
      <c r="A37" s="9" t="s">
        <v>238</v>
      </c>
      <c r="B37" s="9" t="s">
        <v>1017</v>
      </c>
      <c r="C37" s="9" t="s">
        <v>14</v>
      </c>
      <c r="D37" s="9">
        <v>200</v>
      </c>
      <c r="E37" s="10">
        <v>2018.3119999999999</v>
      </c>
      <c r="F37" s="10">
        <f t="shared" si="0"/>
        <v>0.59507714714458781</v>
      </c>
    </row>
    <row r="38" spans="1:6" x14ac:dyDescent="0.2">
      <c r="A38" s="9" t="s">
        <v>167</v>
      </c>
      <c r="B38" s="9" t="s">
        <v>920</v>
      </c>
      <c r="C38" s="9" t="s">
        <v>47</v>
      </c>
      <c r="D38" s="9">
        <v>200</v>
      </c>
      <c r="E38" s="10">
        <v>1942.384</v>
      </c>
      <c r="F38" s="10">
        <f t="shared" si="0"/>
        <v>0.57269060946934525</v>
      </c>
    </row>
    <row r="39" spans="1:6" x14ac:dyDescent="0.2">
      <c r="A39" s="9" t="s">
        <v>239</v>
      </c>
      <c r="B39" s="9" t="s">
        <v>743</v>
      </c>
      <c r="C39" s="9" t="s">
        <v>105</v>
      </c>
      <c r="D39" s="9">
        <v>150</v>
      </c>
      <c r="E39" s="10">
        <v>1489.866</v>
      </c>
      <c r="F39" s="10">
        <f t="shared" si="0"/>
        <v>0.4392706424515726</v>
      </c>
    </row>
    <row r="40" spans="1:6" x14ac:dyDescent="0.2">
      <c r="A40" s="9" t="s">
        <v>166</v>
      </c>
      <c r="B40" s="9" t="s">
        <v>922</v>
      </c>
      <c r="C40" s="9" t="s">
        <v>132</v>
      </c>
      <c r="D40" s="9">
        <v>140</v>
      </c>
      <c r="E40" s="10">
        <v>1439.7837999999999</v>
      </c>
      <c r="F40" s="10">
        <f t="shared" si="0"/>
        <v>0.42450445531166325</v>
      </c>
    </row>
    <row r="41" spans="1:6" x14ac:dyDescent="0.2">
      <c r="A41" s="9" t="s">
        <v>240</v>
      </c>
      <c r="B41" s="9" t="s">
        <v>731</v>
      </c>
      <c r="C41" s="9" t="s">
        <v>16</v>
      </c>
      <c r="D41" s="9">
        <v>100</v>
      </c>
      <c r="E41" s="10">
        <v>1018.662</v>
      </c>
      <c r="F41" s="10">
        <f t="shared" si="0"/>
        <v>0.30034131336711078</v>
      </c>
    </row>
    <row r="42" spans="1:6" x14ac:dyDescent="0.2">
      <c r="A42" s="9" t="s">
        <v>160</v>
      </c>
      <c r="B42" s="9" t="s">
        <v>746</v>
      </c>
      <c r="C42" s="9" t="s">
        <v>19</v>
      </c>
      <c r="D42" s="9">
        <v>100</v>
      </c>
      <c r="E42" s="10">
        <v>1017.8579999999999</v>
      </c>
      <c r="F42" s="10">
        <f t="shared" si="0"/>
        <v>0.30010426278905139</v>
      </c>
    </row>
    <row r="43" spans="1:6" x14ac:dyDescent="0.2">
      <c r="A43" s="9" t="s">
        <v>57</v>
      </c>
      <c r="B43" s="9" t="s">
        <v>940</v>
      </c>
      <c r="C43" s="9" t="s">
        <v>11</v>
      </c>
      <c r="D43" s="9">
        <v>100</v>
      </c>
      <c r="E43" s="10">
        <v>1003.138</v>
      </c>
      <c r="F43" s="10">
        <f t="shared" si="0"/>
        <v>0.29576423230517751</v>
      </c>
    </row>
    <row r="44" spans="1:6" x14ac:dyDescent="0.2">
      <c r="A44" s="9" t="s">
        <v>241</v>
      </c>
      <c r="B44" s="9" t="s">
        <v>866</v>
      </c>
      <c r="C44" s="9" t="s">
        <v>132</v>
      </c>
      <c r="D44" s="9">
        <v>100</v>
      </c>
      <c r="E44" s="10">
        <v>1000.05</v>
      </c>
      <c r="F44" s="10">
        <f t="shared" si="0"/>
        <v>0.29485376938845181</v>
      </c>
    </row>
    <row r="45" spans="1:6" x14ac:dyDescent="0.2">
      <c r="A45" s="9" t="s">
        <v>141</v>
      </c>
      <c r="B45" s="9" t="s">
        <v>921</v>
      </c>
      <c r="C45" s="9" t="s">
        <v>135</v>
      </c>
      <c r="D45" s="9">
        <v>100</v>
      </c>
      <c r="E45" s="10">
        <v>996.06500000000005</v>
      </c>
      <c r="F45" s="10">
        <f t="shared" si="0"/>
        <v>0.29367883586411514</v>
      </c>
    </row>
    <row r="46" spans="1:6" x14ac:dyDescent="0.2">
      <c r="A46" s="9" t="s">
        <v>13</v>
      </c>
      <c r="B46" s="9" t="s">
        <v>904</v>
      </c>
      <c r="C46" s="9" t="s">
        <v>14</v>
      </c>
      <c r="D46" s="9">
        <v>80</v>
      </c>
      <c r="E46" s="10">
        <v>799.49599999999998</v>
      </c>
      <c r="F46" s="10">
        <f t="shared" si="0"/>
        <v>0.23572262307983571</v>
      </c>
    </row>
    <row r="47" spans="1:6" x14ac:dyDescent="0.2">
      <c r="A47" s="9" t="s">
        <v>62</v>
      </c>
      <c r="B47" s="9" t="s">
        <v>908</v>
      </c>
      <c r="C47" s="9" t="s">
        <v>56</v>
      </c>
      <c r="D47" s="9">
        <v>58</v>
      </c>
      <c r="E47" s="10">
        <v>586.17294000000004</v>
      </c>
      <c r="F47" s="10">
        <f t="shared" si="0"/>
        <v>0.17282665953953386</v>
      </c>
    </row>
    <row r="48" spans="1:6" x14ac:dyDescent="0.2">
      <c r="A48" s="9" t="s">
        <v>242</v>
      </c>
      <c r="B48" s="9" t="s">
        <v>1018</v>
      </c>
      <c r="C48" s="9" t="s">
        <v>170</v>
      </c>
      <c r="D48" s="9">
        <v>50</v>
      </c>
      <c r="E48" s="10">
        <v>511.70049999999998</v>
      </c>
      <c r="F48" s="10">
        <f t="shared" si="0"/>
        <v>0.15086927775906755</v>
      </c>
    </row>
    <row r="49" spans="1:6" x14ac:dyDescent="0.2">
      <c r="A49" s="9" t="s">
        <v>243</v>
      </c>
      <c r="B49" s="9" t="s">
        <v>1019</v>
      </c>
      <c r="C49" s="9" t="s">
        <v>132</v>
      </c>
      <c r="D49" s="9">
        <v>1500</v>
      </c>
      <c r="E49" s="10">
        <v>303.06450000000001</v>
      </c>
      <c r="F49" s="10">
        <f t="shared" si="0"/>
        <v>8.9355242430704931E-2</v>
      </c>
    </row>
    <row r="50" spans="1:6" x14ac:dyDescent="0.2">
      <c r="A50" s="9" t="s">
        <v>244</v>
      </c>
      <c r="B50" s="9" t="s">
        <v>875</v>
      </c>
      <c r="C50" s="9" t="s">
        <v>245</v>
      </c>
      <c r="D50" s="9">
        <v>20</v>
      </c>
      <c r="E50" s="10">
        <v>202.1026</v>
      </c>
      <c r="F50" s="10">
        <f t="shared" si="0"/>
        <v>5.9587734026505197E-2</v>
      </c>
    </row>
    <row r="51" spans="1:6" x14ac:dyDescent="0.2">
      <c r="A51" s="9" t="s">
        <v>108</v>
      </c>
      <c r="B51" s="9" t="s">
        <v>1140</v>
      </c>
      <c r="C51" s="9" t="s">
        <v>109</v>
      </c>
      <c r="D51" s="9">
        <v>100</v>
      </c>
      <c r="E51" s="10">
        <v>95.240200000000002</v>
      </c>
      <c r="F51" s="10">
        <f t="shared" si="0"/>
        <v>2.8080527940912987E-2</v>
      </c>
    </row>
    <row r="52" spans="1:6" x14ac:dyDescent="0.2">
      <c r="A52" s="8" t="s">
        <v>24</v>
      </c>
      <c r="B52" s="9"/>
      <c r="C52" s="9"/>
      <c r="D52" s="9"/>
      <c r="E52" s="11">
        <f>SUM(E8:E51)</f>
        <v>143060.78160000005</v>
      </c>
      <c r="F52" s="11">
        <f>SUM(F8:F51)</f>
        <v>42.179901711332519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83</v>
      </c>
      <c r="B54" s="9"/>
      <c r="C54" s="9"/>
      <c r="D54" s="9"/>
      <c r="E54" s="10"/>
      <c r="F54" s="10"/>
    </row>
    <row r="55" spans="1:6" x14ac:dyDescent="0.2">
      <c r="A55" s="9" t="s">
        <v>246</v>
      </c>
      <c r="B55" s="9" t="s">
        <v>761</v>
      </c>
      <c r="C55" s="9" t="s">
        <v>221</v>
      </c>
      <c r="D55" s="9">
        <v>11978</v>
      </c>
      <c r="E55" s="10">
        <v>11627.248229999999</v>
      </c>
      <c r="F55" s="10">
        <f t="shared" ref="F55:F100" si="1">E55/$E$112*100</f>
        <v>3.4281665599027096</v>
      </c>
    </row>
    <row r="56" spans="1:6" x14ac:dyDescent="0.2">
      <c r="A56" s="9" t="s">
        <v>205</v>
      </c>
      <c r="B56" s="9" t="s">
        <v>889</v>
      </c>
      <c r="C56" s="9" t="s">
        <v>97</v>
      </c>
      <c r="D56" s="9">
        <v>740</v>
      </c>
      <c r="E56" s="10">
        <v>11556.4246</v>
      </c>
      <c r="F56" s="10">
        <f t="shared" si="1"/>
        <v>3.4072849897139461</v>
      </c>
    </row>
    <row r="57" spans="1:6" x14ac:dyDescent="0.2">
      <c r="A57" s="9" t="s">
        <v>177</v>
      </c>
      <c r="B57" s="9" t="s">
        <v>947</v>
      </c>
      <c r="C57" s="9" t="s">
        <v>111</v>
      </c>
      <c r="D57" s="9">
        <v>1060</v>
      </c>
      <c r="E57" s="10">
        <v>10301.5888</v>
      </c>
      <c r="F57" s="10">
        <f t="shared" si="1"/>
        <v>3.0373104228487158</v>
      </c>
    </row>
    <row r="58" spans="1:6" x14ac:dyDescent="0.2">
      <c r="A58" s="9" t="s">
        <v>247</v>
      </c>
      <c r="B58" s="9" t="s">
        <v>969</v>
      </c>
      <c r="C58" s="9" t="s">
        <v>179</v>
      </c>
      <c r="D58" s="9">
        <v>1000</v>
      </c>
      <c r="E58" s="10">
        <v>9747.3799999999992</v>
      </c>
      <c r="F58" s="10">
        <f t="shared" si="1"/>
        <v>2.8739080392596446</v>
      </c>
    </row>
    <row r="59" spans="1:6" x14ac:dyDescent="0.2">
      <c r="A59" s="9" t="s">
        <v>248</v>
      </c>
      <c r="B59" s="9" t="s">
        <v>766</v>
      </c>
      <c r="C59" s="9" t="s">
        <v>85</v>
      </c>
      <c r="D59" s="9">
        <v>9000</v>
      </c>
      <c r="E59" s="10">
        <v>8853.2009999999991</v>
      </c>
      <c r="F59" s="10">
        <f t="shared" si="1"/>
        <v>2.6102691725449838</v>
      </c>
    </row>
    <row r="60" spans="1:6" x14ac:dyDescent="0.2">
      <c r="A60" s="9" t="s">
        <v>219</v>
      </c>
      <c r="B60" s="9" t="s">
        <v>964</v>
      </c>
      <c r="C60" s="9" t="s">
        <v>173</v>
      </c>
      <c r="D60" s="9">
        <v>60</v>
      </c>
      <c r="E60" s="10">
        <v>8557.9560000000001</v>
      </c>
      <c r="F60" s="10">
        <f t="shared" si="1"/>
        <v>2.5232194238893233</v>
      </c>
    </row>
    <row r="61" spans="1:6" x14ac:dyDescent="0.2">
      <c r="A61" s="9" t="s">
        <v>207</v>
      </c>
      <c r="B61" s="9" t="s">
        <v>773</v>
      </c>
      <c r="C61" s="9" t="s">
        <v>208</v>
      </c>
      <c r="D61" s="9">
        <v>60</v>
      </c>
      <c r="E61" s="10">
        <v>7032.2280000000001</v>
      </c>
      <c r="F61" s="10">
        <f t="shared" si="1"/>
        <v>2.0733752642358021</v>
      </c>
    </row>
    <row r="62" spans="1:6" x14ac:dyDescent="0.2">
      <c r="A62" s="9" t="s">
        <v>249</v>
      </c>
      <c r="B62" s="9" t="s">
        <v>972</v>
      </c>
      <c r="C62" s="9" t="s">
        <v>250</v>
      </c>
      <c r="D62" s="9">
        <v>600</v>
      </c>
      <c r="E62" s="10">
        <v>5932.29</v>
      </c>
      <c r="F62" s="10">
        <f t="shared" si="1"/>
        <v>1.7490706140747152</v>
      </c>
    </row>
    <row r="63" spans="1:6" x14ac:dyDescent="0.2">
      <c r="A63" s="9" t="s">
        <v>181</v>
      </c>
      <c r="B63" s="9" t="s">
        <v>948</v>
      </c>
      <c r="C63" s="9" t="s">
        <v>85</v>
      </c>
      <c r="D63" s="9">
        <v>6000</v>
      </c>
      <c r="E63" s="10">
        <v>5925.81</v>
      </c>
      <c r="F63" s="10">
        <f t="shared" si="1"/>
        <v>1.747160057176923</v>
      </c>
    </row>
    <row r="64" spans="1:6" x14ac:dyDescent="0.2">
      <c r="A64" s="9" t="s">
        <v>251</v>
      </c>
      <c r="B64" s="9" t="s">
        <v>759</v>
      </c>
      <c r="C64" s="9" t="s">
        <v>175</v>
      </c>
      <c r="D64" s="9">
        <v>550</v>
      </c>
      <c r="E64" s="10">
        <v>5353.3370000000004</v>
      </c>
      <c r="F64" s="10">
        <f t="shared" si="1"/>
        <v>1.5783726746229358</v>
      </c>
    </row>
    <row r="65" spans="1:6" x14ac:dyDescent="0.2">
      <c r="A65" s="9" t="s">
        <v>252</v>
      </c>
      <c r="B65" s="9" t="s">
        <v>1020</v>
      </c>
      <c r="C65" s="9" t="s">
        <v>1151</v>
      </c>
      <c r="D65" s="9">
        <v>500</v>
      </c>
      <c r="E65" s="10">
        <v>5159.4849999999997</v>
      </c>
      <c r="F65" s="10">
        <f t="shared" si="1"/>
        <v>1.5212175394762024</v>
      </c>
    </row>
    <row r="66" spans="1:6" x14ac:dyDescent="0.2">
      <c r="A66" s="9" t="s">
        <v>213</v>
      </c>
      <c r="B66" s="9" t="s">
        <v>971</v>
      </c>
      <c r="C66" s="9" t="s">
        <v>85</v>
      </c>
      <c r="D66" s="9">
        <v>500</v>
      </c>
      <c r="E66" s="10">
        <v>4985.4399999999996</v>
      </c>
      <c r="F66" s="10">
        <f t="shared" si="1"/>
        <v>1.4699022809459159</v>
      </c>
    </row>
    <row r="67" spans="1:6" x14ac:dyDescent="0.2">
      <c r="A67" s="9" t="s">
        <v>96</v>
      </c>
      <c r="B67" s="9" t="s">
        <v>960</v>
      </c>
      <c r="C67" s="9" t="s">
        <v>97</v>
      </c>
      <c r="D67" s="9">
        <v>470</v>
      </c>
      <c r="E67" s="10">
        <v>4672.1477999999997</v>
      </c>
      <c r="F67" s="10">
        <f t="shared" si="1"/>
        <v>1.3775315133942927</v>
      </c>
    </row>
    <row r="68" spans="1:6" x14ac:dyDescent="0.2">
      <c r="A68" s="9" t="s">
        <v>176</v>
      </c>
      <c r="B68" s="9" t="s">
        <v>763</v>
      </c>
      <c r="C68" s="9" t="s">
        <v>175</v>
      </c>
      <c r="D68" s="9">
        <v>450</v>
      </c>
      <c r="E68" s="10">
        <v>4484.07</v>
      </c>
      <c r="F68" s="10">
        <f t="shared" si="1"/>
        <v>1.3220788377597872</v>
      </c>
    </row>
    <row r="69" spans="1:6" x14ac:dyDescent="0.2">
      <c r="A69" s="9" t="s">
        <v>84</v>
      </c>
      <c r="B69" s="9" t="s">
        <v>764</v>
      </c>
      <c r="C69" s="9" t="s">
        <v>85</v>
      </c>
      <c r="D69" s="9">
        <v>450</v>
      </c>
      <c r="E69" s="10">
        <v>4331.835</v>
      </c>
      <c r="F69" s="10">
        <f t="shared" si="1"/>
        <v>1.2771940184179034</v>
      </c>
    </row>
    <row r="70" spans="1:6" x14ac:dyDescent="0.2">
      <c r="A70" s="9" t="s">
        <v>188</v>
      </c>
      <c r="B70" s="9" t="s">
        <v>776</v>
      </c>
      <c r="C70" s="9" t="s">
        <v>85</v>
      </c>
      <c r="D70" s="9">
        <v>440</v>
      </c>
      <c r="E70" s="10">
        <v>4321.6360000000004</v>
      </c>
      <c r="F70" s="10">
        <f t="shared" si="1"/>
        <v>1.2741869551770728</v>
      </c>
    </row>
    <row r="71" spans="1:6" x14ac:dyDescent="0.2">
      <c r="A71" s="9" t="s">
        <v>256</v>
      </c>
      <c r="B71" s="9" t="s">
        <v>767</v>
      </c>
      <c r="C71" s="9" t="s">
        <v>60</v>
      </c>
      <c r="D71" s="9">
        <v>375</v>
      </c>
      <c r="E71" s="10">
        <v>3966.33</v>
      </c>
      <c r="F71" s="10">
        <f t="shared" si="1"/>
        <v>1.1694288796945134</v>
      </c>
    </row>
    <row r="72" spans="1:6" x14ac:dyDescent="0.2">
      <c r="A72" s="9" t="s">
        <v>89</v>
      </c>
      <c r="B72" s="9" t="s">
        <v>1021</v>
      </c>
      <c r="C72" s="9" t="s">
        <v>87</v>
      </c>
      <c r="D72" s="9">
        <v>370</v>
      </c>
      <c r="E72" s="10">
        <v>3922.9213</v>
      </c>
      <c r="F72" s="10">
        <f t="shared" si="1"/>
        <v>1.1566303008042056</v>
      </c>
    </row>
    <row r="73" spans="1:6" x14ac:dyDescent="0.2">
      <c r="A73" s="9" t="s">
        <v>88</v>
      </c>
      <c r="B73" s="9" t="s">
        <v>950</v>
      </c>
      <c r="C73" s="9" t="s">
        <v>66</v>
      </c>
      <c r="D73" s="9">
        <v>400</v>
      </c>
      <c r="E73" s="10">
        <v>3888.7280000000001</v>
      </c>
      <c r="F73" s="10">
        <f t="shared" si="1"/>
        <v>1.1465487814873412</v>
      </c>
    </row>
    <row r="74" spans="1:6" x14ac:dyDescent="0.2">
      <c r="A74" s="9" t="s">
        <v>201</v>
      </c>
      <c r="B74" s="9" t="s">
        <v>1022</v>
      </c>
      <c r="C74" s="9" t="s">
        <v>202</v>
      </c>
      <c r="D74" s="9">
        <v>390</v>
      </c>
      <c r="E74" s="10">
        <v>3788.1752999999999</v>
      </c>
      <c r="F74" s="10">
        <f t="shared" si="1"/>
        <v>1.1169019212131686</v>
      </c>
    </row>
    <row r="75" spans="1:6" x14ac:dyDescent="0.2">
      <c r="A75" s="9" t="s">
        <v>214</v>
      </c>
      <c r="B75" s="9" t="s">
        <v>1023</v>
      </c>
      <c r="C75" s="9" t="s">
        <v>85</v>
      </c>
      <c r="D75" s="9">
        <v>400</v>
      </c>
      <c r="E75" s="10">
        <v>3653.58</v>
      </c>
      <c r="F75" s="10">
        <f t="shared" si="1"/>
        <v>1.0772179738635665</v>
      </c>
    </row>
    <row r="76" spans="1:6" x14ac:dyDescent="0.2">
      <c r="A76" s="9" t="s">
        <v>195</v>
      </c>
      <c r="B76" s="9" t="s">
        <v>778</v>
      </c>
      <c r="C76" s="9" t="s">
        <v>196</v>
      </c>
      <c r="D76" s="9">
        <v>350</v>
      </c>
      <c r="E76" s="10">
        <v>3447.1289999999999</v>
      </c>
      <c r="F76" s="10">
        <f t="shared" si="1"/>
        <v>1.016348161810154</v>
      </c>
    </row>
    <row r="77" spans="1:6" x14ac:dyDescent="0.2">
      <c r="A77" s="9" t="s">
        <v>257</v>
      </c>
      <c r="B77" s="9" t="s">
        <v>779</v>
      </c>
      <c r="C77" s="9" t="s">
        <v>111</v>
      </c>
      <c r="D77" s="9">
        <v>300</v>
      </c>
      <c r="E77" s="10">
        <v>3409.89</v>
      </c>
      <c r="F77" s="10">
        <f t="shared" si="1"/>
        <v>1.0053686512674247</v>
      </c>
    </row>
    <row r="78" spans="1:6" x14ac:dyDescent="0.2">
      <c r="A78" s="9" t="s">
        <v>93</v>
      </c>
      <c r="B78" s="9" t="s">
        <v>953</v>
      </c>
      <c r="C78" s="9" t="s">
        <v>94</v>
      </c>
      <c r="D78" s="9">
        <v>338</v>
      </c>
      <c r="E78" s="10">
        <v>3084.3142200000002</v>
      </c>
      <c r="F78" s="10">
        <f t="shared" si="1"/>
        <v>0.90937620493515614</v>
      </c>
    </row>
    <row r="79" spans="1:6" x14ac:dyDescent="0.2">
      <c r="A79" s="9" t="s">
        <v>220</v>
      </c>
      <c r="B79" s="9" t="s">
        <v>765</v>
      </c>
      <c r="C79" s="9" t="s">
        <v>221</v>
      </c>
      <c r="D79" s="9">
        <v>22</v>
      </c>
      <c r="E79" s="10">
        <v>3081.9953999999998</v>
      </c>
      <c r="F79" s="10">
        <f t="shared" si="1"/>
        <v>0.90869252630155428</v>
      </c>
    </row>
    <row r="80" spans="1:6" x14ac:dyDescent="0.2">
      <c r="A80" s="9" t="s">
        <v>253</v>
      </c>
      <c r="B80" s="9" t="s">
        <v>1149</v>
      </c>
      <c r="C80" s="9" t="s">
        <v>173</v>
      </c>
      <c r="D80" s="9">
        <v>300</v>
      </c>
      <c r="E80" s="10">
        <v>2971.8539999999998</v>
      </c>
      <c r="F80" s="10">
        <f t="shared" si="1"/>
        <v>0.87621854304499591</v>
      </c>
    </row>
    <row r="81" spans="1:6" x14ac:dyDescent="0.2">
      <c r="A81" s="9" t="s">
        <v>218</v>
      </c>
      <c r="B81" s="9" t="s">
        <v>775</v>
      </c>
      <c r="C81" s="9" t="s">
        <v>115</v>
      </c>
      <c r="D81" s="9">
        <v>25</v>
      </c>
      <c r="E81" s="10">
        <v>2759.605</v>
      </c>
      <c r="F81" s="10">
        <f t="shared" si="1"/>
        <v>0.8136392543105031</v>
      </c>
    </row>
    <row r="82" spans="1:6" x14ac:dyDescent="0.2">
      <c r="A82" s="9" t="s">
        <v>254</v>
      </c>
      <c r="B82" s="9" t="s">
        <v>974</v>
      </c>
      <c r="C82" s="9" t="s">
        <v>179</v>
      </c>
      <c r="D82" s="9">
        <v>250</v>
      </c>
      <c r="E82" s="10">
        <v>2496.9724999999999</v>
      </c>
      <c r="F82" s="10">
        <f t="shared" si="1"/>
        <v>0.73620494343713416</v>
      </c>
    </row>
    <row r="83" spans="1:6" x14ac:dyDescent="0.2">
      <c r="A83" s="9" t="s">
        <v>198</v>
      </c>
      <c r="B83" s="9" t="s">
        <v>1024</v>
      </c>
      <c r="C83" s="9" t="s">
        <v>94</v>
      </c>
      <c r="D83" s="9">
        <v>2500</v>
      </c>
      <c r="E83" s="10">
        <v>2488.2125000000001</v>
      </c>
      <c r="F83" s="10">
        <f t="shared" si="1"/>
        <v>0.73362215355678539</v>
      </c>
    </row>
    <row r="84" spans="1:6" x14ac:dyDescent="0.2">
      <c r="A84" s="9" t="s">
        <v>209</v>
      </c>
      <c r="B84" s="9" t="s">
        <v>965</v>
      </c>
      <c r="C84" s="9" t="s">
        <v>173</v>
      </c>
      <c r="D84" s="9">
        <v>17</v>
      </c>
      <c r="E84" s="10">
        <v>2400.6770999999999</v>
      </c>
      <c r="F84" s="10">
        <f t="shared" si="1"/>
        <v>0.70781330135446963</v>
      </c>
    </row>
    <row r="85" spans="1:6" x14ac:dyDescent="0.2">
      <c r="A85" s="9" t="s">
        <v>194</v>
      </c>
      <c r="B85" s="9" t="s">
        <v>976</v>
      </c>
      <c r="C85" s="9" t="s">
        <v>179</v>
      </c>
      <c r="D85" s="9">
        <v>230</v>
      </c>
      <c r="E85" s="10">
        <v>2299.6365999999998</v>
      </c>
      <c r="F85" s="10">
        <f t="shared" si="1"/>
        <v>0.67802261860271329</v>
      </c>
    </row>
    <row r="86" spans="1:6" x14ac:dyDescent="0.2">
      <c r="A86" s="9" t="s">
        <v>191</v>
      </c>
      <c r="B86" s="9" t="s">
        <v>1025</v>
      </c>
      <c r="C86" s="9" t="s">
        <v>179</v>
      </c>
      <c r="D86" s="9">
        <v>230</v>
      </c>
      <c r="E86" s="10">
        <v>2299.5790999999999</v>
      </c>
      <c r="F86" s="10">
        <f t="shared" si="1"/>
        <v>0.6780056653586356</v>
      </c>
    </row>
    <row r="87" spans="1:6" x14ac:dyDescent="0.2">
      <c r="A87" s="9" t="s">
        <v>190</v>
      </c>
      <c r="B87" s="9" t="s">
        <v>1026</v>
      </c>
      <c r="C87" s="9" t="s">
        <v>85</v>
      </c>
      <c r="D87" s="9">
        <v>200</v>
      </c>
      <c r="E87" s="10">
        <v>1997.1120000000001</v>
      </c>
      <c r="F87" s="10">
        <f t="shared" si="1"/>
        <v>0.58882655976292175</v>
      </c>
    </row>
    <row r="88" spans="1:6" x14ac:dyDescent="0.2">
      <c r="A88" s="9" t="s">
        <v>223</v>
      </c>
      <c r="B88" s="9" t="s">
        <v>955</v>
      </c>
      <c r="C88" s="9" t="s">
        <v>111</v>
      </c>
      <c r="D88" s="9">
        <v>150</v>
      </c>
      <c r="E88" s="10">
        <v>1803.3734999999999</v>
      </c>
      <c r="F88" s="10">
        <f t="shared" si="1"/>
        <v>0.53170488884580303</v>
      </c>
    </row>
    <row r="89" spans="1:6" x14ac:dyDescent="0.2">
      <c r="A89" s="9" t="s">
        <v>90</v>
      </c>
      <c r="B89" s="9" t="s">
        <v>760</v>
      </c>
      <c r="C89" s="9" t="s">
        <v>91</v>
      </c>
      <c r="D89" s="9">
        <v>150</v>
      </c>
      <c r="E89" s="10">
        <v>1660.2494999999999</v>
      </c>
      <c r="F89" s="10">
        <f t="shared" si="1"/>
        <v>0.48950634788289832</v>
      </c>
    </row>
    <row r="90" spans="1:6" x14ac:dyDescent="0.2">
      <c r="A90" s="9" t="s">
        <v>203</v>
      </c>
      <c r="B90" s="9" t="s">
        <v>957</v>
      </c>
      <c r="C90" s="9" t="s">
        <v>1151</v>
      </c>
      <c r="D90" s="9">
        <v>160</v>
      </c>
      <c r="E90" s="10">
        <v>1651.0352</v>
      </c>
      <c r="F90" s="10">
        <f t="shared" si="1"/>
        <v>0.48678961263238479</v>
      </c>
    </row>
    <row r="91" spans="1:6" x14ac:dyDescent="0.2">
      <c r="A91" s="9" t="s">
        <v>92</v>
      </c>
      <c r="B91" s="9" t="s">
        <v>1000</v>
      </c>
      <c r="C91" s="9" t="s">
        <v>91</v>
      </c>
      <c r="D91" s="9">
        <v>140</v>
      </c>
      <c r="E91" s="10">
        <v>1563.7734</v>
      </c>
      <c r="F91" s="10">
        <f t="shared" si="1"/>
        <v>0.46106142838797592</v>
      </c>
    </row>
    <row r="92" spans="1:6" x14ac:dyDescent="0.2">
      <c r="A92" s="9" t="s">
        <v>215</v>
      </c>
      <c r="B92" s="9" t="s">
        <v>887</v>
      </c>
      <c r="C92" s="9" t="s">
        <v>212</v>
      </c>
      <c r="D92" s="9">
        <v>150</v>
      </c>
      <c r="E92" s="10">
        <v>1500.2715000000001</v>
      </c>
      <c r="F92" s="10">
        <f t="shared" si="1"/>
        <v>0.44233858995156911</v>
      </c>
    </row>
    <row r="93" spans="1:6" x14ac:dyDescent="0.2">
      <c r="A93" s="9" t="s">
        <v>211</v>
      </c>
      <c r="B93" s="9" t="s">
        <v>893</v>
      </c>
      <c r="C93" s="9" t="s">
        <v>212</v>
      </c>
      <c r="D93" s="9">
        <v>150</v>
      </c>
      <c r="E93" s="10">
        <v>1500.1890000000001</v>
      </c>
      <c r="F93" s="10">
        <f t="shared" si="1"/>
        <v>0.44231426573180566</v>
      </c>
    </row>
    <row r="94" spans="1:6" x14ac:dyDescent="0.2">
      <c r="A94" s="9" t="s">
        <v>172</v>
      </c>
      <c r="B94" s="9" t="s">
        <v>1146</v>
      </c>
      <c r="C94" s="9" t="s">
        <v>173</v>
      </c>
      <c r="D94" s="9">
        <v>150</v>
      </c>
      <c r="E94" s="10">
        <v>1482.606</v>
      </c>
      <c r="F94" s="10">
        <f t="shared" si="1"/>
        <v>0.43713011111237943</v>
      </c>
    </row>
    <row r="95" spans="1:6" x14ac:dyDescent="0.2">
      <c r="A95" s="9" t="s">
        <v>255</v>
      </c>
      <c r="B95" s="9" t="s">
        <v>978</v>
      </c>
      <c r="C95" s="9" t="s">
        <v>179</v>
      </c>
      <c r="D95" s="9">
        <v>250</v>
      </c>
      <c r="E95" s="10">
        <v>1251.3699999999999</v>
      </c>
      <c r="F95" s="10">
        <f t="shared" si="1"/>
        <v>0.36895271376393873</v>
      </c>
    </row>
    <row r="96" spans="1:6" x14ac:dyDescent="0.2">
      <c r="A96" s="9" t="s">
        <v>199</v>
      </c>
      <c r="B96" s="9" t="s">
        <v>777</v>
      </c>
      <c r="C96" s="9" t="s">
        <v>85</v>
      </c>
      <c r="D96" s="9">
        <v>100</v>
      </c>
      <c r="E96" s="10">
        <v>993.84400000000005</v>
      </c>
      <c r="F96" s="10">
        <f t="shared" si="1"/>
        <v>0.29302399838417736</v>
      </c>
    </row>
    <row r="97" spans="1:11" x14ac:dyDescent="0.2">
      <c r="A97" s="9" t="s">
        <v>204</v>
      </c>
      <c r="B97" s="9" t="s">
        <v>757</v>
      </c>
      <c r="C97" s="9" t="s">
        <v>202</v>
      </c>
      <c r="D97" s="9">
        <v>100</v>
      </c>
      <c r="E97" s="10">
        <v>973.87</v>
      </c>
      <c r="F97" s="10">
        <f t="shared" si="1"/>
        <v>0.28713488365014911</v>
      </c>
    </row>
    <row r="98" spans="1:11" x14ac:dyDescent="0.2">
      <c r="A98" s="9" t="s">
        <v>217</v>
      </c>
      <c r="B98" s="9" t="s">
        <v>980</v>
      </c>
      <c r="C98" s="9" t="s">
        <v>111</v>
      </c>
      <c r="D98" s="9">
        <v>50</v>
      </c>
      <c r="E98" s="10">
        <v>568.31500000000005</v>
      </c>
      <c r="F98" s="10">
        <f t="shared" si="1"/>
        <v>0.16756144187790414</v>
      </c>
    </row>
    <row r="99" spans="1:11" x14ac:dyDescent="0.2">
      <c r="A99" s="9" t="s">
        <v>200</v>
      </c>
      <c r="B99" s="9" t="s">
        <v>772</v>
      </c>
      <c r="C99" s="9" t="s">
        <v>85</v>
      </c>
      <c r="D99" s="9">
        <v>50</v>
      </c>
      <c r="E99" s="10">
        <v>493.40800000000002</v>
      </c>
      <c r="F99" s="10">
        <f t="shared" si="1"/>
        <v>0.14547593484967478</v>
      </c>
    </row>
    <row r="100" spans="1:11" x14ac:dyDescent="0.2">
      <c r="A100" s="9" t="s">
        <v>206</v>
      </c>
      <c r="B100" s="9" t="s">
        <v>1027</v>
      </c>
      <c r="C100" s="9" t="s">
        <v>66</v>
      </c>
      <c r="D100" s="9">
        <v>40</v>
      </c>
      <c r="E100" s="10">
        <v>395.06599999999997</v>
      </c>
      <c r="F100" s="10">
        <f t="shared" si="1"/>
        <v>0.11648087521345743</v>
      </c>
    </row>
    <row r="101" spans="1:11" x14ac:dyDescent="0.2">
      <c r="A101" s="8" t="s">
        <v>24</v>
      </c>
      <c r="B101" s="9"/>
      <c r="C101" s="9"/>
      <c r="D101" s="9"/>
      <c r="E101" s="11">
        <f>SUM(E55:E100)</f>
        <v>180636.16055000003</v>
      </c>
      <c r="F101" s="11">
        <f>SUM(F55:F100)</f>
        <v>53.258589896530246</v>
      </c>
      <c r="I101" s="2"/>
      <c r="J101" s="2"/>
      <c r="K101" s="2"/>
    </row>
    <row r="102" spans="1:11" x14ac:dyDescent="0.2">
      <c r="A102" s="9"/>
      <c r="B102" s="9"/>
      <c r="C102" s="9"/>
      <c r="D102" s="9"/>
      <c r="E102" s="10"/>
      <c r="F102" s="10"/>
    </row>
    <row r="103" spans="1:11" x14ac:dyDescent="0.2">
      <c r="A103" s="8" t="s">
        <v>224</v>
      </c>
      <c r="B103" s="9"/>
      <c r="C103" s="9"/>
      <c r="D103" s="9"/>
      <c r="E103" s="10"/>
      <c r="F103" s="10"/>
    </row>
    <row r="104" spans="1:11" x14ac:dyDescent="0.2">
      <c r="A104" s="9" t="s">
        <v>258</v>
      </c>
      <c r="B104" s="9" t="s">
        <v>1137</v>
      </c>
      <c r="C104" s="9" t="s">
        <v>226</v>
      </c>
      <c r="D104" s="9">
        <v>1000</v>
      </c>
      <c r="E104" s="10">
        <v>4571.82</v>
      </c>
      <c r="F104" s="10">
        <f t="shared" ref="F104:F105" si="2">E104/$E$112*100</f>
        <v>1.3479509624173909</v>
      </c>
    </row>
    <row r="105" spans="1:11" x14ac:dyDescent="0.2">
      <c r="A105" s="9" t="s">
        <v>228</v>
      </c>
      <c r="B105" s="9" t="s">
        <v>1138</v>
      </c>
      <c r="C105" s="9" t="s">
        <v>226</v>
      </c>
      <c r="D105" s="9">
        <v>500</v>
      </c>
      <c r="E105" s="10">
        <v>2290.9699999999998</v>
      </c>
      <c r="F105" s="10">
        <f t="shared" si="2"/>
        <v>0.67546736668752705</v>
      </c>
    </row>
    <row r="106" spans="1:11" x14ac:dyDescent="0.2">
      <c r="A106" s="8" t="s">
        <v>24</v>
      </c>
      <c r="B106" s="9"/>
      <c r="C106" s="9"/>
      <c r="D106" s="9"/>
      <c r="E106" s="11">
        <f>SUM(E104:E105)</f>
        <v>6862.7899999999991</v>
      </c>
      <c r="F106" s="11">
        <f>SUM(F104:F105)</f>
        <v>2.0234183291049179</v>
      </c>
      <c r="I106" s="2"/>
      <c r="J106" s="2"/>
      <c r="K106" s="2"/>
    </row>
    <row r="107" spans="1:11" x14ac:dyDescent="0.2">
      <c r="A107" s="9"/>
      <c r="B107" s="9"/>
      <c r="C107" s="9"/>
      <c r="D107" s="9"/>
      <c r="E107" s="10"/>
      <c r="F107" s="10"/>
    </row>
    <row r="108" spans="1:11" x14ac:dyDescent="0.2">
      <c r="A108" s="8" t="s">
        <v>24</v>
      </c>
      <c r="B108" s="9"/>
      <c r="C108" s="9"/>
      <c r="D108" s="9"/>
      <c r="E108" s="11">
        <f>E101+E106+E52</f>
        <v>330559.73215000005</v>
      </c>
      <c r="F108" s="11">
        <f>F101+F106+F52</f>
        <v>97.461909936967686</v>
      </c>
      <c r="I108" s="2"/>
      <c r="J108" s="2"/>
      <c r="K108" s="2"/>
    </row>
    <row r="109" spans="1:11" x14ac:dyDescent="0.2">
      <c r="A109" s="9"/>
      <c r="B109" s="9"/>
      <c r="C109" s="9"/>
      <c r="D109" s="9"/>
      <c r="E109" s="10"/>
      <c r="F109" s="10"/>
    </row>
    <row r="110" spans="1:11" x14ac:dyDescent="0.2">
      <c r="A110" s="8" t="s">
        <v>32</v>
      </c>
      <c r="B110" s="9"/>
      <c r="C110" s="9"/>
      <c r="D110" s="9"/>
      <c r="E110" s="11">
        <v>8608.3924678999992</v>
      </c>
      <c r="F110" s="11">
        <f t="shared" ref="F110" si="3">E110/$E$112*100</f>
        <v>2.5380900630323207</v>
      </c>
      <c r="I110" s="2"/>
      <c r="J110" s="2"/>
      <c r="K110" s="2"/>
    </row>
    <row r="111" spans="1:11" x14ac:dyDescent="0.2">
      <c r="A111" s="9"/>
      <c r="B111" s="9"/>
      <c r="C111" s="9"/>
      <c r="D111" s="9"/>
      <c r="E111" s="10"/>
      <c r="F111" s="10"/>
    </row>
    <row r="112" spans="1:11" x14ac:dyDescent="0.2">
      <c r="A112" s="12" t="s">
        <v>33</v>
      </c>
      <c r="B112" s="6"/>
      <c r="C112" s="6"/>
      <c r="D112" s="6"/>
      <c r="E112" s="13">
        <f>E108+E110</f>
        <v>339168.12461790006</v>
      </c>
      <c r="F112" s="13">
        <f>F108+F110</f>
        <v>100</v>
      </c>
      <c r="I112" s="2"/>
      <c r="J112" s="2"/>
      <c r="K112" s="2"/>
    </row>
    <row r="113" spans="1:4" x14ac:dyDescent="0.2">
      <c r="A113" s="9" t="s">
        <v>1152</v>
      </c>
    </row>
    <row r="114" spans="1:4" x14ac:dyDescent="0.2">
      <c r="A114" s="1" t="s">
        <v>35</v>
      </c>
    </row>
    <row r="115" spans="1:4" x14ac:dyDescent="0.2">
      <c r="A115" s="1" t="s">
        <v>36</v>
      </c>
    </row>
    <row r="116" spans="1:4" x14ac:dyDescent="0.2">
      <c r="A116" s="1" t="s">
        <v>37</v>
      </c>
    </row>
    <row r="117" spans="1:4" x14ac:dyDescent="0.2">
      <c r="A117" s="3" t="s">
        <v>661</v>
      </c>
      <c r="D117" s="14">
        <v>12.377800000000001</v>
      </c>
    </row>
    <row r="118" spans="1:4" x14ac:dyDescent="0.2">
      <c r="A118" s="3" t="s">
        <v>694</v>
      </c>
      <c r="D118" s="14">
        <v>60.127899999999997</v>
      </c>
    </row>
    <row r="119" spans="1:4" x14ac:dyDescent="0.2">
      <c r="A119" s="3" t="s">
        <v>660</v>
      </c>
      <c r="D119" s="14">
        <v>11.8033</v>
      </c>
    </row>
    <row r="120" spans="1:4" x14ac:dyDescent="0.2">
      <c r="A120" s="3" t="s">
        <v>695</v>
      </c>
      <c r="D120" s="14">
        <v>62.501300000000001</v>
      </c>
    </row>
    <row r="122" spans="1:4" x14ac:dyDescent="0.2">
      <c r="A122" s="1" t="s">
        <v>40</v>
      </c>
    </row>
    <row r="123" spans="1:4" x14ac:dyDescent="0.2">
      <c r="A123" s="3" t="s">
        <v>695</v>
      </c>
      <c r="D123" s="14">
        <v>64.468100000000007</v>
      </c>
    </row>
    <row r="124" spans="1:4" x14ac:dyDescent="0.2">
      <c r="A124" s="3" t="s">
        <v>661</v>
      </c>
      <c r="D124" s="14">
        <v>12.3142</v>
      </c>
    </row>
    <row r="125" spans="1:4" x14ac:dyDescent="0.2">
      <c r="A125" s="3" t="s">
        <v>694</v>
      </c>
      <c r="D125" s="14">
        <v>61.7408</v>
      </c>
    </row>
    <row r="126" spans="1:4" x14ac:dyDescent="0.2">
      <c r="A126" s="3" t="s">
        <v>660</v>
      </c>
      <c r="D126" s="14">
        <v>11.667</v>
      </c>
    </row>
    <row r="128" spans="1:4" x14ac:dyDescent="0.2">
      <c r="A128" s="1" t="s">
        <v>41</v>
      </c>
      <c r="D128" s="15"/>
    </row>
    <row r="129" spans="1:4" x14ac:dyDescent="0.2">
      <c r="A129" s="19" t="s">
        <v>656</v>
      </c>
      <c r="B129" s="20"/>
      <c r="C129" s="65" t="s">
        <v>657</v>
      </c>
      <c r="D129" s="66"/>
    </row>
    <row r="130" spans="1:4" x14ac:dyDescent="0.2">
      <c r="A130" s="67"/>
      <c r="B130" s="68"/>
      <c r="C130" s="21" t="s">
        <v>658</v>
      </c>
      <c r="D130" s="21" t="s">
        <v>659</v>
      </c>
    </row>
    <row r="131" spans="1:4" x14ac:dyDescent="0.2">
      <c r="A131" s="22" t="s">
        <v>660</v>
      </c>
      <c r="B131" s="23"/>
      <c r="C131" s="24">
        <v>0.324582237</v>
      </c>
      <c r="D131" s="24">
        <v>0.30064214030000003</v>
      </c>
    </row>
    <row r="132" spans="1:4" x14ac:dyDescent="0.2">
      <c r="A132" s="22" t="s">
        <v>661</v>
      </c>
      <c r="B132" s="23"/>
      <c r="C132" s="24">
        <v>0.324582237</v>
      </c>
      <c r="D132" s="24">
        <v>0.30064214030000003</v>
      </c>
    </row>
    <row r="134" spans="1:4" x14ac:dyDescent="0.2">
      <c r="A134" s="1" t="s">
        <v>43</v>
      </c>
      <c r="D134" s="18">
        <v>2.6061701118929634</v>
      </c>
    </row>
  </sheetData>
  <sortState ref="A55:F100">
    <sortCondition descending="1" ref="E55:E100"/>
  </sortState>
  <mergeCells count="3">
    <mergeCell ref="B1:E1"/>
    <mergeCell ref="C129:D129"/>
    <mergeCell ref="A130:B13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55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1165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104</v>
      </c>
      <c r="B8" s="9" t="s">
        <v>724</v>
      </c>
      <c r="C8" s="9" t="s">
        <v>105</v>
      </c>
      <c r="D8" s="9">
        <v>2830</v>
      </c>
      <c r="E8" s="10">
        <v>28489.581699999999</v>
      </c>
      <c r="F8" s="10">
        <f>E8/$E$131*100</f>
        <v>4.0852871727148168</v>
      </c>
    </row>
    <row r="9" spans="1:6" x14ac:dyDescent="0.2">
      <c r="A9" s="9" t="s">
        <v>106</v>
      </c>
      <c r="B9" s="9" t="s">
        <v>900</v>
      </c>
      <c r="C9" s="9" t="s">
        <v>60</v>
      </c>
      <c r="D9" s="9">
        <v>2060</v>
      </c>
      <c r="E9" s="10">
        <v>20202.770199999999</v>
      </c>
      <c r="F9" s="10">
        <f t="shared" ref="F9:F67" si="0">E9/$E$131*100</f>
        <v>2.8969929716927063</v>
      </c>
    </row>
    <row r="10" spans="1:6" x14ac:dyDescent="0.2">
      <c r="A10" s="9" t="s">
        <v>107</v>
      </c>
      <c r="B10" s="9" t="s">
        <v>734</v>
      </c>
      <c r="C10" s="9" t="s">
        <v>105</v>
      </c>
      <c r="D10" s="9">
        <v>1300</v>
      </c>
      <c r="E10" s="10">
        <v>12847.107</v>
      </c>
      <c r="F10" s="10">
        <f t="shared" si="0"/>
        <v>1.8422215526454968</v>
      </c>
    </row>
    <row r="11" spans="1:6" x14ac:dyDescent="0.2">
      <c r="A11" s="9" t="s">
        <v>108</v>
      </c>
      <c r="B11" s="9" t="s">
        <v>1140</v>
      </c>
      <c r="C11" s="9" t="s">
        <v>109</v>
      </c>
      <c r="D11" s="9">
        <v>13200</v>
      </c>
      <c r="E11" s="10">
        <v>12571.706399999999</v>
      </c>
      <c r="F11" s="10">
        <f t="shared" si="0"/>
        <v>1.8027302554272591</v>
      </c>
    </row>
    <row r="12" spans="1:6" x14ac:dyDescent="0.2">
      <c r="A12" s="9" t="s">
        <v>110</v>
      </c>
      <c r="B12" s="9" t="s">
        <v>739</v>
      </c>
      <c r="C12" s="9" t="s">
        <v>111</v>
      </c>
      <c r="D12" s="9">
        <v>19</v>
      </c>
      <c r="E12" s="10">
        <v>9851.6995000000006</v>
      </c>
      <c r="F12" s="10">
        <f t="shared" si="0"/>
        <v>1.4126926123590988</v>
      </c>
    </row>
    <row r="13" spans="1:6" x14ac:dyDescent="0.2">
      <c r="A13" s="9" t="s">
        <v>62</v>
      </c>
      <c r="B13" s="9" t="s">
        <v>908</v>
      </c>
      <c r="C13" s="9" t="s">
        <v>56</v>
      </c>
      <c r="D13" s="9">
        <v>929</v>
      </c>
      <c r="E13" s="10">
        <v>9388.8734700000005</v>
      </c>
      <c r="F13" s="10">
        <f t="shared" si="0"/>
        <v>1.3463252903159841</v>
      </c>
    </row>
    <row r="14" spans="1:6" x14ac:dyDescent="0.2">
      <c r="A14" s="9" t="s">
        <v>112</v>
      </c>
      <c r="B14" s="9" t="s">
        <v>1010</v>
      </c>
      <c r="C14" s="9" t="s">
        <v>85</v>
      </c>
      <c r="D14" s="9">
        <v>850</v>
      </c>
      <c r="E14" s="10">
        <v>8578.4295000000002</v>
      </c>
      <c r="F14" s="10">
        <f t="shared" si="0"/>
        <v>1.230111005750161</v>
      </c>
    </row>
    <row r="15" spans="1:6" x14ac:dyDescent="0.2">
      <c r="A15" s="9" t="s">
        <v>113</v>
      </c>
      <c r="B15" s="9" t="s">
        <v>750</v>
      </c>
      <c r="C15" s="9" t="s">
        <v>19</v>
      </c>
      <c r="D15" s="9">
        <v>850</v>
      </c>
      <c r="E15" s="10">
        <v>7960.8109999999997</v>
      </c>
      <c r="F15" s="10">
        <f t="shared" si="0"/>
        <v>1.1415470892191799</v>
      </c>
    </row>
    <row r="16" spans="1:6" x14ac:dyDescent="0.2">
      <c r="A16" s="9" t="s">
        <v>114</v>
      </c>
      <c r="B16" s="9" t="s">
        <v>1012</v>
      </c>
      <c r="C16" s="9" t="s">
        <v>115</v>
      </c>
      <c r="D16" s="9">
        <v>750</v>
      </c>
      <c r="E16" s="10">
        <v>7773.6374999999998</v>
      </c>
      <c r="F16" s="10">
        <f t="shared" si="0"/>
        <v>1.1147071901053878</v>
      </c>
    </row>
    <row r="17" spans="1:6" x14ac:dyDescent="0.2">
      <c r="A17" s="9" t="s">
        <v>116</v>
      </c>
      <c r="B17" s="9" t="s">
        <v>903</v>
      </c>
      <c r="C17" s="9" t="s">
        <v>117</v>
      </c>
      <c r="D17" s="9">
        <v>70</v>
      </c>
      <c r="E17" s="10">
        <v>7701.8760000000002</v>
      </c>
      <c r="F17" s="10">
        <f t="shared" si="0"/>
        <v>1.1044168903553997</v>
      </c>
    </row>
    <row r="18" spans="1:6" x14ac:dyDescent="0.2">
      <c r="A18" s="9" t="s">
        <v>118</v>
      </c>
      <c r="B18" s="9" t="s">
        <v>1028</v>
      </c>
      <c r="C18" s="9" t="s">
        <v>119</v>
      </c>
      <c r="D18" s="9">
        <v>750</v>
      </c>
      <c r="E18" s="10">
        <v>7455.9750000000004</v>
      </c>
      <c r="F18" s="10">
        <f t="shared" si="0"/>
        <v>1.0691557127208491</v>
      </c>
    </row>
    <row r="19" spans="1:6" x14ac:dyDescent="0.2">
      <c r="A19" s="9" t="s">
        <v>67</v>
      </c>
      <c r="B19" s="9" t="s">
        <v>928</v>
      </c>
      <c r="C19" s="9" t="s">
        <v>19</v>
      </c>
      <c r="D19" s="9">
        <v>650</v>
      </c>
      <c r="E19" s="10">
        <v>6632.1255000000001</v>
      </c>
      <c r="F19" s="10">
        <f t="shared" si="0"/>
        <v>0.9510191310736178</v>
      </c>
    </row>
    <row r="20" spans="1:6" x14ac:dyDescent="0.2">
      <c r="A20" s="9" t="s">
        <v>120</v>
      </c>
      <c r="B20" s="9" t="s">
        <v>944</v>
      </c>
      <c r="C20" s="9" t="s">
        <v>121</v>
      </c>
      <c r="D20" s="9">
        <v>650</v>
      </c>
      <c r="E20" s="10">
        <v>6491.94</v>
      </c>
      <c r="F20" s="10">
        <f t="shared" si="0"/>
        <v>0.93091711515140374</v>
      </c>
    </row>
    <row r="21" spans="1:6" x14ac:dyDescent="0.2">
      <c r="A21" s="9" t="s">
        <v>122</v>
      </c>
      <c r="B21" s="9" t="s">
        <v>1029</v>
      </c>
      <c r="C21" s="9" t="s">
        <v>121</v>
      </c>
      <c r="D21" s="9">
        <v>650</v>
      </c>
      <c r="E21" s="10">
        <v>6491.94</v>
      </c>
      <c r="F21" s="10">
        <f t="shared" si="0"/>
        <v>0.93091711515140374</v>
      </c>
    </row>
    <row r="22" spans="1:6" x14ac:dyDescent="0.2">
      <c r="A22" s="9" t="s">
        <v>123</v>
      </c>
      <c r="B22" s="9" t="s">
        <v>742</v>
      </c>
      <c r="C22" s="9" t="s">
        <v>124</v>
      </c>
      <c r="D22" s="9">
        <v>648</v>
      </c>
      <c r="E22" s="10">
        <v>6489.2404800000004</v>
      </c>
      <c r="F22" s="10">
        <f t="shared" si="0"/>
        <v>0.93053001524433554</v>
      </c>
    </row>
    <row r="23" spans="1:6" x14ac:dyDescent="0.2">
      <c r="A23" s="9" t="s">
        <v>125</v>
      </c>
      <c r="B23" s="9" t="s">
        <v>1030</v>
      </c>
      <c r="C23" s="9" t="s">
        <v>94</v>
      </c>
      <c r="D23" s="9">
        <v>650</v>
      </c>
      <c r="E23" s="10">
        <v>6423.2545</v>
      </c>
      <c r="F23" s="10">
        <f t="shared" si="0"/>
        <v>0.92106790097001412</v>
      </c>
    </row>
    <row r="24" spans="1:6" x14ac:dyDescent="0.2">
      <c r="A24" s="9" t="s">
        <v>126</v>
      </c>
      <c r="B24" s="9" t="s">
        <v>738</v>
      </c>
      <c r="C24" s="9" t="s">
        <v>124</v>
      </c>
      <c r="D24" s="9">
        <v>606</v>
      </c>
      <c r="E24" s="10">
        <v>6084.0036600000003</v>
      </c>
      <c r="F24" s="10">
        <f t="shared" si="0"/>
        <v>0.8724207456843075</v>
      </c>
    </row>
    <row r="25" spans="1:6" x14ac:dyDescent="0.2">
      <c r="A25" s="9" t="s">
        <v>127</v>
      </c>
      <c r="B25" s="9" t="s">
        <v>930</v>
      </c>
      <c r="C25" s="9" t="s">
        <v>111</v>
      </c>
      <c r="D25" s="9">
        <v>5500</v>
      </c>
      <c r="E25" s="10">
        <v>5490.5124999999998</v>
      </c>
      <c r="F25" s="10">
        <f t="shared" si="0"/>
        <v>0.78731658906316482</v>
      </c>
    </row>
    <row r="26" spans="1:6" x14ac:dyDescent="0.2">
      <c r="A26" s="9" t="s">
        <v>128</v>
      </c>
      <c r="B26" s="9" t="s">
        <v>749</v>
      </c>
      <c r="C26" s="9" t="s">
        <v>124</v>
      </c>
      <c r="D26" s="9">
        <v>550</v>
      </c>
      <c r="E26" s="10">
        <v>5451.6495000000004</v>
      </c>
      <c r="F26" s="10">
        <f t="shared" si="0"/>
        <v>0.7817437969784985</v>
      </c>
    </row>
    <row r="27" spans="1:6" x14ac:dyDescent="0.2">
      <c r="A27" s="9" t="s">
        <v>129</v>
      </c>
      <c r="B27" s="9" t="s">
        <v>905</v>
      </c>
      <c r="C27" s="9" t="s">
        <v>130</v>
      </c>
      <c r="D27" s="9">
        <v>550</v>
      </c>
      <c r="E27" s="10">
        <v>5401.7809999999999</v>
      </c>
      <c r="F27" s="10">
        <f t="shared" si="0"/>
        <v>0.7745928621028022</v>
      </c>
    </row>
    <row r="28" spans="1:6" x14ac:dyDescent="0.2">
      <c r="A28" s="9" t="s">
        <v>131</v>
      </c>
      <c r="B28" s="9" t="s">
        <v>943</v>
      </c>
      <c r="C28" s="9" t="s">
        <v>132</v>
      </c>
      <c r="D28" s="9">
        <v>520</v>
      </c>
      <c r="E28" s="10">
        <v>5313.8540000000003</v>
      </c>
      <c r="F28" s="10">
        <f t="shared" si="0"/>
        <v>0.7619844970865024</v>
      </c>
    </row>
    <row r="29" spans="1:6" x14ac:dyDescent="0.2">
      <c r="A29" s="9" t="s">
        <v>133</v>
      </c>
      <c r="B29" s="9" t="s">
        <v>935</v>
      </c>
      <c r="C29" s="9" t="s">
        <v>19</v>
      </c>
      <c r="D29" s="9">
        <v>550</v>
      </c>
      <c r="E29" s="10">
        <v>5199.6175000000003</v>
      </c>
      <c r="F29" s="10">
        <f t="shared" si="0"/>
        <v>0.74560345951915064</v>
      </c>
    </row>
    <row r="30" spans="1:6" x14ac:dyDescent="0.2">
      <c r="A30" s="9" t="s">
        <v>45</v>
      </c>
      <c r="B30" s="9" t="s">
        <v>906</v>
      </c>
      <c r="C30" s="9" t="s">
        <v>11</v>
      </c>
      <c r="D30" s="9">
        <v>500</v>
      </c>
      <c r="E30" s="10">
        <v>5147.4049999999997</v>
      </c>
      <c r="F30" s="10">
        <f t="shared" si="0"/>
        <v>0.73811640482134944</v>
      </c>
    </row>
    <row r="31" spans="1:6" x14ac:dyDescent="0.2">
      <c r="A31" s="9" t="s">
        <v>134</v>
      </c>
      <c r="B31" s="9" t="s">
        <v>1031</v>
      </c>
      <c r="C31" s="9" t="s">
        <v>135</v>
      </c>
      <c r="D31" s="9">
        <v>1000</v>
      </c>
      <c r="E31" s="10">
        <v>5001.87</v>
      </c>
      <c r="F31" s="10">
        <f t="shared" si="0"/>
        <v>0.71724729291434486</v>
      </c>
    </row>
    <row r="32" spans="1:6" x14ac:dyDescent="0.2">
      <c r="A32" s="9" t="s">
        <v>136</v>
      </c>
      <c r="B32" s="9" t="s">
        <v>1032</v>
      </c>
      <c r="C32" s="9" t="s">
        <v>111</v>
      </c>
      <c r="D32" s="9">
        <v>5000</v>
      </c>
      <c r="E32" s="10">
        <v>4987.68</v>
      </c>
      <c r="F32" s="10">
        <f t="shared" si="0"/>
        <v>0.7152125061073199</v>
      </c>
    </row>
    <row r="33" spans="1:6" x14ac:dyDescent="0.2">
      <c r="A33" s="9" t="s">
        <v>137</v>
      </c>
      <c r="B33" s="9" t="s">
        <v>728</v>
      </c>
      <c r="C33" s="9" t="s">
        <v>130</v>
      </c>
      <c r="D33" s="9">
        <v>459</v>
      </c>
      <c r="E33" s="10">
        <v>4788.58176</v>
      </c>
      <c r="F33" s="10">
        <f t="shared" si="0"/>
        <v>0.68666264902106799</v>
      </c>
    </row>
    <row r="34" spans="1:6" x14ac:dyDescent="0.2">
      <c r="A34" s="9" t="s">
        <v>138</v>
      </c>
      <c r="B34" s="9" t="s">
        <v>1013</v>
      </c>
      <c r="C34" s="9" t="s">
        <v>139</v>
      </c>
      <c r="D34" s="9">
        <v>450</v>
      </c>
      <c r="E34" s="10">
        <v>4616.3204999999998</v>
      </c>
      <c r="F34" s="10">
        <f t="shared" si="0"/>
        <v>0.66196110291750787</v>
      </c>
    </row>
    <row r="35" spans="1:6" x14ac:dyDescent="0.2">
      <c r="A35" s="9" t="s">
        <v>140</v>
      </c>
      <c r="B35" s="9" t="s">
        <v>915</v>
      </c>
      <c r="C35" s="9" t="s">
        <v>111</v>
      </c>
      <c r="D35" s="9">
        <v>9</v>
      </c>
      <c r="E35" s="10">
        <v>4597.7669999999998</v>
      </c>
      <c r="F35" s="10">
        <f t="shared" si="0"/>
        <v>0.65930060841263549</v>
      </c>
    </row>
    <row r="36" spans="1:6" x14ac:dyDescent="0.2">
      <c r="A36" s="9" t="s">
        <v>59</v>
      </c>
      <c r="B36" s="9" t="s">
        <v>722</v>
      </c>
      <c r="C36" s="9" t="s">
        <v>60</v>
      </c>
      <c r="D36" s="9">
        <v>455</v>
      </c>
      <c r="E36" s="10">
        <v>4376.7132499999998</v>
      </c>
      <c r="F36" s="10">
        <f t="shared" si="0"/>
        <v>0.62760242277884959</v>
      </c>
    </row>
    <row r="37" spans="1:6" x14ac:dyDescent="0.2">
      <c r="A37" s="9" t="s">
        <v>141</v>
      </c>
      <c r="B37" s="9" t="s">
        <v>921</v>
      </c>
      <c r="C37" s="9" t="s">
        <v>135</v>
      </c>
      <c r="D37" s="9">
        <v>400</v>
      </c>
      <c r="E37" s="10">
        <v>3984.26</v>
      </c>
      <c r="F37" s="10">
        <f t="shared" si="0"/>
        <v>0.57132626383070895</v>
      </c>
    </row>
    <row r="38" spans="1:6" x14ac:dyDescent="0.2">
      <c r="A38" s="9" t="s">
        <v>142</v>
      </c>
      <c r="B38" s="9" t="s">
        <v>737</v>
      </c>
      <c r="C38" s="9" t="s">
        <v>16</v>
      </c>
      <c r="D38" s="9">
        <v>400</v>
      </c>
      <c r="E38" s="10">
        <v>3861.12</v>
      </c>
      <c r="F38" s="10">
        <f t="shared" si="0"/>
        <v>0.55366850150392466</v>
      </c>
    </row>
    <row r="39" spans="1:6" x14ac:dyDescent="0.2">
      <c r="A39" s="9" t="s">
        <v>143</v>
      </c>
      <c r="B39" s="9" t="s">
        <v>730</v>
      </c>
      <c r="C39" s="9" t="s">
        <v>130</v>
      </c>
      <c r="D39" s="9">
        <v>380</v>
      </c>
      <c r="E39" s="10">
        <v>3713.2574</v>
      </c>
      <c r="F39" s="10">
        <f t="shared" si="0"/>
        <v>0.53246562146640342</v>
      </c>
    </row>
    <row r="40" spans="1:6" x14ac:dyDescent="0.2">
      <c r="A40" s="9" t="s">
        <v>13</v>
      </c>
      <c r="B40" s="9" t="s">
        <v>904</v>
      </c>
      <c r="C40" s="9" t="s">
        <v>14</v>
      </c>
      <c r="D40" s="9">
        <v>360</v>
      </c>
      <c r="E40" s="10">
        <v>3597.732</v>
      </c>
      <c r="F40" s="10">
        <f t="shared" si="0"/>
        <v>0.51589976101564261</v>
      </c>
    </row>
    <row r="41" spans="1:6" x14ac:dyDescent="0.2">
      <c r="A41" s="9" t="s">
        <v>144</v>
      </c>
      <c r="B41" s="9" t="s">
        <v>733</v>
      </c>
      <c r="C41" s="9" t="s">
        <v>124</v>
      </c>
      <c r="D41" s="9">
        <v>352</v>
      </c>
      <c r="E41" s="10">
        <v>3526.3571200000001</v>
      </c>
      <c r="F41" s="10">
        <f t="shared" si="0"/>
        <v>0.50566490096088579</v>
      </c>
    </row>
    <row r="42" spans="1:6" x14ac:dyDescent="0.2">
      <c r="A42" s="9" t="s">
        <v>145</v>
      </c>
      <c r="B42" s="9" t="s">
        <v>924</v>
      </c>
      <c r="C42" s="9" t="s">
        <v>124</v>
      </c>
      <c r="D42" s="9">
        <v>350</v>
      </c>
      <c r="E42" s="10">
        <v>3484.04</v>
      </c>
      <c r="F42" s="10">
        <f t="shared" si="0"/>
        <v>0.49959680247693244</v>
      </c>
    </row>
    <row r="43" spans="1:6" x14ac:dyDescent="0.2">
      <c r="A43" s="9" t="s">
        <v>146</v>
      </c>
      <c r="B43" s="9" t="s">
        <v>748</v>
      </c>
      <c r="C43" s="9" t="s">
        <v>124</v>
      </c>
      <c r="D43" s="9">
        <v>331</v>
      </c>
      <c r="E43" s="10">
        <v>3322.4820100000002</v>
      </c>
      <c r="F43" s="10">
        <f t="shared" si="0"/>
        <v>0.47643006064314181</v>
      </c>
    </row>
    <row r="44" spans="1:6" x14ac:dyDescent="0.2">
      <c r="A44" s="9" t="s">
        <v>147</v>
      </c>
      <c r="B44" s="9" t="s">
        <v>912</v>
      </c>
      <c r="C44" s="9" t="s">
        <v>124</v>
      </c>
      <c r="D44" s="9">
        <v>306</v>
      </c>
      <c r="E44" s="10">
        <v>3063.9841200000001</v>
      </c>
      <c r="F44" s="10">
        <f t="shared" si="0"/>
        <v>0.43936254152997606</v>
      </c>
    </row>
    <row r="45" spans="1:6" x14ac:dyDescent="0.2">
      <c r="A45" s="9" t="s">
        <v>148</v>
      </c>
      <c r="B45" s="9" t="s">
        <v>745</v>
      </c>
      <c r="C45" s="9" t="s">
        <v>119</v>
      </c>
      <c r="D45" s="9">
        <v>300</v>
      </c>
      <c r="E45" s="10">
        <v>3010.3110000000001</v>
      </c>
      <c r="F45" s="10">
        <f t="shared" si="0"/>
        <v>0.43166604001708853</v>
      </c>
    </row>
    <row r="46" spans="1:6" x14ac:dyDescent="0.2">
      <c r="A46" s="9" t="s">
        <v>149</v>
      </c>
      <c r="B46" s="9" t="s">
        <v>934</v>
      </c>
      <c r="C46" s="9" t="s">
        <v>121</v>
      </c>
      <c r="D46" s="9">
        <v>260</v>
      </c>
      <c r="E46" s="10">
        <v>2596.7759999999998</v>
      </c>
      <c r="F46" s="10">
        <f t="shared" si="0"/>
        <v>0.37236684606056153</v>
      </c>
    </row>
    <row r="47" spans="1:6" x14ac:dyDescent="0.2">
      <c r="A47" s="9" t="s">
        <v>150</v>
      </c>
      <c r="B47" s="9" t="s">
        <v>744</v>
      </c>
      <c r="C47" s="9" t="s">
        <v>151</v>
      </c>
      <c r="D47" s="9">
        <v>250</v>
      </c>
      <c r="E47" s="10">
        <v>2530.335</v>
      </c>
      <c r="F47" s="10">
        <f t="shared" si="0"/>
        <v>0.36283948381633646</v>
      </c>
    </row>
    <row r="48" spans="1:6" x14ac:dyDescent="0.2">
      <c r="A48" s="9" t="s">
        <v>152</v>
      </c>
      <c r="B48" s="9" t="s">
        <v>918</v>
      </c>
      <c r="C48" s="9" t="s">
        <v>132</v>
      </c>
      <c r="D48" s="9">
        <v>250</v>
      </c>
      <c r="E48" s="10">
        <v>2476.3225000000002</v>
      </c>
      <c r="F48" s="10">
        <f t="shared" si="0"/>
        <v>0.35509431662715807</v>
      </c>
    </row>
    <row r="49" spans="1:6" x14ac:dyDescent="0.2">
      <c r="A49" s="9" t="s">
        <v>18</v>
      </c>
      <c r="B49" s="9" t="s">
        <v>902</v>
      </c>
      <c r="C49" s="9" t="s">
        <v>19</v>
      </c>
      <c r="D49" s="9">
        <v>250</v>
      </c>
      <c r="E49" s="10">
        <v>2451.0324999999998</v>
      </c>
      <c r="F49" s="10">
        <f t="shared" si="0"/>
        <v>0.35146783612330568</v>
      </c>
    </row>
    <row r="50" spans="1:6" x14ac:dyDescent="0.2">
      <c r="A50" s="9" t="s">
        <v>153</v>
      </c>
      <c r="B50" s="9" t="s">
        <v>850</v>
      </c>
      <c r="C50" s="9" t="s">
        <v>154</v>
      </c>
      <c r="D50" s="9">
        <v>225</v>
      </c>
      <c r="E50" s="10">
        <v>2257.3665000000001</v>
      </c>
      <c r="F50" s="10">
        <f t="shared" si="0"/>
        <v>0.3236969395926983</v>
      </c>
    </row>
    <row r="51" spans="1:6" x14ac:dyDescent="0.2">
      <c r="A51" s="9" t="s">
        <v>155</v>
      </c>
      <c r="B51" s="9" t="s">
        <v>913</v>
      </c>
      <c r="C51" s="9" t="s">
        <v>111</v>
      </c>
      <c r="D51" s="9">
        <v>2000</v>
      </c>
      <c r="E51" s="10">
        <v>1995.828</v>
      </c>
      <c r="F51" s="10">
        <f t="shared" si="0"/>
        <v>0.28619340968930645</v>
      </c>
    </row>
    <row r="52" spans="1:6" x14ac:dyDescent="0.2">
      <c r="A52" s="9" t="s">
        <v>156</v>
      </c>
      <c r="B52" s="9" t="s">
        <v>910</v>
      </c>
      <c r="C52" s="9" t="s">
        <v>124</v>
      </c>
      <c r="D52" s="9">
        <v>176</v>
      </c>
      <c r="E52" s="10">
        <v>1762.0011199999999</v>
      </c>
      <c r="F52" s="10">
        <f t="shared" si="0"/>
        <v>0.25266361049608321</v>
      </c>
    </row>
    <row r="53" spans="1:6" x14ac:dyDescent="0.2">
      <c r="A53" s="9" t="s">
        <v>157</v>
      </c>
      <c r="B53" s="9" t="s">
        <v>911</v>
      </c>
      <c r="C53" s="9" t="s">
        <v>124</v>
      </c>
      <c r="D53" s="9">
        <v>176</v>
      </c>
      <c r="E53" s="10">
        <v>1761.8304000000001</v>
      </c>
      <c r="F53" s="10">
        <f t="shared" si="0"/>
        <v>0.25263912996023435</v>
      </c>
    </row>
    <row r="54" spans="1:6" x14ac:dyDescent="0.2">
      <c r="A54" s="9" t="s">
        <v>158</v>
      </c>
      <c r="B54" s="9" t="s">
        <v>925</v>
      </c>
      <c r="C54" s="9" t="s">
        <v>16</v>
      </c>
      <c r="D54" s="9">
        <v>160</v>
      </c>
      <c r="E54" s="10">
        <v>1625.9376</v>
      </c>
      <c r="F54" s="10">
        <f t="shared" si="0"/>
        <v>0.23315266931120698</v>
      </c>
    </row>
    <row r="55" spans="1:6" x14ac:dyDescent="0.2">
      <c r="A55" s="9" t="s">
        <v>159</v>
      </c>
      <c r="B55" s="9" t="s">
        <v>809</v>
      </c>
      <c r="C55" s="9" t="s">
        <v>11</v>
      </c>
      <c r="D55" s="9">
        <v>16</v>
      </c>
      <c r="E55" s="10">
        <v>1600.9616000000001</v>
      </c>
      <c r="F55" s="10">
        <f t="shared" si="0"/>
        <v>0.22957121509751721</v>
      </c>
    </row>
    <row r="56" spans="1:6" x14ac:dyDescent="0.2">
      <c r="A56" s="9" t="s">
        <v>160</v>
      </c>
      <c r="B56" s="9" t="s">
        <v>746</v>
      </c>
      <c r="C56" s="9" t="s">
        <v>19</v>
      </c>
      <c r="D56" s="9">
        <v>150</v>
      </c>
      <c r="E56" s="10">
        <v>1526.787</v>
      </c>
      <c r="F56" s="10">
        <f t="shared" si="0"/>
        <v>0.21893488687367205</v>
      </c>
    </row>
    <row r="57" spans="1:6" x14ac:dyDescent="0.2">
      <c r="A57" s="9" t="s">
        <v>57</v>
      </c>
      <c r="B57" s="9" t="s">
        <v>940</v>
      </c>
      <c r="C57" s="9" t="s">
        <v>11</v>
      </c>
      <c r="D57" s="9">
        <v>150</v>
      </c>
      <c r="E57" s="10">
        <v>1504.7070000000001</v>
      </c>
      <c r="F57" s="10">
        <f t="shared" si="0"/>
        <v>0.21576870697944273</v>
      </c>
    </row>
    <row r="58" spans="1:6" x14ac:dyDescent="0.2">
      <c r="A58" s="9" t="s">
        <v>161</v>
      </c>
      <c r="B58" s="9" t="s">
        <v>754</v>
      </c>
      <c r="C58" s="9" t="s">
        <v>94</v>
      </c>
      <c r="D58" s="9">
        <v>600</v>
      </c>
      <c r="E58" s="10">
        <v>1414.9259999999999</v>
      </c>
      <c r="F58" s="10">
        <f t="shared" si="0"/>
        <v>0.20289448609702418</v>
      </c>
    </row>
    <row r="59" spans="1:6" x14ac:dyDescent="0.2">
      <c r="A59" s="9" t="s">
        <v>162</v>
      </c>
      <c r="B59" s="9" t="s">
        <v>938</v>
      </c>
      <c r="C59" s="9" t="s">
        <v>19</v>
      </c>
      <c r="D59" s="9">
        <v>110</v>
      </c>
      <c r="E59" s="10">
        <v>1123.1143</v>
      </c>
      <c r="F59" s="10">
        <f t="shared" si="0"/>
        <v>0.16104990559698462</v>
      </c>
    </row>
    <row r="60" spans="1:6" x14ac:dyDescent="0.2">
      <c r="A60" s="9" t="s">
        <v>163</v>
      </c>
      <c r="B60" s="9" t="s">
        <v>996</v>
      </c>
      <c r="C60" s="9" t="s">
        <v>14</v>
      </c>
      <c r="D60" s="9">
        <v>100</v>
      </c>
      <c r="E60" s="10">
        <v>1003.29</v>
      </c>
      <c r="F60" s="10">
        <f t="shared" si="0"/>
        <v>0.14386760081890035</v>
      </c>
    </row>
    <row r="61" spans="1:6" x14ac:dyDescent="0.2">
      <c r="A61" s="9" t="s">
        <v>164</v>
      </c>
      <c r="B61" s="9" t="s">
        <v>1033</v>
      </c>
      <c r="C61" s="9" t="s">
        <v>74</v>
      </c>
      <c r="D61" s="9">
        <v>1000</v>
      </c>
      <c r="E61" s="10">
        <v>1002.079</v>
      </c>
      <c r="F61" s="10">
        <f t="shared" si="0"/>
        <v>0.14369394847053479</v>
      </c>
    </row>
    <row r="62" spans="1:6" x14ac:dyDescent="0.2">
      <c r="A62" s="9" t="s">
        <v>165</v>
      </c>
      <c r="B62" s="9" t="s">
        <v>753</v>
      </c>
      <c r="C62" s="9" t="s">
        <v>130</v>
      </c>
      <c r="D62" s="9">
        <v>100</v>
      </c>
      <c r="E62" s="10">
        <v>959.06299999999999</v>
      </c>
      <c r="F62" s="10">
        <f t="shared" si="0"/>
        <v>0.13752563350992936</v>
      </c>
    </row>
    <row r="63" spans="1:6" x14ac:dyDescent="0.2">
      <c r="A63" s="9" t="s">
        <v>166</v>
      </c>
      <c r="B63" s="9" t="s">
        <v>922</v>
      </c>
      <c r="C63" s="9" t="s">
        <v>132</v>
      </c>
      <c r="D63" s="9">
        <v>90</v>
      </c>
      <c r="E63" s="10">
        <v>925.57529999999997</v>
      </c>
      <c r="F63" s="10">
        <f t="shared" si="0"/>
        <v>0.13272363702243015</v>
      </c>
    </row>
    <row r="64" spans="1:6" x14ac:dyDescent="0.2">
      <c r="A64" s="9" t="s">
        <v>167</v>
      </c>
      <c r="B64" s="9" t="s">
        <v>920</v>
      </c>
      <c r="C64" s="9" t="s">
        <v>47</v>
      </c>
      <c r="D64" s="9">
        <v>50</v>
      </c>
      <c r="E64" s="10">
        <v>485.596</v>
      </c>
      <c r="F64" s="10">
        <f t="shared" si="0"/>
        <v>6.9632440757163669E-2</v>
      </c>
    </row>
    <row r="65" spans="1:6" x14ac:dyDescent="0.2">
      <c r="A65" s="9" t="s">
        <v>168</v>
      </c>
      <c r="B65" s="9" t="s">
        <v>927</v>
      </c>
      <c r="C65" s="9" t="s">
        <v>115</v>
      </c>
      <c r="D65" s="9">
        <v>40</v>
      </c>
      <c r="E65" s="10">
        <v>386.62759999999997</v>
      </c>
      <c r="F65" s="10">
        <f t="shared" si="0"/>
        <v>5.5440785039589227E-2</v>
      </c>
    </row>
    <row r="66" spans="1:6" x14ac:dyDescent="0.2">
      <c r="A66" s="9" t="s">
        <v>169</v>
      </c>
      <c r="B66" s="9" t="s">
        <v>725</v>
      </c>
      <c r="C66" s="9" t="s">
        <v>170</v>
      </c>
      <c r="D66" s="9">
        <v>400</v>
      </c>
      <c r="E66" s="10">
        <v>380.5292</v>
      </c>
      <c r="F66" s="10">
        <f t="shared" si="0"/>
        <v>5.4566299918802644E-2</v>
      </c>
    </row>
    <row r="67" spans="1:6" x14ac:dyDescent="0.2">
      <c r="A67" s="9" t="s">
        <v>50</v>
      </c>
      <c r="B67" s="9" t="s">
        <v>756</v>
      </c>
      <c r="C67" s="9" t="s">
        <v>11</v>
      </c>
      <c r="D67" s="9">
        <v>26</v>
      </c>
      <c r="E67" s="10">
        <v>250.97618</v>
      </c>
      <c r="F67" s="10">
        <f t="shared" si="0"/>
        <v>3.598893727565558E-2</v>
      </c>
    </row>
    <row r="68" spans="1:6" x14ac:dyDescent="0.2">
      <c r="A68" s="9" t="s">
        <v>82</v>
      </c>
      <c r="B68" s="9" t="s">
        <v>798</v>
      </c>
      <c r="C68" s="9" t="s">
        <v>11</v>
      </c>
      <c r="D68" s="9">
        <v>4</v>
      </c>
      <c r="E68" s="10">
        <v>39.015999999999998</v>
      </c>
      <c r="F68" s="16" t="s">
        <v>102</v>
      </c>
    </row>
    <row r="69" spans="1:6" x14ac:dyDescent="0.2">
      <c r="A69" s="9" t="s">
        <v>171</v>
      </c>
      <c r="B69" s="9" t="s">
        <v>799</v>
      </c>
      <c r="C69" s="9" t="s">
        <v>11</v>
      </c>
      <c r="D69" s="9">
        <v>1</v>
      </c>
      <c r="E69" s="10">
        <v>9.8292800000000007</v>
      </c>
      <c r="F69" s="16" t="s">
        <v>102</v>
      </c>
    </row>
    <row r="70" spans="1:6" x14ac:dyDescent="0.2">
      <c r="A70" s="8" t="s">
        <v>24</v>
      </c>
      <c r="B70" s="9"/>
      <c r="C70" s="9"/>
      <c r="D70" s="9"/>
      <c r="E70" s="11">
        <f>SUM(E8:E69)</f>
        <v>295442.77415000001</v>
      </c>
      <c r="F70" s="11">
        <f>SUM(F8:F69)+0.01</f>
        <v>42.368257176883837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83</v>
      </c>
      <c r="B72" s="9"/>
      <c r="C72" s="9"/>
      <c r="D72" s="9"/>
      <c r="E72" s="10"/>
      <c r="F72" s="10"/>
    </row>
    <row r="73" spans="1:6" x14ac:dyDescent="0.2">
      <c r="A73" s="9" t="s">
        <v>205</v>
      </c>
      <c r="B73" s="9" t="s">
        <v>889</v>
      </c>
      <c r="C73" s="9" t="s">
        <v>97</v>
      </c>
      <c r="D73" s="9">
        <v>2750</v>
      </c>
      <c r="E73" s="10">
        <v>42946.172500000001</v>
      </c>
      <c r="F73" s="10">
        <f t="shared" ref="F73:F118" si="1">E73/$E$131*100</f>
        <v>6.1583019883878398</v>
      </c>
    </row>
    <row r="74" spans="1:6" x14ac:dyDescent="0.2">
      <c r="A74" s="9" t="s">
        <v>206</v>
      </c>
      <c r="B74" s="9" t="s">
        <v>1027</v>
      </c>
      <c r="C74" s="9" t="s">
        <v>66</v>
      </c>
      <c r="D74" s="9">
        <v>2795</v>
      </c>
      <c r="E74" s="10">
        <v>27605.23675</v>
      </c>
      <c r="F74" s="10">
        <f t="shared" si="1"/>
        <v>3.9584757958917542</v>
      </c>
    </row>
    <row r="75" spans="1:6" x14ac:dyDescent="0.2">
      <c r="A75" s="9" t="s">
        <v>207</v>
      </c>
      <c r="B75" s="9" t="s">
        <v>773</v>
      </c>
      <c r="C75" s="9" t="s">
        <v>208</v>
      </c>
      <c r="D75" s="9">
        <v>220</v>
      </c>
      <c r="E75" s="10">
        <v>25784.835999999999</v>
      </c>
      <c r="F75" s="10">
        <f t="shared" si="1"/>
        <v>3.6974379220652165</v>
      </c>
    </row>
    <row r="76" spans="1:6" x14ac:dyDescent="0.2">
      <c r="A76" s="9" t="s">
        <v>209</v>
      </c>
      <c r="B76" s="9" t="s">
        <v>965</v>
      </c>
      <c r="C76" s="9" t="s">
        <v>173</v>
      </c>
      <c r="D76" s="9">
        <v>170</v>
      </c>
      <c r="E76" s="10">
        <v>24006.771000000001</v>
      </c>
      <c r="F76" s="10">
        <f t="shared" si="1"/>
        <v>3.4424708181869184</v>
      </c>
    </row>
    <row r="77" spans="1:6" x14ac:dyDescent="0.2">
      <c r="A77" s="9" t="s">
        <v>172</v>
      </c>
      <c r="B77" s="9" t="s">
        <v>1146</v>
      </c>
      <c r="C77" s="9" t="s">
        <v>173</v>
      </c>
      <c r="D77" s="9">
        <v>1400</v>
      </c>
      <c r="E77" s="10">
        <v>13837.656000000001</v>
      </c>
      <c r="F77" s="10">
        <f t="shared" si="1"/>
        <v>1.9842621472129309</v>
      </c>
    </row>
    <row r="78" spans="1:6" x14ac:dyDescent="0.2">
      <c r="A78" s="9" t="s">
        <v>174</v>
      </c>
      <c r="B78" s="9" t="s">
        <v>945</v>
      </c>
      <c r="C78" s="9" t="s">
        <v>175</v>
      </c>
      <c r="D78" s="9">
        <v>1360</v>
      </c>
      <c r="E78" s="10">
        <v>13577.070400000001</v>
      </c>
      <c r="F78" s="10">
        <f t="shared" si="1"/>
        <v>1.9468952591945576</v>
      </c>
    </row>
    <row r="79" spans="1:6" x14ac:dyDescent="0.2">
      <c r="A79" s="9" t="s">
        <v>210</v>
      </c>
      <c r="B79" s="9" t="s">
        <v>891</v>
      </c>
      <c r="C79" s="9" t="s">
        <v>19</v>
      </c>
      <c r="D79" s="9">
        <v>1350</v>
      </c>
      <c r="E79" s="10">
        <v>13482.558000000001</v>
      </c>
      <c r="F79" s="10">
        <f t="shared" si="1"/>
        <v>1.933342575288971</v>
      </c>
    </row>
    <row r="80" spans="1:6" x14ac:dyDescent="0.2">
      <c r="A80" s="9" t="s">
        <v>211</v>
      </c>
      <c r="B80" s="9" t="s">
        <v>893</v>
      </c>
      <c r="C80" s="9" t="s">
        <v>212</v>
      </c>
      <c r="D80" s="9">
        <v>1300</v>
      </c>
      <c r="E80" s="10">
        <v>13001.638000000001</v>
      </c>
      <c r="F80" s="10">
        <f t="shared" si="1"/>
        <v>1.8643806534260743</v>
      </c>
    </row>
    <row r="81" spans="1:6" x14ac:dyDescent="0.2">
      <c r="A81" s="9" t="s">
        <v>176</v>
      </c>
      <c r="B81" s="9" t="s">
        <v>763</v>
      </c>
      <c r="C81" s="9" t="s">
        <v>175</v>
      </c>
      <c r="D81" s="9">
        <v>1200</v>
      </c>
      <c r="E81" s="10">
        <v>11957.52</v>
      </c>
      <c r="F81" s="10">
        <f t="shared" si="1"/>
        <v>1.7146584877194206</v>
      </c>
    </row>
    <row r="82" spans="1:6" x14ac:dyDescent="0.2">
      <c r="A82" s="9" t="s">
        <v>177</v>
      </c>
      <c r="B82" s="9" t="s">
        <v>947</v>
      </c>
      <c r="C82" s="9" t="s">
        <v>111</v>
      </c>
      <c r="D82" s="9">
        <v>1190</v>
      </c>
      <c r="E82" s="10">
        <v>11564.9912</v>
      </c>
      <c r="F82" s="10">
        <f t="shared" si="1"/>
        <v>1.6583714952164332</v>
      </c>
    </row>
    <row r="83" spans="1:6" x14ac:dyDescent="0.2">
      <c r="A83" s="9" t="s">
        <v>213</v>
      </c>
      <c r="B83" s="9" t="s">
        <v>971</v>
      </c>
      <c r="C83" s="9" t="s">
        <v>85</v>
      </c>
      <c r="D83" s="9">
        <v>1000</v>
      </c>
      <c r="E83" s="10">
        <v>9970.8799999999992</v>
      </c>
      <c r="F83" s="10">
        <f t="shared" si="1"/>
        <v>1.4297825989027668</v>
      </c>
    </row>
    <row r="84" spans="1:6" x14ac:dyDescent="0.2">
      <c r="A84" s="9" t="s">
        <v>178</v>
      </c>
      <c r="B84" s="9" t="s">
        <v>1034</v>
      </c>
      <c r="C84" s="9" t="s">
        <v>179</v>
      </c>
      <c r="D84" s="9">
        <v>1000</v>
      </c>
      <c r="E84" s="10">
        <v>9803.4699999999993</v>
      </c>
      <c r="F84" s="10">
        <f t="shared" si="1"/>
        <v>1.4057767032463844</v>
      </c>
    </row>
    <row r="85" spans="1:6" x14ac:dyDescent="0.2">
      <c r="A85" s="9" t="s">
        <v>214</v>
      </c>
      <c r="B85" s="9" t="s">
        <v>1023</v>
      </c>
      <c r="C85" s="9" t="s">
        <v>85</v>
      </c>
      <c r="D85" s="9">
        <v>1000</v>
      </c>
      <c r="E85" s="10">
        <v>9133.9500000000007</v>
      </c>
      <c r="F85" s="10">
        <f t="shared" si="1"/>
        <v>1.3097703281202793</v>
      </c>
    </row>
    <row r="86" spans="1:6" x14ac:dyDescent="0.2">
      <c r="A86" s="9" t="s">
        <v>180</v>
      </c>
      <c r="B86" s="9" t="s">
        <v>951</v>
      </c>
      <c r="C86" s="9" t="s">
        <v>175</v>
      </c>
      <c r="D86" s="9">
        <v>900</v>
      </c>
      <c r="E86" s="10">
        <v>8971.65</v>
      </c>
      <c r="F86" s="10">
        <f t="shared" si="1"/>
        <v>1.2864971851477514</v>
      </c>
    </row>
    <row r="87" spans="1:6" x14ac:dyDescent="0.2">
      <c r="A87" s="9" t="s">
        <v>181</v>
      </c>
      <c r="B87" s="9" t="s">
        <v>948</v>
      </c>
      <c r="C87" s="9" t="s">
        <v>85</v>
      </c>
      <c r="D87" s="9">
        <v>9000</v>
      </c>
      <c r="E87" s="10">
        <v>8888.7150000000001</v>
      </c>
      <c r="F87" s="10">
        <f t="shared" si="1"/>
        <v>1.274604652107538</v>
      </c>
    </row>
    <row r="88" spans="1:6" x14ac:dyDescent="0.2">
      <c r="A88" s="9" t="s">
        <v>182</v>
      </c>
      <c r="B88" s="9" t="s">
        <v>961</v>
      </c>
      <c r="C88" s="9" t="s">
        <v>85</v>
      </c>
      <c r="D88" s="9">
        <v>9000</v>
      </c>
      <c r="E88" s="10">
        <v>8848.6020000000008</v>
      </c>
      <c r="F88" s="10">
        <f t="shared" si="1"/>
        <v>1.2688526152371931</v>
      </c>
    </row>
    <row r="89" spans="1:6" x14ac:dyDescent="0.2">
      <c r="A89" s="9" t="s">
        <v>215</v>
      </c>
      <c r="B89" s="9" t="s">
        <v>887</v>
      </c>
      <c r="C89" s="9" t="s">
        <v>212</v>
      </c>
      <c r="D89" s="9">
        <v>850</v>
      </c>
      <c r="E89" s="10">
        <v>8501.5385000000006</v>
      </c>
      <c r="F89" s="10">
        <f t="shared" si="1"/>
        <v>1.2190851570976617</v>
      </c>
    </row>
    <row r="90" spans="1:6" x14ac:dyDescent="0.2">
      <c r="A90" s="9" t="s">
        <v>216</v>
      </c>
      <c r="B90" s="9" t="s">
        <v>1035</v>
      </c>
      <c r="C90" s="9" t="s">
        <v>111</v>
      </c>
      <c r="D90" s="9">
        <v>650</v>
      </c>
      <c r="E90" s="10">
        <v>8334.4364999999998</v>
      </c>
      <c r="F90" s="10">
        <f t="shared" si="1"/>
        <v>1.1951234273564701</v>
      </c>
    </row>
    <row r="91" spans="1:6" x14ac:dyDescent="0.2">
      <c r="A91" s="9" t="s">
        <v>217</v>
      </c>
      <c r="B91" s="9" t="s">
        <v>980</v>
      </c>
      <c r="C91" s="9" t="s">
        <v>111</v>
      </c>
      <c r="D91" s="9">
        <v>700</v>
      </c>
      <c r="E91" s="10">
        <v>7956.41</v>
      </c>
      <c r="F91" s="10">
        <f t="shared" si="1"/>
        <v>1.1409160041777622</v>
      </c>
    </row>
    <row r="92" spans="1:6" x14ac:dyDescent="0.2">
      <c r="A92" s="9" t="s">
        <v>183</v>
      </c>
      <c r="B92" s="9" t="s">
        <v>1036</v>
      </c>
      <c r="C92" s="9" t="s">
        <v>179</v>
      </c>
      <c r="D92" s="9">
        <v>750</v>
      </c>
      <c r="E92" s="10">
        <v>7507.5225</v>
      </c>
      <c r="F92" s="10">
        <f t="shared" si="1"/>
        <v>1.076547409192669</v>
      </c>
    </row>
    <row r="93" spans="1:6" x14ac:dyDescent="0.2">
      <c r="A93" s="9" t="s">
        <v>184</v>
      </c>
      <c r="B93" s="9" t="s">
        <v>1037</v>
      </c>
      <c r="C93" s="9" t="s">
        <v>179</v>
      </c>
      <c r="D93" s="9">
        <v>644</v>
      </c>
      <c r="E93" s="10">
        <v>6440.5924800000003</v>
      </c>
      <c r="F93" s="10">
        <f t="shared" si="1"/>
        <v>0.92355409497737595</v>
      </c>
    </row>
    <row r="94" spans="1:6" x14ac:dyDescent="0.2">
      <c r="A94" s="9" t="s">
        <v>185</v>
      </c>
      <c r="B94" s="9" t="s">
        <v>1038</v>
      </c>
      <c r="C94" s="9" t="s">
        <v>179</v>
      </c>
      <c r="D94" s="9">
        <v>600</v>
      </c>
      <c r="E94" s="10">
        <v>6010.6620000000003</v>
      </c>
      <c r="F94" s="10">
        <f t="shared" si="1"/>
        <v>0.86190385758188881</v>
      </c>
    </row>
    <row r="95" spans="1:6" x14ac:dyDescent="0.2">
      <c r="A95" s="9" t="s">
        <v>186</v>
      </c>
      <c r="B95" s="9" t="s">
        <v>895</v>
      </c>
      <c r="C95" s="9" t="s">
        <v>85</v>
      </c>
      <c r="D95" s="9">
        <v>6000</v>
      </c>
      <c r="E95" s="10">
        <v>5986.5060000000003</v>
      </c>
      <c r="F95" s="10">
        <f t="shared" si="1"/>
        <v>0.85843998794760434</v>
      </c>
    </row>
    <row r="96" spans="1:6" x14ac:dyDescent="0.2">
      <c r="A96" s="9" t="s">
        <v>187</v>
      </c>
      <c r="B96" s="9" t="s">
        <v>1039</v>
      </c>
      <c r="C96" s="9" t="s">
        <v>85</v>
      </c>
      <c r="D96" s="9">
        <v>597</v>
      </c>
      <c r="E96" s="10">
        <v>5976.7878899999996</v>
      </c>
      <c r="F96" s="10">
        <f t="shared" si="1"/>
        <v>0.85704645151228231</v>
      </c>
    </row>
    <row r="97" spans="1:6" x14ac:dyDescent="0.2">
      <c r="A97" s="9" t="s">
        <v>96</v>
      </c>
      <c r="B97" s="9" t="s">
        <v>960</v>
      </c>
      <c r="C97" s="9" t="s">
        <v>97</v>
      </c>
      <c r="D97" s="9">
        <v>580</v>
      </c>
      <c r="E97" s="10">
        <v>5765.6292000000003</v>
      </c>
      <c r="F97" s="10">
        <f t="shared" si="1"/>
        <v>0.82676717620567919</v>
      </c>
    </row>
    <row r="98" spans="1:6" x14ac:dyDescent="0.2">
      <c r="A98" s="9" t="s">
        <v>188</v>
      </c>
      <c r="B98" s="9" t="s">
        <v>776</v>
      </c>
      <c r="C98" s="9" t="s">
        <v>85</v>
      </c>
      <c r="D98" s="9">
        <v>580</v>
      </c>
      <c r="E98" s="10">
        <v>5696.7020000000002</v>
      </c>
      <c r="F98" s="10">
        <f t="shared" si="1"/>
        <v>0.81688330325253056</v>
      </c>
    </row>
    <row r="99" spans="1:6" x14ac:dyDescent="0.2">
      <c r="A99" s="9" t="s">
        <v>218</v>
      </c>
      <c r="B99" s="9" t="s">
        <v>775</v>
      </c>
      <c r="C99" s="9" t="s">
        <v>115</v>
      </c>
      <c r="D99" s="9">
        <v>50</v>
      </c>
      <c r="E99" s="10">
        <v>5519.21</v>
      </c>
      <c r="F99" s="10">
        <f t="shared" si="1"/>
        <v>0.79143169085277731</v>
      </c>
    </row>
    <row r="100" spans="1:6" x14ac:dyDescent="0.2">
      <c r="A100" s="9" t="s">
        <v>189</v>
      </c>
      <c r="B100" s="9" t="s">
        <v>1040</v>
      </c>
      <c r="C100" s="9" t="s">
        <v>1151</v>
      </c>
      <c r="D100" s="9">
        <v>500</v>
      </c>
      <c r="E100" s="10">
        <v>5159.4849999999997</v>
      </c>
      <c r="F100" s="10">
        <f t="shared" si="1"/>
        <v>0.73984862643014893</v>
      </c>
    </row>
    <row r="101" spans="1:6" x14ac:dyDescent="0.2">
      <c r="A101" s="9" t="s">
        <v>219</v>
      </c>
      <c r="B101" s="9" t="s">
        <v>964</v>
      </c>
      <c r="C101" s="9" t="s">
        <v>173</v>
      </c>
      <c r="D101" s="9">
        <v>34</v>
      </c>
      <c r="E101" s="10">
        <v>4849.5083999999997</v>
      </c>
      <c r="F101" s="10">
        <f t="shared" si="1"/>
        <v>0.69539927504420873</v>
      </c>
    </row>
    <row r="102" spans="1:6" x14ac:dyDescent="0.2">
      <c r="A102" s="9" t="s">
        <v>190</v>
      </c>
      <c r="B102" s="9" t="s">
        <v>1026</v>
      </c>
      <c r="C102" s="9" t="s">
        <v>85</v>
      </c>
      <c r="D102" s="9">
        <v>422</v>
      </c>
      <c r="E102" s="10">
        <v>4213.9063200000001</v>
      </c>
      <c r="F102" s="10">
        <f t="shared" si="1"/>
        <v>0.60425658815895844</v>
      </c>
    </row>
    <row r="103" spans="1:6" x14ac:dyDescent="0.2">
      <c r="A103" s="9" t="s">
        <v>191</v>
      </c>
      <c r="B103" s="9" t="s">
        <v>1025</v>
      </c>
      <c r="C103" s="9" t="s">
        <v>179</v>
      </c>
      <c r="D103" s="9">
        <v>370</v>
      </c>
      <c r="E103" s="10">
        <v>3699.3229000000001</v>
      </c>
      <c r="F103" s="10">
        <f t="shared" si="1"/>
        <v>0.53046747229357105</v>
      </c>
    </row>
    <row r="104" spans="1:6" x14ac:dyDescent="0.2">
      <c r="A104" s="9" t="s">
        <v>192</v>
      </c>
      <c r="B104" s="9" t="s">
        <v>1006</v>
      </c>
      <c r="C104" s="9" t="s">
        <v>85</v>
      </c>
      <c r="D104" s="9">
        <v>338</v>
      </c>
      <c r="E104" s="10">
        <v>3385.8136</v>
      </c>
      <c r="F104" s="10">
        <f t="shared" si="1"/>
        <v>0.48551154646413697</v>
      </c>
    </row>
    <row r="105" spans="1:6" x14ac:dyDescent="0.2">
      <c r="A105" s="9" t="s">
        <v>193</v>
      </c>
      <c r="B105" s="9" t="s">
        <v>1005</v>
      </c>
      <c r="C105" s="9" t="s">
        <v>85</v>
      </c>
      <c r="D105" s="9">
        <v>323</v>
      </c>
      <c r="E105" s="10">
        <v>3230.5200300000001</v>
      </c>
      <c r="F105" s="10">
        <f t="shared" si="1"/>
        <v>0.46324309632658756</v>
      </c>
    </row>
    <row r="106" spans="1:6" x14ac:dyDescent="0.2">
      <c r="A106" s="9" t="s">
        <v>194</v>
      </c>
      <c r="B106" s="9" t="s">
        <v>976</v>
      </c>
      <c r="C106" s="9" t="s">
        <v>179</v>
      </c>
      <c r="D106" s="9">
        <v>320</v>
      </c>
      <c r="E106" s="10">
        <v>3199.4944</v>
      </c>
      <c r="F106" s="10">
        <f t="shared" si="1"/>
        <v>0.45879415040666921</v>
      </c>
    </row>
    <row r="107" spans="1:6" x14ac:dyDescent="0.2">
      <c r="A107" s="9" t="s">
        <v>195</v>
      </c>
      <c r="B107" s="9" t="s">
        <v>778</v>
      </c>
      <c r="C107" s="9" t="s">
        <v>196</v>
      </c>
      <c r="D107" s="9">
        <v>300</v>
      </c>
      <c r="E107" s="10">
        <v>2954.6819999999998</v>
      </c>
      <c r="F107" s="10">
        <f t="shared" si="1"/>
        <v>0.42368907347107032</v>
      </c>
    </row>
    <row r="108" spans="1:6" x14ac:dyDescent="0.2">
      <c r="A108" s="9" t="s">
        <v>197</v>
      </c>
      <c r="B108" s="9" t="s">
        <v>771</v>
      </c>
      <c r="C108" s="9" t="s">
        <v>179</v>
      </c>
      <c r="D108" s="9">
        <v>280</v>
      </c>
      <c r="E108" s="10">
        <v>2801.89</v>
      </c>
      <c r="F108" s="10">
        <f t="shared" si="1"/>
        <v>0.40177933803632915</v>
      </c>
    </row>
    <row r="109" spans="1:6" x14ac:dyDescent="0.2">
      <c r="A109" s="9" t="s">
        <v>198</v>
      </c>
      <c r="B109" s="9" t="s">
        <v>1024</v>
      </c>
      <c r="C109" s="9" t="s">
        <v>94</v>
      </c>
      <c r="D109" s="9">
        <v>2500</v>
      </c>
      <c r="E109" s="10">
        <v>2488.2125000000001</v>
      </c>
      <c r="F109" s="10">
        <f t="shared" si="1"/>
        <v>0.35679929302853425</v>
      </c>
    </row>
    <row r="110" spans="1:6" x14ac:dyDescent="0.2">
      <c r="A110" s="9" t="s">
        <v>220</v>
      </c>
      <c r="B110" s="9" t="s">
        <v>765</v>
      </c>
      <c r="C110" s="9" t="s">
        <v>221</v>
      </c>
      <c r="D110" s="9">
        <v>15</v>
      </c>
      <c r="E110" s="10">
        <v>2101.3604999999998</v>
      </c>
      <c r="F110" s="10">
        <f t="shared" si="1"/>
        <v>0.3013263299650199</v>
      </c>
    </row>
    <row r="111" spans="1:6" x14ac:dyDescent="0.2">
      <c r="A111" s="9" t="s">
        <v>199</v>
      </c>
      <c r="B111" s="9" t="s">
        <v>777</v>
      </c>
      <c r="C111" s="9" t="s">
        <v>85</v>
      </c>
      <c r="D111" s="9">
        <v>200</v>
      </c>
      <c r="E111" s="10">
        <v>1987.6880000000001</v>
      </c>
      <c r="F111" s="10">
        <f t="shared" si="1"/>
        <v>0.28502616764496647</v>
      </c>
    </row>
    <row r="112" spans="1:6" x14ac:dyDescent="0.2">
      <c r="A112" s="9" t="s">
        <v>222</v>
      </c>
      <c r="B112" s="9" t="s">
        <v>898</v>
      </c>
      <c r="C112" s="9" t="s">
        <v>179</v>
      </c>
      <c r="D112" s="9">
        <v>200</v>
      </c>
      <c r="E112" s="10">
        <v>1963.684</v>
      </c>
      <c r="F112" s="10">
        <f t="shared" si="1"/>
        <v>0.28158409417662045</v>
      </c>
    </row>
    <row r="113" spans="1:11" x14ac:dyDescent="0.2">
      <c r="A113" s="9" t="s">
        <v>90</v>
      </c>
      <c r="B113" s="9" t="s">
        <v>760</v>
      </c>
      <c r="C113" s="9" t="s">
        <v>91</v>
      </c>
      <c r="D113" s="9">
        <v>160</v>
      </c>
      <c r="E113" s="10">
        <v>1770.9328</v>
      </c>
      <c r="F113" s="10">
        <f t="shared" si="1"/>
        <v>0.25394437614996412</v>
      </c>
    </row>
    <row r="114" spans="1:11" x14ac:dyDescent="0.2">
      <c r="A114" s="9" t="s">
        <v>200</v>
      </c>
      <c r="B114" s="9" t="s">
        <v>772</v>
      </c>
      <c r="C114" s="9" t="s">
        <v>85</v>
      </c>
      <c r="D114" s="9">
        <v>130</v>
      </c>
      <c r="E114" s="10">
        <v>1282.8607999999999</v>
      </c>
      <c r="F114" s="10">
        <f t="shared" si="1"/>
        <v>0.18395688732132798</v>
      </c>
    </row>
    <row r="115" spans="1:11" x14ac:dyDescent="0.2">
      <c r="A115" s="9" t="s">
        <v>223</v>
      </c>
      <c r="B115" s="9" t="s">
        <v>955</v>
      </c>
      <c r="C115" s="9" t="s">
        <v>111</v>
      </c>
      <c r="D115" s="9">
        <v>100</v>
      </c>
      <c r="E115" s="10">
        <v>1202.249</v>
      </c>
      <c r="F115" s="10">
        <f t="shared" si="1"/>
        <v>0.1723974914699859</v>
      </c>
    </row>
    <row r="116" spans="1:11" x14ac:dyDescent="0.2">
      <c r="A116" s="9" t="s">
        <v>201</v>
      </c>
      <c r="B116" s="9" t="s">
        <v>1022</v>
      </c>
      <c r="C116" s="9" t="s">
        <v>202</v>
      </c>
      <c r="D116" s="9">
        <v>110</v>
      </c>
      <c r="E116" s="10">
        <v>1068.4597000000001</v>
      </c>
      <c r="F116" s="10">
        <f t="shared" si="1"/>
        <v>0.15321266394629873</v>
      </c>
    </row>
    <row r="117" spans="1:11" x14ac:dyDescent="0.2">
      <c r="A117" s="9" t="s">
        <v>203</v>
      </c>
      <c r="B117" s="9" t="s">
        <v>957</v>
      </c>
      <c r="C117" s="9" t="s">
        <v>1151</v>
      </c>
      <c r="D117" s="9">
        <v>90</v>
      </c>
      <c r="E117" s="10">
        <v>928.70730000000003</v>
      </c>
      <c r="F117" s="10">
        <f t="shared" si="1"/>
        <v>0.13317275275742682</v>
      </c>
    </row>
    <row r="118" spans="1:11" x14ac:dyDescent="0.2">
      <c r="A118" s="9" t="s">
        <v>204</v>
      </c>
      <c r="B118" s="9" t="s">
        <v>757</v>
      </c>
      <c r="C118" s="9" t="s">
        <v>202</v>
      </c>
      <c r="D118" s="9">
        <v>50</v>
      </c>
      <c r="E118" s="10">
        <v>486.935</v>
      </c>
      <c r="F118" s="10">
        <f t="shared" si="1"/>
        <v>6.982444777158274E-2</v>
      </c>
    </row>
    <row r="119" spans="1:11" x14ac:dyDescent="0.2">
      <c r="A119" s="8" t="s">
        <v>24</v>
      </c>
      <c r="B119" s="9"/>
      <c r="C119" s="9"/>
      <c r="D119" s="9"/>
      <c r="E119" s="29">
        <f>SUM(E73:E118)</f>
        <v>375853.42617000011</v>
      </c>
      <c r="F119" s="29">
        <f>SUM(F73:F118)</f>
        <v>53.895813456370149</v>
      </c>
      <c r="J119" s="2"/>
      <c r="K119" s="2"/>
    </row>
    <row r="120" spans="1:11" x14ac:dyDescent="0.2">
      <c r="A120" s="9"/>
      <c r="B120" s="9"/>
      <c r="C120" s="9"/>
      <c r="D120" s="9"/>
      <c r="E120" s="33"/>
      <c r="F120" s="33"/>
    </row>
    <row r="121" spans="1:11" x14ac:dyDescent="0.2">
      <c r="A121" s="8" t="s">
        <v>224</v>
      </c>
      <c r="B121" s="9"/>
      <c r="C121" s="9"/>
      <c r="D121" s="9"/>
      <c r="E121" s="33"/>
      <c r="F121" s="33"/>
    </row>
    <row r="122" spans="1:11" x14ac:dyDescent="0.2">
      <c r="A122" s="9" t="s">
        <v>225</v>
      </c>
      <c r="B122" s="9" t="s">
        <v>1139</v>
      </c>
      <c r="C122" s="9" t="s">
        <v>226</v>
      </c>
      <c r="D122" s="9">
        <v>1000</v>
      </c>
      <c r="E122" s="33">
        <v>4595.5050000000001</v>
      </c>
      <c r="F122" s="33">
        <f t="shared" ref="F122:F124" si="2">E122/$E$131*100</f>
        <v>0.65897624704847113</v>
      </c>
    </row>
    <row r="123" spans="1:11" x14ac:dyDescent="0.2">
      <c r="A123" s="9" t="s">
        <v>227</v>
      </c>
      <c r="B123" s="9" t="s">
        <v>1136</v>
      </c>
      <c r="C123" s="9" t="s">
        <v>226</v>
      </c>
      <c r="D123" s="9">
        <v>700</v>
      </c>
      <c r="E123" s="33">
        <v>3224.0075000000002</v>
      </c>
      <c r="F123" s="33">
        <f t="shared" si="2"/>
        <v>0.46230922669132646</v>
      </c>
    </row>
    <row r="124" spans="1:11" x14ac:dyDescent="0.2">
      <c r="A124" s="9" t="s">
        <v>228</v>
      </c>
      <c r="B124" s="9" t="s">
        <v>1138</v>
      </c>
      <c r="C124" s="9" t="s">
        <v>226</v>
      </c>
      <c r="D124" s="9">
        <v>500</v>
      </c>
      <c r="E124" s="33">
        <v>2290.9699999999998</v>
      </c>
      <c r="F124" s="33">
        <f t="shared" si="2"/>
        <v>0.32851554131714272</v>
      </c>
    </row>
    <row r="125" spans="1:11" x14ac:dyDescent="0.2">
      <c r="A125" s="8" t="s">
        <v>24</v>
      </c>
      <c r="B125" s="9"/>
      <c r="C125" s="9"/>
      <c r="D125" s="9"/>
      <c r="E125" s="29">
        <f>SUM(E122:E124)</f>
        <v>10110.4825</v>
      </c>
      <c r="F125" s="29">
        <f>SUM(F122:F124)</f>
        <v>1.4498010150569403</v>
      </c>
      <c r="I125" s="2"/>
      <c r="J125" s="2"/>
      <c r="K125" s="2"/>
    </row>
    <row r="126" spans="1:11" x14ac:dyDescent="0.2">
      <c r="A126" s="9"/>
      <c r="B126" s="9"/>
      <c r="C126" s="9"/>
      <c r="D126" s="9"/>
      <c r="E126" s="33"/>
      <c r="F126" s="33"/>
    </row>
    <row r="127" spans="1:11" x14ac:dyDescent="0.2">
      <c r="A127" s="8" t="s">
        <v>24</v>
      </c>
      <c r="B127" s="9"/>
      <c r="C127" s="9"/>
      <c r="D127" s="9"/>
      <c r="E127" s="29">
        <f>E125+E119+E70</f>
        <v>681406.6828200001</v>
      </c>
      <c r="F127" s="29">
        <v>97.710876252826608</v>
      </c>
      <c r="I127" s="2"/>
      <c r="J127" s="2"/>
      <c r="K127" s="2"/>
    </row>
    <row r="128" spans="1:11" x14ac:dyDescent="0.2">
      <c r="A128" s="9"/>
      <c r="B128" s="9"/>
      <c r="C128" s="9"/>
      <c r="D128" s="9"/>
      <c r="E128" s="33"/>
      <c r="F128" s="33"/>
    </row>
    <row r="129" spans="1:11" x14ac:dyDescent="0.2">
      <c r="A129" s="8" t="s">
        <v>32</v>
      </c>
      <c r="B129" s="9"/>
      <c r="C129" s="9"/>
      <c r="D129" s="9"/>
      <c r="E129" s="29">
        <v>15963.673180399999</v>
      </c>
      <c r="F129" s="29">
        <f t="shared" ref="F129" si="3">E129/$E$131*100</f>
        <v>2.2891241422930286</v>
      </c>
      <c r="I129" s="2"/>
      <c r="J129" s="2"/>
      <c r="K129" s="2"/>
    </row>
    <row r="130" spans="1:11" x14ac:dyDescent="0.2">
      <c r="A130" s="9"/>
      <c r="B130" s="9"/>
      <c r="C130" s="9"/>
      <c r="D130" s="9"/>
      <c r="E130" s="33"/>
      <c r="F130" s="33"/>
    </row>
    <row r="131" spans="1:11" x14ac:dyDescent="0.2">
      <c r="A131" s="12" t="s">
        <v>33</v>
      </c>
      <c r="B131" s="6"/>
      <c r="C131" s="6"/>
      <c r="D131" s="6"/>
      <c r="E131" s="34">
        <f>E127+E129</f>
        <v>697370.35600040015</v>
      </c>
      <c r="F131" s="34">
        <f xml:space="preserve"> ROUND(SUM(F127:F130),2)</f>
        <v>100</v>
      </c>
      <c r="I131" s="2"/>
      <c r="J131" s="2"/>
      <c r="K131" s="2"/>
    </row>
    <row r="132" spans="1:11" x14ac:dyDescent="0.2">
      <c r="A132" s="9" t="s">
        <v>1152</v>
      </c>
      <c r="F132" s="17" t="s">
        <v>103</v>
      </c>
    </row>
    <row r="133" spans="1:11" x14ac:dyDescent="0.2">
      <c r="A133" s="1" t="s">
        <v>35</v>
      </c>
    </row>
    <row r="134" spans="1:11" x14ac:dyDescent="0.2">
      <c r="A134" s="1" t="s">
        <v>36</v>
      </c>
    </row>
    <row r="135" spans="1:11" x14ac:dyDescent="0.2">
      <c r="A135" s="1" t="s">
        <v>37</v>
      </c>
    </row>
    <row r="136" spans="1:11" x14ac:dyDescent="0.2">
      <c r="A136" s="3" t="s">
        <v>694</v>
      </c>
      <c r="D136" s="14">
        <v>17.680199999999999</v>
      </c>
    </row>
    <row r="137" spans="1:11" x14ac:dyDescent="0.2">
      <c r="A137" s="3" t="s">
        <v>661</v>
      </c>
      <c r="D137" s="14">
        <v>11.7196</v>
      </c>
    </row>
    <row r="138" spans="1:11" x14ac:dyDescent="0.2">
      <c r="A138" s="3" t="s">
        <v>695</v>
      </c>
      <c r="D138" s="14">
        <v>18.431100000000001</v>
      </c>
    </row>
    <row r="139" spans="1:11" x14ac:dyDescent="0.2">
      <c r="A139" s="3" t="s">
        <v>660</v>
      </c>
      <c r="D139" s="14">
        <v>11.1159</v>
      </c>
    </row>
    <row r="141" spans="1:11" x14ac:dyDescent="0.2">
      <c r="A141" s="1" t="s">
        <v>40</v>
      </c>
    </row>
    <row r="142" spans="1:11" x14ac:dyDescent="0.2">
      <c r="A142" s="3" t="s">
        <v>695</v>
      </c>
      <c r="D142" s="14">
        <v>19.037299999999998</v>
      </c>
    </row>
    <row r="143" spans="1:11" x14ac:dyDescent="0.2">
      <c r="A143" s="3" t="s">
        <v>661</v>
      </c>
      <c r="D143" s="14">
        <v>11.662000000000001</v>
      </c>
    </row>
    <row r="144" spans="1:11" x14ac:dyDescent="0.2">
      <c r="A144" s="3" t="s">
        <v>694</v>
      </c>
      <c r="D144" s="14">
        <v>18.1965</v>
      </c>
    </row>
    <row r="145" spans="1:4" x14ac:dyDescent="0.2">
      <c r="A145" s="3" t="s">
        <v>660</v>
      </c>
      <c r="D145" s="14">
        <v>10.9971</v>
      </c>
    </row>
    <row r="147" spans="1:4" x14ac:dyDescent="0.2">
      <c r="A147" s="1" t="s">
        <v>41</v>
      </c>
      <c r="D147" s="15"/>
    </row>
    <row r="148" spans="1:4" x14ac:dyDescent="0.2">
      <c r="A148" s="19" t="s">
        <v>656</v>
      </c>
      <c r="B148" s="20"/>
      <c r="C148" s="65" t="s">
        <v>657</v>
      </c>
      <c r="D148" s="66"/>
    </row>
    <row r="149" spans="1:4" x14ac:dyDescent="0.2">
      <c r="A149" s="67"/>
      <c r="B149" s="68"/>
      <c r="C149" s="21" t="s">
        <v>658</v>
      </c>
      <c r="D149" s="21" t="s">
        <v>659</v>
      </c>
    </row>
    <row r="150" spans="1:4" x14ac:dyDescent="0.2">
      <c r="A150" s="22" t="s">
        <v>660</v>
      </c>
      <c r="B150" s="23"/>
      <c r="C150" s="24">
        <v>0.3173692984</v>
      </c>
      <c r="D150" s="24">
        <v>0.29396120380000001</v>
      </c>
    </row>
    <row r="151" spans="1:4" x14ac:dyDescent="0.2">
      <c r="A151" s="22" t="s">
        <v>661</v>
      </c>
      <c r="B151" s="23"/>
      <c r="C151" s="24">
        <v>0.3173692984</v>
      </c>
      <c r="D151" s="24">
        <v>0.29396120380000001</v>
      </c>
    </row>
    <row r="153" spans="1:4" x14ac:dyDescent="0.2">
      <c r="A153" s="1" t="s">
        <v>43</v>
      </c>
      <c r="D153" s="18">
        <v>2.4272926070595346</v>
      </c>
    </row>
    <row r="155" spans="1:4" x14ac:dyDescent="0.2">
      <c r="A155" s="1" t="s">
        <v>1166</v>
      </c>
    </row>
  </sheetData>
  <sortState ref="A73:F118">
    <sortCondition descending="1" ref="E73:E118"/>
  </sortState>
  <mergeCells count="3">
    <mergeCell ref="B1:E1"/>
    <mergeCell ref="C148:D148"/>
    <mergeCell ref="A149:B14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1"/>
  <sheetViews>
    <sheetView showGridLines="0" workbookViewId="0"/>
  </sheetViews>
  <sheetFormatPr defaultRowHeight="11.25" x14ac:dyDescent="0.2"/>
  <cols>
    <col min="1" max="1" width="38" style="3" customWidth="1"/>
    <col min="2" max="2" width="55.57031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69" t="s">
        <v>1167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45</v>
      </c>
      <c r="B8" s="9" t="s">
        <v>906</v>
      </c>
      <c r="C8" s="9" t="s">
        <v>11</v>
      </c>
      <c r="D8" s="9">
        <v>750</v>
      </c>
      <c r="E8" s="10">
        <v>7721.1075000000001</v>
      </c>
      <c r="F8" s="10">
        <f>E8/$E$69*100</f>
        <v>9.3496125547933087</v>
      </c>
    </row>
    <row r="9" spans="1:6" x14ac:dyDescent="0.2">
      <c r="A9" s="9" t="s">
        <v>46</v>
      </c>
      <c r="B9" s="9" t="s">
        <v>1041</v>
      </c>
      <c r="C9" s="9" t="s">
        <v>47</v>
      </c>
      <c r="D9" s="9">
        <v>500</v>
      </c>
      <c r="E9" s="10">
        <v>4953.0450000000001</v>
      </c>
      <c r="F9" s="10">
        <f t="shared" ref="F9:F42" si="0">E9/$E$69*100</f>
        <v>5.9977214041452243</v>
      </c>
    </row>
    <row r="10" spans="1:6" x14ac:dyDescent="0.2">
      <c r="A10" s="9" t="s">
        <v>48</v>
      </c>
      <c r="B10" s="9" t="s">
        <v>1042</v>
      </c>
      <c r="C10" s="9" t="s">
        <v>11</v>
      </c>
      <c r="D10" s="9">
        <v>500</v>
      </c>
      <c r="E10" s="10">
        <v>4837.8549999999996</v>
      </c>
      <c r="F10" s="10">
        <f t="shared" si="0"/>
        <v>5.8582359909209369</v>
      </c>
    </row>
    <row r="11" spans="1:6" x14ac:dyDescent="0.2">
      <c r="A11" s="9" t="s">
        <v>49</v>
      </c>
      <c r="B11" s="9" t="s">
        <v>998</v>
      </c>
      <c r="C11" s="9" t="s">
        <v>11</v>
      </c>
      <c r="D11" s="9">
        <v>450</v>
      </c>
      <c r="E11" s="10">
        <v>4499.6760000000004</v>
      </c>
      <c r="F11" s="10">
        <f t="shared" si="0"/>
        <v>5.4487296313517373</v>
      </c>
    </row>
    <row r="12" spans="1:6" x14ac:dyDescent="0.2">
      <c r="A12" s="9" t="s">
        <v>50</v>
      </c>
      <c r="B12" s="9" t="s">
        <v>756</v>
      </c>
      <c r="C12" s="9" t="s">
        <v>11</v>
      </c>
      <c r="D12" s="9">
        <v>420</v>
      </c>
      <c r="E12" s="10">
        <v>4054.2305999999999</v>
      </c>
      <c r="F12" s="10">
        <f t="shared" si="0"/>
        <v>4.9093326725197395</v>
      </c>
    </row>
    <row r="13" spans="1:6" x14ac:dyDescent="0.2">
      <c r="A13" s="9" t="s">
        <v>51</v>
      </c>
      <c r="B13" s="9" t="s">
        <v>1043</v>
      </c>
      <c r="C13" s="9" t="s">
        <v>11</v>
      </c>
      <c r="D13" s="9">
        <v>250</v>
      </c>
      <c r="E13" s="10">
        <v>3551.3924999999999</v>
      </c>
      <c r="F13" s="10">
        <f t="shared" si="0"/>
        <v>4.3004379753809658</v>
      </c>
    </row>
    <row r="14" spans="1:6" x14ac:dyDescent="0.2">
      <c r="A14" s="9" t="s">
        <v>52</v>
      </c>
      <c r="B14" s="9" t="s">
        <v>937</v>
      </c>
      <c r="C14" s="9" t="s">
        <v>11</v>
      </c>
      <c r="D14" s="9">
        <v>350</v>
      </c>
      <c r="E14" s="10">
        <v>3455.8964999999998</v>
      </c>
      <c r="F14" s="10">
        <f t="shared" si="0"/>
        <v>4.1848003417212167</v>
      </c>
    </row>
    <row r="15" spans="1:6" x14ac:dyDescent="0.2">
      <c r="A15" s="9" t="s">
        <v>53</v>
      </c>
      <c r="B15" s="9" t="s">
        <v>876</v>
      </c>
      <c r="C15" s="9" t="s">
        <v>11</v>
      </c>
      <c r="D15" s="9">
        <v>300</v>
      </c>
      <c r="E15" s="10">
        <v>2989.2359999999999</v>
      </c>
      <c r="F15" s="10">
        <f t="shared" si="0"/>
        <v>3.619713679007853</v>
      </c>
    </row>
    <row r="16" spans="1:6" x14ac:dyDescent="0.2">
      <c r="A16" s="9" t="s">
        <v>54</v>
      </c>
      <c r="B16" s="9" t="s">
        <v>1044</v>
      </c>
      <c r="C16" s="9" t="s">
        <v>47</v>
      </c>
      <c r="D16" s="9">
        <v>300</v>
      </c>
      <c r="E16" s="10">
        <v>2888.07</v>
      </c>
      <c r="F16" s="10">
        <f t="shared" si="0"/>
        <v>3.4972101516682566</v>
      </c>
    </row>
    <row r="17" spans="1:6" x14ac:dyDescent="0.2">
      <c r="A17" s="9" t="s">
        <v>15</v>
      </c>
      <c r="B17" s="9" t="s">
        <v>1045</v>
      </c>
      <c r="C17" s="9" t="s">
        <v>16</v>
      </c>
      <c r="D17" s="9">
        <v>200</v>
      </c>
      <c r="E17" s="10">
        <v>1969.1759999999999</v>
      </c>
      <c r="F17" s="10">
        <f t="shared" si="0"/>
        <v>2.3845067112713645</v>
      </c>
    </row>
    <row r="18" spans="1:6" x14ac:dyDescent="0.2">
      <c r="A18" s="9" t="s">
        <v>55</v>
      </c>
      <c r="B18" s="9" t="s">
        <v>723</v>
      </c>
      <c r="C18" s="9" t="s">
        <v>56</v>
      </c>
      <c r="D18" s="9">
        <v>160</v>
      </c>
      <c r="E18" s="10">
        <v>1656.8751999999999</v>
      </c>
      <c r="F18" s="10">
        <f t="shared" si="0"/>
        <v>2.0063366779501091</v>
      </c>
    </row>
    <row r="19" spans="1:6" x14ac:dyDescent="0.2">
      <c r="A19" s="9" t="s">
        <v>57</v>
      </c>
      <c r="B19" s="9" t="s">
        <v>940</v>
      </c>
      <c r="C19" s="9" t="s">
        <v>11</v>
      </c>
      <c r="D19" s="9">
        <v>150</v>
      </c>
      <c r="E19" s="10">
        <v>1504.7070000000001</v>
      </c>
      <c r="F19" s="10">
        <f t="shared" si="0"/>
        <v>1.822073770956482</v>
      </c>
    </row>
    <row r="20" spans="1:6" x14ac:dyDescent="0.2">
      <c r="A20" s="9" t="s">
        <v>58</v>
      </c>
      <c r="B20" s="9" t="s">
        <v>1046</v>
      </c>
      <c r="C20" s="9" t="s">
        <v>11</v>
      </c>
      <c r="D20" s="9">
        <v>15</v>
      </c>
      <c r="E20" s="10">
        <v>1472.7570000000001</v>
      </c>
      <c r="F20" s="10">
        <f t="shared" si="0"/>
        <v>1.7833850049827344</v>
      </c>
    </row>
    <row r="21" spans="1:6" x14ac:dyDescent="0.2">
      <c r="A21" s="9" t="s">
        <v>59</v>
      </c>
      <c r="B21" s="9" t="s">
        <v>722</v>
      </c>
      <c r="C21" s="9" t="s">
        <v>60</v>
      </c>
      <c r="D21" s="9">
        <v>150</v>
      </c>
      <c r="E21" s="10">
        <v>1442.8724999999999</v>
      </c>
      <c r="F21" s="10">
        <f t="shared" si="0"/>
        <v>1.7471973859923602</v>
      </c>
    </row>
    <row r="22" spans="1:6" x14ac:dyDescent="0.2">
      <c r="A22" s="9" t="s">
        <v>61</v>
      </c>
      <c r="B22" s="9" t="s">
        <v>923</v>
      </c>
      <c r="C22" s="9" t="s">
        <v>11</v>
      </c>
      <c r="D22" s="9">
        <v>120</v>
      </c>
      <c r="E22" s="10">
        <v>1173.0888</v>
      </c>
      <c r="F22" s="10">
        <f t="shared" si="0"/>
        <v>1.4205119890336217</v>
      </c>
    </row>
    <row r="23" spans="1:6" x14ac:dyDescent="0.2">
      <c r="A23" s="9" t="s">
        <v>62</v>
      </c>
      <c r="B23" s="9" t="s">
        <v>908</v>
      </c>
      <c r="C23" s="9" t="s">
        <v>56</v>
      </c>
      <c r="D23" s="9">
        <v>100</v>
      </c>
      <c r="E23" s="10">
        <v>1010.643</v>
      </c>
      <c r="F23" s="10">
        <f t="shared" si="0"/>
        <v>1.2238037718311749</v>
      </c>
    </row>
    <row r="24" spans="1:6" x14ac:dyDescent="0.2">
      <c r="A24" s="9" t="s">
        <v>63</v>
      </c>
      <c r="B24" s="9" t="s">
        <v>1047</v>
      </c>
      <c r="C24" s="9" t="s">
        <v>16</v>
      </c>
      <c r="D24" s="9">
        <v>100</v>
      </c>
      <c r="E24" s="10">
        <v>979.34500000000003</v>
      </c>
      <c r="F24" s="10">
        <f t="shared" si="0"/>
        <v>1.1859045230848104</v>
      </c>
    </row>
    <row r="25" spans="1:6" x14ac:dyDescent="0.2">
      <c r="A25" s="9" t="s">
        <v>17</v>
      </c>
      <c r="B25" s="9" t="s">
        <v>1048</v>
      </c>
      <c r="C25" s="9" t="s">
        <v>11</v>
      </c>
      <c r="D25" s="9">
        <v>100</v>
      </c>
      <c r="E25" s="10">
        <v>959.46299999999997</v>
      </c>
      <c r="F25" s="10">
        <f t="shared" si="0"/>
        <v>1.1618290913136038</v>
      </c>
    </row>
    <row r="26" spans="1:6" x14ac:dyDescent="0.2">
      <c r="A26" s="9" t="s">
        <v>64</v>
      </c>
      <c r="B26" s="9" t="s">
        <v>732</v>
      </c>
      <c r="C26" s="9" t="s">
        <v>56</v>
      </c>
      <c r="D26" s="9">
        <v>100</v>
      </c>
      <c r="E26" s="10">
        <v>953.18</v>
      </c>
      <c r="F26" s="10">
        <f t="shared" si="0"/>
        <v>1.1542209061300965</v>
      </c>
    </row>
    <row r="27" spans="1:6" x14ac:dyDescent="0.2">
      <c r="A27" s="9" t="s">
        <v>65</v>
      </c>
      <c r="B27" s="9" t="s">
        <v>752</v>
      </c>
      <c r="C27" s="9" t="s">
        <v>66</v>
      </c>
      <c r="D27" s="9">
        <v>90</v>
      </c>
      <c r="E27" s="10">
        <v>894.28319999999997</v>
      </c>
      <c r="F27" s="10">
        <f t="shared" si="0"/>
        <v>1.0829018290783718</v>
      </c>
    </row>
    <row r="28" spans="1:6" x14ac:dyDescent="0.2">
      <c r="A28" s="9" t="s">
        <v>12</v>
      </c>
      <c r="B28" s="9" t="s">
        <v>1008</v>
      </c>
      <c r="C28" s="9" t="s">
        <v>11</v>
      </c>
      <c r="D28" s="9">
        <v>80</v>
      </c>
      <c r="E28" s="10">
        <v>770.82960000000003</v>
      </c>
      <c r="F28" s="10">
        <f t="shared" si="0"/>
        <v>0.93340989045500333</v>
      </c>
    </row>
    <row r="29" spans="1:6" x14ac:dyDescent="0.2">
      <c r="A29" s="9" t="s">
        <v>67</v>
      </c>
      <c r="B29" s="9" t="s">
        <v>928</v>
      </c>
      <c r="C29" s="9" t="s">
        <v>19</v>
      </c>
      <c r="D29" s="9">
        <v>70</v>
      </c>
      <c r="E29" s="10">
        <v>714.22889999999995</v>
      </c>
      <c r="F29" s="10">
        <f t="shared" si="0"/>
        <v>0.86487119761461861</v>
      </c>
    </row>
    <row r="30" spans="1:6" x14ac:dyDescent="0.2">
      <c r="A30" s="9" t="s">
        <v>68</v>
      </c>
      <c r="B30" s="9" t="s">
        <v>835</v>
      </c>
      <c r="C30" s="9" t="s">
        <v>11</v>
      </c>
      <c r="D30" s="9">
        <v>55</v>
      </c>
      <c r="E30" s="10">
        <v>541.28414999999995</v>
      </c>
      <c r="F30" s="10">
        <f t="shared" si="0"/>
        <v>0.65544963394831945</v>
      </c>
    </row>
    <row r="31" spans="1:6" x14ac:dyDescent="0.2">
      <c r="A31" s="9" t="s">
        <v>8</v>
      </c>
      <c r="B31" s="9" t="s">
        <v>1049</v>
      </c>
      <c r="C31" s="9" t="s">
        <v>9</v>
      </c>
      <c r="D31" s="9">
        <v>50</v>
      </c>
      <c r="E31" s="10">
        <v>498.97050000000002</v>
      </c>
      <c r="F31" s="10">
        <f t="shared" si="0"/>
        <v>0.60421135844456175</v>
      </c>
    </row>
    <row r="32" spans="1:6" x14ac:dyDescent="0.2">
      <c r="A32" s="9" t="s">
        <v>10</v>
      </c>
      <c r="B32" s="9" t="s">
        <v>1050</v>
      </c>
      <c r="C32" s="9" t="s">
        <v>11</v>
      </c>
      <c r="D32" s="9">
        <v>50</v>
      </c>
      <c r="E32" s="10">
        <v>473.57</v>
      </c>
      <c r="F32" s="10">
        <f t="shared" si="0"/>
        <v>0.57345348676643437</v>
      </c>
    </row>
    <row r="33" spans="1:6" x14ac:dyDescent="0.2">
      <c r="A33" s="9" t="s">
        <v>69</v>
      </c>
      <c r="B33" s="9" t="s">
        <v>833</v>
      </c>
      <c r="C33" s="9" t="s">
        <v>11</v>
      </c>
      <c r="D33" s="9">
        <v>48</v>
      </c>
      <c r="E33" s="10">
        <v>472.46735999999999</v>
      </c>
      <c r="F33" s="10">
        <f t="shared" si="0"/>
        <v>0.57211828235600259</v>
      </c>
    </row>
    <row r="34" spans="1:6" x14ac:dyDescent="0.2">
      <c r="A34" s="9" t="s">
        <v>70</v>
      </c>
      <c r="B34" s="9" t="s">
        <v>789</v>
      </c>
      <c r="C34" s="9" t="s">
        <v>11</v>
      </c>
      <c r="D34" s="9">
        <v>33</v>
      </c>
      <c r="E34" s="10">
        <v>325.65323999999998</v>
      </c>
      <c r="F34" s="10">
        <f t="shared" si="0"/>
        <v>0.39433871646174051</v>
      </c>
    </row>
    <row r="35" spans="1:6" x14ac:dyDescent="0.2">
      <c r="A35" s="9" t="s">
        <v>71</v>
      </c>
      <c r="B35" s="9" t="s">
        <v>877</v>
      </c>
      <c r="C35" s="9" t="s">
        <v>9</v>
      </c>
      <c r="D35" s="9">
        <v>30</v>
      </c>
      <c r="E35" s="10">
        <v>299.8689</v>
      </c>
      <c r="F35" s="10">
        <f t="shared" si="0"/>
        <v>0.3631160467888912</v>
      </c>
    </row>
    <row r="36" spans="1:6" x14ac:dyDescent="0.2">
      <c r="A36" s="9" t="s">
        <v>22</v>
      </c>
      <c r="B36" s="9" t="s">
        <v>1051</v>
      </c>
      <c r="C36" s="9" t="s">
        <v>11</v>
      </c>
      <c r="D36" s="9">
        <v>20</v>
      </c>
      <c r="E36" s="10">
        <v>201.21619999999999</v>
      </c>
      <c r="F36" s="10">
        <f t="shared" si="0"/>
        <v>0.24365591461429606</v>
      </c>
    </row>
    <row r="37" spans="1:6" x14ac:dyDescent="0.2">
      <c r="A37" s="9" t="s">
        <v>72</v>
      </c>
      <c r="B37" s="9" t="s">
        <v>780</v>
      </c>
      <c r="C37" s="9" t="s">
        <v>11</v>
      </c>
      <c r="D37" s="9">
        <v>20</v>
      </c>
      <c r="E37" s="10">
        <v>193.6354</v>
      </c>
      <c r="F37" s="10">
        <f t="shared" si="0"/>
        <v>0.23447620265517921</v>
      </c>
    </row>
    <row r="38" spans="1:6" x14ac:dyDescent="0.2">
      <c r="A38" s="9" t="s">
        <v>73</v>
      </c>
      <c r="B38" s="9" t="s">
        <v>784</v>
      </c>
      <c r="C38" s="9" t="s">
        <v>74</v>
      </c>
      <c r="D38" s="9">
        <v>19</v>
      </c>
      <c r="E38" s="10">
        <v>191.35717</v>
      </c>
      <c r="F38" s="10">
        <f t="shared" si="0"/>
        <v>0.23171745751263242</v>
      </c>
    </row>
    <row r="39" spans="1:6" x14ac:dyDescent="0.2">
      <c r="A39" s="9" t="s">
        <v>75</v>
      </c>
      <c r="B39" s="9" t="s">
        <v>782</v>
      </c>
      <c r="C39" s="9" t="s">
        <v>76</v>
      </c>
      <c r="D39" s="9">
        <v>30</v>
      </c>
      <c r="E39" s="10">
        <v>147.56909999999999</v>
      </c>
      <c r="F39" s="10">
        <f t="shared" si="0"/>
        <v>0.17869378325059573</v>
      </c>
    </row>
    <row r="40" spans="1:6" x14ac:dyDescent="0.2">
      <c r="A40" s="9" t="s">
        <v>20</v>
      </c>
      <c r="B40" s="9" t="s">
        <v>986</v>
      </c>
      <c r="C40" s="9" t="s">
        <v>21</v>
      </c>
      <c r="D40" s="9">
        <v>15</v>
      </c>
      <c r="E40" s="10">
        <v>146.15295</v>
      </c>
      <c r="F40" s="10">
        <f t="shared" si="0"/>
        <v>0.17697894456722416</v>
      </c>
    </row>
    <row r="41" spans="1:6" x14ac:dyDescent="0.2">
      <c r="A41" s="9" t="s">
        <v>77</v>
      </c>
      <c r="B41" s="9" t="s">
        <v>793</v>
      </c>
      <c r="C41" s="9" t="s">
        <v>11</v>
      </c>
      <c r="D41" s="9">
        <v>5</v>
      </c>
      <c r="E41" s="10">
        <v>48.989750000000001</v>
      </c>
      <c r="F41" s="10">
        <f t="shared" si="0"/>
        <v>5.9322471764081182E-2</v>
      </c>
    </row>
    <row r="42" spans="1:6" x14ac:dyDescent="0.2">
      <c r="A42" s="9" t="s">
        <v>78</v>
      </c>
      <c r="B42" s="9" t="s">
        <v>795</v>
      </c>
      <c r="C42" s="9" t="s">
        <v>11</v>
      </c>
      <c r="D42" s="9">
        <v>2</v>
      </c>
      <c r="E42" s="10">
        <v>19.611599999999999</v>
      </c>
      <c r="F42" s="10">
        <f t="shared" si="0"/>
        <v>2.3748000086721295E-2</v>
      </c>
    </row>
    <row r="43" spans="1:6" x14ac:dyDescent="0.2">
      <c r="A43" s="9" t="s">
        <v>79</v>
      </c>
      <c r="B43" s="9" t="s">
        <v>1144</v>
      </c>
      <c r="C43" s="9" t="s">
        <v>11</v>
      </c>
      <c r="D43" s="9">
        <v>1</v>
      </c>
      <c r="E43" s="10">
        <v>9.9357199999999999</v>
      </c>
      <c r="F43" s="16" t="s">
        <v>102</v>
      </c>
    </row>
    <row r="44" spans="1:6" x14ac:dyDescent="0.2">
      <c r="A44" s="9" t="s">
        <v>80</v>
      </c>
      <c r="B44" s="9" t="s">
        <v>812</v>
      </c>
      <c r="C44" s="9" t="s">
        <v>11</v>
      </c>
      <c r="D44" s="9">
        <v>1</v>
      </c>
      <c r="E44" s="10">
        <v>9.7983600000000006</v>
      </c>
      <c r="F44" s="16" t="s">
        <v>102</v>
      </c>
    </row>
    <row r="45" spans="1:6" x14ac:dyDescent="0.2">
      <c r="A45" s="9" t="s">
        <v>81</v>
      </c>
      <c r="B45" s="9" t="s">
        <v>794</v>
      </c>
      <c r="C45" s="9" t="s">
        <v>76</v>
      </c>
      <c r="D45" s="9">
        <v>1</v>
      </c>
      <c r="E45" s="10">
        <v>9.7822399999999998</v>
      </c>
      <c r="F45" s="16" t="s">
        <v>102</v>
      </c>
    </row>
    <row r="46" spans="1:6" x14ac:dyDescent="0.2">
      <c r="A46" s="9" t="s">
        <v>82</v>
      </c>
      <c r="B46" s="9" t="s">
        <v>798</v>
      </c>
      <c r="C46" s="9" t="s">
        <v>11</v>
      </c>
      <c r="D46" s="9">
        <v>1</v>
      </c>
      <c r="E46" s="10">
        <v>9.7539999999999996</v>
      </c>
      <c r="F46" s="16" t="s">
        <v>102</v>
      </c>
    </row>
    <row r="47" spans="1:6" x14ac:dyDescent="0.2">
      <c r="A47" s="8" t="s">
        <v>24</v>
      </c>
      <c r="B47" s="9"/>
      <c r="C47" s="9"/>
      <c r="D47" s="9"/>
      <c r="E47" s="11">
        <f>SUM(E8:E46)</f>
        <v>58051.574940000013</v>
      </c>
      <c r="F47" s="11">
        <f>SUM(F8:F46)+0.05</f>
        <v>70.29802745042025</v>
      </c>
    </row>
    <row r="48" spans="1:6" x14ac:dyDescent="0.2">
      <c r="A48" s="9"/>
      <c r="B48" s="9"/>
      <c r="C48" s="9"/>
      <c r="D48" s="9"/>
      <c r="E48" s="10"/>
      <c r="F48" s="10"/>
    </row>
    <row r="49" spans="1:11" x14ac:dyDescent="0.2">
      <c r="A49" s="8" t="s">
        <v>83</v>
      </c>
      <c r="B49" s="9"/>
      <c r="C49" s="9"/>
      <c r="D49" s="9"/>
      <c r="E49" s="10"/>
      <c r="F49" s="10"/>
    </row>
    <row r="50" spans="1:11" x14ac:dyDescent="0.2">
      <c r="A50" s="9" t="s">
        <v>84</v>
      </c>
      <c r="B50" s="9" t="s">
        <v>764</v>
      </c>
      <c r="C50" s="9" t="s">
        <v>85</v>
      </c>
      <c r="D50" s="9">
        <v>370</v>
      </c>
      <c r="E50" s="10">
        <v>3561.7310000000002</v>
      </c>
      <c r="F50" s="10">
        <f t="shared" ref="F50:F58" si="1">E50/$E$69*100</f>
        <v>4.312957030373755</v>
      </c>
    </row>
    <row r="51" spans="1:11" x14ac:dyDescent="0.2">
      <c r="A51" s="9" t="s">
        <v>90</v>
      </c>
      <c r="B51" s="9" t="s">
        <v>760</v>
      </c>
      <c r="C51" s="9" t="s">
        <v>91</v>
      </c>
      <c r="D51" s="9">
        <v>300</v>
      </c>
      <c r="E51" s="10">
        <v>3320.4989999999998</v>
      </c>
      <c r="F51" s="10">
        <f t="shared" si="1"/>
        <v>4.0208453435700289</v>
      </c>
    </row>
    <row r="52" spans="1:11" x14ac:dyDescent="0.2">
      <c r="A52" s="9" t="s">
        <v>92</v>
      </c>
      <c r="B52" s="9" t="s">
        <v>1000</v>
      </c>
      <c r="C52" s="9" t="s">
        <v>91</v>
      </c>
      <c r="D52" s="9">
        <v>294</v>
      </c>
      <c r="E52" s="10">
        <v>3283.9241400000001</v>
      </c>
      <c r="F52" s="10">
        <f t="shared" si="1"/>
        <v>3.9765562606572722</v>
      </c>
    </row>
    <row r="53" spans="1:11" x14ac:dyDescent="0.2">
      <c r="A53" s="9" t="s">
        <v>93</v>
      </c>
      <c r="B53" s="9" t="s">
        <v>953</v>
      </c>
      <c r="C53" s="9" t="s">
        <v>94</v>
      </c>
      <c r="D53" s="9">
        <v>250</v>
      </c>
      <c r="E53" s="10">
        <v>2281.2975000000001</v>
      </c>
      <c r="F53" s="10">
        <f t="shared" si="1"/>
        <v>2.7624596273550894</v>
      </c>
    </row>
    <row r="54" spans="1:11" x14ac:dyDescent="0.2">
      <c r="A54" s="9" t="s">
        <v>86</v>
      </c>
      <c r="B54" s="9" t="s">
        <v>968</v>
      </c>
      <c r="C54" s="9" t="s">
        <v>87</v>
      </c>
      <c r="D54" s="9">
        <v>200</v>
      </c>
      <c r="E54" s="10">
        <v>2100.1959999999999</v>
      </c>
      <c r="F54" s="10">
        <f t="shared" si="1"/>
        <v>2.5431609246635518</v>
      </c>
    </row>
    <row r="55" spans="1:11" x14ac:dyDescent="0.2">
      <c r="A55" s="9" t="s">
        <v>88</v>
      </c>
      <c r="B55" s="9" t="s">
        <v>950</v>
      </c>
      <c r="C55" s="9" t="s">
        <v>66</v>
      </c>
      <c r="D55" s="9">
        <v>210</v>
      </c>
      <c r="E55" s="10">
        <v>2041.5822000000001</v>
      </c>
      <c r="F55" s="10">
        <f t="shared" si="1"/>
        <v>2.4721845368378235</v>
      </c>
    </row>
    <row r="56" spans="1:11" x14ac:dyDescent="0.2">
      <c r="A56" s="9" t="s">
        <v>95</v>
      </c>
      <c r="B56" s="9" t="s">
        <v>899</v>
      </c>
      <c r="C56" s="9" t="s">
        <v>47</v>
      </c>
      <c r="D56" s="9">
        <v>15</v>
      </c>
      <c r="E56" s="10">
        <v>1683.4739999999999</v>
      </c>
      <c r="F56" s="10">
        <f t="shared" si="1"/>
        <v>2.0385455902625509</v>
      </c>
    </row>
    <row r="57" spans="1:11" x14ac:dyDescent="0.2">
      <c r="A57" s="9" t="s">
        <v>89</v>
      </c>
      <c r="B57" s="9" t="s">
        <v>1021</v>
      </c>
      <c r="C57" s="9" t="s">
        <v>87</v>
      </c>
      <c r="D57" s="9">
        <v>130</v>
      </c>
      <c r="E57" s="10">
        <v>1378.3236999999999</v>
      </c>
      <c r="F57" s="10">
        <f t="shared" si="1"/>
        <v>1.6690342117486596</v>
      </c>
    </row>
    <row r="58" spans="1:11" x14ac:dyDescent="0.2">
      <c r="A58" s="9" t="s">
        <v>96</v>
      </c>
      <c r="B58" s="9" t="s">
        <v>960</v>
      </c>
      <c r="C58" s="9" t="s">
        <v>97</v>
      </c>
      <c r="D58" s="9">
        <v>70</v>
      </c>
      <c r="E58" s="10">
        <v>695.85180000000003</v>
      </c>
      <c r="F58" s="10">
        <f t="shared" si="1"/>
        <v>0.84261807332115524</v>
      </c>
    </row>
    <row r="59" spans="1:11" x14ac:dyDescent="0.2">
      <c r="A59" s="8" t="s">
        <v>24</v>
      </c>
      <c r="B59" s="9"/>
      <c r="C59" s="9"/>
      <c r="D59" s="9"/>
      <c r="E59" s="11">
        <f>SUM(E50:E58)</f>
        <v>20346.87934</v>
      </c>
      <c r="F59" s="11">
        <f>SUM(F50:F58)</f>
        <v>24.638361598789885</v>
      </c>
      <c r="J59" s="2"/>
      <c r="K59" s="2"/>
    </row>
    <row r="60" spans="1:11" x14ac:dyDescent="0.2">
      <c r="A60" s="9"/>
      <c r="B60" s="9"/>
      <c r="C60" s="9"/>
      <c r="D60" s="9"/>
      <c r="E60" s="10"/>
      <c r="F60" s="10"/>
    </row>
    <row r="61" spans="1:11" x14ac:dyDescent="0.2">
      <c r="A61" s="8" t="s">
        <v>98</v>
      </c>
      <c r="B61" s="9"/>
      <c r="C61" s="9"/>
      <c r="D61" s="9"/>
      <c r="E61" s="10"/>
      <c r="F61" s="10"/>
    </row>
    <row r="62" spans="1:11" x14ac:dyDescent="0.2">
      <c r="A62" s="9" t="s">
        <v>99</v>
      </c>
      <c r="B62" s="9" t="s">
        <v>100</v>
      </c>
      <c r="C62" s="9" t="s">
        <v>101</v>
      </c>
      <c r="D62" s="9">
        <v>500000</v>
      </c>
      <c r="E62" s="10">
        <v>500.55099999999999</v>
      </c>
      <c r="F62" s="10">
        <f t="shared" ref="F62" si="2">E62/$E$69*100</f>
        <v>0.60612521117136953</v>
      </c>
    </row>
    <row r="63" spans="1:11" x14ac:dyDescent="0.2">
      <c r="A63" s="8" t="s">
        <v>24</v>
      </c>
      <c r="B63" s="9"/>
      <c r="C63" s="9"/>
      <c r="D63" s="9"/>
      <c r="E63" s="11">
        <f>SUM(E62:E62)</f>
        <v>500.55099999999999</v>
      </c>
      <c r="F63" s="11">
        <f>SUM(F62:F62)</f>
        <v>0.60612521117136953</v>
      </c>
      <c r="I63" s="2"/>
      <c r="J63" s="2"/>
      <c r="K63" s="2"/>
    </row>
    <row r="64" spans="1:11" x14ac:dyDescent="0.2">
      <c r="A64" s="9"/>
      <c r="B64" s="9"/>
      <c r="C64" s="9"/>
      <c r="D64" s="9"/>
      <c r="E64" s="10"/>
      <c r="F64" s="10"/>
    </row>
    <row r="65" spans="1:11" x14ac:dyDescent="0.2">
      <c r="A65" s="8" t="s">
        <v>24</v>
      </c>
      <c r="B65" s="9"/>
      <c r="C65" s="9"/>
      <c r="D65" s="9"/>
      <c r="E65" s="11">
        <f>E47+E59+E63</f>
        <v>78899.005280000012</v>
      </c>
      <c r="F65" s="11">
        <f>F47+F59+F63</f>
        <v>95.542514260381509</v>
      </c>
      <c r="I65" s="2"/>
      <c r="J65" s="2"/>
      <c r="K65" s="2"/>
    </row>
    <row r="66" spans="1:11" x14ac:dyDescent="0.2">
      <c r="A66" s="9"/>
      <c r="B66" s="9"/>
      <c r="C66" s="9"/>
      <c r="D66" s="9"/>
      <c r="E66" s="10"/>
      <c r="F66" s="10"/>
    </row>
    <row r="67" spans="1:11" x14ac:dyDescent="0.2">
      <c r="A67" s="8" t="s">
        <v>32</v>
      </c>
      <c r="B67" s="9"/>
      <c r="C67" s="9"/>
      <c r="D67" s="9"/>
      <c r="E67" s="11">
        <v>3683.1018763000002</v>
      </c>
      <c r="F67" s="11">
        <f t="shared" ref="F67" si="3">E67/$E$69*100</f>
        <v>4.4599269655599629</v>
      </c>
      <c r="I67" s="2"/>
      <c r="J67" s="2"/>
      <c r="K67" s="2"/>
    </row>
    <row r="68" spans="1:11" x14ac:dyDescent="0.2">
      <c r="A68" s="9"/>
      <c r="B68" s="9"/>
      <c r="C68" s="9"/>
      <c r="D68" s="9"/>
      <c r="E68" s="10"/>
      <c r="F68" s="10"/>
    </row>
    <row r="69" spans="1:11" x14ac:dyDescent="0.2">
      <c r="A69" s="12" t="s">
        <v>33</v>
      </c>
      <c r="B69" s="6"/>
      <c r="C69" s="6"/>
      <c r="D69" s="6"/>
      <c r="E69" s="13">
        <v>82582.111876299998</v>
      </c>
      <c r="F69" s="13">
        <f xml:space="preserve"> ROUND(SUM(F65:F68),2)</f>
        <v>100</v>
      </c>
      <c r="I69" s="2"/>
      <c r="J69" s="2"/>
      <c r="K69" s="2"/>
    </row>
    <row r="70" spans="1:11" x14ac:dyDescent="0.2">
      <c r="F70" s="17" t="s">
        <v>103</v>
      </c>
    </row>
    <row r="71" spans="1:11" x14ac:dyDescent="0.2">
      <c r="A71" s="1" t="s">
        <v>35</v>
      </c>
    </row>
    <row r="72" spans="1:11" x14ac:dyDescent="0.2">
      <c r="A72" s="1" t="s">
        <v>36</v>
      </c>
    </row>
    <row r="73" spans="1:11" x14ac:dyDescent="0.2">
      <c r="A73" s="1" t="s">
        <v>37</v>
      </c>
    </row>
    <row r="74" spans="1:11" x14ac:dyDescent="0.2">
      <c r="A74" s="3" t="s">
        <v>694</v>
      </c>
      <c r="D74" s="3">
        <v>59.994300000000003</v>
      </c>
    </row>
    <row r="75" spans="1:11" x14ac:dyDescent="0.2">
      <c r="A75" s="3" t="s">
        <v>695</v>
      </c>
      <c r="D75" s="3">
        <v>62.318600000000004</v>
      </c>
    </row>
    <row r="76" spans="1:11" x14ac:dyDescent="0.2">
      <c r="A76" s="3" t="s">
        <v>691</v>
      </c>
      <c r="D76" s="3">
        <v>19.068300000000001</v>
      </c>
    </row>
    <row r="77" spans="1:11" x14ac:dyDescent="0.2">
      <c r="A77" s="3" t="s">
        <v>684</v>
      </c>
      <c r="D77" s="3">
        <v>15.909599999999999</v>
      </c>
    </row>
    <row r="78" spans="1:11" x14ac:dyDescent="0.2">
      <c r="A78" s="3" t="s">
        <v>662</v>
      </c>
      <c r="D78" s="3">
        <v>13.414400000000001</v>
      </c>
    </row>
    <row r="79" spans="1:11" x14ac:dyDescent="0.2">
      <c r="A79" s="3" t="s">
        <v>689</v>
      </c>
      <c r="D79" s="3">
        <v>14.0291</v>
      </c>
    </row>
    <row r="80" spans="1:11" x14ac:dyDescent="0.2">
      <c r="A80" s="3" t="s">
        <v>688</v>
      </c>
      <c r="D80" s="3">
        <v>18.176600000000001</v>
      </c>
    </row>
    <row r="81" spans="1:4" x14ac:dyDescent="0.2">
      <c r="A81" s="3" t="s">
        <v>690</v>
      </c>
      <c r="D81" s="3">
        <v>14.958500000000001</v>
      </c>
    </row>
    <row r="82" spans="1:4" x14ac:dyDescent="0.2">
      <c r="A82" s="3" t="s">
        <v>685</v>
      </c>
      <c r="D82" s="3">
        <v>16.686599999999999</v>
      </c>
    </row>
    <row r="83" spans="1:4" x14ac:dyDescent="0.2">
      <c r="A83" s="3" t="s">
        <v>663</v>
      </c>
      <c r="D83" s="3">
        <v>14.0886</v>
      </c>
    </row>
    <row r="85" spans="1:4" x14ac:dyDescent="0.2">
      <c r="A85" s="1" t="s">
        <v>40</v>
      </c>
    </row>
    <row r="86" spans="1:4" x14ac:dyDescent="0.2">
      <c r="A86" s="3" t="s">
        <v>688</v>
      </c>
      <c r="D86" s="14">
        <v>17.2591</v>
      </c>
    </row>
    <row r="87" spans="1:4" x14ac:dyDescent="0.2">
      <c r="A87" s="3" t="s">
        <v>694</v>
      </c>
      <c r="D87" s="14">
        <v>61.454799999999999</v>
      </c>
    </row>
    <row r="88" spans="1:4" x14ac:dyDescent="0.2">
      <c r="A88" s="3" t="s">
        <v>685</v>
      </c>
      <c r="D88" s="14">
        <v>16.537600000000001</v>
      </c>
    </row>
    <row r="89" spans="1:4" x14ac:dyDescent="0.2">
      <c r="A89" s="3" t="s">
        <v>689</v>
      </c>
      <c r="D89" s="14">
        <v>13.816599999999999</v>
      </c>
    </row>
    <row r="90" spans="1:4" x14ac:dyDescent="0.2">
      <c r="A90" s="3" t="s">
        <v>662</v>
      </c>
      <c r="D90" s="14">
        <v>13.1883</v>
      </c>
    </row>
    <row r="91" spans="1:4" x14ac:dyDescent="0.2">
      <c r="A91" s="3" t="s">
        <v>684</v>
      </c>
      <c r="D91" s="14">
        <v>15.6914</v>
      </c>
    </row>
    <row r="92" spans="1:4" x14ac:dyDescent="0.2">
      <c r="A92" s="3" t="s">
        <v>691</v>
      </c>
      <c r="D92" s="14">
        <v>18.229500000000002</v>
      </c>
    </row>
    <row r="93" spans="1:4" x14ac:dyDescent="0.2">
      <c r="A93" s="3" t="s">
        <v>695</v>
      </c>
      <c r="D93" s="14">
        <v>64.025800000000004</v>
      </c>
    </row>
    <row r="94" spans="1:4" x14ac:dyDescent="0.2">
      <c r="A94" s="3" t="s">
        <v>663</v>
      </c>
      <c r="D94" s="14">
        <v>13.9215</v>
      </c>
    </row>
    <row r="95" spans="1:4" x14ac:dyDescent="0.2">
      <c r="A95" s="3" t="s">
        <v>690</v>
      </c>
      <c r="D95" s="14">
        <v>14.8154</v>
      </c>
    </row>
    <row r="97" spans="1:4" x14ac:dyDescent="0.2">
      <c r="A97" s="1" t="s">
        <v>41</v>
      </c>
      <c r="D97" s="15"/>
    </row>
    <row r="98" spans="1:4" x14ac:dyDescent="0.2">
      <c r="A98" s="19" t="s">
        <v>656</v>
      </c>
      <c r="B98" s="20"/>
      <c r="C98" s="65" t="s">
        <v>657</v>
      </c>
      <c r="D98" s="66"/>
    </row>
    <row r="99" spans="1:4" x14ac:dyDescent="0.2">
      <c r="A99" s="67"/>
      <c r="B99" s="68"/>
      <c r="C99" s="21" t="s">
        <v>658</v>
      </c>
      <c r="D99" s="21" t="s">
        <v>659</v>
      </c>
    </row>
    <row r="100" spans="1:4" x14ac:dyDescent="0.2">
      <c r="A100" s="22" t="s">
        <v>688</v>
      </c>
      <c r="B100" s="23"/>
      <c r="C100" s="24">
        <v>0.97505777700000007</v>
      </c>
      <c r="D100" s="24">
        <v>0.90337258800000009</v>
      </c>
    </row>
    <row r="101" spans="1:4" x14ac:dyDescent="0.2">
      <c r="A101" s="22" t="s">
        <v>684</v>
      </c>
      <c r="B101" s="23"/>
      <c r="C101" s="24">
        <v>0.43277631599999999</v>
      </c>
      <c r="D101" s="24">
        <v>0.40085618699999997</v>
      </c>
    </row>
    <row r="102" spans="1:4" x14ac:dyDescent="0.2">
      <c r="A102" s="22" t="s">
        <v>662</v>
      </c>
      <c r="B102" s="23"/>
      <c r="C102" s="24">
        <v>0.39671162300000001</v>
      </c>
      <c r="D102" s="24">
        <v>0.3674515048</v>
      </c>
    </row>
    <row r="103" spans="1:4" x14ac:dyDescent="0.2">
      <c r="A103" s="22" t="s">
        <v>689</v>
      </c>
      <c r="B103" s="23"/>
      <c r="C103" s="24">
        <v>0.39724576100000003</v>
      </c>
      <c r="D103" s="24">
        <v>0.36804068400000001</v>
      </c>
    </row>
    <row r="104" spans="1:4" x14ac:dyDescent="0.2">
      <c r="A104" s="22" t="s">
        <v>685</v>
      </c>
      <c r="B104" s="23"/>
      <c r="C104" s="24">
        <v>0.43277631599999999</v>
      </c>
      <c r="D104" s="24">
        <v>0.40085618699999997</v>
      </c>
    </row>
    <row r="105" spans="1:4" x14ac:dyDescent="0.2">
      <c r="A105" s="22" t="s">
        <v>663</v>
      </c>
      <c r="B105" s="23"/>
      <c r="C105" s="24">
        <v>0.39671162300000001</v>
      </c>
      <c r="D105" s="24">
        <v>0.3674515048</v>
      </c>
    </row>
    <row r="106" spans="1:4" x14ac:dyDescent="0.2">
      <c r="A106" s="22" t="s">
        <v>690</v>
      </c>
      <c r="B106" s="23"/>
      <c r="C106" s="24">
        <v>0.39724576100000003</v>
      </c>
      <c r="D106" s="24">
        <v>0.36804068400000001</v>
      </c>
    </row>
    <row r="107" spans="1:4" x14ac:dyDescent="0.2">
      <c r="A107" s="22" t="s">
        <v>691</v>
      </c>
      <c r="B107" s="23"/>
      <c r="C107" s="24">
        <v>0.97505777700000007</v>
      </c>
      <c r="D107" s="24">
        <v>0.90337258800000009</v>
      </c>
    </row>
    <row r="109" spans="1:4" x14ac:dyDescent="0.2">
      <c r="A109" s="1" t="s">
        <v>43</v>
      </c>
      <c r="D109" s="18">
        <v>2.7945587133114778</v>
      </c>
    </row>
    <row r="111" spans="1:4" x14ac:dyDescent="0.2">
      <c r="A111" s="1" t="s">
        <v>1168</v>
      </c>
    </row>
  </sheetData>
  <sortState ref="A50:F58">
    <sortCondition descending="1" ref="E50:E58"/>
  </sortState>
  <mergeCells count="3">
    <mergeCell ref="B1:E1"/>
    <mergeCell ref="C98:D98"/>
    <mergeCell ref="A99:B9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4"/>
  <sheetViews>
    <sheetView showGridLines="0" workbookViewId="0"/>
  </sheetViews>
  <sheetFormatPr defaultRowHeight="11.25" x14ac:dyDescent="0.2"/>
  <cols>
    <col min="1" max="1" width="38" style="3" customWidth="1"/>
    <col min="2" max="2" width="44.42578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69" t="s">
        <v>44</v>
      </c>
      <c r="C1" s="69"/>
      <c r="D1" s="69"/>
      <c r="E1" s="6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9" t="s">
        <v>1049</v>
      </c>
      <c r="C8" s="9" t="s">
        <v>9</v>
      </c>
      <c r="D8" s="9">
        <v>100</v>
      </c>
      <c r="E8" s="10">
        <v>997.94100000000003</v>
      </c>
      <c r="F8" s="10">
        <f>E8/$E$31*100</f>
        <v>13.561492663806918</v>
      </c>
    </row>
    <row r="9" spans="1:6" x14ac:dyDescent="0.2">
      <c r="A9" s="9" t="s">
        <v>10</v>
      </c>
      <c r="B9" s="9" t="s">
        <v>1050</v>
      </c>
      <c r="C9" s="9" t="s">
        <v>11</v>
      </c>
      <c r="D9" s="9">
        <v>100</v>
      </c>
      <c r="E9" s="10">
        <v>947.14</v>
      </c>
      <c r="F9" s="10">
        <f t="shared" ref="F9:F17" si="0">E9/$E$31*100</f>
        <v>12.871133826146117</v>
      </c>
    </row>
    <row r="10" spans="1:6" x14ac:dyDescent="0.2">
      <c r="A10" s="9" t="s">
        <v>12</v>
      </c>
      <c r="B10" s="9" t="s">
        <v>1008</v>
      </c>
      <c r="C10" s="9" t="s">
        <v>11</v>
      </c>
      <c r="D10" s="9">
        <v>70</v>
      </c>
      <c r="E10" s="10">
        <v>674.47590000000002</v>
      </c>
      <c r="F10" s="10">
        <f t="shared" si="0"/>
        <v>9.1657722949198082</v>
      </c>
    </row>
    <row r="11" spans="1:6" x14ac:dyDescent="0.2">
      <c r="A11" s="9" t="s">
        <v>13</v>
      </c>
      <c r="B11" s="9" t="s">
        <v>904</v>
      </c>
      <c r="C11" s="9" t="s">
        <v>14</v>
      </c>
      <c r="D11" s="9">
        <v>60</v>
      </c>
      <c r="E11" s="10">
        <v>599.62199999999996</v>
      </c>
      <c r="F11" s="10">
        <f t="shared" si="0"/>
        <v>8.1485472127683209</v>
      </c>
    </row>
    <row r="12" spans="1:6" x14ac:dyDescent="0.2">
      <c r="A12" s="9" t="s">
        <v>15</v>
      </c>
      <c r="B12" s="9" t="s">
        <v>1045</v>
      </c>
      <c r="C12" s="9" t="s">
        <v>16</v>
      </c>
      <c r="D12" s="9">
        <v>50</v>
      </c>
      <c r="E12" s="10">
        <v>492.29399999999998</v>
      </c>
      <c r="F12" s="10">
        <f t="shared" si="0"/>
        <v>6.6900162128183549</v>
      </c>
    </row>
    <row r="13" spans="1:6" x14ac:dyDescent="0.2">
      <c r="A13" s="9" t="s">
        <v>17</v>
      </c>
      <c r="B13" s="9" t="s">
        <v>1048</v>
      </c>
      <c r="C13" s="9" t="s">
        <v>11</v>
      </c>
      <c r="D13" s="9">
        <v>50</v>
      </c>
      <c r="E13" s="10">
        <v>479.73149999999998</v>
      </c>
      <c r="F13" s="10">
        <f t="shared" si="0"/>
        <v>6.5192984533625609</v>
      </c>
    </row>
    <row r="14" spans="1:6" x14ac:dyDescent="0.2">
      <c r="A14" s="9" t="s">
        <v>18</v>
      </c>
      <c r="B14" s="9" t="s">
        <v>902</v>
      </c>
      <c r="C14" s="9" t="s">
        <v>19</v>
      </c>
      <c r="D14" s="9">
        <v>35</v>
      </c>
      <c r="E14" s="10">
        <v>343.14454999999998</v>
      </c>
      <c r="F14" s="10">
        <f t="shared" si="0"/>
        <v>4.663153730982418</v>
      </c>
    </row>
    <row r="15" spans="1:6" x14ac:dyDescent="0.2">
      <c r="A15" s="9" t="s">
        <v>20</v>
      </c>
      <c r="B15" s="9" t="s">
        <v>986</v>
      </c>
      <c r="C15" s="9" t="s">
        <v>21</v>
      </c>
      <c r="D15" s="9">
        <v>35</v>
      </c>
      <c r="E15" s="10">
        <v>341.02355</v>
      </c>
      <c r="F15" s="10">
        <f t="shared" si="0"/>
        <v>4.6343304579232552</v>
      </c>
    </row>
    <row r="16" spans="1:6" x14ac:dyDescent="0.2">
      <c r="A16" s="9" t="s">
        <v>22</v>
      </c>
      <c r="B16" s="9" t="s">
        <v>1051</v>
      </c>
      <c r="C16" s="9" t="s">
        <v>11</v>
      </c>
      <c r="D16" s="9">
        <v>30</v>
      </c>
      <c r="E16" s="10">
        <v>301.82429999999999</v>
      </c>
      <c r="F16" s="10">
        <f t="shared" si="0"/>
        <v>4.1016332931592725</v>
      </c>
    </row>
    <row r="17" spans="1:11" x14ac:dyDescent="0.2">
      <c r="A17" s="9" t="s">
        <v>23</v>
      </c>
      <c r="B17" s="9" t="s">
        <v>815</v>
      </c>
      <c r="C17" s="9" t="s">
        <v>11</v>
      </c>
      <c r="D17" s="9">
        <v>1</v>
      </c>
      <c r="E17" s="10">
        <v>9.9184199999999993</v>
      </c>
      <c r="F17" s="10">
        <f t="shared" si="0"/>
        <v>0.13478610465604257</v>
      </c>
    </row>
    <row r="18" spans="1:11" x14ac:dyDescent="0.2">
      <c r="A18" s="8" t="s">
        <v>24</v>
      </c>
      <c r="B18" s="9"/>
      <c r="C18" s="9"/>
      <c r="D18" s="9"/>
      <c r="E18" s="11">
        <f>SUM(E8:E17)</f>
        <v>5187.1152199999997</v>
      </c>
      <c r="F18" s="11">
        <f>SUM(F8:F17)</f>
        <v>70.49016425054306</v>
      </c>
      <c r="J18" s="2"/>
      <c r="K18" s="2"/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25</v>
      </c>
      <c r="B20" s="9"/>
      <c r="C20" s="9"/>
      <c r="D20" s="9"/>
      <c r="E20" s="10"/>
      <c r="F20" s="10"/>
    </row>
    <row r="21" spans="1:11" x14ac:dyDescent="0.2">
      <c r="A21" s="8" t="s">
        <v>26</v>
      </c>
      <c r="B21" s="9"/>
      <c r="C21" s="9"/>
      <c r="D21" s="9"/>
      <c r="E21" s="10"/>
      <c r="F21" s="10"/>
    </row>
    <row r="22" spans="1:11" x14ac:dyDescent="0.2">
      <c r="A22" s="9" t="s">
        <v>27</v>
      </c>
      <c r="B22" s="9" t="s">
        <v>1060</v>
      </c>
      <c r="C22" s="9" t="s">
        <v>28</v>
      </c>
      <c r="D22" s="9">
        <v>700</v>
      </c>
      <c r="E22" s="10">
        <v>695.18679999999995</v>
      </c>
      <c r="F22" s="10">
        <f t="shared" ref="F22:F24" si="1">E22/$E$31*100</f>
        <v>9.4472225193427324</v>
      </c>
    </row>
    <row r="23" spans="1:11" x14ac:dyDescent="0.2">
      <c r="A23" s="9" t="s">
        <v>29</v>
      </c>
      <c r="B23" s="9" t="s">
        <v>1059</v>
      </c>
      <c r="C23" s="9" t="s">
        <v>30</v>
      </c>
      <c r="D23" s="9">
        <v>700</v>
      </c>
      <c r="E23" s="10">
        <v>690.56050000000005</v>
      </c>
      <c r="F23" s="10">
        <f t="shared" si="1"/>
        <v>9.3843535386008163</v>
      </c>
    </row>
    <row r="24" spans="1:11" x14ac:dyDescent="0.2">
      <c r="A24" s="9" t="s">
        <v>31</v>
      </c>
      <c r="B24" s="9" t="s">
        <v>1064</v>
      </c>
      <c r="C24" s="9" t="s">
        <v>30</v>
      </c>
      <c r="D24" s="9">
        <v>500</v>
      </c>
      <c r="E24" s="10">
        <v>492.06849999999997</v>
      </c>
      <c r="F24" s="10">
        <f t="shared" si="1"/>
        <v>6.6869517865690193</v>
      </c>
    </row>
    <row r="25" spans="1:11" x14ac:dyDescent="0.2">
      <c r="A25" s="8" t="s">
        <v>24</v>
      </c>
      <c r="B25" s="9"/>
      <c r="C25" s="9"/>
      <c r="D25" s="9"/>
      <c r="E25" s="11">
        <f>SUM(E22:E24)</f>
        <v>1877.8157999999999</v>
      </c>
      <c r="F25" s="11">
        <f>SUM(F22:F24)</f>
        <v>25.518527844512569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24</v>
      </c>
      <c r="B27" s="9"/>
      <c r="C27" s="9"/>
      <c r="D27" s="9"/>
      <c r="E27" s="11">
        <f>E18+E25</f>
        <v>7064.93102</v>
      </c>
      <c r="F27" s="11">
        <f>F18+F25</f>
        <v>96.008692095055636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32</v>
      </c>
      <c r="B29" s="9"/>
      <c r="C29" s="9"/>
      <c r="D29" s="9"/>
      <c r="E29" s="11">
        <v>293.7058553</v>
      </c>
      <c r="F29" s="11">
        <v>3.99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33</v>
      </c>
      <c r="B31" s="6"/>
      <c r="C31" s="6"/>
      <c r="D31" s="6"/>
      <c r="E31" s="13">
        <f>E27+E29</f>
        <v>7358.6368752999997</v>
      </c>
      <c r="F31" s="13">
        <f xml:space="preserve"> ROUND(SUM(F27:F30),2)</f>
        <v>100</v>
      </c>
      <c r="J31" s="2"/>
      <c r="K31" s="2"/>
    </row>
    <row r="32" spans="1:11" x14ac:dyDescent="0.2">
      <c r="A32" s="1" t="s">
        <v>34</v>
      </c>
    </row>
    <row r="34" spans="1:4" x14ac:dyDescent="0.2">
      <c r="A34" s="1" t="s">
        <v>35</v>
      </c>
    </row>
    <row r="35" spans="1:4" x14ac:dyDescent="0.2">
      <c r="A35" s="1" t="s">
        <v>36</v>
      </c>
    </row>
    <row r="36" spans="1:4" x14ac:dyDescent="0.2">
      <c r="A36" s="1" t="s">
        <v>37</v>
      </c>
    </row>
    <row r="37" spans="1:4" x14ac:dyDescent="0.2">
      <c r="A37" s="3" t="s">
        <v>694</v>
      </c>
      <c r="D37" s="3">
        <v>13.452299999999999</v>
      </c>
    </row>
    <row r="38" spans="1:4" x14ac:dyDescent="0.2">
      <c r="A38" s="3" t="s">
        <v>661</v>
      </c>
      <c r="D38" s="3">
        <v>10.634600000000001</v>
      </c>
    </row>
    <row r="39" spans="1:4" x14ac:dyDescent="0.2">
      <c r="A39" s="3" t="s">
        <v>695</v>
      </c>
      <c r="D39" s="3">
        <v>13.6995</v>
      </c>
    </row>
    <row r="40" spans="1:4" x14ac:dyDescent="0.2">
      <c r="A40" s="3" t="s">
        <v>660</v>
      </c>
      <c r="D40" s="3">
        <v>10.4277</v>
      </c>
    </row>
    <row r="42" spans="1:4" x14ac:dyDescent="0.2">
      <c r="A42" s="1" t="s">
        <v>40</v>
      </c>
    </row>
    <row r="43" spans="1:4" x14ac:dyDescent="0.2">
      <c r="A43" s="3" t="s">
        <v>694</v>
      </c>
      <c r="D43" s="14">
        <v>13.680999999999999</v>
      </c>
    </row>
    <row r="44" spans="1:4" x14ac:dyDescent="0.2">
      <c r="A44" s="3" t="s">
        <v>660</v>
      </c>
      <c r="D44" s="14">
        <v>10.2035</v>
      </c>
    </row>
    <row r="45" spans="1:4" x14ac:dyDescent="0.2">
      <c r="A45" s="3" t="s">
        <v>661</v>
      </c>
      <c r="D45" s="14">
        <v>10.4345</v>
      </c>
    </row>
    <row r="46" spans="1:4" x14ac:dyDescent="0.2">
      <c r="A46" s="3" t="s">
        <v>695</v>
      </c>
      <c r="D46" s="14">
        <v>13.960599999999999</v>
      </c>
    </row>
    <row r="48" spans="1:4" x14ac:dyDescent="0.2">
      <c r="A48" s="1" t="s">
        <v>41</v>
      </c>
      <c r="D48" s="15"/>
    </row>
    <row r="49" spans="1:4" x14ac:dyDescent="0.2">
      <c r="A49" s="19" t="s">
        <v>656</v>
      </c>
      <c r="B49" s="20"/>
      <c r="C49" s="65" t="s">
        <v>657</v>
      </c>
      <c r="D49" s="66"/>
    </row>
    <row r="50" spans="1:4" x14ac:dyDescent="0.2">
      <c r="A50" s="67"/>
      <c r="B50" s="68"/>
      <c r="C50" s="21" t="s">
        <v>658</v>
      </c>
      <c r="D50" s="21" t="s">
        <v>659</v>
      </c>
    </row>
    <row r="51" spans="1:4" x14ac:dyDescent="0.2">
      <c r="A51" s="22" t="s">
        <v>692</v>
      </c>
      <c r="B51" s="23"/>
      <c r="C51" s="24">
        <v>0.28851754400000001</v>
      </c>
      <c r="D51" s="24">
        <v>0.26723745799999998</v>
      </c>
    </row>
    <row r="52" spans="1:4" x14ac:dyDescent="0.2">
      <c r="A52" s="22" t="s">
        <v>693</v>
      </c>
      <c r="B52" s="23"/>
      <c r="C52" s="24">
        <v>0.28851754400000001</v>
      </c>
      <c r="D52" s="24">
        <v>0.26723745799999998</v>
      </c>
    </row>
    <row r="54" spans="1:4" x14ac:dyDescent="0.2">
      <c r="A54" s="1" t="s">
        <v>43</v>
      </c>
      <c r="D54" s="18">
        <v>2.2360241815083155</v>
      </c>
    </row>
  </sheetData>
  <sortState ref="A8:F17">
    <sortCondition descending="1" ref="E8:E17"/>
  </sortState>
  <mergeCells count="3">
    <mergeCell ref="B1:E1"/>
    <mergeCell ref="C49:D49"/>
    <mergeCell ref="A50:B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9"/>
  <sheetViews>
    <sheetView showGridLines="0" workbookViewId="0">
      <selection sqref="A1:E1"/>
    </sheetView>
  </sheetViews>
  <sheetFormatPr defaultRowHeight="11.25" x14ac:dyDescent="0.2"/>
  <cols>
    <col min="1" max="1" width="59.140625" style="2" bestFit="1" customWidth="1"/>
    <col min="2" max="2" width="35.85546875" style="2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9" width="10.85546875" style="3" bestFit="1" customWidth="1"/>
    <col min="10" max="16384" width="9.140625" style="3"/>
  </cols>
  <sheetData>
    <row r="1" spans="1:6" x14ac:dyDescent="0.2">
      <c r="A1" s="64" t="s">
        <v>1297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1298</v>
      </c>
      <c r="B8" s="10" t="s">
        <v>1299</v>
      </c>
      <c r="C8" s="10" t="s">
        <v>320</v>
      </c>
      <c r="D8" s="10">
        <v>4043709</v>
      </c>
      <c r="E8" s="10">
        <v>23512.145980000001</v>
      </c>
      <c r="F8" s="10">
        <v>3.3051322124602476</v>
      </c>
    </row>
    <row r="9" spans="1:6" x14ac:dyDescent="0.2">
      <c r="A9" s="10" t="s">
        <v>1194</v>
      </c>
      <c r="B9" s="10" t="s">
        <v>1195</v>
      </c>
      <c r="C9" s="10" t="s">
        <v>1196</v>
      </c>
      <c r="D9" s="10">
        <v>1655675</v>
      </c>
      <c r="E9" s="10">
        <v>20198.407159999999</v>
      </c>
      <c r="F9" s="10">
        <v>2.8393157392647193</v>
      </c>
    </row>
    <row r="10" spans="1:6" x14ac:dyDescent="0.2">
      <c r="A10" s="10" t="s">
        <v>262</v>
      </c>
      <c r="B10" s="10" t="s">
        <v>263</v>
      </c>
      <c r="C10" s="10" t="s">
        <v>264</v>
      </c>
      <c r="D10" s="10">
        <v>897554</v>
      </c>
      <c r="E10" s="10">
        <v>18924.477309999998</v>
      </c>
      <c r="F10" s="10">
        <v>2.6602378028130138</v>
      </c>
    </row>
    <row r="11" spans="1:6" x14ac:dyDescent="0.2">
      <c r="A11" s="10" t="s">
        <v>1241</v>
      </c>
      <c r="B11" s="10" t="s">
        <v>1242</v>
      </c>
      <c r="C11" s="10" t="s">
        <v>381</v>
      </c>
      <c r="D11" s="10">
        <v>3335705</v>
      </c>
      <c r="E11" s="10">
        <v>18439.777239999999</v>
      </c>
      <c r="F11" s="10">
        <v>2.5921028985766492</v>
      </c>
    </row>
    <row r="12" spans="1:6" x14ac:dyDescent="0.2">
      <c r="A12" s="10" t="s">
        <v>1266</v>
      </c>
      <c r="B12" s="10" t="s">
        <v>1267</v>
      </c>
      <c r="C12" s="10" t="s">
        <v>274</v>
      </c>
      <c r="D12" s="10">
        <v>1301949</v>
      </c>
      <c r="E12" s="10">
        <v>16926.63895</v>
      </c>
      <c r="F12" s="10">
        <v>2.3793991280046183</v>
      </c>
    </row>
    <row r="13" spans="1:6" x14ac:dyDescent="0.2">
      <c r="A13" s="10" t="s">
        <v>272</v>
      </c>
      <c r="B13" s="10" t="s">
        <v>273</v>
      </c>
      <c r="C13" s="10" t="s">
        <v>274</v>
      </c>
      <c r="D13" s="10">
        <v>1241644</v>
      </c>
      <c r="E13" s="10">
        <v>16230.77037</v>
      </c>
      <c r="F13" s="10">
        <v>2.2815799982087523</v>
      </c>
    </row>
    <row r="14" spans="1:6" x14ac:dyDescent="0.2">
      <c r="A14" s="10" t="s">
        <v>1235</v>
      </c>
      <c r="B14" s="10" t="s">
        <v>1236</v>
      </c>
      <c r="C14" s="10" t="s">
        <v>274</v>
      </c>
      <c r="D14" s="10">
        <v>1944726</v>
      </c>
      <c r="E14" s="10">
        <v>14906.324790000001</v>
      </c>
      <c r="F14" s="10">
        <v>2.0954010014539612</v>
      </c>
    </row>
    <row r="15" spans="1:6" x14ac:dyDescent="0.2">
      <c r="A15" s="10" t="s">
        <v>1300</v>
      </c>
      <c r="B15" s="10" t="s">
        <v>1301</v>
      </c>
      <c r="C15" s="10" t="s">
        <v>1302</v>
      </c>
      <c r="D15" s="10">
        <v>2792522</v>
      </c>
      <c r="E15" s="10">
        <v>14549.03962</v>
      </c>
      <c r="F15" s="10">
        <v>2.0451769714821411</v>
      </c>
    </row>
    <row r="16" spans="1:6" x14ac:dyDescent="0.2">
      <c r="A16" s="10" t="s">
        <v>331</v>
      </c>
      <c r="B16" s="10" t="s">
        <v>332</v>
      </c>
      <c r="C16" s="10" t="s">
        <v>264</v>
      </c>
      <c r="D16" s="10">
        <v>13813975</v>
      </c>
      <c r="E16" s="10">
        <v>14325.09208</v>
      </c>
      <c r="F16" s="10">
        <v>2.0136963814507229</v>
      </c>
    </row>
    <row r="17" spans="1:6" x14ac:dyDescent="0.2">
      <c r="A17" s="10" t="s">
        <v>1303</v>
      </c>
      <c r="B17" s="10" t="s">
        <v>1304</v>
      </c>
      <c r="C17" s="10" t="s">
        <v>1305</v>
      </c>
      <c r="D17" s="10">
        <v>1475571</v>
      </c>
      <c r="E17" s="10">
        <v>14131.543470000001</v>
      </c>
      <c r="F17" s="10">
        <v>1.98648900760522</v>
      </c>
    </row>
    <row r="18" spans="1:6" x14ac:dyDescent="0.2">
      <c r="A18" s="10" t="s">
        <v>1306</v>
      </c>
      <c r="B18" s="10" t="s">
        <v>1307</v>
      </c>
      <c r="C18" s="10" t="s">
        <v>1175</v>
      </c>
      <c r="D18" s="10">
        <v>5622951</v>
      </c>
      <c r="E18" s="10">
        <v>13711.56601</v>
      </c>
      <c r="F18" s="10">
        <v>1.9274522428312186</v>
      </c>
    </row>
    <row r="19" spans="1:6" x14ac:dyDescent="0.2">
      <c r="A19" s="10" t="s">
        <v>1308</v>
      </c>
      <c r="B19" s="10" t="s">
        <v>1309</v>
      </c>
      <c r="C19" s="10" t="s">
        <v>1214</v>
      </c>
      <c r="D19" s="10">
        <v>6326658</v>
      </c>
      <c r="E19" s="10">
        <v>13422.00495</v>
      </c>
      <c r="F19" s="10">
        <v>1.8867482769875983</v>
      </c>
    </row>
    <row r="20" spans="1:6" x14ac:dyDescent="0.2">
      <c r="A20" s="10" t="s">
        <v>1192</v>
      </c>
      <c r="B20" s="10" t="s">
        <v>1193</v>
      </c>
      <c r="C20" s="10" t="s">
        <v>381</v>
      </c>
      <c r="D20" s="10">
        <v>9772603</v>
      </c>
      <c r="E20" s="10">
        <v>13276.081179999999</v>
      </c>
      <c r="F20" s="10">
        <v>1.8662355873674805</v>
      </c>
    </row>
    <row r="21" spans="1:6" x14ac:dyDescent="0.2">
      <c r="A21" s="10" t="s">
        <v>1245</v>
      </c>
      <c r="B21" s="10" t="s">
        <v>1246</v>
      </c>
      <c r="C21" s="10" t="s">
        <v>381</v>
      </c>
      <c r="D21" s="10">
        <v>1054044</v>
      </c>
      <c r="E21" s="10">
        <v>13219.29283</v>
      </c>
      <c r="F21" s="10">
        <v>1.858252776907001</v>
      </c>
    </row>
    <row r="22" spans="1:6" x14ac:dyDescent="0.2">
      <c r="A22" s="10" t="s">
        <v>305</v>
      </c>
      <c r="B22" s="10" t="s">
        <v>306</v>
      </c>
      <c r="C22" s="10" t="s">
        <v>307</v>
      </c>
      <c r="D22" s="10">
        <v>2521141</v>
      </c>
      <c r="E22" s="10">
        <v>13205.736559999999</v>
      </c>
      <c r="F22" s="10">
        <v>1.8563471548214658</v>
      </c>
    </row>
    <row r="23" spans="1:6" x14ac:dyDescent="0.2">
      <c r="A23" s="10" t="s">
        <v>1310</v>
      </c>
      <c r="B23" s="10" t="s">
        <v>1311</v>
      </c>
      <c r="C23" s="10" t="s">
        <v>374</v>
      </c>
      <c r="D23" s="10">
        <v>797182</v>
      </c>
      <c r="E23" s="10">
        <v>12341.573130000001</v>
      </c>
      <c r="F23" s="10">
        <v>1.7348706042865782</v>
      </c>
    </row>
    <row r="24" spans="1:6" x14ac:dyDescent="0.2">
      <c r="A24" s="10" t="s">
        <v>1312</v>
      </c>
      <c r="B24" s="10" t="s">
        <v>1313</v>
      </c>
      <c r="C24" s="10" t="s">
        <v>320</v>
      </c>
      <c r="D24" s="10">
        <v>215636</v>
      </c>
      <c r="E24" s="10">
        <v>11975.5609</v>
      </c>
      <c r="F24" s="10">
        <v>1.6834198004102998</v>
      </c>
    </row>
    <row r="25" spans="1:6" x14ac:dyDescent="0.2">
      <c r="A25" s="10" t="s">
        <v>1270</v>
      </c>
      <c r="B25" s="10" t="s">
        <v>1271</v>
      </c>
      <c r="C25" s="10" t="s">
        <v>317</v>
      </c>
      <c r="D25" s="10">
        <v>3907435</v>
      </c>
      <c r="E25" s="10">
        <v>11923.537899999999</v>
      </c>
      <c r="F25" s="10">
        <v>1.6761068612496173</v>
      </c>
    </row>
    <row r="26" spans="1:6" x14ac:dyDescent="0.2">
      <c r="A26" s="10" t="s">
        <v>1314</v>
      </c>
      <c r="B26" s="10" t="s">
        <v>1315</v>
      </c>
      <c r="C26" s="10" t="s">
        <v>387</v>
      </c>
      <c r="D26" s="10">
        <v>2697736</v>
      </c>
      <c r="E26" s="10">
        <v>11497.750830000001</v>
      </c>
      <c r="F26" s="10">
        <v>1.6162534322217808</v>
      </c>
    </row>
    <row r="27" spans="1:6" x14ac:dyDescent="0.2">
      <c r="A27" s="10" t="s">
        <v>265</v>
      </c>
      <c r="B27" s="10" t="s">
        <v>266</v>
      </c>
      <c r="C27" s="10" t="s">
        <v>264</v>
      </c>
      <c r="D27" s="10">
        <v>2235736</v>
      </c>
      <c r="E27" s="10">
        <v>11420.13949</v>
      </c>
      <c r="F27" s="10">
        <v>1.6053435076192195</v>
      </c>
    </row>
    <row r="28" spans="1:6" x14ac:dyDescent="0.2">
      <c r="A28" s="10" t="s">
        <v>1316</v>
      </c>
      <c r="B28" s="10" t="s">
        <v>1317</v>
      </c>
      <c r="C28" s="10" t="s">
        <v>286</v>
      </c>
      <c r="D28" s="10">
        <v>4688234</v>
      </c>
      <c r="E28" s="10">
        <v>11000.941080000001</v>
      </c>
      <c r="F28" s="10">
        <v>1.5464162548928349</v>
      </c>
    </row>
    <row r="29" spans="1:6" x14ac:dyDescent="0.2">
      <c r="A29" s="10" t="s">
        <v>1318</v>
      </c>
      <c r="B29" s="10" t="s">
        <v>1319</v>
      </c>
      <c r="C29" s="10" t="s">
        <v>1214</v>
      </c>
      <c r="D29" s="10">
        <v>3123420</v>
      </c>
      <c r="E29" s="10">
        <v>10807.0332</v>
      </c>
      <c r="F29" s="10">
        <v>1.5191583780072866</v>
      </c>
    </row>
    <row r="30" spans="1:6" x14ac:dyDescent="0.2">
      <c r="A30" s="10" t="s">
        <v>1320</v>
      </c>
      <c r="B30" s="10" t="s">
        <v>1321</v>
      </c>
      <c r="C30" s="10" t="s">
        <v>1175</v>
      </c>
      <c r="D30" s="10">
        <v>390642</v>
      </c>
      <c r="E30" s="10">
        <v>10357.87263</v>
      </c>
      <c r="F30" s="10">
        <v>1.4560193064084292</v>
      </c>
    </row>
    <row r="31" spans="1:6" x14ac:dyDescent="0.2">
      <c r="A31" s="10" t="s">
        <v>1322</v>
      </c>
      <c r="B31" s="10" t="s">
        <v>1323</v>
      </c>
      <c r="C31" s="10" t="s">
        <v>1214</v>
      </c>
      <c r="D31" s="10">
        <v>2324335</v>
      </c>
      <c r="E31" s="10">
        <v>10254.96602</v>
      </c>
      <c r="F31" s="10">
        <v>1.4415535935859842</v>
      </c>
    </row>
    <row r="32" spans="1:6" x14ac:dyDescent="0.2">
      <c r="A32" s="10" t="s">
        <v>1324</v>
      </c>
      <c r="B32" s="10" t="s">
        <v>1325</v>
      </c>
      <c r="C32" s="10" t="s">
        <v>286</v>
      </c>
      <c r="D32" s="10">
        <v>3578963</v>
      </c>
      <c r="E32" s="10">
        <v>10056.88603</v>
      </c>
      <c r="F32" s="10">
        <v>1.4137092379006422</v>
      </c>
    </row>
    <row r="33" spans="1:6" x14ac:dyDescent="0.2">
      <c r="A33" s="10" t="s">
        <v>1326</v>
      </c>
      <c r="B33" s="10" t="s">
        <v>1327</v>
      </c>
      <c r="C33" s="10" t="s">
        <v>317</v>
      </c>
      <c r="D33" s="10">
        <v>7977861</v>
      </c>
      <c r="E33" s="10">
        <v>10012.215560000001</v>
      </c>
      <c r="F33" s="10">
        <v>1.4074298532171547</v>
      </c>
    </row>
    <row r="34" spans="1:6" x14ac:dyDescent="0.2">
      <c r="A34" s="10" t="s">
        <v>1328</v>
      </c>
      <c r="B34" s="10" t="s">
        <v>1329</v>
      </c>
      <c r="C34" s="10" t="s">
        <v>335</v>
      </c>
      <c r="D34" s="10">
        <v>9028098</v>
      </c>
      <c r="E34" s="10">
        <v>9628.4665170000007</v>
      </c>
      <c r="F34" s="10">
        <v>1.3534857630180306</v>
      </c>
    </row>
    <row r="35" spans="1:6" x14ac:dyDescent="0.2">
      <c r="A35" s="10" t="s">
        <v>1330</v>
      </c>
      <c r="B35" s="10" t="s">
        <v>1331</v>
      </c>
      <c r="C35" s="10" t="s">
        <v>307</v>
      </c>
      <c r="D35" s="10">
        <v>4042106</v>
      </c>
      <c r="E35" s="10">
        <v>9238.2332630000001</v>
      </c>
      <c r="F35" s="10">
        <v>1.298630179045998</v>
      </c>
    </row>
    <row r="36" spans="1:6" x14ac:dyDescent="0.2">
      <c r="A36" s="10" t="s">
        <v>301</v>
      </c>
      <c r="B36" s="10" t="s">
        <v>302</v>
      </c>
      <c r="C36" s="10" t="s">
        <v>264</v>
      </c>
      <c r="D36" s="10">
        <v>2711706</v>
      </c>
      <c r="E36" s="10">
        <v>9210.3094290000008</v>
      </c>
      <c r="F36" s="10">
        <v>1.2947048902472937</v>
      </c>
    </row>
    <row r="37" spans="1:6" x14ac:dyDescent="0.2">
      <c r="A37" s="10" t="s">
        <v>1332</v>
      </c>
      <c r="B37" s="10" t="s">
        <v>1333</v>
      </c>
      <c r="C37" s="10" t="s">
        <v>294</v>
      </c>
      <c r="D37" s="10">
        <v>1296154</v>
      </c>
      <c r="E37" s="10">
        <v>9067.8933840000009</v>
      </c>
      <c r="F37" s="10">
        <v>1.2746852859839874</v>
      </c>
    </row>
    <row r="38" spans="1:6" x14ac:dyDescent="0.2">
      <c r="A38" s="10" t="s">
        <v>270</v>
      </c>
      <c r="B38" s="10" t="s">
        <v>271</v>
      </c>
      <c r="C38" s="10" t="s">
        <v>264</v>
      </c>
      <c r="D38" s="10">
        <v>673158</v>
      </c>
      <c r="E38" s="10">
        <v>9040.1753609999996</v>
      </c>
      <c r="F38" s="10">
        <v>1.2707889282988596</v>
      </c>
    </row>
    <row r="39" spans="1:6" x14ac:dyDescent="0.2">
      <c r="A39" s="10" t="s">
        <v>1334</v>
      </c>
      <c r="B39" s="10" t="s">
        <v>1335</v>
      </c>
      <c r="C39" s="10" t="s">
        <v>1336</v>
      </c>
      <c r="D39" s="10">
        <v>7456827</v>
      </c>
      <c r="E39" s="10">
        <v>8597.7215309999992</v>
      </c>
      <c r="F39" s="10">
        <v>1.2085926316569735</v>
      </c>
    </row>
    <row r="40" spans="1:6" x14ac:dyDescent="0.2">
      <c r="A40" s="10" t="s">
        <v>1337</v>
      </c>
      <c r="B40" s="10" t="s">
        <v>1338</v>
      </c>
      <c r="C40" s="10" t="s">
        <v>1305</v>
      </c>
      <c r="D40" s="10">
        <v>2979897</v>
      </c>
      <c r="E40" s="10">
        <v>8595.5128970000005</v>
      </c>
      <c r="F40" s="10">
        <v>1.208282161171415</v>
      </c>
    </row>
    <row r="41" spans="1:6" x14ac:dyDescent="0.2">
      <c r="A41" s="10" t="s">
        <v>1339</v>
      </c>
      <c r="B41" s="10" t="s">
        <v>1340</v>
      </c>
      <c r="C41" s="10" t="s">
        <v>1302</v>
      </c>
      <c r="D41" s="10">
        <v>285000</v>
      </c>
      <c r="E41" s="10">
        <v>8449.68</v>
      </c>
      <c r="F41" s="10">
        <v>1.1877822456842835</v>
      </c>
    </row>
    <row r="42" spans="1:6" x14ac:dyDescent="0.2">
      <c r="A42" s="10" t="s">
        <v>1341</v>
      </c>
      <c r="B42" s="10" t="s">
        <v>1342</v>
      </c>
      <c r="C42" s="10" t="s">
        <v>317</v>
      </c>
      <c r="D42" s="10">
        <v>2001276</v>
      </c>
      <c r="E42" s="10">
        <v>8432.3764260000007</v>
      </c>
      <c r="F42" s="10">
        <v>1.1853498603177273</v>
      </c>
    </row>
    <row r="43" spans="1:6" x14ac:dyDescent="0.2">
      <c r="A43" s="10" t="s">
        <v>1343</v>
      </c>
      <c r="B43" s="10" t="s">
        <v>1344</v>
      </c>
      <c r="C43" s="10" t="s">
        <v>297</v>
      </c>
      <c r="D43" s="10">
        <v>983569</v>
      </c>
      <c r="E43" s="10">
        <v>8380.9914489999992</v>
      </c>
      <c r="F43" s="10">
        <v>1.1781266088602167</v>
      </c>
    </row>
    <row r="44" spans="1:6" x14ac:dyDescent="0.2">
      <c r="A44" s="10" t="s">
        <v>370</v>
      </c>
      <c r="B44" s="10" t="s">
        <v>371</v>
      </c>
      <c r="C44" s="10" t="s">
        <v>297</v>
      </c>
      <c r="D44" s="10">
        <v>3222860</v>
      </c>
      <c r="E44" s="10">
        <v>8353.6531200000009</v>
      </c>
      <c r="F44" s="10">
        <v>1.1742836252427458</v>
      </c>
    </row>
    <row r="45" spans="1:6" x14ac:dyDescent="0.2">
      <c r="A45" s="10" t="s">
        <v>1345</v>
      </c>
      <c r="B45" s="10" t="s">
        <v>1346</v>
      </c>
      <c r="C45" s="10" t="s">
        <v>264</v>
      </c>
      <c r="D45" s="10">
        <v>4483600</v>
      </c>
      <c r="E45" s="10">
        <v>8281.2091999999993</v>
      </c>
      <c r="F45" s="10">
        <v>1.1641000914303676</v>
      </c>
    </row>
    <row r="46" spans="1:6" x14ac:dyDescent="0.2">
      <c r="A46" s="10" t="s">
        <v>1347</v>
      </c>
      <c r="B46" s="10" t="s">
        <v>1348</v>
      </c>
      <c r="C46" s="10" t="s">
        <v>381</v>
      </c>
      <c r="D46" s="10">
        <v>1724002</v>
      </c>
      <c r="E46" s="10">
        <v>8079.5353729999997</v>
      </c>
      <c r="F46" s="10">
        <v>1.1357505455150427</v>
      </c>
    </row>
    <row r="47" spans="1:6" x14ac:dyDescent="0.2">
      <c r="A47" s="10" t="s">
        <v>1349</v>
      </c>
      <c r="B47" s="10" t="s">
        <v>1350</v>
      </c>
      <c r="C47" s="10" t="s">
        <v>320</v>
      </c>
      <c r="D47" s="10">
        <v>2534305</v>
      </c>
      <c r="E47" s="10">
        <v>8031.2125450000003</v>
      </c>
      <c r="F47" s="10">
        <v>1.1289577442303012</v>
      </c>
    </row>
    <row r="48" spans="1:6" x14ac:dyDescent="0.2">
      <c r="A48" s="10" t="s">
        <v>1351</v>
      </c>
      <c r="B48" s="10" t="s">
        <v>1352</v>
      </c>
      <c r="C48" s="10" t="s">
        <v>317</v>
      </c>
      <c r="D48" s="10">
        <v>11046869</v>
      </c>
      <c r="E48" s="10">
        <v>7920.6050729999997</v>
      </c>
      <c r="F48" s="10">
        <v>1.113409511459164</v>
      </c>
    </row>
    <row r="49" spans="1:6" x14ac:dyDescent="0.2">
      <c r="A49" s="10" t="s">
        <v>1197</v>
      </c>
      <c r="B49" s="10" t="s">
        <v>1198</v>
      </c>
      <c r="C49" s="10" t="s">
        <v>269</v>
      </c>
      <c r="D49" s="10">
        <v>4933939</v>
      </c>
      <c r="E49" s="10">
        <v>7827.6942239999998</v>
      </c>
      <c r="F49" s="10">
        <v>1.1003489154515456</v>
      </c>
    </row>
    <row r="50" spans="1:6" x14ac:dyDescent="0.2">
      <c r="A50" s="10" t="s">
        <v>1353</v>
      </c>
      <c r="B50" s="10" t="s">
        <v>1354</v>
      </c>
      <c r="C50" s="10" t="s">
        <v>1214</v>
      </c>
      <c r="D50" s="10">
        <v>1610000</v>
      </c>
      <c r="E50" s="10">
        <v>7785.1549999999997</v>
      </c>
      <c r="F50" s="10">
        <v>1.0943691227242012</v>
      </c>
    </row>
    <row r="51" spans="1:6" x14ac:dyDescent="0.2">
      <c r="A51" s="10" t="s">
        <v>1355</v>
      </c>
      <c r="B51" s="10" t="s">
        <v>1356</v>
      </c>
      <c r="C51" s="10" t="s">
        <v>294</v>
      </c>
      <c r="D51" s="10">
        <v>2981497</v>
      </c>
      <c r="E51" s="10">
        <v>7687.7900149999996</v>
      </c>
      <c r="F51" s="10">
        <v>1.0806824031638964</v>
      </c>
    </row>
    <row r="52" spans="1:6" x14ac:dyDescent="0.2">
      <c r="A52" s="10" t="s">
        <v>329</v>
      </c>
      <c r="B52" s="10" t="s">
        <v>330</v>
      </c>
      <c r="C52" s="10" t="s">
        <v>264</v>
      </c>
      <c r="D52" s="10">
        <v>2783714</v>
      </c>
      <c r="E52" s="10">
        <v>7666.3483560000004</v>
      </c>
      <c r="F52" s="10">
        <v>1.0776683219349958</v>
      </c>
    </row>
    <row r="53" spans="1:6" x14ac:dyDescent="0.2">
      <c r="A53" s="10" t="s">
        <v>1357</v>
      </c>
      <c r="B53" s="10" t="s">
        <v>1358</v>
      </c>
      <c r="C53" s="10" t="s">
        <v>1214</v>
      </c>
      <c r="D53" s="10">
        <v>274989</v>
      </c>
      <c r="E53" s="10">
        <v>7643.3192550000003</v>
      </c>
      <c r="F53" s="10">
        <v>1.0744310919686693</v>
      </c>
    </row>
    <row r="54" spans="1:6" x14ac:dyDescent="0.2">
      <c r="A54" s="10" t="s">
        <v>1359</v>
      </c>
      <c r="B54" s="10" t="s">
        <v>1360</v>
      </c>
      <c r="C54" s="10" t="s">
        <v>1336</v>
      </c>
      <c r="D54" s="10">
        <v>97060</v>
      </c>
      <c r="E54" s="10">
        <v>7570.68</v>
      </c>
      <c r="F54" s="10">
        <v>1.0642200996673357</v>
      </c>
    </row>
    <row r="55" spans="1:6" x14ac:dyDescent="0.2">
      <c r="A55" s="10" t="s">
        <v>1361</v>
      </c>
      <c r="B55" s="10" t="s">
        <v>1362</v>
      </c>
      <c r="C55" s="10" t="s">
        <v>320</v>
      </c>
      <c r="D55" s="10">
        <v>1282743</v>
      </c>
      <c r="E55" s="10">
        <v>7412.3304260000004</v>
      </c>
      <c r="F55" s="10">
        <v>1.0419606990025922</v>
      </c>
    </row>
    <row r="56" spans="1:6" x14ac:dyDescent="0.2">
      <c r="A56" s="10" t="s">
        <v>1363</v>
      </c>
      <c r="B56" s="10" t="s">
        <v>1364</v>
      </c>
      <c r="C56" s="10" t="s">
        <v>1365</v>
      </c>
      <c r="D56" s="10">
        <v>3933258</v>
      </c>
      <c r="E56" s="10">
        <v>7390.5917820000004</v>
      </c>
      <c r="F56" s="10">
        <v>1.0389048702151764</v>
      </c>
    </row>
    <row r="57" spans="1:6" x14ac:dyDescent="0.2">
      <c r="A57" s="10" t="s">
        <v>1366</v>
      </c>
      <c r="B57" s="10" t="s">
        <v>1367</v>
      </c>
      <c r="C57" s="10" t="s">
        <v>320</v>
      </c>
      <c r="D57" s="10">
        <v>570000</v>
      </c>
      <c r="E57" s="10">
        <v>7305.9750000000004</v>
      </c>
      <c r="F57" s="10">
        <v>1.0270101817362591</v>
      </c>
    </row>
    <row r="58" spans="1:6" x14ac:dyDescent="0.2">
      <c r="A58" s="10" t="s">
        <v>1368</v>
      </c>
      <c r="B58" s="10" t="s">
        <v>1369</v>
      </c>
      <c r="C58" s="10" t="s">
        <v>286</v>
      </c>
      <c r="D58" s="10">
        <v>1310289</v>
      </c>
      <c r="E58" s="10">
        <v>7305.5163199999997</v>
      </c>
      <c r="F58" s="10">
        <v>1.0269457045062989</v>
      </c>
    </row>
    <row r="59" spans="1:6" x14ac:dyDescent="0.2">
      <c r="A59" s="10" t="s">
        <v>1264</v>
      </c>
      <c r="B59" s="10" t="s">
        <v>1265</v>
      </c>
      <c r="C59" s="10" t="s">
        <v>277</v>
      </c>
      <c r="D59" s="10">
        <v>12152660</v>
      </c>
      <c r="E59" s="10">
        <v>7212.6037100000003</v>
      </c>
      <c r="F59" s="10">
        <v>1.0138848609526745</v>
      </c>
    </row>
    <row r="60" spans="1:6" x14ac:dyDescent="0.2">
      <c r="A60" s="10" t="s">
        <v>1370</v>
      </c>
      <c r="B60" s="10" t="s">
        <v>1371</v>
      </c>
      <c r="C60" s="10" t="s">
        <v>387</v>
      </c>
      <c r="D60" s="10">
        <v>1090646</v>
      </c>
      <c r="E60" s="10">
        <v>7004.6739349999998</v>
      </c>
      <c r="F60" s="10">
        <v>0.98465590848416351</v>
      </c>
    </row>
    <row r="61" spans="1:6" x14ac:dyDescent="0.2">
      <c r="A61" s="10" t="s">
        <v>1372</v>
      </c>
      <c r="B61" s="10" t="s">
        <v>1373</v>
      </c>
      <c r="C61" s="10" t="s">
        <v>1365</v>
      </c>
      <c r="D61" s="10">
        <v>909761</v>
      </c>
      <c r="E61" s="10">
        <v>6850.9552110000004</v>
      </c>
      <c r="F61" s="10">
        <v>0.96304747228345045</v>
      </c>
    </row>
    <row r="62" spans="1:6" x14ac:dyDescent="0.2">
      <c r="A62" s="10" t="s">
        <v>1374</v>
      </c>
      <c r="B62" s="10" t="s">
        <v>1375</v>
      </c>
      <c r="C62" s="10" t="s">
        <v>280</v>
      </c>
      <c r="D62" s="10">
        <v>2195030</v>
      </c>
      <c r="E62" s="10">
        <v>6807.8855450000001</v>
      </c>
      <c r="F62" s="10">
        <v>0.9569931146506937</v>
      </c>
    </row>
    <row r="63" spans="1:6" x14ac:dyDescent="0.2">
      <c r="A63" s="10" t="s">
        <v>1376</v>
      </c>
      <c r="B63" s="10" t="s">
        <v>1377</v>
      </c>
      <c r="C63" s="10" t="s">
        <v>1175</v>
      </c>
      <c r="D63" s="10">
        <v>2461227</v>
      </c>
      <c r="E63" s="10">
        <v>6733.9170720000002</v>
      </c>
      <c r="F63" s="10">
        <v>0.94659527248746655</v>
      </c>
    </row>
    <row r="64" spans="1:6" x14ac:dyDescent="0.2">
      <c r="A64" s="10" t="s">
        <v>1378</v>
      </c>
      <c r="B64" s="10" t="s">
        <v>1379</v>
      </c>
      <c r="C64" s="10" t="s">
        <v>320</v>
      </c>
      <c r="D64" s="10">
        <v>974347</v>
      </c>
      <c r="E64" s="10">
        <v>6527.1505530000004</v>
      </c>
      <c r="F64" s="10">
        <v>0.9175298403917963</v>
      </c>
    </row>
    <row r="65" spans="1:9" x14ac:dyDescent="0.2">
      <c r="A65" s="10" t="s">
        <v>382</v>
      </c>
      <c r="B65" s="10" t="s">
        <v>383</v>
      </c>
      <c r="C65" s="10" t="s">
        <v>384</v>
      </c>
      <c r="D65" s="10">
        <v>2116158</v>
      </c>
      <c r="E65" s="10">
        <v>6076.547697</v>
      </c>
      <c r="F65" s="10">
        <v>0.85418802481872935</v>
      </c>
    </row>
    <row r="66" spans="1:9" x14ac:dyDescent="0.2">
      <c r="A66" s="10" t="s">
        <v>1380</v>
      </c>
      <c r="B66" s="10" t="s">
        <v>1381</v>
      </c>
      <c r="C66" s="10" t="s">
        <v>307</v>
      </c>
      <c r="D66" s="10">
        <v>2103095</v>
      </c>
      <c r="E66" s="10">
        <v>5573.2017500000002</v>
      </c>
      <c r="F66" s="10">
        <v>0.78343204597885119</v>
      </c>
    </row>
    <row r="67" spans="1:9" x14ac:dyDescent="0.2">
      <c r="A67" s="10" t="s">
        <v>1382</v>
      </c>
      <c r="B67" s="10" t="s">
        <v>1383</v>
      </c>
      <c r="C67" s="10" t="s">
        <v>387</v>
      </c>
      <c r="D67" s="10">
        <v>218419</v>
      </c>
      <c r="E67" s="10">
        <v>5234.0837069999998</v>
      </c>
      <c r="F67" s="10">
        <v>0.73576179211520198</v>
      </c>
    </row>
    <row r="68" spans="1:9" x14ac:dyDescent="0.2">
      <c r="A68" s="10" t="s">
        <v>1384</v>
      </c>
      <c r="B68" s="10" t="s">
        <v>1385</v>
      </c>
      <c r="C68" s="10" t="s">
        <v>1214</v>
      </c>
      <c r="D68" s="10">
        <v>2254126</v>
      </c>
      <c r="E68" s="10">
        <v>4877.928664</v>
      </c>
      <c r="F68" s="10">
        <v>0.68569662553063038</v>
      </c>
    </row>
    <row r="69" spans="1:9" x14ac:dyDescent="0.2">
      <c r="A69" s="10" t="s">
        <v>1386</v>
      </c>
      <c r="B69" s="10" t="s">
        <v>1387</v>
      </c>
      <c r="C69" s="10" t="s">
        <v>387</v>
      </c>
      <c r="D69" s="10">
        <v>580666</v>
      </c>
      <c r="E69" s="10">
        <v>4745.2025519999997</v>
      </c>
      <c r="F69" s="10">
        <v>0.66703914745189796</v>
      </c>
    </row>
    <row r="70" spans="1:9" x14ac:dyDescent="0.2">
      <c r="A70" s="10" t="s">
        <v>1388</v>
      </c>
      <c r="B70" s="10" t="s">
        <v>1389</v>
      </c>
      <c r="C70" s="10" t="s">
        <v>289</v>
      </c>
      <c r="D70" s="10">
        <v>2167291</v>
      </c>
      <c r="E70" s="10">
        <v>4411.5208309999998</v>
      </c>
      <c r="F70" s="10">
        <v>0.62013308427398162</v>
      </c>
    </row>
    <row r="71" spans="1:9" x14ac:dyDescent="0.2">
      <c r="A71" s="10" t="s">
        <v>1390</v>
      </c>
      <c r="B71" s="10" t="s">
        <v>1391</v>
      </c>
      <c r="C71" s="10" t="s">
        <v>320</v>
      </c>
      <c r="D71" s="10">
        <v>3702202</v>
      </c>
      <c r="E71" s="10">
        <v>4381.5560670000004</v>
      </c>
      <c r="F71" s="10">
        <v>0.61592089935392325</v>
      </c>
    </row>
    <row r="72" spans="1:9" x14ac:dyDescent="0.2">
      <c r="A72" s="10" t="s">
        <v>1392</v>
      </c>
      <c r="B72" s="10" t="s">
        <v>1393</v>
      </c>
      <c r="C72" s="10" t="s">
        <v>374</v>
      </c>
      <c r="D72" s="10">
        <v>8689354</v>
      </c>
      <c r="E72" s="10">
        <v>4196.9579819999999</v>
      </c>
      <c r="F72" s="10">
        <v>0.58997171217164901</v>
      </c>
    </row>
    <row r="73" spans="1:9" x14ac:dyDescent="0.2">
      <c r="A73" s="10" t="s">
        <v>1394</v>
      </c>
      <c r="B73" s="10" t="s">
        <v>1395</v>
      </c>
      <c r="C73" s="10" t="s">
        <v>317</v>
      </c>
      <c r="D73" s="10">
        <v>484563</v>
      </c>
      <c r="E73" s="10">
        <v>3397.0289120000002</v>
      </c>
      <c r="F73" s="10">
        <v>0.47752466717672132</v>
      </c>
    </row>
    <row r="74" spans="1:9" x14ac:dyDescent="0.2">
      <c r="A74" s="10" t="s">
        <v>1396</v>
      </c>
      <c r="B74" s="10" t="s">
        <v>1397</v>
      </c>
      <c r="C74" s="10" t="s">
        <v>1211</v>
      </c>
      <c r="D74" s="10">
        <v>1500000</v>
      </c>
      <c r="E74" s="10">
        <v>2667</v>
      </c>
      <c r="F74" s="10">
        <v>0.37490357614015968</v>
      </c>
    </row>
    <row r="75" spans="1:9" x14ac:dyDescent="0.2">
      <c r="A75" s="10" t="s">
        <v>1247</v>
      </c>
      <c r="B75" s="10" t="s">
        <v>1248</v>
      </c>
      <c r="C75" s="10" t="s">
        <v>1211</v>
      </c>
      <c r="D75" s="10">
        <v>2443119</v>
      </c>
      <c r="E75" s="10">
        <v>2577.4905450000001</v>
      </c>
      <c r="F75" s="10">
        <v>0.36232111840568021</v>
      </c>
    </row>
    <row r="76" spans="1:9" x14ac:dyDescent="0.2">
      <c r="A76" s="10" t="s">
        <v>1398</v>
      </c>
      <c r="B76" s="10" t="s">
        <v>1399</v>
      </c>
      <c r="C76" s="10" t="s">
        <v>264</v>
      </c>
      <c r="D76" s="10">
        <v>1514406</v>
      </c>
      <c r="E76" s="10">
        <v>2491.9550730000001</v>
      </c>
      <c r="F76" s="10">
        <v>0.35029728850705388</v>
      </c>
    </row>
    <row r="77" spans="1:9" x14ac:dyDescent="0.2">
      <c r="A77" s="10" t="s">
        <v>1400</v>
      </c>
      <c r="B77" s="10" t="s">
        <v>1401</v>
      </c>
      <c r="C77" s="10" t="s">
        <v>1214</v>
      </c>
      <c r="D77" s="10">
        <v>400091</v>
      </c>
      <c r="E77" s="10">
        <v>1989.2524519999999</v>
      </c>
      <c r="F77" s="10">
        <v>0.27963174281979053</v>
      </c>
    </row>
    <row r="78" spans="1:9" x14ac:dyDescent="0.2">
      <c r="A78" s="10" t="s">
        <v>315</v>
      </c>
      <c r="B78" s="10" t="s">
        <v>316</v>
      </c>
      <c r="C78" s="10" t="s">
        <v>317</v>
      </c>
      <c r="D78" s="10">
        <v>1330705</v>
      </c>
      <c r="E78" s="10">
        <v>1827.057965</v>
      </c>
      <c r="F78" s="10">
        <v>0.25683185785296686</v>
      </c>
    </row>
    <row r="79" spans="1:9" x14ac:dyDescent="0.2">
      <c r="A79" s="10" t="s">
        <v>1402</v>
      </c>
      <c r="B79" s="10" t="s">
        <v>1403</v>
      </c>
      <c r="C79" s="10" t="s">
        <v>381</v>
      </c>
      <c r="D79" s="10">
        <v>192304</v>
      </c>
      <c r="E79" s="10">
        <v>634.60320000000002</v>
      </c>
      <c r="F79" s="10">
        <v>8.9206977544052865E-2</v>
      </c>
      <c r="I79" s="2"/>
    </row>
    <row r="80" spans="1:9" x14ac:dyDescent="0.2">
      <c r="A80" s="10" t="s">
        <v>1404</v>
      </c>
      <c r="B80" s="10" t="s">
        <v>1405</v>
      </c>
      <c r="C80" s="10" t="s">
        <v>1214</v>
      </c>
      <c r="D80" s="10">
        <v>2334565</v>
      </c>
      <c r="E80" s="10">
        <v>79.375209999999996</v>
      </c>
      <c r="F80" s="10">
        <v>1.1157874047947568E-2</v>
      </c>
      <c r="H80" s="2"/>
      <c r="I80" s="2"/>
    </row>
    <row r="81" spans="1:10" x14ac:dyDescent="0.2">
      <c r="A81" s="11" t="s">
        <v>24</v>
      </c>
      <c r="B81" s="10"/>
      <c r="C81" s="10"/>
      <c r="D81" s="10"/>
      <c r="E81" s="11">
        <f xml:space="preserve"> SUM(E8:E80)</f>
        <v>661828.29984899994</v>
      </c>
      <c r="F81" s="11">
        <f>SUM(F8:F80)</f>
        <v>93.034044396007488</v>
      </c>
      <c r="I81" s="2"/>
      <c r="J81" s="2"/>
    </row>
    <row r="82" spans="1:10" x14ac:dyDescent="0.2">
      <c r="A82" s="10"/>
      <c r="B82" s="10"/>
      <c r="C82" s="10"/>
      <c r="D82" s="10"/>
      <c r="E82" s="10"/>
      <c r="F82" s="10"/>
    </row>
    <row r="83" spans="1:10" x14ac:dyDescent="0.2">
      <c r="A83" s="11" t="s">
        <v>24</v>
      </c>
      <c r="B83" s="10"/>
      <c r="C83" s="10"/>
      <c r="D83" s="10"/>
      <c r="E83" s="11">
        <v>661828.29984899994</v>
      </c>
      <c r="F83" s="11">
        <v>93.034044396007488</v>
      </c>
      <c r="I83" s="2"/>
      <c r="J83" s="2"/>
    </row>
    <row r="84" spans="1:10" x14ac:dyDescent="0.2">
      <c r="A84" s="10"/>
      <c r="B84" s="10"/>
      <c r="C84" s="10"/>
      <c r="D84" s="10"/>
      <c r="E84" s="10"/>
      <c r="F84" s="10"/>
    </row>
    <row r="85" spans="1:10" x14ac:dyDescent="0.2">
      <c r="A85" s="11" t="s">
        <v>32</v>
      </c>
      <c r="B85" s="10"/>
      <c r="C85" s="10"/>
      <c r="D85" s="10"/>
      <c r="E85" s="11">
        <v>49554.6182491</v>
      </c>
      <c r="F85" s="11">
        <v>6.97</v>
      </c>
      <c r="I85" s="2"/>
      <c r="J85" s="2"/>
    </row>
    <row r="86" spans="1:10" x14ac:dyDescent="0.2">
      <c r="A86" s="10"/>
      <c r="B86" s="10"/>
      <c r="C86" s="10"/>
      <c r="D86" s="10"/>
      <c r="E86" s="10"/>
      <c r="F86" s="10"/>
    </row>
    <row r="87" spans="1:10" x14ac:dyDescent="0.2">
      <c r="A87" s="13" t="s">
        <v>33</v>
      </c>
      <c r="B87" s="7"/>
      <c r="C87" s="7"/>
      <c r="D87" s="7"/>
      <c r="E87" s="13">
        <v>711382.9180981</v>
      </c>
      <c r="F87" s="13">
        <f xml:space="preserve"> ROUND(SUM(F83:F86),2)</f>
        <v>100</v>
      </c>
      <c r="I87" s="2"/>
      <c r="J87" s="2"/>
    </row>
    <row r="89" spans="1:10" x14ac:dyDescent="0.2">
      <c r="A89" s="17" t="s">
        <v>35</v>
      </c>
    </row>
    <row r="90" spans="1:10" x14ac:dyDescent="0.2">
      <c r="A90" s="17" t="s">
        <v>36</v>
      </c>
    </row>
    <row r="91" spans="1:10" x14ac:dyDescent="0.2">
      <c r="A91" s="17" t="s">
        <v>37</v>
      </c>
    </row>
    <row r="92" spans="1:10" x14ac:dyDescent="0.2">
      <c r="A92" s="2" t="s">
        <v>694</v>
      </c>
      <c r="B92" s="14">
        <v>63.557400000000001</v>
      </c>
    </row>
    <row r="93" spans="1:10" x14ac:dyDescent="0.2">
      <c r="A93" s="2" t="s">
        <v>661</v>
      </c>
      <c r="B93" s="14">
        <v>36.537999999999997</v>
      </c>
    </row>
    <row r="94" spans="1:10" x14ac:dyDescent="0.2">
      <c r="A94" s="2" t="s">
        <v>695</v>
      </c>
      <c r="B94" s="14">
        <v>67.156099999999995</v>
      </c>
    </row>
    <row r="95" spans="1:10" x14ac:dyDescent="0.2">
      <c r="A95" s="2" t="s">
        <v>660</v>
      </c>
      <c r="B95" s="14">
        <v>34.248100000000001</v>
      </c>
    </row>
    <row r="97" spans="1:4" x14ac:dyDescent="0.2">
      <c r="A97" s="17" t="s">
        <v>40</v>
      </c>
    </row>
    <row r="98" spans="1:4" x14ac:dyDescent="0.2">
      <c r="A98" s="2" t="s">
        <v>694</v>
      </c>
      <c r="B98" s="14">
        <v>56.758600000000001</v>
      </c>
    </row>
    <row r="99" spans="1:4" x14ac:dyDescent="0.2">
      <c r="A99" s="2" t="s">
        <v>660</v>
      </c>
      <c r="B99" s="14">
        <v>27.7865</v>
      </c>
    </row>
    <row r="100" spans="1:4" x14ac:dyDescent="0.2">
      <c r="A100" s="2" t="s">
        <v>695</v>
      </c>
      <c r="B100" s="14">
        <v>60.3384</v>
      </c>
    </row>
    <row r="101" spans="1:4" x14ac:dyDescent="0.2">
      <c r="A101" s="2" t="s">
        <v>661</v>
      </c>
      <c r="B101" s="14">
        <v>30.018899999999999</v>
      </c>
    </row>
    <row r="103" spans="1:4" x14ac:dyDescent="0.2">
      <c r="A103" s="17" t="s">
        <v>41</v>
      </c>
      <c r="B103" s="39"/>
    </row>
    <row r="104" spans="1:4" x14ac:dyDescent="0.2">
      <c r="A104" s="19" t="s">
        <v>656</v>
      </c>
      <c r="B104" s="20"/>
      <c r="C104" s="65" t="s">
        <v>657</v>
      </c>
      <c r="D104" s="66"/>
    </row>
    <row r="105" spans="1:4" x14ac:dyDescent="0.2">
      <c r="A105" s="67"/>
      <c r="B105" s="68"/>
      <c r="C105" s="21" t="s">
        <v>658</v>
      </c>
      <c r="D105" s="21" t="s">
        <v>659</v>
      </c>
    </row>
    <row r="106" spans="1:4" x14ac:dyDescent="0.2">
      <c r="A106" s="22" t="s">
        <v>660</v>
      </c>
      <c r="B106" s="23"/>
      <c r="C106" s="24">
        <v>3</v>
      </c>
      <c r="D106" s="24">
        <v>3</v>
      </c>
    </row>
    <row r="107" spans="1:4" x14ac:dyDescent="0.2">
      <c r="A107" s="22" t="s">
        <v>661</v>
      </c>
      <c r="B107" s="23"/>
      <c r="C107" s="24">
        <v>3</v>
      </c>
      <c r="D107" s="24">
        <v>3</v>
      </c>
    </row>
    <row r="109" spans="1:4" x14ac:dyDescent="0.2">
      <c r="A109" s="38" t="s">
        <v>1224</v>
      </c>
      <c r="B109" s="40">
        <v>9.2276186257814599E-2</v>
      </c>
    </row>
  </sheetData>
  <mergeCells count="3">
    <mergeCell ref="A1:E1"/>
    <mergeCell ref="C104:D104"/>
    <mergeCell ref="A105:B10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activeCell="F44" sqref="F4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2"/>
  <sheetViews>
    <sheetView showGridLines="0" workbookViewId="0">
      <selection sqref="A1:E1"/>
    </sheetView>
  </sheetViews>
  <sheetFormatPr defaultRowHeight="11.25" x14ac:dyDescent="0.2"/>
  <cols>
    <col min="1" max="1" width="43.85546875" style="2" customWidth="1"/>
    <col min="2" max="2" width="35.85546875" style="2" bestFit="1" customWidth="1"/>
    <col min="3" max="3" width="27.85546875" style="2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.85546875" style="3" bestFit="1" customWidth="1"/>
    <col min="9" max="16384" width="9.140625" style="3"/>
  </cols>
  <sheetData>
    <row r="1" spans="1:6" x14ac:dyDescent="0.2">
      <c r="A1" s="64" t="s">
        <v>1406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1298</v>
      </c>
      <c r="B8" s="10" t="s">
        <v>1299</v>
      </c>
      <c r="C8" s="10" t="s">
        <v>320</v>
      </c>
      <c r="D8" s="10">
        <v>4155052</v>
      </c>
      <c r="E8" s="10">
        <v>24159.549849999999</v>
      </c>
      <c r="F8" s="10">
        <f>E8/$E$80*100</f>
        <v>3.8131538233501536</v>
      </c>
    </row>
    <row r="9" spans="1:6" x14ac:dyDescent="0.2">
      <c r="A9" s="10" t="s">
        <v>262</v>
      </c>
      <c r="B9" s="10" t="s">
        <v>263</v>
      </c>
      <c r="C9" s="10" t="s">
        <v>264</v>
      </c>
      <c r="D9" s="10">
        <v>979822</v>
      </c>
      <c r="E9" s="10">
        <v>20659.056960000002</v>
      </c>
      <c r="F9" s="10">
        <f t="shared" ref="F9:F64" si="0">E9/$E$80*100</f>
        <v>3.2606634859892729</v>
      </c>
    </row>
    <row r="10" spans="1:6" x14ac:dyDescent="0.2">
      <c r="A10" s="10" t="s">
        <v>270</v>
      </c>
      <c r="B10" s="10" t="s">
        <v>271</v>
      </c>
      <c r="C10" s="10" t="s">
        <v>264</v>
      </c>
      <c r="D10" s="10">
        <v>1350892</v>
      </c>
      <c r="E10" s="10">
        <v>18141.804110000001</v>
      </c>
      <c r="F10" s="10">
        <f t="shared" si="0"/>
        <v>2.8633600432963378</v>
      </c>
    </row>
    <row r="11" spans="1:6" x14ac:dyDescent="0.2">
      <c r="A11" s="10" t="s">
        <v>301</v>
      </c>
      <c r="B11" s="10" t="s">
        <v>302</v>
      </c>
      <c r="C11" s="10" t="s">
        <v>264</v>
      </c>
      <c r="D11" s="10">
        <v>4800077</v>
      </c>
      <c r="E11" s="10">
        <v>16303.46153</v>
      </c>
      <c r="F11" s="10">
        <f t="shared" si="0"/>
        <v>2.5732104717572644</v>
      </c>
    </row>
    <row r="12" spans="1:6" x14ac:dyDescent="0.2">
      <c r="A12" s="10" t="s">
        <v>1345</v>
      </c>
      <c r="B12" s="10" t="s">
        <v>1346</v>
      </c>
      <c r="C12" s="10" t="s">
        <v>264</v>
      </c>
      <c r="D12" s="10">
        <v>8807451</v>
      </c>
      <c r="E12" s="10">
        <v>16267.361999999999</v>
      </c>
      <c r="F12" s="10">
        <f t="shared" si="0"/>
        <v>2.5675128051328739</v>
      </c>
    </row>
    <row r="13" spans="1:6" x14ac:dyDescent="0.2">
      <c r="A13" s="10" t="s">
        <v>1178</v>
      </c>
      <c r="B13" s="10" t="s">
        <v>1179</v>
      </c>
      <c r="C13" s="10" t="s">
        <v>289</v>
      </c>
      <c r="D13" s="10">
        <v>6393261</v>
      </c>
      <c r="E13" s="10">
        <v>16238.88294</v>
      </c>
      <c r="F13" s="10">
        <f t="shared" si="0"/>
        <v>2.5630178937128076</v>
      </c>
    </row>
    <row r="14" spans="1:6" x14ac:dyDescent="0.2">
      <c r="A14" s="10" t="s">
        <v>305</v>
      </c>
      <c r="B14" s="10" t="s">
        <v>306</v>
      </c>
      <c r="C14" s="10" t="s">
        <v>307</v>
      </c>
      <c r="D14" s="10">
        <v>2979100</v>
      </c>
      <c r="E14" s="10">
        <v>15604.525799999999</v>
      </c>
      <c r="F14" s="10">
        <f t="shared" si="0"/>
        <v>2.4628959390911875</v>
      </c>
    </row>
    <row r="15" spans="1:6" x14ac:dyDescent="0.2">
      <c r="A15" s="10" t="s">
        <v>1192</v>
      </c>
      <c r="B15" s="10" t="s">
        <v>1193</v>
      </c>
      <c r="C15" s="10" t="s">
        <v>381</v>
      </c>
      <c r="D15" s="10">
        <v>11253507</v>
      </c>
      <c r="E15" s="10">
        <v>15287.88926</v>
      </c>
      <c r="F15" s="10">
        <f t="shared" si="0"/>
        <v>2.4129205115435024</v>
      </c>
    </row>
    <row r="16" spans="1:6" x14ac:dyDescent="0.2">
      <c r="A16" s="10" t="s">
        <v>1407</v>
      </c>
      <c r="B16" s="10" t="s">
        <v>1408</v>
      </c>
      <c r="C16" s="10" t="s">
        <v>289</v>
      </c>
      <c r="D16" s="10">
        <v>213547</v>
      </c>
      <c r="E16" s="10">
        <v>15003.81222</v>
      </c>
      <c r="F16" s="10">
        <f t="shared" si="0"/>
        <v>2.3680840200555622</v>
      </c>
    </row>
    <row r="17" spans="1:6" x14ac:dyDescent="0.2">
      <c r="A17" s="10" t="s">
        <v>284</v>
      </c>
      <c r="B17" s="10" t="s">
        <v>285</v>
      </c>
      <c r="C17" s="10" t="s">
        <v>286</v>
      </c>
      <c r="D17" s="10">
        <v>3346433</v>
      </c>
      <c r="E17" s="10">
        <v>14797.926729999999</v>
      </c>
      <c r="F17" s="10">
        <f t="shared" si="0"/>
        <v>2.3355886694285792</v>
      </c>
    </row>
    <row r="18" spans="1:6" x14ac:dyDescent="0.2">
      <c r="A18" s="10" t="s">
        <v>1312</v>
      </c>
      <c r="B18" s="10" t="s">
        <v>1313</v>
      </c>
      <c r="C18" s="10" t="s">
        <v>320</v>
      </c>
      <c r="D18" s="10">
        <v>265692</v>
      </c>
      <c r="E18" s="10">
        <v>14755.47091</v>
      </c>
      <c r="F18" s="10">
        <f t="shared" si="0"/>
        <v>2.3288877758539228</v>
      </c>
    </row>
    <row r="19" spans="1:6" x14ac:dyDescent="0.2">
      <c r="A19" s="10" t="s">
        <v>1237</v>
      </c>
      <c r="B19" s="10" t="s">
        <v>1238</v>
      </c>
      <c r="C19" s="10" t="s">
        <v>320</v>
      </c>
      <c r="D19" s="10">
        <v>861207</v>
      </c>
      <c r="E19" s="10">
        <v>14746.878059999999</v>
      </c>
      <c r="F19" s="10">
        <f t="shared" si="0"/>
        <v>2.3275315478184497</v>
      </c>
    </row>
    <row r="20" spans="1:6" x14ac:dyDescent="0.2">
      <c r="A20" s="10" t="s">
        <v>1409</v>
      </c>
      <c r="B20" s="10" t="s">
        <v>1410</v>
      </c>
      <c r="C20" s="10" t="s">
        <v>286</v>
      </c>
      <c r="D20" s="10">
        <v>224964</v>
      </c>
      <c r="E20" s="10">
        <v>14633.458269999999</v>
      </c>
      <c r="F20" s="10">
        <f t="shared" si="0"/>
        <v>2.3096302579116728</v>
      </c>
    </row>
    <row r="21" spans="1:6" x14ac:dyDescent="0.2">
      <c r="A21" s="10" t="s">
        <v>1347</v>
      </c>
      <c r="B21" s="10" t="s">
        <v>1348</v>
      </c>
      <c r="C21" s="10" t="s">
        <v>381</v>
      </c>
      <c r="D21" s="10">
        <v>2934425</v>
      </c>
      <c r="E21" s="10">
        <v>13752.18276</v>
      </c>
      <c r="F21" s="10">
        <f t="shared" si="0"/>
        <v>2.1705366447754435</v>
      </c>
    </row>
    <row r="22" spans="1:6" x14ac:dyDescent="0.2">
      <c r="A22" s="10" t="s">
        <v>1411</v>
      </c>
      <c r="B22" s="10" t="s">
        <v>1412</v>
      </c>
      <c r="C22" s="10" t="s">
        <v>387</v>
      </c>
      <c r="D22" s="10">
        <v>6026546</v>
      </c>
      <c r="E22" s="10">
        <v>13632.047049999999</v>
      </c>
      <c r="F22" s="10">
        <f t="shared" si="0"/>
        <v>2.1515753667403983</v>
      </c>
    </row>
    <row r="23" spans="1:6" x14ac:dyDescent="0.2">
      <c r="A23" s="10" t="s">
        <v>1413</v>
      </c>
      <c r="B23" s="10" t="s">
        <v>1414</v>
      </c>
      <c r="C23" s="10" t="s">
        <v>387</v>
      </c>
      <c r="D23" s="10">
        <v>874021</v>
      </c>
      <c r="E23" s="10">
        <v>13394.80884</v>
      </c>
      <c r="F23" s="10">
        <f t="shared" si="0"/>
        <v>2.1141315487420158</v>
      </c>
    </row>
    <row r="24" spans="1:6" x14ac:dyDescent="0.2">
      <c r="A24" s="10" t="s">
        <v>1415</v>
      </c>
      <c r="B24" s="10" t="s">
        <v>1416</v>
      </c>
      <c r="C24" s="10" t="s">
        <v>359</v>
      </c>
      <c r="D24" s="10">
        <v>1369004</v>
      </c>
      <c r="E24" s="10">
        <v>12486.000980000001</v>
      </c>
      <c r="F24" s="10">
        <f t="shared" si="0"/>
        <v>1.9706924454654426</v>
      </c>
    </row>
    <row r="25" spans="1:6" x14ac:dyDescent="0.2">
      <c r="A25" s="10" t="s">
        <v>325</v>
      </c>
      <c r="B25" s="10" t="s">
        <v>326</v>
      </c>
      <c r="C25" s="10" t="s">
        <v>286</v>
      </c>
      <c r="D25" s="10">
        <v>1039689</v>
      </c>
      <c r="E25" s="10">
        <v>12318.75512</v>
      </c>
      <c r="F25" s="10">
        <f t="shared" si="0"/>
        <v>1.9442956709204695</v>
      </c>
    </row>
    <row r="26" spans="1:6" x14ac:dyDescent="0.2">
      <c r="A26" s="10" t="s">
        <v>281</v>
      </c>
      <c r="B26" s="10" t="s">
        <v>282</v>
      </c>
      <c r="C26" s="10" t="s">
        <v>283</v>
      </c>
      <c r="D26" s="10">
        <v>6772160</v>
      </c>
      <c r="E26" s="10">
        <v>12186.501920000001</v>
      </c>
      <c r="F26" s="10">
        <f t="shared" si="0"/>
        <v>1.9234218633221758</v>
      </c>
    </row>
    <row r="27" spans="1:6" x14ac:dyDescent="0.2">
      <c r="A27" s="10" t="s">
        <v>496</v>
      </c>
      <c r="B27" s="10" t="s">
        <v>497</v>
      </c>
      <c r="C27" s="10" t="s">
        <v>294</v>
      </c>
      <c r="D27" s="10">
        <v>867781</v>
      </c>
      <c r="E27" s="10">
        <v>12158.913479999999</v>
      </c>
      <c r="F27" s="10">
        <f t="shared" si="0"/>
        <v>1.9190675203762424</v>
      </c>
    </row>
    <row r="28" spans="1:6" x14ac:dyDescent="0.2">
      <c r="A28" s="10" t="s">
        <v>1173</v>
      </c>
      <c r="B28" s="10" t="s">
        <v>1174</v>
      </c>
      <c r="C28" s="10" t="s">
        <v>1175</v>
      </c>
      <c r="D28" s="10">
        <v>1731964</v>
      </c>
      <c r="E28" s="10">
        <v>12086.510770000001</v>
      </c>
      <c r="F28" s="10">
        <f t="shared" si="0"/>
        <v>1.9076400446090394</v>
      </c>
    </row>
    <row r="29" spans="1:6" x14ac:dyDescent="0.2">
      <c r="A29" s="10" t="s">
        <v>331</v>
      </c>
      <c r="B29" s="10" t="s">
        <v>332</v>
      </c>
      <c r="C29" s="10" t="s">
        <v>264</v>
      </c>
      <c r="D29" s="10">
        <v>11391310</v>
      </c>
      <c r="E29" s="10">
        <v>11812.78847</v>
      </c>
      <c r="F29" s="10">
        <f t="shared" si="0"/>
        <v>1.8644378640526329</v>
      </c>
    </row>
    <row r="30" spans="1:6" ht="22.5" x14ac:dyDescent="0.2">
      <c r="A30" s="10" t="s">
        <v>377</v>
      </c>
      <c r="B30" s="10" t="s">
        <v>378</v>
      </c>
      <c r="C30" s="50" t="s">
        <v>1251</v>
      </c>
      <c r="D30" s="10">
        <v>8699924</v>
      </c>
      <c r="E30" s="10">
        <v>11488.24964</v>
      </c>
      <c r="F30" s="10">
        <f t="shared" si="0"/>
        <v>1.8132152010426232</v>
      </c>
    </row>
    <row r="31" spans="1:6" x14ac:dyDescent="0.2">
      <c r="A31" s="10" t="s">
        <v>1417</v>
      </c>
      <c r="B31" s="10" t="s">
        <v>1418</v>
      </c>
      <c r="C31" s="10" t="s">
        <v>1214</v>
      </c>
      <c r="D31" s="10">
        <v>2406125</v>
      </c>
      <c r="E31" s="10">
        <v>11485.63769</v>
      </c>
      <c r="F31" s="10">
        <f t="shared" si="0"/>
        <v>1.8128029513446471</v>
      </c>
    </row>
    <row r="32" spans="1:6" x14ac:dyDescent="0.2">
      <c r="A32" s="10" t="s">
        <v>1260</v>
      </c>
      <c r="B32" s="10" t="s">
        <v>1261</v>
      </c>
      <c r="C32" s="10" t="s">
        <v>274</v>
      </c>
      <c r="D32" s="10">
        <v>968016</v>
      </c>
      <c r="E32" s="10">
        <v>11484.05782</v>
      </c>
      <c r="F32" s="10">
        <f t="shared" si="0"/>
        <v>1.8125535970574893</v>
      </c>
    </row>
    <row r="33" spans="1:6" x14ac:dyDescent="0.2">
      <c r="A33" s="10" t="s">
        <v>1419</v>
      </c>
      <c r="B33" s="10" t="s">
        <v>1420</v>
      </c>
      <c r="C33" s="10" t="s">
        <v>280</v>
      </c>
      <c r="D33" s="10">
        <v>1599850</v>
      </c>
      <c r="E33" s="10">
        <v>11237.3464</v>
      </c>
      <c r="F33" s="10">
        <f t="shared" si="0"/>
        <v>1.7736146019074146</v>
      </c>
    </row>
    <row r="34" spans="1:6" x14ac:dyDescent="0.2">
      <c r="A34" s="10" t="s">
        <v>1421</v>
      </c>
      <c r="B34" s="10" t="s">
        <v>1422</v>
      </c>
      <c r="C34" s="10" t="s">
        <v>320</v>
      </c>
      <c r="D34" s="10">
        <v>743371</v>
      </c>
      <c r="E34" s="10">
        <v>11151.308370000001</v>
      </c>
      <c r="F34" s="10">
        <f t="shared" si="0"/>
        <v>1.7600350341967184</v>
      </c>
    </row>
    <row r="35" spans="1:6" x14ac:dyDescent="0.2">
      <c r="A35" s="10" t="s">
        <v>1423</v>
      </c>
      <c r="B35" s="10" t="s">
        <v>1424</v>
      </c>
      <c r="C35" s="10" t="s">
        <v>381</v>
      </c>
      <c r="D35" s="10">
        <v>669058</v>
      </c>
      <c r="E35" s="10">
        <v>10703.58988</v>
      </c>
      <c r="F35" s="10">
        <f t="shared" si="0"/>
        <v>1.6893706599626073</v>
      </c>
    </row>
    <row r="36" spans="1:6" x14ac:dyDescent="0.2">
      <c r="A36" s="10" t="s">
        <v>1425</v>
      </c>
      <c r="B36" s="10" t="s">
        <v>1426</v>
      </c>
      <c r="C36" s="10" t="s">
        <v>1305</v>
      </c>
      <c r="D36" s="10">
        <v>1012584</v>
      </c>
      <c r="E36" s="10">
        <v>10606.311110000001</v>
      </c>
      <c r="F36" s="10">
        <f t="shared" si="0"/>
        <v>1.6740169420308018</v>
      </c>
    </row>
    <row r="37" spans="1:6" x14ac:dyDescent="0.2">
      <c r="A37" s="10" t="s">
        <v>1180</v>
      </c>
      <c r="B37" s="10" t="s">
        <v>1181</v>
      </c>
      <c r="C37" s="10" t="s">
        <v>280</v>
      </c>
      <c r="D37" s="10">
        <v>1217476</v>
      </c>
      <c r="E37" s="10">
        <v>10590.21499</v>
      </c>
      <c r="F37" s="10">
        <f t="shared" si="0"/>
        <v>1.6714764567196025</v>
      </c>
    </row>
    <row r="38" spans="1:6" x14ac:dyDescent="0.2">
      <c r="A38" s="10" t="s">
        <v>1427</v>
      </c>
      <c r="B38" s="10" t="s">
        <v>1428</v>
      </c>
      <c r="C38" s="10" t="s">
        <v>387</v>
      </c>
      <c r="D38" s="10">
        <v>1221063</v>
      </c>
      <c r="E38" s="10">
        <v>10493.815420000001</v>
      </c>
      <c r="F38" s="10">
        <f t="shared" si="0"/>
        <v>1.6562615048187166</v>
      </c>
    </row>
    <row r="39" spans="1:6" x14ac:dyDescent="0.2">
      <c r="A39" s="10" t="s">
        <v>1429</v>
      </c>
      <c r="B39" s="10" t="s">
        <v>1430</v>
      </c>
      <c r="C39" s="10" t="s">
        <v>283</v>
      </c>
      <c r="D39" s="10">
        <v>4006378</v>
      </c>
      <c r="E39" s="10">
        <v>10188.21925</v>
      </c>
      <c r="F39" s="10">
        <f t="shared" si="0"/>
        <v>1.608028602663188</v>
      </c>
    </row>
    <row r="40" spans="1:6" x14ac:dyDescent="0.2">
      <c r="A40" s="10" t="s">
        <v>1372</v>
      </c>
      <c r="B40" s="10" t="s">
        <v>1373</v>
      </c>
      <c r="C40" s="10" t="s">
        <v>1365</v>
      </c>
      <c r="D40" s="10">
        <v>1345144</v>
      </c>
      <c r="E40" s="10">
        <v>10129.606889999999</v>
      </c>
      <c r="F40" s="10">
        <f t="shared" si="0"/>
        <v>1.5987776875585102</v>
      </c>
    </row>
    <row r="41" spans="1:6" x14ac:dyDescent="0.2">
      <c r="A41" s="10" t="s">
        <v>1431</v>
      </c>
      <c r="B41" s="10" t="s">
        <v>1432</v>
      </c>
      <c r="C41" s="10" t="s">
        <v>1336</v>
      </c>
      <c r="D41" s="10">
        <v>882057</v>
      </c>
      <c r="E41" s="10">
        <v>9194.1211399999993</v>
      </c>
      <c r="F41" s="10">
        <f t="shared" si="0"/>
        <v>1.4511279554049916</v>
      </c>
    </row>
    <row r="42" spans="1:6" x14ac:dyDescent="0.2">
      <c r="A42" s="10" t="s">
        <v>287</v>
      </c>
      <c r="B42" s="10" t="s">
        <v>288</v>
      </c>
      <c r="C42" s="10" t="s">
        <v>289</v>
      </c>
      <c r="D42" s="10">
        <v>876836</v>
      </c>
      <c r="E42" s="10">
        <v>9132.2469400000009</v>
      </c>
      <c r="F42" s="10">
        <f t="shared" si="0"/>
        <v>1.441362217062945</v>
      </c>
    </row>
    <row r="43" spans="1:6" x14ac:dyDescent="0.2">
      <c r="A43" s="10" t="s">
        <v>1433</v>
      </c>
      <c r="B43" s="10" t="s">
        <v>1434</v>
      </c>
      <c r="C43" s="10" t="s">
        <v>1365</v>
      </c>
      <c r="D43" s="10">
        <v>196626</v>
      </c>
      <c r="E43" s="10">
        <v>8998.6872029999995</v>
      </c>
      <c r="F43" s="10">
        <f t="shared" si="0"/>
        <v>1.4202821959139915</v>
      </c>
    </row>
    <row r="44" spans="1:6" x14ac:dyDescent="0.2">
      <c r="A44" s="10" t="s">
        <v>295</v>
      </c>
      <c r="B44" s="10" t="s">
        <v>296</v>
      </c>
      <c r="C44" s="10" t="s">
        <v>297</v>
      </c>
      <c r="D44" s="10">
        <v>2361390</v>
      </c>
      <c r="E44" s="10">
        <v>8815.0688699999992</v>
      </c>
      <c r="F44" s="10">
        <f t="shared" si="0"/>
        <v>1.3913013186682124</v>
      </c>
    </row>
    <row r="45" spans="1:6" x14ac:dyDescent="0.2">
      <c r="A45" s="10" t="s">
        <v>366</v>
      </c>
      <c r="B45" s="10" t="s">
        <v>367</v>
      </c>
      <c r="C45" s="10" t="s">
        <v>283</v>
      </c>
      <c r="D45" s="10">
        <v>3927799</v>
      </c>
      <c r="E45" s="10">
        <v>8609.7354080000005</v>
      </c>
      <c r="F45" s="10">
        <f t="shared" si="0"/>
        <v>1.3588930958102432</v>
      </c>
    </row>
    <row r="46" spans="1:6" x14ac:dyDescent="0.2">
      <c r="A46" s="10" t="s">
        <v>311</v>
      </c>
      <c r="B46" s="10" t="s">
        <v>312</v>
      </c>
      <c r="C46" s="10" t="s">
        <v>294</v>
      </c>
      <c r="D46" s="10">
        <v>2265038</v>
      </c>
      <c r="E46" s="10">
        <v>8548.253412</v>
      </c>
      <c r="F46" s="10">
        <f t="shared" si="0"/>
        <v>1.3491892598708248</v>
      </c>
    </row>
    <row r="47" spans="1:6" x14ac:dyDescent="0.2">
      <c r="A47" s="10" t="s">
        <v>1353</v>
      </c>
      <c r="B47" s="10" t="s">
        <v>1354</v>
      </c>
      <c r="C47" s="10" t="s">
        <v>1214</v>
      </c>
      <c r="D47" s="10">
        <v>1743720</v>
      </c>
      <c r="E47" s="10">
        <v>8431.7580600000001</v>
      </c>
      <c r="F47" s="10">
        <f t="shared" si="0"/>
        <v>1.3308025473848997</v>
      </c>
    </row>
    <row r="48" spans="1:6" x14ac:dyDescent="0.2">
      <c r="A48" s="10" t="s">
        <v>298</v>
      </c>
      <c r="B48" s="10" t="s">
        <v>299</v>
      </c>
      <c r="C48" s="10" t="s">
        <v>300</v>
      </c>
      <c r="D48" s="10">
        <v>3495282</v>
      </c>
      <c r="E48" s="10">
        <v>8056.6250099999997</v>
      </c>
      <c r="F48" s="10">
        <f t="shared" si="0"/>
        <v>1.2715944895877258</v>
      </c>
    </row>
    <row r="49" spans="1:6" x14ac:dyDescent="0.2">
      <c r="A49" s="10" t="s">
        <v>1435</v>
      </c>
      <c r="B49" s="10" t="s">
        <v>1436</v>
      </c>
      <c r="C49" s="10" t="s">
        <v>1437</v>
      </c>
      <c r="D49" s="10">
        <v>2010580</v>
      </c>
      <c r="E49" s="10">
        <v>7913.6428800000003</v>
      </c>
      <c r="F49" s="10">
        <f t="shared" si="0"/>
        <v>1.2490273118437147</v>
      </c>
    </row>
    <row r="50" spans="1:6" x14ac:dyDescent="0.2">
      <c r="A50" s="10" t="s">
        <v>318</v>
      </c>
      <c r="B50" s="10" t="s">
        <v>319</v>
      </c>
      <c r="C50" s="10" t="s">
        <v>320</v>
      </c>
      <c r="D50" s="10">
        <v>1201671</v>
      </c>
      <c r="E50" s="10">
        <v>7782.6222319999997</v>
      </c>
      <c r="F50" s="10">
        <f t="shared" si="0"/>
        <v>1.2283480405840719</v>
      </c>
    </row>
    <row r="51" spans="1:6" x14ac:dyDescent="0.2">
      <c r="A51" s="10" t="s">
        <v>1438</v>
      </c>
      <c r="B51" s="10" t="s">
        <v>1439</v>
      </c>
      <c r="C51" s="10" t="s">
        <v>294</v>
      </c>
      <c r="D51" s="10">
        <v>145666</v>
      </c>
      <c r="E51" s="10">
        <v>7556.2052510000003</v>
      </c>
      <c r="F51" s="10">
        <f t="shared" si="0"/>
        <v>1.1926121604815065</v>
      </c>
    </row>
    <row r="52" spans="1:6" x14ac:dyDescent="0.2">
      <c r="A52" s="10" t="s">
        <v>308</v>
      </c>
      <c r="B52" s="10" t="s">
        <v>309</v>
      </c>
      <c r="C52" s="10" t="s">
        <v>310</v>
      </c>
      <c r="D52" s="10">
        <v>5418724</v>
      </c>
      <c r="E52" s="10">
        <v>7477.8391199999996</v>
      </c>
      <c r="F52" s="10">
        <f t="shared" si="0"/>
        <v>1.1802434651250484</v>
      </c>
    </row>
    <row r="53" spans="1:6" x14ac:dyDescent="0.2">
      <c r="A53" s="10" t="s">
        <v>1440</v>
      </c>
      <c r="B53" s="10" t="s">
        <v>1441</v>
      </c>
      <c r="C53" s="10" t="s">
        <v>384</v>
      </c>
      <c r="D53" s="10">
        <v>1773564</v>
      </c>
      <c r="E53" s="10">
        <v>7071.1996680000002</v>
      </c>
      <c r="F53" s="10">
        <f t="shared" si="0"/>
        <v>1.1160626839951879</v>
      </c>
    </row>
    <row r="54" spans="1:6" x14ac:dyDescent="0.2">
      <c r="A54" s="10" t="s">
        <v>1235</v>
      </c>
      <c r="B54" s="10" t="s">
        <v>1236</v>
      </c>
      <c r="C54" s="10" t="s">
        <v>274</v>
      </c>
      <c r="D54" s="10">
        <v>894026</v>
      </c>
      <c r="E54" s="10">
        <v>6852.7092899999998</v>
      </c>
      <c r="F54" s="10">
        <f t="shared" si="0"/>
        <v>1.0815778767281383</v>
      </c>
    </row>
    <row r="55" spans="1:6" x14ac:dyDescent="0.2">
      <c r="A55" s="10" t="s">
        <v>1442</v>
      </c>
      <c r="B55" s="10" t="s">
        <v>1443</v>
      </c>
      <c r="C55" s="10" t="s">
        <v>310</v>
      </c>
      <c r="D55" s="10">
        <v>2264496</v>
      </c>
      <c r="E55" s="10">
        <v>6844.4391599999999</v>
      </c>
      <c r="F55" s="10">
        <f t="shared" si="0"/>
        <v>1.0802725842858165</v>
      </c>
    </row>
    <row r="56" spans="1:6" x14ac:dyDescent="0.2">
      <c r="A56" s="10" t="s">
        <v>265</v>
      </c>
      <c r="B56" s="10" t="s">
        <v>266</v>
      </c>
      <c r="C56" s="10" t="s">
        <v>264</v>
      </c>
      <c r="D56" s="10">
        <v>1267610</v>
      </c>
      <c r="E56" s="10">
        <v>6474.9518799999996</v>
      </c>
      <c r="F56" s="10">
        <f t="shared" si="0"/>
        <v>1.0219556105359415</v>
      </c>
    </row>
    <row r="57" spans="1:6" x14ac:dyDescent="0.2">
      <c r="A57" s="10" t="s">
        <v>321</v>
      </c>
      <c r="B57" s="10" t="s">
        <v>322</v>
      </c>
      <c r="C57" s="10" t="s">
        <v>289</v>
      </c>
      <c r="D57" s="10">
        <v>852080</v>
      </c>
      <c r="E57" s="10">
        <v>6187.3789200000001</v>
      </c>
      <c r="F57" s="10">
        <f t="shared" si="0"/>
        <v>0.97656735045972487</v>
      </c>
    </row>
    <row r="58" spans="1:6" x14ac:dyDescent="0.2">
      <c r="A58" s="10" t="s">
        <v>1197</v>
      </c>
      <c r="B58" s="10" t="s">
        <v>1198</v>
      </c>
      <c r="C58" s="10" t="s">
        <v>269</v>
      </c>
      <c r="D58" s="10">
        <v>3900000</v>
      </c>
      <c r="E58" s="10">
        <v>6187.35</v>
      </c>
      <c r="F58" s="10">
        <f t="shared" si="0"/>
        <v>0.97656278595379431</v>
      </c>
    </row>
    <row r="59" spans="1:6" x14ac:dyDescent="0.2">
      <c r="A59" s="10" t="s">
        <v>1444</v>
      </c>
      <c r="B59" s="10" t="s">
        <v>1445</v>
      </c>
      <c r="C59" s="10" t="s">
        <v>286</v>
      </c>
      <c r="D59" s="10">
        <v>271117</v>
      </c>
      <c r="E59" s="10">
        <v>4992.7551139999996</v>
      </c>
      <c r="F59" s="10">
        <f t="shared" si="0"/>
        <v>0.7880173004134069</v>
      </c>
    </row>
    <row r="60" spans="1:6" x14ac:dyDescent="0.2">
      <c r="A60" s="10" t="s">
        <v>1264</v>
      </c>
      <c r="B60" s="10" t="s">
        <v>1265</v>
      </c>
      <c r="C60" s="10" t="s">
        <v>277</v>
      </c>
      <c r="D60" s="10">
        <v>8299229</v>
      </c>
      <c r="E60" s="10">
        <v>4925.592412</v>
      </c>
      <c r="F60" s="10">
        <f t="shared" si="0"/>
        <v>0.77741686640251306</v>
      </c>
    </row>
    <row r="61" spans="1:6" x14ac:dyDescent="0.2">
      <c r="A61" s="10" t="s">
        <v>1231</v>
      </c>
      <c r="B61" s="10" t="s">
        <v>1232</v>
      </c>
      <c r="C61" s="10" t="s">
        <v>289</v>
      </c>
      <c r="D61" s="10">
        <v>1670027</v>
      </c>
      <c r="E61" s="10">
        <v>4313.6797409999999</v>
      </c>
      <c r="F61" s="10">
        <f t="shared" si="0"/>
        <v>0.68083737069721317</v>
      </c>
    </row>
    <row r="62" spans="1:6" x14ac:dyDescent="0.2">
      <c r="A62" s="10" t="s">
        <v>327</v>
      </c>
      <c r="B62" s="10" t="s">
        <v>328</v>
      </c>
      <c r="C62" s="10" t="s">
        <v>269</v>
      </c>
      <c r="D62" s="10">
        <v>1563930</v>
      </c>
      <c r="E62" s="10">
        <v>4211.6634899999999</v>
      </c>
      <c r="F62" s="10">
        <f t="shared" si="0"/>
        <v>0.6647359259285931</v>
      </c>
    </row>
    <row r="63" spans="1:6" x14ac:dyDescent="0.2">
      <c r="A63" s="10" t="s">
        <v>1402</v>
      </c>
      <c r="B63" s="10" t="s">
        <v>1403</v>
      </c>
      <c r="C63" s="10" t="s">
        <v>381</v>
      </c>
      <c r="D63" s="10">
        <v>192304</v>
      </c>
      <c r="E63" s="10">
        <v>634.60320000000002</v>
      </c>
      <c r="F63" s="10">
        <f t="shared" si="0"/>
        <v>0.1001607908017476</v>
      </c>
    </row>
    <row r="64" spans="1:6" x14ac:dyDescent="0.2">
      <c r="A64" s="10" t="s">
        <v>1446</v>
      </c>
      <c r="B64" s="10" t="s">
        <v>1447</v>
      </c>
      <c r="C64" s="10" t="s">
        <v>381</v>
      </c>
      <c r="D64" s="10">
        <v>376519</v>
      </c>
      <c r="E64" s="10">
        <v>451.82279999999997</v>
      </c>
      <c r="F64" s="10">
        <f t="shared" si="0"/>
        <v>7.1312166327336252E-2</v>
      </c>
    </row>
    <row r="65" spans="1:10" x14ac:dyDescent="0.2">
      <c r="A65" s="11" t="s">
        <v>24</v>
      </c>
      <c r="B65" s="10"/>
      <c r="C65" s="10"/>
      <c r="D65" s="10"/>
      <c r="E65" s="11">
        <f>SUM(E8:E64)</f>
        <v>609651.89669100009</v>
      </c>
      <c r="F65" s="11">
        <f>SUM(F8:F64)</f>
        <v>96.222672823515339</v>
      </c>
    </row>
    <row r="66" spans="1:10" x14ac:dyDescent="0.2">
      <c r="A66" s="10"/>
      <c r="B66" s="10"/>
      <c r="C66" s="10"/>
      <c r="D66" s="10"/>
      <c r="E66" s="10"/>
      <c r="F66" s="10"/>
    </row>
    <row r="67" spans="1:10" x14ac:dyDescent="0.2">
      <c r="A67" s="51" t="s">
        <v>1448</v>
      </c>
      <c r="B67" s="43"/>
      <c r="C67" s="43"/>
      <c r="D67" s="52"/>
      <c r="E67" s="45"/>
      <c r="F67" s="45"/>
    </row>
    <row r="68" spans="1:10" x14ac:dyDescent="0.2">
      <c r="A68" s="43" t="s">
        <v>1277</v>
      </c>
      <c r="B68" s="43" t="s">
        <v>1278</v>
      </c>
      <c r="C68" s="43" t="s">
        <v>274</v>
      </c>
      <c r="D68" s="52">
        <v>140468</v>
      </c>
      <c r="E68" s="45">
        <v>3362.1815269999997</v>
      </c>
      <c r="F68" s="10">
        <f t="shared" ref="F68" si="1">E68/$E$80*100</f>
        <v>0.53066035683927726</v>
      </c>
    </row>
    <row r="69" spans="1:10" x14ac:dyDescent="0.2">
      <c r="A69" s="42" t="s">
        <v>24</v>
      </c>
      <c r="B69" s="43"/>
      <c r="C69" s="43"/>
      <c r="D69" s="52"/>
      <c r="E69" s="47">
        <f>SUM(E68)</f>
        <v>3362.1815269999997</v>
      </c>
      <c r="F69" s="47">
        <f>SUM(F68)</f>
        <v>0.53066035683927726</v>
      </c>
    </row>
    <row r="70" spans="1:10" x14ac:dyDescent="0.2">
      <c r="A70" s="10"/>
      <c r="B70" s="10"/>
      <c r="C70" s="10"/>
      <c r="D70" s="10"/>
      <c r="E70" s="10"/>
      <c r="F70" s="10"/>
    </row>
    <row r="71" spans="1:10" x14ac:dyDescent="0.2">
      <c r="A71" s="11" t="s">
        <v>1254</v>
      </c>
      <c r="B71" s="10"/>
      <c r="C71" s="10"/>
      <c r="D71" s="10"/>
      <c r="E71" s="10"/>
      <c r="F71" s="10"/>
    </row>
    <row r="72" spans="1:10" x14ac:dyDescent="0.2">
      <c r="A72" s="10" t="s">
        <v>393</v>
      </c>
      <c r="B72" s="10" t="s">
        <v>1449</v>
      </c>
      <c r="C72" s="10" t="s">
        <v>320</v>
      </c>
      <c r="D72" s="10">
        <v>170000</v>
      </c>
      <c r="E72" s="10">
        <v>1.7000000000000001E-2</v>
      </c>
      <c r="F72" s="10">
        <f t="shared" ref="F72:F73" si="2">E72/$E$80*100</f>
        <v>2.6831466397107814E-6</v>
      </c>
    </row>
    <row r="73" spans="1:10" x14ac:dyDescent="0.2">
      <c r="A73" s="10" t="s">
        <v>393</v>
      </c>
      <c r="B73" s="10" t="s">
        <v>394</v>
      </c>
      <c r="C73" s="10" t="s">
        <v>381</v>
      </c>
      <c r="D73" s="10">
        <v>8100</v>
      </c>
      <c r="E73" s="10">
        <v>8.0999999999999996E-4</v>
      </c>
      <c r="F73" s="10">
        <f t="shared" si="2"/>
        <v>1.2784404577445487E-7</v>
      </c>
      <c r="I73" s="2"/>
    </row>
    <row r="74" spans="1:10" x14ac:dyDescent="0.2">
      <c r="A74" s="11" t="s">
        <v>24</v>
      </c>
      <c r="B74" s="10"/>
      <c r="C74" s="10"/>
      <c r="D74" s="10"/>
      <c r="E74" s="11">
        <f>SUM(E72:E73)</f>
        <v>1.7809999999999999E-2</v>
      </c>
      <c r="F74" s="11">
        <f>SUM(F72:F73)</f>
        <v>2.8109906854852362E-6</v>
      </c>
      <c r="H74" s="2"/>
      <c r="I74" s="2"/>
    </row>
    <row r="75" spans="1:10" x14ac:dyDescent="0.2">
      <c r="A75" s="10"/>
      <c r="B75" s="10"/>
      <c r="C75" s="10"/>
      <c r="D75" s="10"/>
      <c r="E75" s="10"/>
      <c r="F75" s="10"/>
    </row>
    <row r="76" spans="1:10" x14ac:dyDescent="0.2">
      <c r="A76" s="11" t="s">
        <v>24</v>
      </c>
      <c r="B76" s="10"/>
      <c r="C76" s="10"/>
      <c r="D76" s="10"/>
      <c r="E76" s="11">
        <f>E65+E69+E74</f>
        <v>613014.09602800012</v>
      </c>
      <c r="F76" s="11">
        <f>F65+F69+F74</f>
        <v>96.753335991345295</v>
      </c>
      <c r="I76" s="2"/>
      <c r="J76" s="2"/>
    </row>
    <row r="77" spans="1:10" x14ac:dyDescent="0.2">
      <c r="A77" s="10"/>
      <c r="B77" s="10"/>
      <c r="C77" s="10"/>
      <c r="D77" s="10"/>
      <c r="E77" s="10"/>
      <c r="F77" s="10"/>
    </row>
    <row r="78" spans="1:10" x14ac:dyDescent="0.2">
      <c r="A78" s="11" t="s">
        <v>32</v>
      </c>
      <c r="B78" s="10"/>
      <c r="C78" s="10"/>
      <c r="D78" s="10"/>
      <c r="E78" s="11">
        <v>20570.358447899998</v>
      </c>
      <c r="F78" s="11">
        <f t="shared" ref="F78" si="3">E78/$E$80*100</f>
        <v>3.2466640086546565</v>
      </c>
      <c r="I78" s="2"/>
      <c r="J78" s="2"/>
    </row>
    <row r="79" spans="1:10" x14ac:dyDescent="0.2">
      <c r="A79" s="10"/>
      <c r="B79" s="10"/>
      <c r="C79" s="10"/>
      <c r="D79" s="10"/>
      <c r="E79" s="10"/>
      <c r="F79" s="10"/>
    </row>
    <row r="80" spans="1:10" x14ac:dyDescent="0.2">
      <c r="A80" s="13" t="s">
        <v>33</v>
      </c>
      <c r="B80" s="7"/>
      <c r="C80" s="7"/>
      <c r="D80" s="7"/>
      <c r="E80" s="13">
        <f>E76+E78</f>
        <v>633584.45447590016</v>
      </c>
      <c r="F80" s="13">
        <f>F76+F78</f>
        <v>99.999999999999957</v>
      </c>
      <c r="G80" s="18"/>
      <c r="I80" s="2"/>
      <c r="J80" s="2"/>
    </row>
    <row r="82" spans="1:2" x14ac:dyDescent="0.2">
      <c r="A82" s="17" t="s">
        <v>35</v>
      </c>
    </row>
    <row r="83" spans="1:2" x14ac:dyDescent="0.2">
      <c r="A83" s="17" t="s">
        <v>36</v>
      </c>
    </row>
    <row r="84" spans="1:2" x14ac:dyDescent="0.2">
      <c r="A84" s="17" t="s">
        <v>37</v>
      </c>
    </row>
    <row r="85" spans="1:2" x14ac:dyDescent="0.2">
      <c r="A85" s="2" t="s">
        <v>695</v>
      </c>
      <c r="B85" s="14">
        <v>1078.1777999999999</v>
      </c>
    </row>
    <row r="86" spans="1:2" x14ac:dyDescent="0.2">
      <c r="A86" s="2" t="s">
        <v>661</v>
      </c>
      <c r="B86" s="14">
        <v>76.550299999999993</v>
      </c>
    </row>
    <row r="87" spans="1:2" x14ac:dyDescent="0.2">
      <c r="A87" s="2" t="s">
        <v>694</v>
      </c>
      <c r="B87" s="14">
        <v>1023.4144</v>
      </c>
    </row>
    <row r="88" spans="1:2" x14ac:dyDescent="0.2">
      <c r="A88" s="2" t="s">
        <v>660</v>
      </c>
      <c r="B88" s="14">
        <v>71.701899999999995</v>
      </c>
    </row>
    <row r="90" spans="1:2" x14ac:dyDescent="0.2">
      <c r="A90" s="17" t="s">
        <v>40</v>
      </c>
    </row>
    <row r="91" spans="1:2" x14ac:dyDescent="0.2">
      <c r="A91" s="2" t="s">
        <v>694</v>
      </c>
      <c r="B91" s="14">
        <v>935.14380000000006</v>
      </c>
    </row>
    <row r="92" spans="1:2" x14ac:dyDescent="0.2">
      <c r="A92" s="2" t="s">
        <v>695</v>
      </c>
      <c r="B92" s="14">
        <v>990.35320000000002</v>
      </c>
    </row>
    <row r="93" spans="1:2" x14ac:dyDescent="0.2">
      <c r="A93" s="2" t="s">
        <v>660</v>
      </c>
      <c r="B93" s="14">
        <v>59.238900000000001</v>
      </c>
    </row>
    <row r="94" spans="1:2" x14ac:dyDescent="0.2">
      <c r="A94" s="2" t="s">
        <v>661</v>
      </c>
      <c r="B94" s="14">
        <v>64.016499999999994</v>
      </c>
    </row>
    <row r="96" spans="1:2" x14ac:dyDescent="0.2">
      <c r="A96" s="17" t="s">
        <v>41</v>
      </c>
      <c r="B96" s="39"/>
    </row>
    <row r="97" spans="1:4" x14ac:dyDescent="0.2">
      <c r="A97" s="19" t="s">
        <v>656</v>
      </c>
      <c r="B97" s="20"/>
      <c r="C97" s="65" t="s">
        <v>657</v>
      </c>
      <c r="D97" s="66"/>
    </row>
    <row r="98" spans="1:4" x14ac:dyDescent="0.2">
      <c r="A98" s="67"/>
      <c r="B98" s="68"/>
      <c r="C98" s="21" t="s">
        <v>658</v>
      </c>
      <c r="D98" s="21" t="s">
        <v>659</v>
      </c>
    </row>
    <row r="99" spans="1:4" x14ac:dyDescent="0.2">
      <c r="A99" s="22" t="s">
        <v>660</v>
      </c>
      <c r="B99" s="23"/>
      <c r="C99" s="24">
        <v>6.5</v>
      </c>
      <c r="D99" s="24">
        <v>6.5</v>
      </c>
    </row>
    <row r="100" spans="1:4" x14ac:dyDescent="0.2">
      <c r="A100" s="22" t="s">
        <v>661</v>
      </c>
      <c r="B100" s="23"/>
      <c r="C100" s="24">
        <v>6.5</v>
      </c>
      <c r="D100" s="24">
        <v>6.5</v>
      </c>
    </row>
    <row r="102" spans="1:4" ht="22.5" x14ac:dyDescent="0.2">
      <c r="A102" s="38" t="s">
        <v>1224</v>
      </c>
      <c r="B102" s="40">
        <v>0.17688511716501593</v>
      </c>
    </row>
  </sheetData>
  <mergeCells count="3">
    <mergeCell ref="A1:E1"/>
    <mergeCell ref="C97:D97"/>
    <mergeCell ref="A98:B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7"/>
  <sheetViews>
    <sheetView showGridLines="0" workbookViewId="0">
      <selection sqref="A1:E1"/>
    </sheetView>
  </sheetViews>
  <sheetFormatPr defaultRowHeight="11.25" x14ac:dyDescent="0.2"/>
  <cols>
    <col min="1" max="1" width="38.7109375" style="2" customWidth="1"/>
    <col min="2" max="2" width="37.5703125" style="2" bestFit="1" customWidth="1"/>
    <col min="3" max="3" width="27.8554687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" style="3" bestFit="1" customWidth="1"/>
    <col min="9" max="16384" width="9.140625" style="3"/>
  </cols>
  <sheetData>
    <row r="1" spans="1:6" x14ac:dyDescent="0.2">
      <c r="A1" s="64" t="s">
        <v>1450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301393</v>
      </c>
      <c r="E8" s="10">
        <v>6354.7207090000002</v>
      </c>
      <c r="F8" s="10">
        <v>10.145089224657339</v>
      </c>
    </row>
    <row r="9" spans="1:6" x14ac:dyDescent="0.2">
      <c r="A9" s="10" t="s">
        <v>267</v>
      </c>
      <c r="B9" s="10" t="s">
        <v>268</v>
      </c>
      <c r="C9" s="10" t="s">
        <v>269</v>
      </c>
      <c r="D9" s="10">
        <v>343240</v>
      </c>
      <c r="E9" s="10">
        <v>3081.26548</v>
      </c>
      <c r="F9" s="10">
        <v>4.9191325080871655</v>
      </c>
    </row>
    <row r="10" spans="1:6" x14ac:dyDescent="0.2">
      <c r="A10" s="10" t="s">
        <v>265</v>
      </c>
      <c r="B10" s="10" t="s">
        <v>266</v>
      </c>
      <c r="C10" s="10" t="s">
        <v>264</v>
      </c>
      <c r="D10" s="10">
        <v>602107</v>
      </c>
      <c r="E10" s="10">
        <v>3075.5625559999999</v>
      </c>
      <c r="F10" s="10">
        <v>4.9100279894984098</v>
      </c>
    </row>
    <row r="11" spans="1:6" x14ac:dyDescent="0.2">
      <c r="A11" s="10" t="s">
        <v>272</v>
      </c>
      <c r="B11" s="10" t="s">
        <v>273</v>
      </c>
      <c r="C11" s="10" t="s">
        <v>274</v>
      </c>
      <c r="D11" s="10">
        <v>230246</v>
      </c>
      <c r="E11" s="10">
        <v>3009.7757120000001</v>
      </c>
      <c r="F11" s="10">
        <v>4.8050015953024587</v>
      </c>
    </row>
    <row r="12" spans="1:6" x14ac:dyDescent="0.2">
      <c r="A12" s="10" t="s">
        <v>270</v>
      </c>
      <c r="B12" s="10" t="s">
        <v>271</v>
      </c>
      <c r="C12" s="10" t="s">
        <v>264</v>
      </c>
      <c r="D12" s="10">
        <v>197693</v>
      </c>
      <c r="E12" s="10">
        <v>2654.9181440000002</v>
      </c>
      <c r="F12" s="10">
        <v>4.2384839064438049</v>
      </c>
    </row>
    <row r="13" spans="1:6" x14ac:dyDescent="0.2">
      <c r="A13" s="10" t="s">
        <v>290</v>
      </c>
      <c r="B13" s="10" t="s">
        <v>291</v>
      </c>
      <c r="C13" s="10" t="s">
        <v>264</v>
      </c>
      <c r="D13" s="10">
        <v>902639</v>
      </c>
      <c r="E13" s="10">
        <v>2340.9942470000001</v>
      </c>
      <c r="F13" s="10">
        <v>3.7373153908382917</v>
      </c>
    </row>
    <row r="14" spans="1:6" x14ac:dyDescent="0.2">
      <c r="A14" s="10" t="s">
        <v>292</v>
      </c>
      <c r="B14" s="10" t="s">
        <v>293</v>
      </c>
      <c r="C14" s="10" t="s">
        <v>294</v>
      </c>
      <c r="D14" s="10">
        <v>98278</v>
      </c>
      <c r="E14" s="10">
        <v>2196.5624389999998</v>
      </c>
      <c r="F14" s="10">
        <v>3.5067350638440056</v>
      </c>
    </row>
    <row r="15" spans="1:6" x14ac:dyDescent="0.2">
      <c r="A15" s="10" t="s">
        <v>1409</v>
      </c>
      <c r="B15" s="10" t="s">
        <v>1410</v>
      </c>
      <c r="C15" s="10" t="s">
        <v>286</v>
      </c>
      <c r="D15" s="10">
        <v>33078</v>
      </c>
      <c r="E15" s="10">
        <v>2151.6577440000001</v>
      </c>
      <c r="F15" s="10">
        <v>3.4350462897432301</v>
      </c>
    </row>
    <row r="16" spans="1:6" x14ac:dyDescent="0.2">
      <c r="A16" s="10" t="s">
        <v>278</v>
      </c>
      <c r="B16" s="10" t="s">
        <v>279</v>
      </c>
      <c r="C16" s="10" t="s">
        <v>280</v>
      </c>
      <c r="D16" s="10">
        <v>203574</v>
      </c>
      <c r="E16" s="10">
        <v>2049.6848190000001</v>
      </c>
      <c r="F16" s="10">
        <v>3.2722500835843777</v>
      </c>
    </row>
    <row r="17" spans="1:6" x14ac:dyDescent="0.2">
      <c r="A17" s="10" t="s">
        <v>301</v>
      </c>
      <c r="B17" s="10" t="s">
        <v>302</v>
      </c>
      <c r="C17" s="10" t="s">
        <v>264</v>
      </c>
      <c r="D17" s="10">
        <v>581101</v>
      </c>
      <c r="E17" s="10">
        <v>1973.7095469999999</v>
      </c>
      <c r="F17" s="10">
        <v>3.1509582206365718</v>
      </c>
    </row>
    <row r="18" spans="1:6" x14ac:dyDescent="0.2">
      <c r="A18" s="10" t="s">
        <v>1330</v>
      </c>
      <c r="B18" s="10" t="s">
        <v>1331</v>
      </c>
      <c r="C18" s="10" t="s">
        <v>307</v>
      </c>
      <c r="D18" s="10">
        <v>841782</v>
      </c>
      <c r="E18" s="10">
        <v>1923.8927610000001</v>
      </c>
      <c r="F18" s="10">
        <v>3.0714274651558657</v>
      </c>
    </row>
    <row r="19" spans="1:6" x14ac:dyDescent="0.2">
      <c r="A19" s="10" t="s">
        <v>329</v>
      </c>
      <c r="B19" s="10" t="s">
        <v>330</v>
      </c>
      <c r="C19" s="10" t="s">
        <v>264</v>
      </c>
      <c r="D19" s="10">
        <v>643546</v>
      </c>
      <c r="E19" s="10">
        <v>1772.3256839999999</v>
      </c>
      <c r="F19" s="10">
        <v>2.8294559309060969</v>
      </c>
    </row>
    <row r="20" spans="1:6" x14ac:dyDescent="0.2">
      <c r="A20" s="10" t="s">
        <v>295</v>
      </c>
      <c r="B20" s="10" t="s">
        <v>296</v>
      </c>
      <c r="C20" s="10" t="s">
        <v>297</v>
      </c>
      <c r="D20" s="10">
        <v>454688</v>
      </c>
      <c r="E20" s="10">
        <v>1697.3503040000001</v>
      </c>
      <c r="F20" s="10">
        <v>2.7097603605444713</v>
      </c>
    </row>
    <row r="21" spans="1:6" x14ac:dyDescent="0.2">
      <c r="A21" s="10" t="s">
        <v>1192</v>
      </c>
      <c r="B21" s="10" t="s">
        <v>1193</v>
      </c>
      <c r="C21" s="10" t="s">
        <v>381</v>
      </c>
      <c r="D21" s="10">
        <v>1247117</v>
      </c>
      <c r="E21" s="10">
        <v>1694.208445</v>
      </c>
      <c r="F21" s="10">
        <v>2.7047444926022108</v>
      </c>
    </row>
    <row r="22" spans="1:6" x14ac:dyDescent="0.2">
      <c r="A22" s="10" t="s">
        <v>1260</v>
      </c>
      <c r="B22" s="10" t="s">
        <v>1261</v>
      </c>
      <c r="C22" s="10" t="s">
        <v>274</v>
      </c>
      <c r="D22" s="10">
        <v>126574</v>
      </c>
      <c r="E22" s="10">
        <v>1501.610649</v>
      </c>
      <c r="F22" s="10">
        <v>2.3972688513635529</v>
      </c>
    </row>
    <row r="23" spans="1:6" x14ac:dyDescent="0.2">
      <c r="A23" s="10" t="s">
        <v>1451</v>
      </c>
      <c r="B23" s="10" t="s">
        <v>1452</v>
      </c>
      <c r="C23" s="10" t="s">
        <v>307</v>
      </c>
      <c r="D23" s="10">
        <v>116490</v>
      </c>
      <c r="E23" s="10">
        <v>1485.3639900000001</v>
      </c>
      <c r="F23" s="10">
        <v>2.3713316288316255</v>
      </c>
    </row>
    <row r="24" spans="1:6" x14ac:dyDescent="0.2">
      <c r="A24" s="10" t="s">
        <v>311</v>
      </c>
      <c r="B24" s="10" t="s">
        <v>312</v>
      </c>
      <c r="C24" s="10" t="s">
        <v>294</v>
      </c>
      <c r="D24" s="10">
        <v>387005</v>
      </c>
      <c r="E24" s="10">
        <v>1460.5568699999999</v>
      </c>
      <c r="F24" s="10">
        <v>2.3317279298916622</v>
      </c>
    </row>
    <row r="25" spans="1:6" x14ac:dyDescent="0.2">
      <c r="A25" s="10" t="s">
        <v>370</v>
      </c>
      <c r="B25" s="10" t="s">
        <v>371</v>
      </c>
      <c r="C25" s="10" t="s">
        <v>297</v>
      </c>
      <c r="D25" s="10">
        <v>551423</v>
      </c>
      <c r="E25" s="10">
        <v>1429.2884160000001</v>
      </c>
      <c r="F25" s="10">
        <v>2.2818089373389574</v>
      </c>
    </row>
    <row r="26" spans="1:6" x14ac:dyDescent="0.2">
      <c r="A26" s="10" t="s">
        <v>1241</v>
      </c>
      <c r="B26" s="10" t="s">
        <v>1242</v>
      </c>
      <c r="C26" s="10" t="s">
        <v>381</v>
      </c>
      <c r="D26" s="10">
        <v>248911</v>
      </c>
      <c r="E26" s="10">
        <v>1375.980008</v>
      </c>
      <c r="F26" s="10">
        <v>2.1967039295266564</v>
      </c>
    </row>
    <row r="27" spans="1:6" x14ac:dyDescent="0.2">
      <c r="A27" s="10" t="s">
        <v>1264</v>
      </c>
      <c r="B27" s="10" t="s">
        <v>1265</v>
      </c>
      <c r="C27" s="10" t="s">
        <v>277</v>
      </c>
      <c r="D27" s="10">
        <v>2253145</v>
      </c>
      <c r="E27" s="10">
        <v>1337.2415579999999</v>
      </c>
      <c r="F27" s="10">
        <v>2.134859349776939</v>
      </c>
    </row>
    <row r="28" spans="1:6" x14ac:dyDescent="0.2">
      <c r="A28" s="10" t="s">
        <v>327</v>
      </c>
      <c r="B28" s="10" t="s">
        <v>328</v>
      </c>
      <c r="C28" s="10" t="s">
        <v>269</v>
      </c>
      <c r="D28" s="10">
        <v>484457</v>
      </c>
      <c r="E28" s="10">
        <v>1304.642701</v>
      </c>
      <c r="F28" s="10">
        <v>2.0828164153929842</v>
      </c>
    </row>
    <row r="29" spans="1:6" x14ac:dyDescent="0.2">
      <c r="A29" s="10" t="s">
        <v>1233</v>
      </c>
      <c r="B29" s="10" t="s">
        <v>1234</v>
      </c>
      <c r="C29" s="10" t="s">
        <v>269</v>
      </c>
      <c r="D29" s="10">
        <v>45848</v>
      </c>
      <c r="E29" s="10">
        <v>1288.4663439999999</v>
      </c>
      <c r="F29" s="10">
        <v>2.0569914275437964</v>
      </c>
    </row>
    <row r="30" spans="1:6" x14ac:dyDescent="0.2">
      <c r="A30" s="10" t="s">
        <v>303</v>
      </c>
      <c r="B30" s="10" t="s">
        <v>304</v>
      </c>
      <c r="C30" s="10" t="s">
        <v>286</v>
      </c>
      <c r="D30" s="10">
        <v>101394</v>
      </c>
      <c r="E30" s="10">
        <v>1282.076433</v>
      </c>
      <c r="F30" s="10">
        <v>2.0467901582510626</v>
      </c>
    </row>
    <row r="31" spans="1:6" x14ac:dyDescent="0.2">
      <c r="A31" s="10" t="s">
        <v>1415</v>
      </c>
      <c r="B31" s="10" t="s">
        <v>1416</v>
      </c>
      <c r="C31" s="10" t="s">
        <v>359</v>
      </c>
      <c r="D31" s="10">
        <v>138307</v>
      </c>
      <c r="E31" s="10">
        <v>1261.4289940000001</v>
      </c>
      <c r="F31" s="10">
        <v>2.0138272444570697</v>
      </c>
    </row>
    <row r="32" spans="1:6" x14ac:dyDescent="0.2">
      <c r="A32" s="10" t="s">
        <v>360</v>
      </c>
      <c r="B32" s="10" t="s">
        <v>361</v>
      </c>
      <c r="C32" s="10" t="s">
        <v>297</v>
      </c>
      <c r="D32" s="10">
        <v>772456</v>
      </c>
      <c r="E32" s="10">
        <v>1205.0313599999999</v>
      </c>
      <c r="F32" s="10">
        <v>1.9237903954450846</v>
      </c>
    </row>
    <row r="33" spans="1:6" x14ac:dyDescent="0.2">
      <c r="A33" s="10" t="s">
        <v>1180</v>
      </c>
      <c r="B33" s="10" t="s">
        <v>1181</v>
      </c>
      <c r="C33" s="10" t="s">
        <v>280</v>
      </c>
      <c r="D33" s="10">
        <v>136430</v>
      </c>
      <c r="E33" s="10">
        <v>1186.736355</v>
      </c>
      <c r="F33" s="10">
        <v>1.8945830602072531</v>
      </c>
    </row>
    <row r="34" spans="1:6" x14ac:dyDescent="0.2">
      <c r="A34" s="10" t="s">
        <v>1249</v>
      </c>
      <c r="B34" s="10" t="s">
        <v>1250</v>
      </c>
      <c r="C34" s="10" t="s">
        <v>274</v>
      </c>
      <c r="D34" s="10">
        <v>117474</v>
      </c>
      <c r="E34" s="10">
        <v>1088.1029249999999</v>
      </c>
      <c r="F34" s="10">
        <v>1.7371182409482711</v>
      </c>
    </row>
    <row r="35" spans="1:6" x14ac:dyDescent="0.2">
      <c r="A35" s="10" t="s">
        <v>333</v>
      </c>
      <c r="B35" s="10" t="s">
        <v>334</v>
      </c>
      <c r="C35" s="10" t="s">
        <v>335</v>
      </c>
      <c r="D35" s="10">
        <v>395918</v>
      </c>
      <c r="E35" s="10">
        <v>1046.6092329999999</v>
      </c>
      <c r="F35" s="10">
        <v>1.6708750137669002</v>
      </c>
    </row>
    <row r="36" spans="1:6" x14ac:dyDescent="0.2">
      <c r="A36" s="10" t="s">
        <v>1453</v>
      </c>
      <c r="B36" s="10" t="s">
        <v>1454</v>
      </c>
      <c r="C36" s="10" t="s">
        <v>381</v>
      </c>
      <c r="D36" s="10">
        <v>46861</v>
      </c>
      <c r="E36" s="10">
        <v>1043.59447</v>
      </c>
      <c r="F36" s="10">
        <v>1.6660620501408387</v>
      </c>
    </row>
    <row r="37" spans="1:6" x14ac:dyDescent="0.2">
      <c r="A37" s="10" t="s">
        <v>305</v>
      </c>
      <c r="B37" s="10" t="s">
        <v>306</v>
      </c>
      <c r="C37" s="10" t="s">
        <v>307</v>
      </c>
      <c r="D37" s="10">
        <v>172984</v>
      </c>
      <c r="E37" s="10">
        <v>906.090192</v>
      </c>
      <c r="F37" s="10">
        <v>1.4465412823584878</v>
      </c>
    </row>
    <row r="38" spans="1:6" x14ac:dyDescent="0.2">
      <c r="A38" s="10" t="s">
        <v>308</v>
      </c>
      <c r="B38" s="10" t="s">
        <v>309</v>
      </c>
      <c r="C38" s="10" t="s">
        <v>310</v>
      </c>
      <c r="D38" s="10">
        <v>639433</v>
      </c>
      <c r="E38" s="10">
        <v>882.41754000000003</v>
      </c>
      <c r="F38" s="10">
        <v>1.4087487218791375</v>
      </c>
    </row>
    <row r="39" spans="1:6" x14ac:dyDescent="0.2">
      <c r="A39" s="10" t="s">
        <v>1446</v>
      </c>
      <c r="B39" s="10" t="s">
        <v>1447</v>
      </c>
      <c r="C39" s="10" t="s">
        <v>381</v>
      </c>
      <c r="D39" s="10">
        <v>593597</v>
      </c>
      <c r="E39" s="10">
        <v>712.31640000000004</v>
      </c>
      <c r="F39" s="10">
        <v>1.1371882046605153</v>
      </c>
    </row>
    <row r="40" spans="1:6" x14ac:dyDescent="0.2">
      <c r="A40" s="10" t="s">
        <v>1440</v>
      </c>
      <c r="B40" s="10" t="s">
        <v>1441</v>
      </c>
      <c r="C40" s="10" t="s">
        <v>384</v>
      </c>
      <c r="D40" s="10">
        <v>163212</v>
      </c>
      <c r="E40" s="10">
        <v>650.72624399999995</v>
      </c>
      <c r="F40" s="10">
        <v>1.0388616759909506</v>
      </c>
    </row>
    <row r="41" spans="1:6" ht="22.5" x14ac:dyDescent="0.2">
      <c r="A41" s="10" t="s">
        <v>1455</v>
      </c>
      <c r="B41" s="10" t="s">
        <v>1456</v>
      </c>
      <c r="C41" s="50" t="s">
        <v>1251</v>
      </c>
      <c r="D41" s="10">
        <v>355016</v>
      </c>
      <c r="E41" s="10">
        <v>602.81716800000004</v>
      </c>
      <c r="F41" s="10">
        <v>0.96237651276378888</v>
      </c>
    </row>
    <row r="42" spans="1:6" x14ac:dyDescent="0.2">
      <c r="A42" s="10" t="s">
        <v>1457</v>
      </c>
      <c r="B42" s="10" t="s">
        <v>1458</v>
      </c>
      <c r="C42" s="10" t="s">
        <v>1211</v>
      </c>
      <c r="D42" s="10">
        <v>480358</v>
      </c>
      <c r="E42" s="10">
        <v>524.07057799999995</v>
      </c>
      <c r="F42" s="10">
        <v>0.83666033761291814</v>
      </c>
    </row>
    <row r="43" spans="1:6" x14ac:dyDescent="0.2">
      <c r="A43" s="10" t="s">
        <v>1322</v>
      </c>
      <c r="B43" s="10" t="s">
        <v>1323</v>
      </c>
      <c r="C43" s="10" t="s">
        <v>1214</v>
      </c>
      <c r="D43" s="10">
        <v>72094</v>
      </c>
      <c r="E43" s="10">
        <v>318.07872800000001</v>
      </c>
      <c r="F43" s="10">
        <v>0.50780155789621062</v>
      </c>
    </row>
    <row r="44" spans="1:6" x14ac:dyDescent="0.2">
      <c r="A44" s="11" t="s">
        <v>24</v>
      </c>
      <c r="B44" s="10"/>
      <c r="C44" s="10"/>
      <c r="D44" s="10"/>
      <c r="E44" s="11">
        <f xml:space="preserve"> SUM(E8:E43)</f>
        <v>59869.875747000006</v>
      </c>
      <c r="F44" s="11">
        <f xml:space="preserve"> SUM(F8:F43)</f>
        <v>95.580161447888941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1" t="s">
        <v>1254</v>
      </c>
      <c r="B46" s="10"/>
      <c r="C46" s="10"/>
      <c r="D46" s="10"/>
      <c r="E46" s="10"/>
      <c r="F46" s="10"/>
    </row>
    <row r="47" spans="1:6" x14ac:dyDescent="0.2">
      <c r="A47" s="10" t="s">
        <v>393</v>
      </c>
      <c r="B47" s="10" t="s">
        <v>1296</v>
      </c>
      <c r="C47" s="10" t="s">
        <v>274</v>
      </c>
      <c r="D47" s="10">
        <v>489000</v>
      </c>
      <c r="E47" s="10">
        <v>4.8899999999999999E-2</v>
      </c>
      <c r="F47" s="10">
        <v>7.8067138715182173E-5</v>
      </c>
    </row>
    <row r="48" spans="1:6" x14ac:dyDescent="0.2">
      <c r="A48" s="10" t="s">
        <v>393</v>
      </c>
      <c r="B48" s="10" t="s">
        <v>394</v>
      </c>
      <c r="C48" s="10" t="s">
        <v>381</v>
      </c>
      <c r="D48" s="10">
        <v>98000</v>
      </c>
      <c r="E48" s="10">
        <v>9.7999999999999997E-3</v>
      </c>
      <c r="F48" s="10">
        <v>1.5645357043124443E-5</v>
      </c>
    </row>
    <row r="49" spans="1:10" x14ac:dyDescent="0.2">
      <c r="A49" s="10" t="s">
        <v>1255</v>
      </c>
      <c r="B49" s="10" t="s">
        <v>1256</v>
      </c>
      <c r="C49" s="10" t="s">
        <v>381</v>
      </c>
      <c r="D49" s="10">
        <v>44170</v>
      </c>
      <c r="E49" s="10">
        <v>4.4169999999999999E-3</v>
      </c>
      <c r="F49" s="10">
        <v>7.0515859244368028E-6</v>
      </c>
    </row>
    <row r="50" spans="1:10" x14ac:dyDescent="0.2">
      <c r="A50" s="10" t="s">
        <v>393</v>
      </c>
      <c r="B50" s="10" t="s">
        <v>1459</v>
      </c>
      <c r="C50" s="10" t="s">
        <v>274</v>
      </c>
      <c r="D50" s="10">
        <v>23815</v>
      </c>
      <c r="E50" s="10">
        <v>2.3814999999999999E-3</v>
      </c>
      <c r="F50" s="10">
        <v>3.8019814079796802E-6</v>
      </c>
      <c r="H50" s="2"/>
      <c r="I50" s="18"/>
    </row>
    <row r="51" spans="1:10" x14ac:dyDescent="0.2">
      <c r="A51" s="11" t="s">
        <v>24</v>
      </c>
      <c r="B51" s="10"/>
      <c r="C51" s="10"/>
      <c r="D51" s="10"/>
      <c r="E51" s="11">
        <f>SUM(E47:E50)</f>
        <v>6.5498500000000001E-2</v>
      </c>
      <c r="F51" s="11">
        <f>SUM(F47:F50)</f>
        <v>1.0456606309072309E-4</v>
      </c>
      <c r="I51" s="18"/>
    </row>
    <row r="52" spans="1:10" x14ac:dyDescent="0.2">
      <c r="A52" s="10"/>
      <c r="B52" s="10"/>
      <c r="C52" s="10"/>
      <c r="D52" s="10"/>
      <c r="E52" s="10"/>
      <c r="F52" s="10"/>
    </row>
    <row r="53" spans="1:10" x14ac:dyDescent="0.2">
      <c r="A53" s="11" t="s">
        <v>24</v>
      </c>
      <c r="B53" s="10"/>
      <c r="C53" s="10"/>
      <c r="D53" s="10"/>
      <c r="E53" s="29">
        <v>59869.941245500006</v>
      </c>
      <c r="F53" s="29">
        <v>95.580266013952027</v>
      </c>
      <c r="I53" s="2"/>
      <c r="J53" s="2"/>
    </row>
    <row r="54" spans="1:10" x14ac:dyDescent="0.2">
      <c r="A54" s="10"/>
      <c r="B54" s="10"/>
      <c r="C54" s="10"/>
      <c r="D54" s="10"/>
      <c r="E54" s="33"/>
      <c r="F54" s="33"/>
    </row>
    <row r="55" spans="1:10" x14ac:dyDescent="0.2">
      <c r="A55" s="11" t="s">
        <v>32</v>
      </c>
      <c r="B55" s="10"/>
      <c r="C55" s="10"/>
      <c r="D55" s="10"/>
      <c r="E55" s="29">
        <v>2768.4502785</v>
      </c>
      <c r="F55" s="29">
        <v>4.42</v>
      </c>
      <c r="I55" s="2"/>
      <c r="J55" s="2"/>
    </row>
    <row r="56" spans="1:10" x14ac:dyDescent="0.2">
      <c r="A56" s="10"/>
      <c r="B56" s="10"/>
      <c r="C56" s="10"/>
      <c r="D56" s="10"/>
      <c r="E56" s="33"/>
      <c r="F56" s="33"/>
    </row>
    <row r="57" spans="1:10" x14ac:dyDescent="0.2">
      <c r="A57" s="13" t="s">
        <v>33</v>
      </c>
      <c r="B57" s="7"/>
      <c r="C57" s="7"/>
      <c r="D57" s="7"/>
      <c r="E57" s="34">
        <v>62638.391524000006</v>
      </c>
      <c r="F57" s="34">
        <f xml:space="preserve"> ROUND(SUM(F53:F56),2)</f>
        <v>100</v>
      </c>
      <c r="I57" s="2"/>
      <c r="J57" s="2"/>
    </row>
    <row r="58" spans="1:10" x14ac:dyDescent="0.2">
      <c r="E58" s="18"/>
      <c r="F58" s="18"/>
    </row>
    <row r="59" spans="1:10" x14ac:dyDescent="0.2">
      <c r="A59" s="17" t="s">
        <v>35</v>
      </c>
    </row>
    <row r="60" spans="1:10" x14ac:dyDescent="0.2">
      <c r="A60" s="17" t="s">
        <v>36</v>
      </c>
    </row>
    <row r="61" spans="1:10" x14ac:dyDescent="0.2">
      <c r="A61" s="17" t="s">
        <v>37</v>
      </c>
    </row>
    <row r="62" spans="1:10" x14ac:dyDescent="0.2">
      <c r="A62" s="2" t="s">
        <v>695</v>
      </c>
      <c r="B62" s="14">
        <v>80.0732</v>
      </c>
    </row>
    <row r="63" spans="1:10" x14ac:dyDescent="0.2">
      <c r="A63" s="2" t="s">
        <v>661</v>
      </c>
      <c r="B63" s="14">
        <v>22.537500000000001</v>
      </c>
    </row>
    <row r="64" spans="1:10" x14ac:dyDescent="0.2">
      <c r="A64" s="2" t="s">
        <v>694</v>
      </c>
      <c r="B64" s="14">
        <v>77.583699999999993</v>
      </c>
    </row>
    <row r="65" spans="1:2" x14ac:dyDescent="0.2">
      <c r="A65" s="2" t="s">
        <v>660</v>
      </c>
      <c r="B65" s="14">
        <v>21.700700000000001</v>
      </c>
    </row>
    <row r="67" spans="1:2" x14ac:dyDescent="0.2">
      <c r="A67" s="17" t="s">
        <v>40</v>
      </c>
    </row>
    <row r="68" spans="1:2" x14ac:dyDescent="0.2">
      <c r="A68" s="2" t="s">
        <v>660</v>
      </c>
      <c r="B68" s="14">
        <v>20.160799999999998</v>
      </c>
    </row>
    <row r="69" spans="1:2" x14ac:dyDescent="0.2">
      <c r="A69" s="2" t="s">
        <v>695</v>
      </c>
      <c r="B69" s="14">
        <v>74.683599999999998</v>
      </c>
    </row>
    <row r="70" spans="1:2" x14ac:dyDescent="0.2">
      <c r="A70" s="2" t="s">
        <v>661</v>
      </c>
      <c r="B70" s="14">
        <v>21.018799999999999</v>
      </c>
    </row>
    <row r="71" spans="1:2" x14ac:dyDescent="0.2">
      <c r="A71" s="2" t="s">
        <v>694</v>
      </c>
      <c r="B71" s="14">
        <v>72.078199999999995</v>
      </c>
    </row>
    <row r="73" spans="1:2" ht="22.5" x14ac:dyDescent="0.2">
      <c r="A73" s="38" t="s">
        <v>41</v>
      </c>
      <c r="B73" s="39" t="s">
        <v>42</v>
      </c>
    </row>
    <row r="74" spans="1:2" x14ac:dyDescent="0.2">
      <c r="A74" s="48"/>
    </row>
    <row r="75" spans="1:2" ht="22.5" x14ac:dyDescent="0.2">
      <c r="A75" s="38" t="s">
        <v>1224</v>
      </c>
      <c r="B75" s="40">
        <v>0.1835502165025962</v>
      </c>
    </row>
    <row r="76" spans="1:2" x14ac:dyDescent="0.2">
      <c r="A76" s="48"/>
    </row>
    <row r="77" spans="1:2" x14ac:dyDescent="0.2">
      <c r="A77" s="48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3"/>
  <sheetViews>
    <sheetView showGridLines="0" workbookViewId="0">
      <selection sqref="A1:D1"/>
    </sheetView>
  </sheetViews>
  <sheetFormatPr defaultRowHeight="11.25" x14ac:dyDescent="0.2"/>
  <cols>
    <col min="1" max="1" width="41.42578125" style="2" customWidth="1"/>
    <col min="2" max="2" width="28.7109375" style="2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4" t="s">
        <v>1460</v>
      </c>
      <c r="B1" s="64"/>
      <c r="C1" s="64"/>
      <c r="D1" s="64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1461</v>
      </c>
      <c r="B5" s="10"/>
      <c r="C5" s="10"/>
      <c r="D5" s="10"/>
      <c r="E5" s="10"/>
    </row>
    <row r="6" spans="1:9" x14ac:dyDescent="0.2">
      <c r="A6" s="10" t="s">
        <v>1462</v>
      </c>
      <c r="B6" s="10" t="s">
        <v>1463</v>
      </c>
      <c r="C6" s="36">
        <v>45525.061999999998</v>
      </c>
      <c r="D6" s="33">
        <v>1758.5380890000001</v>
      </c>
      <c r="E6" s="33">
        <f>D6/$D$15*100</f>
        <v>47.563006284812566</v>
      </c>
    </row>
    <row r="7" spans="1:9" x14ac:dyDescent="0.2">
      <c r="A7" s="10" t="s">
        <v>1464</v>
      </c>
      <c r="B7" s="10" t="s">
        <v>1465</v>
      </c>
      <c r="C7" s="36">
        <v>233076.56700000001</v>
      </c>
      <c r="D7" s="33">
        <v>1095.278998</v>
      </c>
      <c r="E7" s="33">
        <f t="shared" ref="E7:E8" si="0">D7/$D$15*100</f>
        <v>29.623903054110762</v>
      </c>
    </row>
    <row r="8" spans="1:9" x14ac:dyDescent="0.2">
      <c r="A8" s="10" t="s">
        <v>1466</v>
      </c>
      <c r="B8" s="10" t="s">
        <v>1467</v>
      </c>
      <c r="C8" s="36">
        <v>30063</v>
      </c>
      <c r="D8" s="33">
        <v>815.62422150000009</v>
      </c>
      <c r="E8" s="33">
        <f t="shared" si="0"/>
        <v>22.060107890702536</v>
      </c>
    </row>
    <row r="9" spans="1:9" x14ac:dyDescent="0.2">
      <c r="A9" s="11" t="s">
        <v>24</v>
      </c>
      <c r="B9" s="10"/>
      <c r="C9" s="10"/>
      <c r="D9" s="11">
        <f>SUM(D6:D8)</f>
        <v>3669.4413085000006</v>
      </c>
      <c r="E9" s="11">
        <f>SUM(E6:E8)</f>
        <v>99.247017229625868</v>
      </c>
      <c r="H9" s="2"/>
      <c r="I9" s="2"/>
    </row>
    <row r="10" spans="1:9" x14ac:dyDescent="0.2">
      <c r="A10" s="10"/>
      <c r="B10" s="10"/>
      <c r="C10" s="10"/>
      <c r="D10" s="10"/>
      <c r="E10" s="10"/>
    </row>
    <row r="11" spans="1:9" x14ac:dyDescent="0.2">
      <c r="A11" s="11" t="s">
        <v>24</v>
      </c>
      <c r="B11" s="10"/>
      <c r="C11" s="10"/>
      <c r="D11" s="11">
        <f>D9</f>
        <v>3669.4413085000006</v>
      </c>
      <c r="E11" s="11">
        <f>E9</f>
        <v>99.247017229625868</v>
      </c>
      <c r="H11" s="2"/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1" t="s">
        <v>32</v>
      </c>
      <c r="B13" s="10"/>
      <c r="C13" s="10"/>
      <c r="D13" s="11">
        <v>27.839890399999149</v>
      </c>
      <c r="E13" s="11">
        <f>D13/$D$15*100</f>
        <v>0.75298277037413219</v>
      </c>
      <c r="H13" s="2"/>
      <c r="I13" s="2"/>
    </row>
    <row r="14" spans="1:9" x14ac:dyDescent="0.2">
      <c r="A14" s="10"/>
      <c r="B14" s="10"/>
      <c r="C14" s="10"/>
      <c r="D14" s="10"/>
      <c r="E14" s="10"/>
    </row>
    <row r="15" spans="1:9" x14ac:dyDescent="0.2">
      <c r="A15" s="13" t="s">
        <v>33</v>
      </c>
      <c r="B15" s="7"/>
      <c r="C15" s="7"/>
      <c r="D15" s="13">
        <f>D11+D13</f>
        <v>3697.2811988999997</v>
      </c>
      <c r="E15" s="13">
        <f>E11+E13</f>
        <v>100</v>
      </c>
      <c r="H15" s="2"/>
      <c r="I15" s="2"/>
    </row>
    <row r="17" spans="1:2" x14ac:dyDescent="0.2">
      <c r="A17" s="17" t="s">
        <v>35</v>
      </c>
    </row>
    <row r="18" spans="1:2" x14ac:dyDescent="0.2">
      <c r="A18" s="17" t="s">
        <v>36</v>
      </c>
    </row>
    <row r="19" spans="1:2" x14ac:dyDescent="0.2">
      <c r="A19" s="17" t="s">
        <v>37</v>
      </c>
    </row>
    <row r="20" spans="1:2" x14ac:dyDescent="0.2">
      <c r="A20" s="2" t="s">
        <v>694</v>
      </c>
      <c r="B20" s="14">
        <v>12.095800000000001</v>
      </c>
    </row>
    <row r="21" spans="1:2" x14ac:dyDescent="0.2">
      <c r="A21" s="2" t="s">
        <v>661</v>
      </c>
      <c r="B21" s="14">
        <v>12.7614</v>
      </c>
    </row>
    <row r="22" spans="1:2" x14ac:dyDescent="0.2">
      <c r="A22" s="2" t="s">
        <v>660</v>
      </c>
      <c r="B22" s="14">
        <v>12.095800000000001</v>
      </c>
    </row>
    <row r="23" spans="1:2" x14ac:dyDescent="0.2">
      <c r="A23" s="2" t="s">
        <v>695</v>
      </c>
      <c r="B23" s="14">
        <v>12.7614</v>
      </c>
    </row>
    <row r="25" spans="1:2" x14ac:dyDescent="0.2">
      <c r="A25" s="17" t="s">
        <v>40</v>
      </c>
    </row>
    <row r="26" spans="1:2" x14ac:dyDescent="0.2">
      <c r="A26" s="2" t="s">
        <v>660</v>
      </c>
      <c r="B26" s="14">
        <v>12.0373</v>
      </c>
    </row>
    <row r="27" spans="1:2" x14ac:dyDescent="0.2">
      <c r="A27" s="2" t="s">
        <v>695</v>
      </c>
      <c r="B27" s="14">
        <v>12.7622</v>
      </c>
    </row>
    <row r="28" spans="1:2" x14ac:dyDescent="0.2">
      <c r="A28" s="2" t="s">
        <v>694</v>
      </c>
      <c r="B28" s="14">
        <v>12.0373</v>
      </c>
    </row>
    <row r="29" spans="1:2" x14ac:dyDescent="0.2">
      <c r="A29" s="2" t="s">
        <v>661</v>
      </c>
      <c r="B29" s="14">
        <v>12.7622</v>
      </c>
    </row>
    <row r="31" spans="1:2" ht="22.5" x14ac:dyDescent="0.2">
      <c r="A31" s="38" t="s">
        <v>41</v>
      </c>
      <c r="B31" s="39" t="s">
        <v>42</v>
      </c>
    </row>
    <row r="32" spans="1:2" x14ac:dyDescent="0.2">
      <c r="A32" s="38"/>
      <c r="B32" s="39"/>
    </row>
    <row r="33" spans="1:2" ht="22.5" x14ac:dyDescent="0.2">
      <c r="A33" s="38" t="s">
        <v>1224</v>
      </c>
      <c r="B33" s="40">
        <v>0.58226934749225812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6"/>
  <sheetViews>
    <sheetView showGridLines="0" workbookViewId="0">
      <selection sqref="A1:E1"/>
    </sheetView>
  </sheetViews>
  <sheetFormatPr defaultRowHeight="11.25" x14ac:dyDescent="0.2"/>
  <cols>
    <col min="1" max="1" width="37.140625" style="2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64" t="s">
        <v>1468</v>
      </c>
      <c r="B1" s="64"/>
      <c r="C1" s="64"/>
      <c r="D1" s="64"/>
      <c r="E1" s="64"/>
    </row>
    <row r="3" spans="1:6" s="1" customFormat="1" x14ac:dyDescent="0.2">
      <c r="A3" s="5" t="s">
        <v>0</v>
      </c>
      <c r="B3" s="5" t="s">
        <v>1</v>
      </c>
      <c r="C3" s="5" t="s">
        <v>1170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261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262</v>
      </c>
      <c r="B8" s="10" t="s">
        <v>263</v>
      </c>
      <c r="C8" s="10" t="s">
        <v>264</v>
      </c>
      <c r="D8" s="10">
        <v>115146</v>
      </c>
      <c r="E8" s="10">
        <v>2427.7958370000001</v>
      </c>
      <c r="F8" s="10">
        <v>10.160390066796236</v>
      </c>
    </row>
    <row r="9" spans="1:6" x14ac:dyDescent="0.2">
      <c r="A9" s="10" t="s">
        <v>1176</v>
      </c>
      <c r="B9" s="10" t="s">
        <v>1177</v>
      </c>
      <c r="C9" s="10" t="s">
        <v>297</v>
      </c>
      <c r="D9" s="10">
        <v>193773</v>
      </c>
      <c r="E9" s="10">
        <v>1884.3455389999999</v>
      </c>
      <c r="F9" s="10">
        <v>7.8860361341279441</v>
      </c>
    </row>
    <row r="10" spans="1:6" x14ac:dyDescent="0.2">
      <c r="A10" s="10" t="s">
        <v>1469</v>
      </c>
      <c r="B10" s="10" t="s">
        <v>1470</v>
      </c>
      <c r="C10" s="10" t="s">
        <v>381</v>
      </c>
      <c r="D10" s="10">
        <v>94105</v>
      </c>
      <c r="E10" s="10">
        <v>1795.6175049999999</v>
      </c>
      <c r="F10" s="10">
        <v>7.5147069549767238</v>
      </c>
    </row>
    <row r="11" spans="1:6" x14ac:dyDescent="0.2">
      <c r="A11" s="10" t="s">
        <v>272</v>
      </c>
      <c r="B11" s="10" t="s">
        <v>273</v>
      </c>
      <c r="C11" s="10" t="s">
        <v>274</v>
      </c>
      <c r="D11" s="10">
        <v>106780</v>
      </c>
      <c r="E11" s="10">
        <v>1395.82816</v>
      </c>
      <c r="F11" s="10">
        <v>5.8415779266444412</v>
      </c>
    </row>
    <row r="12" spans="1:6" x14ac:dyDescent="0.2">
      <c r="A12" s="10" t="s">
        <v>1471</v>
      </c>
      <c r="B12" s="10" t="s">
        <v>1472</v>
      </c>
      <c r="C12" s="10" t="s">
        <v>286</v>
      </c>
      <c r="D12" s="10">
        <v>479878</v>
      </c>
      <c r="E12" s="10">
        <v>1277.435236</v>
      </c>
      <c r="F12" s="10">
        <v>5.3461003948619528</v>
      </c>
    </row>
    <row r="13" spans="1:6" x14ac:dyDescent="0.2">
      <c r="A13" s="10" t="s">
        <v>1258</v>
      </c>
      <c r="B13" s="10" t="s">
        <v>1259</v>
      </c>
      <c r="C13" s="10" t="s">
        <v>274</v>
      </c>
      <c r="D13" s="10">
        <v>56408</v>
      </c>
      <c r="E13" s="10">
        <v>1042.27882</v>
      </c>
      <c r="F13" s="10">
        <v>4.3619645474991806</v>
      </c>
    </row>
    <row r="14" spans="1:6" x14ac:dyDescent="0.2">
      <c r="A14" s="10" t="s">
        <v>270</v>
      </c>
      <c r="B14" s="10" t="s">
        <v>271</v>
      </c>
      <c r="C14" s="10" t="s">
        <v>264</v>
      </c>
      <c r="D14" s="10">
        <v>74954</v>
      </c>
      <c r="E14" s="10">
        <v>1006.594743</v>
      </c>
      <c r="F14" s="10">
        <v>4.21262573738671</v>
      </c>
    </row>
    <row r="15" spans="1:6" x14ac:dyDescent="0.2">
      <c r="A15" s="10" t="s">
        <v>329</v>
      </c>
      <c r="B15" s="10" t="s">
        <v>330</v>
      </c>
      <c r="C15" s="10" t="s">
        <v>264</v>
      </c>
      <c r="D15" s="10">
        <v>361124</v>
      </c>
      <c r="E15" s="10">
        <v>994.53549599999997</v>
      </c>
      <c r="F15" s="10">
        <v>4.1621574683648594</v>
      </c>
    </row>
    <row r="16" spans="1:6" x14ac:dyDescent="0.2">
      <c r="A16" s="10" t="s">
        <v>1451</v>
      </c>
      <c r="B16" s="10" t="s">
        <v>1452</v>
      </c>
      <c r="C16" s="10" t="s">
        <v>307</v>
      </c>
      <c r="D16" s="10">
        <v>69298</v>
      </c>
      <c r="E16" s="10">
        <v>883.61879799999997</v>
      </c>
      <c r="F16" s="10">
        <v>3.6979681409815468</v>
      </c>
    </row>
    <row r="17" spans="1:6" x14ac:dyDescent="0.2">
      <c r="A17" s="10" t="s">
        <v>1473</v>
      </c>
      <c r="B17" s="10" t="s">
        <v>1474</v>
      </c>
      <c r="C17" s="10" t="s">
        <v>269</v>
      </c>
      <c r="D17" s="10">
        <v>7469</v>
      </c>
      <c r="E17" s="10">
        <v>659.18406400000003</v>
      </c>
      <c r="F17" s="10">
        <v>2.7587028175862112</v>
      </c>
    </row>
    <row r="18" spans="1:6" x14ac:dyDescent="0.2">
      <c r="A18" s="10" t="s">
        <v>368</v>
      </c>
      <c r="B18" s="10" t="s">
        <v>369</v>
      </c>
      <c r="C18" s="10" t="s">
        <v>286</v>
      </c>
      <c r="D18" s="10">
        <v>40138</v>
      </c>
      <c r="E18" s="10">
        <v>658.72478699999999</v>
      </c>
      <c r="F18" s="10">
        <v>2.7567807311415478</v>
      </c>
    </row>
    <row r="19" spans="1:6" x14ac:dyDescent="0.2">
      <c r="A19" s="10" t="s">
        <v>1475</v>
      </c>
      <c r="B19" s="10" t="s">
        <v>1476</v>
      </c>
      <c r="C19" s="10" t="s">
        <v>264</v>
      </c>
      <c r="D19" s="10">
        <v>28669</v>
      </c>
      <c r="E19" s="10">
        <v>553.94241799999998</v>
      </c>
      <c r="F19" s="10">
        <v>2.3182637335679259</v>
      </c>
    </row>
    <row r="20" spans="1:6" x14ac:dyDescent="0.2">
      <c r="A20" s="10" t="s">
        <v>290</v>
      </c>
      <c r="B20" s="10" t="s">
        <v>291</v>
      </c>
      <c r="C20" s="10" t="s">
        <v>264</v>
      </c>
      <c r="D20" s="10">
        <v>208580</v>
      </c>
      <c r="E20" s="10">
        <v>540.95222999999999</v>
      </c>
      <c r="F20" s="10">
        <v>2.2638994517327165</v>
      </c>
    </row>
    <row r="21" spans="1:6" x14ac:dyDescent="0.2">
      <c r="A21" s="10" t="s">
        <v>265</v>
      </c>
      <c r="B21" s="10" t="s">
        <v>266</v>
      </c>
      <c r="C21" s="10" t="s">
        <v>264</v>
      </c>
      <c r="D21" s="10">
        <v>96615</v>
      </c>
      <c r="E21" s="10">
        <v>493.50941999999998</v>
      </c>
      <c r="F21" s="10">
        <v>2.0653500316708757</v>
      </c>
    </row>
    <row r="22" spans="1:6" x14ac:dyDescent="0.2">
      <c r="A22" s="10" t="s">
        <v>267</v>
      </c>
      <c r="B22" s="10" t="s">
        <v>268</v>
      </c>
      <c r="C22" s="10" t="s">
        <v>269</v>
      </c>
      <c r="D22" s="10">
        <v>52395</v>
      </c>
      <c r="E22" s="10">
        <v>470.34991500000001</v>
      </c>
      <c r="F22" s="10">
        <v>1.9684268880655689</v>
      </c>
    </row>
    <row r="23" spans="1:6" x14ac:dyDescent="0.2">
      <c r="A23" s="10" t="s">
        <v>301</v>
      </c>
      <c r="B23" s="10" t="s">
        <v>302</v>
      </c>
      <c r="C23" s="10" t="s">
        <v>264</v>
      </c>
      <c r="D23" s="10">
        <v>103530</v>
      </c>
      <c r="E23" s="10">
        <v>351.63964499999997</v>
      </c>
      <c r="F23" s="10">
        <v>1.4716212548434953</v>
      </c>
    </row>
    <row r="24" spans="1:6" x14ac:dyDescent="0.2">
      <c r="A24" s="10" t="s">
        <v>1477</v>
      </c>
      <c r="B24" s="10" t="s">
        <v>1478</v>
      </c>
      <c r="C24" s="10" t="s">
        <v>294</v>
      </c>
      <c r="D24" s="10">
        <v>62021</v>
      </c>
      <c r="E24" s="10">
        <v>349.79844000000003</v>
      </c>
      <c r="F24" s="10">
        <v>1.4639157630110142</v>
      </c>
    </row>
    <row r="25" spans="1:6" x14ac:dyDescent="0.2">
      <c r="A25" s="10" t="s">
        <v>303</v>
      </c>
      <c r="B25" s="10" t="s">
        <v>304</v>
      </c>
      <c r="C25" s="10" t="s">
        <v>286</v>
      </c>
      <c r="D25" s="10">
        <v>25333</v>
      </c>
      <c r="E25" s="10">
        <v>320.32311850000002</v>
      </c>
      <c r="F25" s="10">
        <v>1.3405607595877072</v>
      </c>
    </row>
    <row r="26" spans="1:6" x14ac:dyDescent="0.2">
      <c r="A26" s="10" t="s">
        <v>1479</v>
      </c>
      <c r="B26" s="10" t="s">
        <v>1480</v>
      </c>
      <c r="C26" s="10" t="s">
        <v>381</v>
      </c>
      <c r="D26" s="10">
        <v>13316</v>
      </c>
      <c r="E26" s="10">
        <v>305.78196600000001</v>
      </c>
      <c r="F26" s="10">
        <v>1.2797056501221047</v>
      </c>
    </row>
    <row r="27" spans="1:6" x14ac:dyDescent="0.2">
      <c r="A27" s="10" t="s">
        <v>1249</v>
      </c>
      <c r="B27" s="10" t="s">
        <v>1250</v>
      </c>
      <c r="C27" s="10" t="s">
        <v>274</v>
      </c>
      <c r="D27" s="10">
        <v>31293</v>
      </c>
      <c r="E27" s="10">
        <v>289.85141249999998</v>
      </c>
      <c r="F27" s="10">
        <v>1.2130358605651805</v>
      </c>
    </row>
    <row r="28" spans="1:6" x14ac:dyDescent="0.2">
      <c r="A28" s="10" t="s">
        <v>275</v>
      </c>
      <c r="B28" s="10" t="s">
        <v>276</v>
      </c>
      <c r="C28" s="10" t="s">
        <v>277</v>
      </c>
      <c r="D28" s="10">
        <v>74129</v>
      </c>
      <c r="E28" s="10">
        <v>283.1357155</v>
      </c>
      <c r="F28" s="10">
        <v>1.1849304902327522</v>
      </c>
    </row>
    <row r="29" spans="1:6" x14ac:dyDescent="0.2">
      <c r="A29" s="10" t="s">
        <v>364</v>
      </c>
      <c r="B29" s="10" t="s">
        <v>365</v>
      </c>
      <c r="C29" s="10" t="s">
        <v>359</v>
      </c>
      <c r="D29" s="10">
        <v>176071</v>
      </c>
      <c r="E29" s="10">
        <v>281.0973515</v>
      </c>
      <c r="F29" s="10">
        <v>1.1763998827481841</v>
      </c>
    </row>
    <row r="30" spans="1:6" x14ac:dyDescent="0.2">
      <c r="A30" s="10" t="s">
        <v>327</v>
      </c>
      <c r="B30" s="10" t="s">
        <v>328</v>
      </c>
      <c r="C30" s="10" t="s">
        <v>269</v>
      </c>
      <c r="D30" s="10">
        <v>103841</v>
      </c>
      <c r="E30" s="10">
        <v>279.64381300000002</v>
      </c>
      <c r="F30" s="10">
        <v>1.170316785515694</v>
      </c>
    </row>
    <row r="31" spans="1:6" x14ac:dyDescent="0.2">
      <c r="A31" s="10" t="s">
        <v>1481</v>
      </c>
      <c r="B31" s="10" t="s">
        <v>1482</v>
      </c>
      <c r="C31" s="10" t="s">
        <v>269</v>
      </c>
      <c r="D31" s="10">
        <v>7294</v>
      </c>
      <c r="E31" s="10">
        <v>253.35709</v>
      </c>
      <c r="F31" s="10">
        <v>1.0603061515128547</v>
      </c>
    </row>
    <row r="32" spans="1:6" x14ac:dyDescent="0.2">
      <c r="A32" s="10" t="s">
        <v>1215</v>
      </c>
      <c r="B32" s="10" t="s">
        <v>1216</v>
      </c>
      <c r="C32" s="10" t="s">
        <v>1217</v>
      </c>
      <c r="D32" s="10">
        <v>158654</v>
      </c>
      <c r="E32" s="10">
        <v>251.30793600000001</v>
      </c>
      <c r="F32" s="10">
        <v>1.0517303875916746</v>
      </c>
    </row>
    <row r="33" spans="1:6" x14ac:dyDescent="0.2">
      <c r="A33" s="10" t="s">
        <v>372</v>
      </c>
      <c r="B33" s="10" t="s">
        <v>373</v>
      </c>
      <c r="C33" s="10" t="s">
        <v>374</v>
      </c>
      <c r="D33" s="10">
        <v>43683</v>
      </c>
      <c r="E33" s="10">
        <v>248.0102325</v>
      </c>
      <c r="F33" s="10">
        <v>1.0379294108480774</v>
      </c>
    </row>
    <row r="34" spans="1:6" x14ac:dyDescent="0.2">
      <c r="A34" s="10" t="s">
        <v>1199</v>
      </c>
      <c r="B34" s="10" t="s">
        <v>1200</v>
      </c>
      <c r="C34" s="10" t="s">
        <v>300</v>
      </c>
      <c r="D34" s="10">
        <v>104442</v>
      </c>
      <c r="E34" s="10">
        <v>246.692004</v>
      </c>
      <c r="F34" s="10">
        <v>1.0324125895597938</v>
      </c>
    </row>
    <row r="35" spans="1:6" x14ac:dyDescent="0.2">
      <c r="A35" s="10" t="s">
        <v>357</v>
      </c>
      <c r="B35" s="10" t="s">
        <v>358</v>
      </c>
      <c r="C35" s="10" t="s">
        <v>359</v>
      </c>
      <c r="D35" s="10">
        <v>126414</v>
      </c>
      <c r="E35" s="10">
        <v>236.20455899999999</v>
      </c>
      <c r="F35" s="10">
        <v>0.98852235365933894</v>
      </c>
    </row>
    <row r="36" spans="1:6" x14ac:dyDescent="0.2">
      <c r="A36" s="10" t="s">
        <v>375</v>
      </c>
      <c r="B36" s="10" t="s">
        <v>376</v>
      </c>
      <c r="C36" s="10" t="s">
        <v>274</v>
      </c>
      <c r="D36" s="10">
        <v>35234</v>
      </c>
      <c r="E36" s="10">
        <v>230.94125299999999</v>
      </c>
      <c r="F36" s="10">
        <v>0.9664952782414199</v>
      </c>
    </row>
    <row r="37" spans="1:6" x14ac:dyDescent="0.2">
      <c r="A37" s="10" t="s">
        <v>1483</v>
      </c>
      <c r="B37" s="10" t="s">
        <v>1484</v>
      </c>
      <c r="C37" s="10" t="s">
        <v>280</v>
      </c>
      <c r="D37" s="10">
        <v>5863</v>
      </c>
      <c r="E37" s="10">
        <v>223.88451800000001</v>
      </c>
      <c r="F37" s="10">
        <v>0.9369626548200819</v>
      </c>
    </row>
    <row r="38" spans="1:6" x14ac:dyDescent="0.2">
      <c r="A38" s="10" t="s">
        <v>278</v>
      </c>
      <c r="B38" s="10" t="s">
        <v>279</v>
      </c>
      <c r="C38" s="10" t="s">
        <v>280</v>
      </c>
      <c r="D38" s="10">
        <v>22162</v>
      </c>
      <c r="E38" s="10">
        <v>223.13809699999999</v>
      </c>
      <c r="F38" s="10">
        <v>0.93383886310808206</v>
      </c>
    </row>
    <row r="39" spans="1:6" x14ac:dyDescent="0.2">
      <c r="A39" s="10" t="s">
        <v>1233</v>
      </c>
      <c r="B39" s="10" t="s">
        <v>1234</v>
      </c>
      <c r="C39" s="10" t="s">
        <v>269</v>
      </c>
      <c r="D39" s="10">
        <v>7642</v>
      </c>
      <c r="E39" s="10">
        <v>214.763126</v>
      </c>
      <c r="F39" s="10">
        <v>0.89878938701076128</v>
      </c>
    </row>
    <row r="40" spans="1:6" x14ac:dyDescent="0.2">
      <c r="A40" s="10" t="s">
        <v>1485</v>
      </c>
      <c r="B40" s="10" t="s">
        <v>1486</v>
      </c>
      <c r="C40" s="10" t="s">
        <v>269</v>
      </c>
      <c r="D40" s="10">
        <v>750</v>
      </c>
      <c r="E40" s="10">
        <v>214.42837499999999</v>
      </c>
      <c r="F40" s="10">
        <v>0.89738844518385175</v>
      </c>
    </row>
    <row r="41" spans="1:6" x14ac:dyDescent="0.2">
      <c r="A41" s="10" t="s">
        <v>1487</v>
      </c>
      <c r="B41" s="10" t="s">
        <v>1488</v>
      </c>
      <c r="C41" s="10" t="s">
        <v>381</v>
      </c>
      <c r="D41" s="10">
        <v>18215</v>
      </c>
      <c r="E41" s="10">
        <v>208.10637500000001</v>
      </c>
      <c r="F41" s="10">
        <v>0.87093070725410104</v>
      </c>
    </row>
    <row r="42" spans="1:6" x14ac:dyDescent="0.2">
      <c r="A42" s="10" t="s">
        <v>385</v>
      </c>
      <c r="B42" s="10" t="s">
        <v>386</v>
      </c>
      <c r="C42" s="10" t="s">
        <v>387</v>
      </c>
      <c r="D42" s="10">
        <v>23447</v>
      </c>
      <c r="E42" s="10">
        <v>205.98189500000001</v>
      </c>
      <c r="F42" s="10">
        <v>0.86203970202205471</v>
      </c>
    </row>
    <row r="43" spans="1:6" x14ac:dyDescent="0.2">
      <c r="A43" s="10" t="s">
        <v>1489</v>
      </c>
      <c r="B43" s="10" t="s">
        <v>1490</v>
      </c>
      <c r="C43" s="10" t="s">
        <v>381</v>
      </c>
      <c r="D43" s="10">
        <v>3397</v>
      </c>
      <c r="E43" s="10">
        <v>197.74276699999999</v>
      </c>
      <c r="F43" s="10">
        <v>0.82755873248809841</v>
      </c>
    </row>
    <row r="44" spans="1:6" x14ac:dyDescent="0.2">
      <c r="A44" s="10" t="s">
        <v>333</v>
      </c>
      <c r="B44" s="10" t="s">
        <v>334</v>
      </c>
      <c r="C44" s="10" t="s">
        <v>335</v>
      </c>
      <c r="D44" s="10">
        <v>73252</v>
      </c>
      <c r="E44" s="10">
        <v>193.641662</v>
      </c>
      <c r="F44" s="10">
        <v>0.81039549912644226</v>
      </c>
    </row>
    <row r="45" spans="1:6" x14ac:dyDescent="0.2">
      <c r="A45" s="10" t="s">
        <v>298</v>
      </c>
      <c r="B45" s="10" t="s">
        <v>299</v>
      </c>
      <c r="C45" s="10" t="s">
        <v>300</v>
      </c>
      <c r="D45" s="10">
        <v>82000</v>
      </c>
      <c r="E45" s="10">
        <v>189.01</v>
      </c>
      <c r="F45" s="10">
        <v>0.7910118706267294</v>
      </c>
    </row>
    <row r="46" spans="1:6" x14ac:dyDescent="0.2">
      <c r="A46" s="10" t="s">
        <v>360</v>
      </c>
      <c r="B46" s="10" t="s">
        <v>361</v>
      </c>
      <c r="C46" s="10" t="s">
        <v>297</v>
      </c>
      <c r="D46" s="10">
        <v>120065</v>
      </c>
      <c r="E46" s="10">
        <v>187.3014</v>
      </c>
      <c r="F46" s="10">
        <v>0.78386133424160254</v>
      </c>
    </row>
    <row r="47" spans="1:6" x14ac:dyDescent="0.2">
      <c r="A47" s="10" t="s">
        <v>1491</v>
      </c>
      <c r="B47" s="10" t="s">
        <v>1492</v>
      </c>
      <c r="C47" s="10" t="s">
        <v>294</v>
      </c>
      <c r="D47" s="10">
        <v>28502</v>
      </c>
      <c r="E47" s="10">
        <v>175.75758300000001</v>
      </c>
      <c r="F47" s="10">
        <v>0.73555015346099506</v>
      </c>
    </row>
    <row r="48" spans="1:6" x14ac:dyDescent="0.2">
      <c r="A48" s="10" t="s">
        <v>1493</v>
      </c>
      <c r="B48" s="10" t="s">
        <v>1494</v>
      </c>
      <c r="C48" s="10" t="s">
        <v>283</v>
      </c>
      <c r="D48" s="10">
        <v>49421</v>
      </c>
      <c r="E48" s="10">
        <v>168.15495250000001</v>
      </c>
      <c r="F48" s="10">
        <v>0.70373294287166732</v>
      </c>
    </row>
    <row r="49" spans="1:10" x14ac:dyDescent="0.2">
      <c r="A49" s="10" t="s">
        <v>1495</v>
      </c>
      <c r="B49" s="10" t="s">
        <v>1496</v>
      </c>
      <c r="C49" s="10" t="s">
        <v>317</v>
      </c>
      <c r="D49" s="10">
        <v>30764</v>
      </c>
      <c r="E49" s="10">
        <v>167.340778</v>
      </c>
      <c r="F49" s="10">
        <v>0.70032560096244778</v>
      </c>
    </row>
    <row r="50" spans="1:10" x14ac:dyDescent="0.2">
      <c r="A50" s="10" t="s">
        <v>1497</v>
      </c>
      <c r="B50" s="10" t="s">
        <v>1498</v>
      </c>
      <c r="C50" s="10" t="s">
        <v>274</v>
      </c>
      <c r="D50" s="10">
        <v>63551</v>
      </c>
      <c r="E50" s="10">
        <v>166.18586500000001</v>
      </c>
      <c r="F50" s="10">
        <v>0.69549225937977421</v>
      </c>
    </row>
    <row r="51" spans="1:10" x14ac:dyDescent="0.2">
      <c r="A51" s="10" t="s">
        <v>295</v>
      </c>
      <c r="B51" s="10" t="s">
        <v>296</v>
      </c>
      <c r="C51" s="10" t="s">
        <v>297</v>
      </c>
      <c r="D51" s="10">
        <v>43883</v>
      </c>
      <c r="E51" s="10">
        <v>163.81523899999999</v>
      </c>
      <c r="F51" s="10">
        <v>0.68557112659941144</v>
      </c>
    </row>
    <row r="52" spans="1:10" x14ac:dyDescent="0.2">
      <c r="A52" s="10" t="s">
        <v>292</v>
      </c>
      <c r="B52" s="10" t="s">
        <v>293</v>
      </c>
      <c r="C52" s="10" t="s">
        <v>294</v>
      </c>
      <c r="D52" s="10">
        <v>6806</v>
      </c>
      <c r="E52" s="10">
        <v>152.117503</v>
      </c>
      <c r="F52" s="10">
        <v>0.63661579071529084</v>
      </c>
    </row>
    <row r="53" spans="1:10" x14ac:dyDescent="0.2">
      <c r="A53" s="10" t="s">
        <v>1499</v>
      </c>
      <c r="B53" s="10" t="s">
        <v>1500</v>
      </c>
      <c r="C53" s="10" t="s">
        <v>1211</v>
      </c>
      <c r="D53" s="10">
        <v>39567</v>
      </c>
      <c r="E53" s="10">
        <v>147.6442605</v>
      </c>
      <c r="F53" s="10">
        <v>0.61789515203113665</v>
      </c>
    </row>
    <row r="54" spans="1:10" x14ac:dyDescent="0.2">
      <c r="A54" s="10" t="s">
        <v>1501</v>
      </c>
      <c r="B54" s="10" t="s">
        <v>1502</v>
      </c>
      <c r="C54" s="10" t="s">
        <v>1503</v>
      </c>
      <c r="D54" s="10">
        <v>47811</v>
      </c>
      <c r="E54" s="10">
        <v>143.69596050000001</v>
      </c>
      <c r="F54" s="10">
        <v>0.60137141165340258</v>
      </c>
    </row>
    <row r="55" spans="1:10" x14ac:dyDescent="0.2">
      <c r="A55" s="10" t="s">
        <v>1504</v>
      </c>
      <c r="B55" s="10" t="s">
        <v>1505</v>
      </c>
      <c r="C55" s="10" t="s">
        <v>1365</v>
      </c>
      <c r="D55" s="10">
        <v>20606</v>
      </c>
      <c r="E55" s="10">
        <v>127.509928</v>
      </c>
      <c r="F55" s="10">
        <v>0.53363243569525209</v>
      </c>
    </row>
    <row r="56" spans="1:10" x14ac:dyDescent="0.2">
      <c r="A56" s="10" t="s">
        <v>388</v>
      </c>
      <c r="B56" s="10" t="s">
        <v>389</v>
      </c>
      <c r="C56" s="10" t="s">
        <v>294</v>
      </c>
      <c r="D56" s="10">
        <v>13464</v>
      </c>
      <c r="E56" s="10">
        <v>121.68763199999999</v>
      </c>
      <c r="F56" s="10">
        <v>0.50926597227901726</v>
      </c>
      <c r="I56" s="2"/>
    </row>
    <row r="57" spans="1:10" x14ac:dyDescent="0.2">
      <c r="A57" s="10" t="s">
        <v>370</v>
      </c>
      <c r="B57" s="10" t="s">
        <v>371</v>
      </c>
      <c r="C57" s="10" t="s">
        <v>297</v>
      </c>
      <c r="D57" s="10">
        <v>41958</v>
      </c>
      <c r="E57" s="10">
        <v>108.75513599999999</v>
      </c>
      <c r="F57" s="10">
        <v>0.45514313299626663</v>
      </c>
      <c r="G57" s="2"/>
      <c r="I57" s="2"/>
    </row>
    <row r="58" spans="1:10" x14ac:dyDescent="0.2">
      <c r="A58" s="11" t="s">
        <v>24</v>
      </c>
      <c r="B58" s="10"/>
      <c r="C58" s="10"/>
      <c r="D58" s="10"/>
      <c r="E58" s="11">
        <f xml:space="preserve"> SUM(E8:E57)</f>
        <v>23713.160557000007</v>
      </c>
      <c r="F58" s="11">
        <f>SUM(F8:F57)</f>
        <v>99.240206817970247</v>
      </c>
      <c r="I58" s="2"/>
      <c r="J58" s="2"/>
    </row>
    <row r="59" spans="1:10" x14ac:dyDescent="0.2">
      <c r="A59" s="10"/>
      <c r="B59" s="10"/>
      <c r="C59" s="10"/>
      <c r="D59" s="10"/>
      <c r="E59" s="10"/>
      <c r="F59" s="10"/>
    </row>
    <row r="60" spans="1:10" x14ac:dyDescent="0.2">
      <c r="A60" s="11" t="s">
        <v>24</v>
      </c>
      <c r="B60" s="10"/>
      <c r="C60" s="10"/>
      <c r="D60" s="10"/>
      <c r="E60" s="11">
        <v>23713.160557000007</v>
      </c>
      <c r="F60" s="11">
        <v>99.240206817970247</v>
      </c>
      <c r="I60" s="2"/>
      <c r="J60" s="2"/>
    </row>
    <row r="61" spans="1:10" x14ac:dyDescent="0.2">
      <c r="A61" s="10"/>
      <c r="B61" s="10"/>
      <c r="C61" s="10"/>
      <c r="D61" s="10"/>
      <c r="E61" s="10"/>
      <c r="F61" s="10"/>
    </row>
    <row r="62" spans="1:10" x14ac:dyDescent="0.2">
      <c r="A62" s="11" t="s">
        <v>32</v>
      </c>
      <c r="B62" s="10"/>
      <c r="C62" s="10"/>
      <c r="D62" s="10"/>
      <c r="E62" s="11">
        <v>181.5503846</v>
      </c>
      <c r="F62" s="11">
        <v>0.76</v>
      </c>
      <c r="I62" s="2"/>
      <c r="J62" s="2"/>
    </row>
    <row r="63" spans="1:10" x14ac:dyDescent="0.2">
      <c r="A63" s="10"/>
      <c r="B63" s="10"/>
      <c r="C63" s="10"/>
      <c r="D63" s="10"/>
      <c r="E63" s="10"/>
      <c r="F63" s="10"/>
    </row>
    <row r="64" spans="1:10" x14ac:dyDescent="0.2">
      <c r="A64" s="13" t="s">
        <v>33</v>
      </c>
      <c r="B64" s="7"/>
      <c r="C64" s="7"/>
      <c r="D64" s="7"/>
      <c r="E64" s="13">
        <v>23894.710941600006</v>
      </c>
      <c r="F64" s="13">
        <f xml:space="preserve"> ROUND(SUM(F60:F63),2)</f>
        <v>100</v>
      </c>
      <c r="I64" s="2"/>
      <c r="J64" s="2"/>
    </row>
    <row r="66" spans="1:2" x14ac:dyDescent="0.2">
      <c r="A66" s="17" t="s">
        <v>35</v>
      </c>
    </row>
    <row r="67" spans="1:2" x14ac:dyDescent="0.2">
      <c r="A67" s="17" t="s">
        <v>36</v>
      </c>
    </row>
    <row r="68" spans="1:2" x14ac:dyDescent="0.2">
      <c r="A68" s="17" t="s">
        <v>37</v>
      </c>
    </row>
    <row r="69" spans="1:2" x14ac:dyDescent="0.2">
      <c r="A69" s="2" t="s">
        <v>661</v>
      </c>
      <c r="B69" s="14">
        <v>84.812799999999996</v>
      </c>
    </row>
    <row r="70" spans="1:2" x14ac:dyDescent="0.2">
      <c r="A70" s="2" t="s">
        <v>660</v>
      </c>
      <c r="B70" s="14">
        <v>83.274900000000002</v>
      </c>
    </row>
    <row r="71" spans="1:2" x14ac:dyDescent="0.2">
      <c r="A71" s="2" t="s">
        <v>695</v>
      </c>
      <c r="B71" s="14">
        <v>84.812799999999996</v>
      </c>
    </row>
    <row r="72" spans="1:2" x14ac:dyDescent="0.2">
      <c r="A72" s="2" t="s">
        <v>694</v>
      </c>
      <c r="B72" s="14">
        <v>83.274900000000002</v>
      </c>
    </row>
    <row r="74" spans="1:2" x14ac:dyDescent="0.2">
      <c r="A74" s="17" t="s">
        <v>40</v>
      </c>
    </row>
    <row r="75" spans="1:2" x14ac:dyDescent="0.2">
      <c r="A75" s="2" t="s">
        <v>660</v>
      </c>
      <c r="B75" s="14">
        <v>84.764499999999998</v>
      </c>
    </row>
    <row r="76" spans="1:2" x14ac:dyDescent="0.2">
      <c r="A76" s="2" t="s">
        <v>694</v>
      </c>
      <c r="B76" s="14">
        <v>84.764499999999998</v>
      </c>
    </row>
    <row r="77" spans="1:2" x14ac:dyDescent="0.2">
      <c r="A77" s="2" t="s">
        <v>661</v>
      </c>
      <c r="B77" s="14">
        <v>86.509699999999995</v>
      </c>
    </row>
    <row r="78" spans="1:2" x14ac:dyDescent="0.2">
      <c r="A78" s="2" t="s">
        <v>695</v>
      </c>
      <c r="B78" s="14">
        <v>86.509699999999995</v>
      </c>
    </row>
    <row r="79" spans="1:2" x14ac:dyDescent="0.2">
      <c r="A79" s="48"/>
    </row>
    <row r="80" spans="1:2" ht="22.5" x14ac:dyDescent="0.2">
      <c r="A80" s="38" t="s">
        <v>41</v>
      </c>
      <c r="B80" s="39" t="s">
        <v>42</v>
      </c>
    </row>
    <row r="81" spans="1:2" x14ac:dyDescent="0.2">
      <c r="A81" s="48"/>
    </row>
    <row r="82" spans="1:2" ht="22.5" x14ac:dyDescent="0.2">
      <c r="A82" s="38" t="s">
        <v>1224</v>
      </c>
      <c r="B82" s="40">
        <v>6.7167482160307893E-2</v>
      </c>
    </row>
    <row r="83" spans="1:2" x14ac:dyDescent="0.2">
      <c r="A83" s="48"/>
    </row>
    <row r="84" spans="1:2" x14ac:dyDescent="0.2">
      <c r="A84" s="48"/>
    </row>
    <row r="85" spans="1:2" x14ac:dyDescent="0.2">
      <c r="A85" s="48"/>
    </row>
    <row r="86" spans="1:2" x14ac:dyDescent="0.2">
      <c r="A86" s="48"/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92DE30-B1B8-43D1-9486-0FF0F089EEE7}"/>
</file>

<file path=customXml/itemProps2.xml><?xml version="1.0" encoding="utf-8"?>
<ds:datastoreItem xmlns:ds="http://schemas.openxmlformats.org/officeDocument/2006/customXml" ds:itemID="{1FEE09CD-74C1-43A9-AA04-51D574D30C32}"/>
</file>

<file path=customXml/itemProps3.xml><?xml version="1.0" encoding="utf-8"?>
<ds:datastoreItem xmlns:ds="http://schemas.openxmlformats.org/officeDocument/2006/customXml" ds:itemID="{61369489-9182-4B38-841A-8219C70EB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TIVF</vt:lpstr>
      <vt:lpstr>FIUS</vt:lpstr>
      <vt:lpstr>FITX</vt:lpstr>
      <vt:lpstr>FITF</vt:lpstr>
      <vt:lpstr>FISMF</vt:lpstr>
      <vt:lpstr>FIPF</vt:lpstr>
      <vt:lpstr>FIOF</vt:lpstr>
      <vt:lpstr>FIMAS</vt:lpstr>
      <vt:lpstr>FIIF-NSE</vt:lpstr>
      <vt:lpstr>FIFOF-50's+</vt:lpstr>
      <vt:lpstr>FIFOF-50's</vt:lpstr>
      <vt:lpstr>FIFOF-40's</vt:lpstr>
      <vt:lpstr>FIFOF-30's</vt:lpstr>
      <vt:lpstr>FIFOF-20's</vt:lpstr>
      <vt:lpstr>FIFEF</vt:lpstr>
      <vt:lpstr>FIEIF</vt:lpstr>
      <vt:lpstr>FIEF</vt:lpstr>
      <vt:lpstr>FIEAF</vt:lpstr>
      <vt:lpstr>FIBF</vt:lpstr>
      <vt:lpstr>FID-PE</vt:lpstr>
      <vt:lpstr>FEGF</vt:lpstr>
      <vt:lpstr>FBIF</vt:lpstr>
      <vt:lpstr>FAEF</vt:lpstr>
      <vt:lpstr>TIIOF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FIUBF</vt:lpstr>
      <vt:lpstr>FISTIP</vt:lpstr>
      <vt:lpstr>FISF</vt:lpstr>
      <vt:lpstr>FIPP</vt:lpstr>
      <vt:lpstr>FILF</vt:lpstr>
      <vt:lpstr>FILDF</vt:lpstr>
      <vt:lpstr>FIGSF</vt:lpstr>
      <vt:lpstr>FIFRF</vt:lpstr>
      <vt:lpstr>FIEHF</vt:lpstr>
      <vt:lpstr>FIDHY</vt:lpstr>
      <vt:lpstr>FIDA</vt:lpstr>
      <vt:lpstr>FICRF</vt:lpstr>
      <vt:lpstr>FICDF</vt:lpstr>
      <vt:lpstr>FBPF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2018-07-04T14:14:28Z</dcterms:created>
  <dcterms:modified xsi:type="dcterms:W3CDTF">2018-08-10T08:31:25Z</dcterms:modified>
</cp:coreProperties>
</file>