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5.xml" ContentType="application/vnd.openxmlformats-officedocument.spreadsheetml.worksheet+xml"/>
  <Override PartName="/xl/worksheets/sheet1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worksheets/sheet34.xml" ContentType="application/vnd.openxmlformats-officedocument.spreadsheetml.worksheet+xml"/>
  <Override PartName="/xl/worksheets/sheet36.xml" ContentType="application/vnd.openxmlformats-officedocument.spreadsheetml.worksheet+xml"/>
  <Override PartName="/xl/worksheets/sheet32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3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26.xml" ContentType="application/vnd.openxmlformats-officedocument.spreadsheetml.worksheet+xml"/>
  <Override PartName="/xl/worksheets/sheet18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5.xml" ContentType="application/vnd.openxmlformats-officedocument.spreadsheetml.worksheet+xml"/>
  <Override PartName="/xl/worksheets/sheet2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IND\SEBI Reports\2018-2019\July\ISIN\ISIN FINAL\"/>
    </mc:Choice>
  </mc:AlternateContent>
  <bookViews>
    <workbookView xWindow="0" yWindow="0" windowWidth="8550" windowHeight="7830"/>
  </bookViews>
  <sheets>
    <sheet name="TIVF" sheetId="24" r:id="rId1"/>
    <sheet name="FIUS" sheetId="23" r:id="rId2"/>
    <sheet name="FITX" sheetId="22" r:id="rId3"/>
    <sheet name="FITF" sheetId="21" r:id="rId4"/>
    <sheet name="FISCF" sheetId="20" r:id="rId5"/>
    <sheet name="FIPF" sheetId="19" r:id="rId6"/>
    <sheet name="FIOF" sheetId="18" r:id="rId7"/>
    <sheet name="FIMAS" sheetId="17" r:id="rId8"/>
    <sheet name="FIIF-NSE" sheetId="16" r:id="rId9"/>
    <sheet name="FIFOF-50's+" sheetId="15" r:id="rId10"/>
    <sheet name="FIFOF-50's" sheetId="14" r:id="rId11"/>
    <sheet name="FIFOF-40's" sheetId="13" r:id="rId12"/>
    <sheet name="FIFOF-30's" sheetId="12" r:id="rId13"/>
    <sheet name="FIFOF-20's" sheetId="11" r:id="rId14"/>
    <sheet name="FIFEF" sheetId="10" r:id="rId15"/>
    <sheet name="FIEIF" sheetId="9" r:id="rId16"/>
    <sheet name="FIEF" sheetId="8" r:id="rId17"/>
    <sheet name="FIEAF" sheetId="7" r:id="rId18"/>
    <sheet name="FIBF" sheetId="6" r:id="rId19"/>
    <sheet name="FID-PE" sheetId="5" r:id="rId20"/>
    <sheet name="FEGF" sheetId="4" r:id="rId21"/>
    <sheet name="FBIF" sheetId="3" r:id="rId22"/>
    <sheet name="FAEF" sheetId="2" r:id="rId23"/>
    <sheet name="TIIOF" sheetId="38" r:id="rId24"/>
    <sheet name="FISTIP" sheetId="39" r:id="rId25"/>
    <sheet name="FIUBF" sheetId="40" r:id="rId26"/>
    <sheet name="FISF" sheetId="41" r:id="rId27"/>
    <sheet name="FIPP" sheetId="42" r:id="rId28"/>
    <sheet name="FILF" sheetId="43" r:id="rId29"/>
    <sheet name="FILDF" sheetId="44" r:id="rId30"/>
    <sheet name="FIGSF" sheetId="45" r:id="rId31"/>
    <sheet name="FIFRF" sheetId="46" r:id="rId32"/>
    <sheet name="FIEHF" sheetId="47" r:id="rId33"/>
    <sheet name="FIDHY" sheetId="48" r:id="rId34"/>
    <sheet name="FIDA" sheetId="49" r:id="rId35"/>
    <sheet name="FICRF" sheetId="50" r:id="rId36"/>
    <sheet name="FICDF" sheetId="51" r:id="rId37"/>
    <sheet name="FBPF" sheetId="52" r:id="rId38"/>
    <sheet name="FMPS1A" sheetId="37" r:id="rId39"/>
    <sheet name="FMPS1B" sheetId="36" r:id="rId40"/>
    <sheet name="FMPS2A" sheetId="35" r:id="rId41"/>
    <sheet name="FMPS2B" sheetId="34" r:id="rId42"/>
    <sheet name="FMPS2C" sheetId="33" r:id="rId43"/>
    <sheet name="FMPS3A" sheetId="32" r:id="rId44"/>
    <sheet name="FMPS3B" sheetId="31" r:id="rId45"/>
    <sheet name="FMPS3C" sheetId="30" r:id="rId46"/>
    <sheet name="FMPS3D" sheetId="29" r:id="rId47"/>
    <sheet name="FMPS3E" sheetId="28" r:id="rId48"/>
    <sheet name="FMPS3F" sheetId="27" r:id="rId49"/>
    <sheet name="FMPS4A" sheetId="26" r:id="rId50"/>
    <sheet name="FMPS4B" sheetId="25" r:id="rId51"/>
    <sheet name="Sheet1" sheetId="1" r:id="rId5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52" l="1"/>
  <c r="F24" i="52" s="1"/>
  <c r="E27" i="52"/>
  <c r="E25" i="52"/>
  <c r="F23" i="52"/>
  <c r="E18" i="52"/>
  <c r="F16" i="52"/>
  <c r="F14" i="52"/>
  <c r="F12" i="52"/>
  <c r="F10" i="52"/>
  <c r="F8" i="52"/>
  <c r="F72" i="51"/>
  <c r="F66" i="51"/>
  <c r="E66" i="51"/>
  <c r="F62" i="51"/>
  <c r="E62" i="51"/>
  <c r="F52" i="51"/>
  <c r="E52" i="51"/>
  <c r="F122" i="50"/>
  <c r="F116" i="50"/>
  <c r="E116" i="50"/>
  <c r="F71" i="50"/>
  <c r="E71" i="50"/>
  <c r="F105" i="49"/>
  <c r="F99" i="49"/>
  <c r="E99" i="49"/>
  <c r="F51" i="49"/>
  <c r="E51" i="49"/>
  <c r="F71" i="48"/>
  <c r="F65" i="48"/>
  <c r="E65" i="48"/>
  <c r="F59" i="48"/>
  <c r="E59" i="48"/>
  <c r="F37" i="48"/>
  <c r="E37" i="48"/>
  <c r="E79" i="47"/>
  <c r="E73" i="47"/>
  <c r="E69" i="47"/>
  <c r="E64" i="47"/>
  <c r="F49" i="47"/>
  <c r="E49" i="47"/>
  <c r="E43" i="47"/>
  <c r="E26" i="46"/>
  <c r="E24" i="46"/>
  <c r="E20" i="46"/>
  <c r="E13" i="46"/>
  <c r="F15" i="45"/>
  <c r="F9" i="45"/>
  <c r="E9" i="45"/>
  <c r="F122" i="44"/>
  <c r="F116" i="44"/>
  <c r="E116" i="44"/>
  <c r="F98" i="44"/>
  <c r="E98" i="44"/>
  <c r="F80" i="44"/>
  <c r="E80" i="44"/>
  <c r="F45" i="44"/>
  <c r="E45" i="44"/>
  <c r="F67" i="43"/>
  <c r="F61" i="43"/>
  <c r="E61" i="43"/>
  <c r="F16" i="43"/>
  <c r="E16" i="43"/>
  <c r="F9" i="43"/>
  <c r="E9" i="43"/>
  <c r="F75" i="42"/>
  <c r="F69" i="42"/>
  <c r="E69" i="42"/>
  <c r="F63" i="42"/>
  <c r="E63" i="42"/>
  <c r="F43" i="42"/>
  <c r="E43" i="42"/>
  <c r="F33" i="41"/>
  <c r="F27" i="41"/>
  <c r="E27" i="41"/>
  <c r="F16" i="41"/>
  <c r="E16" i="41"/>
  <c r="F153" i="40"/>
  <c r="E147" i="40"/>
  <c r="E143" i="40"/>
  <c r="E149" i="40" s="1"/>
  <c r="E106" i="40"/>
  <c r="E84" i="40"/>
  <c r="E61" i="40"/>
  <c r="F151" i="39"/>
  <c r="E147" i="39"/>
  <c r="E151" i="39" s="1"/>
  <c r="F107" i="39" s="1"/>
  <c r="E145" i="39"/>
  <c r="F131" i="39"/>
  <c r="E84" i="39"/>
  <c r="F60" i="39"/>
  <c r="F20" i="39"/>
  <c r="E74" i="38"/>
  <c r="E72" i="38"/>
  <c r="E46" i="38"/>
  <c r="E24" i="37"/>
  <c r="E22" i="37"/>
  <c r="E18" i="37"/>
  <c r="E28" i="36"/>
  <c r="F16" i="36" s="1"/>
  <c r="E22" i="36"/>
  <c r="F21" i="36"/>
  <c r="F22" i="36" s="1"/>
  <c r="E18" i="36"/>
  <c r="F12" i="36"/>
  <c r="F8" i="36"/>
  <c r="E31" i="35"/>
  <c r="E26" i="35"/>
  <c r="E33" i="35" s="1"/>
  <c r="E26" i="34"/>
  <c r="E22" i="34"/>
  <c r="E28" i="34" s="1"/>
  <c r="E27" i="33"/>
  <c r="E22" i="33"/>
  <c r="E29" i="33" s="1"/>
  <c r="E33" i="33" s="1"/>
  <c r="E30" i="32"/>
  <c r="F8" i="32" s="1"/>
  <c r="E24" i="32"/>
  <c r="E19" i="32"/>
  <c r="E26" i="32" s="1"/>
  <c r="F15" i="32"/>
  <c r="F10" i="32"/>
  <c r="F29" i="31"/>
  <c r="E27" i="31"/>
  <c r="E31" i="31" s="1"/>
  <c r="E25" i="31"/>
  <c r="E20" i="31"/>
  <c r="E33" i="30"/>
  <c r="F13" i="30" s="1"/>
  <c r="E27" i="30"/>
  <c r="E22" i="30"/>
  <c r="E29" i="30" s="1"/>
  <c r="F19" i="30"/>
  <c r="F18" i="30"/>
  <c r="F15" i="30"/>
  <c r="F10" i="30"/>
  <c r="F9" i="30"/>
  <c r="F28" i="29"/>
  <c r="E26" i="29"/>
  <c r="E30" i="29" s="1"/>
  <c r="E24" i="29"/>
  <c r="E20" i="29"/>
  <c r="F16" i="29"/>
  <c r="F12" i="29"/>
  <c r="F8" i="29"/>
  <c r="E27" i="28"/>
  <c r="E22" i="28"/>
  <c r="E29" i="28" s="1"/>
  <c r="E25" i="27"/>
  <c r="E21" i="27"/>
  <c r="E24" i="26"/>
  <c r="E22" i="26"/>
  <c r="E19" i="25"/>
  <c r="E23" i="25" s="1"/>
  <c r="E17" i="25"/>
  <c r="F25" i="33" l="1"/>
  <c r="F27" i="33" s="1"/>
  <c r="F19" i="33"/>
  <c r="F15" i="33"/>
  <c r="F11" i="33"/>
  <c r="F18" i="33"/>
  <c r="F14" i="33"/>
  <c r="F10" i="33"/>
  <c r="F21" i="33"/>
  <c r="F17" i="33"/>
  <c r="F13" i="33"/>
  <c r="F9" i="33"/>
  <c r="F26" i="33"/>
  <c r="F20" i="33"/>
  <c r="F16" i="33"/>
  <c r="F12" i="33"/>
  <c r="F8" i="33"/>
  <c r="E33" i="28"/>
  <c r="F16" i="25"/>
  <c r="F12" i="25"/>
  <c r="F8" i="25"/>
  <c r="F14" i="25"/>
  <c r="F10" i="25"/>
  <c r="F21" i="25"/>
  <c r="F9" i="25"/>
  <c r="F13" i="25"/>
  <c r="F11" i="25"/>
  <c r="F15" i="25"/>
  <c r="E37" i="35"/>
  <c r="F11" i="30"/>
  <c r="F11" i="32"/>
  <c r="F22" i="32"/>
  <c r="E32" i="34"/>
  <c r="F15" i="36"/>
  <c r="E78" i="38"/>
  <c r="F28" i="39"/>
  <c r="F99" i="39"/>
  <c r="E28" i="26"/>
  <c r="F19" i="29"/>
  <c r="F15" i="29"/>
  <c r="F11" i="29"/>
  <c r="F18" i="29"/>
  <c r="F14" i="29"/>
  <c r="F10" i="29"/>
  <c r="F23" i="29"/>
  <c r="F24" i="29" s="1"/>
  <c r="F17" i="29"/>
  <c r="F13" i="29"/>
  <c r="F9" i="29"/>
  <c r="F21" i="30"/>
  <c r="F16" i="32"/>
  <c r="F52" i="39"/>
  <c r="F17" i="30"/>
  <c r="F12" i="32"/>
  <c r="F11" i="36"/>
  <c r="F141" i="39"/>
  <c r="F137" i="39"/>
  <c r="F133" i="39"/>
  <c r="F129" i="39"/>
  <c r="F125" i="39"/>
  <c r="F121" i="39"/>
  <c r="F117" i="39"/>
  <c r="F113" i="39"/>
  <c r="F109" i="39"/>
  <c r="F105" i="39"/>
  <c r="F101" i="39"/>
  <c r="F97" i="39"/>
  <c r="F93" i="39"/>
  <c r="F89" i="39"/>
  <c r="F78" i="39"/>
  <c r="F74" i="39"/>
  <c r="F70" i="39"/>
  <c r="F66" i="39"/>
  <c r="F62" i="39"/>
  <c r="F58" i="39"/>
  <c r="F54" i="39"/>
  <c r="F50" i="39"/>
  <c r="F46" i="39"/>
  <c r="F42" i="39"/>
  <c r="F38" i="39"/>
  <c r="F34" i="39"/>
  <c r="F30" i="39"/>
  <c r="F26" i="39"/>
  <c r="F22" i="39"/>
  <c r="F18" i="39"/>
  <c r="F14" i="39"/>
  <c r="F10" i="39"/>
  <c r="F140" i="39"/>
  <c r="F136" i="39"/>
  <c r="F132" i="39"/>
  <c r="F128" i="39"/>
  <c r="F124" i="39"/>
  <c r="F120" i="39"/>
  <c r="F116" i="39"/>
  <c r="F112" i="39"/>
  <c r="F108" i="39"/>
  <c r="F104" i="39"/>
  <c r="F100" i="39"/>
  <c r="F96" i="39"/>
  <c r="F92" i="39"/>
  <c r="F88" i="39"/>
  <c r="F81" i="39"/>
  <c r="F77" i="39"/>
  <c r="F73" i="39"/>
  <c r="F69" i="39"/>
  <c r="F65" i="39"/>
  <c r="F61" i="39"/>
  <c r="F57" i="39"/>
  <c r="F53" i="39"/>
  <c r="F49" i="39"/>
  <c r="F45" i="39"/>
  <c r="F41" i="39"/>
  <c r="F37" i="39"/>
  <c r="F33" i="39"/>
  <c r="F29" i="39"/>
  <c r="F25" i="39"/>
  <c r="F21" i="39"/>
  <c r="F17" i="39"/>
  <c r="F13" i="39"/>
  <c r="F9" i="39"/>
  <c r="F142" i="39"/>
  <c r="F138" i="39"/>
  <c r="F134" i="39"/>
  <c r="F130" i="39"/>
  <c r="F126" i="39"/>
  <c r="F122" i="39"/>
  <c r="F118" i="39"/>
  <c r="F114" i="39"/>
  <c r="F110" i="39"/>
  <c r="F106" i="39"/>
  <c r="F102" i="39"/>
  <c r="F98" i="39"/>
  <c r="F94" i="39"/>
  <c r="F90" i="39"/>
  <c r="F79" i="39"/>
  <c r="F75" i="39"/>
  <c r="F71" i="39"/>
  <c r="F67" i="39"/>
  <c r="F63" i="39"/>
  <c r="F59" i="39"/>
  <c r="F55" i="39"/>
  <c r="F51" i="39"/>
  <c r="F47" i="39"/>
  <c r="F43" i="39"/>
  <c r="F39" i="39"/>
  <c r="F35" i="39"/>
  <c r="F31" i="39"/>
  <c r="F27" i="39"/>
  <c r="F23" i="39"/>
  <c r="F19" i="39"/>
  <c r="F15" i="39"/>
  <c r="F11" i="39"/>
  <c r="F143" i="39"/>
  <c r="F111" i="39"/>
  <c r="F64" i="39"/>
  <c r="F32" i="39"/>
  <c r="F123" i="39"/>
  <c r="F91" i="39"/>
  <c r="F76" i="39"/>
  <c r="F44" i="39"/>
  <c r="F12" i="39"/>
  <c r="F135" i="39"/>
  <c r="F103" i="39"/>
  <c r="F56" i="39"/>
  <c r="F24" i="39"/>
  <c r="F115" i="39"/>
  <c r="F68" i="39"/>
  <c r="F36" i="39"/>
  <c r="F127" i="39"/>
  <c r="F95" i="39"/>
  <c r="F80" i="39"/>
  <c r="F48" i="39"/>
  <c r="F16" i="39"/>
  <c r="F119" i="39"/>
  <c r="F87" i="39"/>
  <c r="F145" i="39" s="1"/>
  <c r="F72" i="39"/>
  <c r="F40" i="39"/>
  <c r="F8" i="39"/>
  <c r="E27" i="27"/>
  <c r="F139" i="39"/>
  <c r="F23" i="32"/>
  <c r="F17" i="32"/>
  <c r="F13" i="32"/>
  <c r="F19" i="32" s="1"/>
  <c r="F9" i="32"/>
  <c r="F28" i="32"/>
  <c r="F14" i="36"/>
  <c r="F10" i="36"/>
  <c r="F26" i="36"/>
  <c r="F17" i="36"/>
  <c r="F13" i="36"/>
  <c r="F9" i="36"/>
  <c r="F18" i="36" s="1"/>
  <c r="E28" i="37"/>
  <c r="F26" i="30"/>
  <c r="F20" i="30"/>
  <c r="F16" i="30"/>
  <c r="F12" i="30"/>
  <c r="F8" i="30"/>
  <c r="F31" i="30"/>
  <c r="F16" i="31"/>
  <c r="F12" i="31"/>
  <c r="F8" i="31"/>
  <c r="F19" i="31"/>
  <c r="F15" i="31"/>
  <c r="F11" i="31"/>
  <c r="F24" i="31"/>
  <c r="F18" i="31"/>
  <c r="F14" i="31"/>
  <c r="F10" i="31"/>
  <c r="F23" i="31"/>
  <c r="F17" i="31"/>
  <c r="F13" i="31"/>
  <c r="F9" i="31"/>
  <c r="F18" i="32"/>
  <c r="F14" i="30"/>
  <c r="F25" i="30"/>
  <c r="F27" i="30" s="1"/>
  <c r="F14" i="32"/>
  <c r="E30" i="46"/>
  <c r="E153" i="40"/>
  <c r="F11" i="52"/>
  <c r="F15" i="52"/>
  <c r="F22" i="52"/>
  <c r="F25" i="52" s="1"/>
  <c r="E81" i="47"/>
  <c r="F29" i="52"/>
  <c r="F9" i="52"/>
  <c r="F18" i="52" s="1"/>
  <c r="F27" i="52" s="1"/>
  <c r="F13" i="52"/>
  <c r="F17" i="52"/>
  <c r="F31" i="52" l="1"/>
  <c r="F25" i="35"/>
  <c r="F21" i="35"/>
  <c r="F17" i="35"/>
  <c r="F13" i="35"/>
  <c r="F9" i="35"/>
  <c r="F30" i="35"/>
  <c r="F24" i="35"/>
  <c r="F20" i="35"/>
  <c r="F16" i="35"/>
  <c r="F12" i="35"/>
  <c r="F8" i="35"/>
  <c r="F35" i="35"/>
  <c r="F29" i="35"/>
  <c r="F31" i="35" s="1"/>
  <c r="F23" i="35"/>
  <c r="F19" i="35"/>
  <c r="F15" i="35"/>
  <c r="F11" i="35"/>
  <c r="F22" i="35"/>
  <c r="F18" i="35"/>
  <c r="F14" i="35"/>
  <c r="F10" i="35"/>
  <c r="F22" i="30"/>
  <c r="F29" i="30" s="1"/>
  <c r="F28" i="36"/>
  <c r="F25" i="34"/>
  <c r="F26" i="34" s="1"/>
  <c r="F19" i="34"/>
  <c r="F15" i="34"/>
  <c r="F11" i="34"/>
  <c r="F20" i="34"/>
  <c r="F10" i="34"/>
  <c r="F14" i="34"/>
  <c r="F18" i="34"/>
  <c r="F9" i="34"/>
  <c r="F13" i="34"/>
  <c r="F21" i="34"/>
  <c r="F12" i="34"/>
  <c r="F17" i="34"/>
  <c r="F8" i="34"/>
  <c r="F16" i="34"/>
  <c r="F17" i="25"/>
  <c r="F19" i="25" s="1"/>
  <c r="F23" i="46"/>
  <c r="F24" i="46" s="1"/>
  <c r="F28" i="46"/>
  <c r="F9" i="46"/>
  <c r="F19" i="46"/>
  <c r="F12" i="46"/>
  <c r="F8" i="46"/>
  <c r="F17" i="46"/>
  <c r="F10" i="46"/>
  <c r="F18" i="46"/>
  <c r="F11" i="46"/>
  <c r="F20" i="29"/>
  <c r="F26" i="29" s="1"/>
  <c r="F25" i="31"/>
  <c r="F20" i="31"/>
  <c r="E31" i="27"/>
  <c r="F19" i="26"/>
  <c r="F15" i="26"/>
  <c r="F11" i="26"/>
  <c r="F16" i="26"/>
  <c r="F12" i="26"/>
  <c r="F18" i="26"/>
  <c r="F14" i="26"/>
  <c r="F10" i="26"/>
  <c r="F21" i="26"/>
  <c r="F17" i="26"/>
  <c r="F13" i="26"/>
  <c r="F9" i="26"/>
  <c r="F26" i="26"/>
  <c r="F20" i="26"/>
  <c r="F8" i="26"/>
  <c r="F22" i="33"/>
  <c r="F29" i="33" s="1"/>
  <c r="F84" i="39"/>
  <c r="F24" i="32"/>
  <c r="F26" i="32" s="1"/>
  <c r="F140" i="40"/>
  <c r="F136" i="40"/>
  <c r="F132" i="40"/>
  <c r="F128" i="40"/>
  <c r="F124" i="40"/>
  <c r="F120" i="40"/>
  <c r="F116" i="40"/>
  <c r="F112" i="40"/>
  <c r="F102" i="40"/>
  <c r="F98" i="40"/>
  <c r="F94" i="40"/>
  <c r="F90" i="40"/>
  <c r="F83" i="40"/>
  <c r="F79" i="40"/>
  <c r="F75" i="40"/>
  <c r="F71" i="40"/>
  <c r="F67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146" i="40"/>
  <c r="F147" i="40" s="1"/>
  <c r="F139" i="40"/>
  <c r="F135" i="40"/>
  <c r="F131" i="40"/>
  <c r="F127" i="40"/>
  <c r="F123" i="40"/>
  <c r="F119" i="40"/>
  <c r="F115" i="40"/>
  <c r="F111" i="40"/>
  <c r="F105" i="40"/>
  <c r="F101" i="40"/>
  <c r="F97" i="40"/>
  <c r="F93" i="40"/>
  <c r="F89" i="40"/>
  <c r="F82" i="40"/>
  <c r="F78" i="40"/>
  <c r="F74" i="40"/>
  <c r="F70" i="40"/>
  <c r="F66" i="40"/>
  <c r="F60" i="40"/>
  <c r="F56" i="40"/>
  <c r="F52" i="40"/>
  <c r="F48" i="40"/>
  <c r="F44" i="40"/>
  <c r="F40" i="40"/>
  <c r="F36" i="40"/>
  <c r="F32" i="40"/>
  <c r="F28" i="40"/>
  <c r="F24" i="40"/>
  <c r="F20" i="40"/>
  <c r="F16" i="40"/>
  <c r="F12" i="40"/>
  <c r="F8" i="40"/>
  <c r="F61" i="40" s="1"/>
  <c r="F141" i="40"/>
  <c r="F137" i="40"/>
  <c r="F133" i="40"/>
  <c r="F129" i="40"/>
  <c r="F125" i="40"/>
  <c r="F121" i="40"/>
  <c r="F117" i="40"/>
  <c r="F113" i="40"/>
  <c r="F109" i="40"/>
  <c r="F103" i="40"/>
  <c r="F99" i="40"/>
  <c r="F95" i="40"/>
  <c r="F91" i="40"/>
  <c r="F80" i="40"/>
  <c r="F76" i="40"/>
  <c r="F72" i="40"/>
  <c r="F68" i="40"/>
  <c r="F64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130" i="40"/>
  <c r="F96" i="40"/>
  <c r="F59" i="40"/>
  <c r="F27" i="40"/>
  <c r="F110" i="40"/>
  <c r="F73" i="40"/>
  <c r="F39" i="40"/>
  <c r="F122" i="40"/>
  <c r="F88" i="40"/>
  <c r="F106" i="40" s="1"/>
  <c r="F51" i="40"/>
  <c r="F19" i="40"/>
  <c r="F134" i="40"/>
  <c r="F100" i="40"/>
  <c r="F65" i="40"/>
  <c r="F31" i="40"/>
  <c r="F114" i="40"/>
  <c r="F77" i="40"/>
  <c r="F43" i="40"/>
  <c r="F11" i="40"/>
  <c r="F138" i="40"/>
  <c r="F104" i="40"/>
  <c r="F69" i="40"/>
  <c r="F35" i="40"/>
  <c r="F23" i="40"/>
  <c r="F15" i="40"/>
  <c r="F47" i="40"/>
  <c r="F126" i="40"/>
  <c r="F118" i="40"/>
  <c r="F92" i="40"/>
  <c r="F55" i="40"/>
  <c r="F81" i="40"/>
  <c r="F21" i="37"/>
  <c r="F22" i="37" s="1"/>
  <c r="F15" i="37"/>
  <c r="F11" i="37"/>
  <c r="F26" i="37"/>
  <c r="F14" i="37"/>
  <c r="F10" i="37"/>
  <c r="F17" i="37"/>
  <c r="F13" i="37"/>
  <c r="F9" i="37"/>
  <c r="F16" i="37"/>
  <c r="F12" i="37"/>
  <c r="F8" i="37"/>
  <c r="F31" i="28"/>
  <c r="F25" i="28"/>
  <c r="F27" i="28" s="1"/>
  <c r="F19" i="28"/>
  <c r="F15" i="28"/>
  <c r="F11" i="28"/>
  <c r="F14" i="28"/>
  <c r="F9" i="28"/>
  <c r="F18" i="28"/>
  <c r="F26" i="28"/>
  <c r="F10" i="28"/>
  <c r="F13" i="28"/>
  <c r="F20" i="28"/>
  <c r="F17" i="28"/>
  <c r="F8" i="28"/>
  <c r="F21" i="28"/>
  <c r="F12" i="28"/>
  <c r="F16" i="28"/>
  <c r="E85" i="47"/>
  <c r="F71" i="38"/>
  <c r="F67" i="38"/>
  <c r="F63" i="38"/>
  <c r="F59" i="38"/>
  <c r="F55" i="38"/>
  <c r="F51" i="38"/>
  <c r="F45" i="38"/>
  <c r="F41" i="38"/>
  <c r="F37" i="38"/>
  <c r="F33" i="38"/>
  <c r="F29" i="38"/>
  <c r="F25" i="38"/>
  <c r="F21" i="38"/>
  <c r="F17" i="38"/>
  <c r="F13" i="38"/>
  <c r="F9" i="38"/>
  <c r="F70" i="38"/>
  <c r="F66" i="38"/>
  <c r="F62" i="38"/>
  <c r="F58" i="38"/>
  <c r="F54" i="38"/>
  <c r="F50" i="38"/>
  <c r="F44" i="38"/>
  <c r="F40" i="38"/>
  <c r="F36" i="38"/>
  <c r="F32" i="38"/>
  <c r="F28" i="38"/>
  <c r="F24" i="38"/>
  <c r="F20" i="38"/>
  <c r="F16" i="38"/>
  <c r="F12" i="38"/>
  <c r="F8" i="38"/>
  <c r="F46" i="38" s="1"/>
  <c r="F69" i="38"/>
  <c r="F65" i="38"/>
  <c r="F61" i="38"/>
  <c r="F57" i="38"/>
  <c r="F53" i="38"/>
  <c r="F49" i="38"/>
  <c r="F43" i="38"/>
  <c r="F39" i="38"/>
  <c r="F35" i="38"/>
  <c r="F31" i="38"/>
  <c r="F27" i="38"/>
  <c r="F23" i="38"/>
  <c r="F19" i="38"/>
  <c r="F15" i="38"/>
  <c r="F11" i="38"/>
  <c r="F68" i="38"/>
  <c r="F64" i="38"/>
  <c r="F60" i="38"/>
  <c r="F56" i="38"/>
  <c r="F52" i="38"/>
  <c r="F42" i="38"/>
  <c r="F38" i="38"/>
  <c r="F34" i="38"/>
  <c r="F30" i="38"/>
  <c r="F26" i="38"/>
  <c r="F22" i="38"/>
  <c r="F18" i="38"/>
  <c r="F14" i="38"/>
  <c r="F10" i="38"/>
  <c r="F30" i="32" l="1"/>
  <c r="F72" i="38"/>
  <c r="F74" i="38" s="1"/>
  <c r="F35" i="47"/>
  <c r="F27" i="47"/>
  <c r="F19" i="47"/>
  <c r="F11" i="47"/>
  <c r="F78" i="47"/>
  <c r="F68" i="47"/>
  <c r="F62" i="47"/>
  <c r="F58" i="47"/>
  <c r="F54" i="47"/>
  <c r="F42" i="47"/>
  <c r="F34" i="47"/>
  <c r="F26" i="47"/>
  <c r="F18" i="47"/>
  <c r="F10" i="47"/>
  <c r="F77" i="47"/>
  <c r="F41" i="47"/>
  <c r="F33" i="47"/>
  <c r="F25" i="47"/>
  <c r="F17" i="47"/>
  <c r="F9" i="47"/>
  <c r="F76" i="47"/>
  <c r="F67" i="47"/>
  <c r="F69" i="47" s="1"/>
  <c r="F61" i="47"/>
  <c r="F57" i="47"/>
  <c r="F40" i="47"/>
  <c r="F32" i="47"/>
  <c r="F24" i="47"/>
  <c r="F16" i="47"/>
  <c r="F8" i="47"/>
  <c r="F39" i="47"/>
  <c r="F31" i="47"/>
  <c r="F23" i="47"/>
  <c r="F15" i="47"/>
  <c r="F7" i="47"/>
  <c r="F72" i="47"/>
  <c r="F73" i="47" s="1"/>
  <c r="F37" i="47"/>
  <c r="F29" i="47"/>
  <c r="F21" i="47"/>
  <c r="F13" i="47"/>
  <c r="F63" i="47"/>
  <c r="F59" i="47"/>
  <c r="F55" i="47"/>
  <c r="F36" i="47"/>
  <c r="F28" i="47"/>
  <c r="F20" i="47"/>
  <c r="F12" i="47"/>
  <c r="F22" i="47"/>
  <c r="F14" i="47"/>
  <c r="F60" i="47"/>
  <c r="F38" i="47"/>
  <c r="F30" i="47"/>
  <c r="F56" i="47"/>
  <c r="F33" i="33"/>
  <c r="F26" i="35"/>
  <c r="F33" i="35" s="1"/>
  <c r="F22" i="26"/>
  <c r="F24" i="26" s="1"/>
  <c r="F20" i="46"/>
  <c r="F23" i="25"/>
  <c r="F17" i="27"/>
  <c r="F13" i="27"/>
  <c r="F9" i="27"/>
  <c r="F19" i="27"/>
  <c r="F15" i="27"/>
  <c r="F11" i="27"/>
  <c r="F8" i="27"/>
  <c r="F18" i="27"/>
  <c r="F20" i="27"/>
  <c r="F29" i="27"/>
  <c r="F12" i="27"/>
  <c r="F14" i="27"/>
  <c r="F24" i="27"/>
  <c r="F25" i="27" s="1"/>
  <c r="F16" i="27"/>
  <c r="F10" i="27"/>
  <c r="F18" i="37"/>
  <c r="F24" i="37" s="1"/>
  <c r="F27" i="31"/>
  <c r="F13" i="46"/>
  <c r="F26" i="46" s="1"/>
  <c r="F22" i="34"/>
  <c r="F28" i="34" s="1"/>
  <c r="F22" i="28"/>
  <c r="F29" i="28" s="1"/>
  <c r="F84" i="40"/>
  <c r="F33" i="30"/>
  <c r="F143" i="40"/>
  <c r="F30" i="29"/>
  <c r="F78" i="38" l="1"/>
  <c r="F21" i="27"/>
  <c r="F43" i="47"/>
  <c r="F33" i="28"/>
  <c r="F27" i="27"/>
  <c r="F28" i="26"/>
  <c r="F64" i="47"/>
  <c r="F32" i="34"/>
  <c r="F37" i="35"/>
  <c r="F30" i="46"/>
  <c r="F31" i="31"/>
  <c r="F28" i="37"/>
  <c r="F79" i="47"/>
  <c r="F31" i="27" l="1"/>
  <c r="F81" i="47"/>
  <c r="F85" i="47" l="1"/>
  <c r="F50" i="3" l="1"/>
  <c r="E50" i="3"/>
  <c r="F30" i="3" s="1"/>
  <c r="E46" i="3"/>
  <c r="D10" i="5"/>
  <c r="F54" i="6"/>
  <c r="E54" i="6"/>
  <c r="F9" i="6" s="1"/>
  <c r="F52" i="6"/>
  <c r="F16" i="6"/>
  <c r="F24" i="6"/>
  <c r="F32" i="6"/>
  <c r="F40" i="6"/>
  <c r="F8" i="6"/>
  <c r="E50" i="6"/>
  <c r="F38" i="3" l="1"/>
  <c r="F29" i="3"/>
  <c r="F8" i="3"/>
  <c r="F20" i="3"/>
  <c r="F35" i="3"/>
  <c r="F42" i="3"/>
  <c r="F26" i="3"/>
  <c r="F10" i="3"/>
  <c r="F9" i="3"/>
  <c r="F37" i="3"/>
  <c r="F36" i="3"/>
  <c r="F12" i="3"/>
  <c r="F43" i="3"/>
  <c r="F19" i="3"/>
  <c r="F18" i="3"/>
  <c r="F41" i="3"/>
  <c r="F40" i="3"/>
  <c r="F32" i="3"/>
  <c r="F24" i="3"/>
  <c r="F16" i="3"/>
  <c r="F48" i="3"/>
  <c r="F22" i="3"/>
  <c r="F14" i="3"/>
  <c r="F21" i="3"/>
  <c r="F13" i="3"/>
  <c r="F28" i="3"/>
  <c r="F27" i="3"/>
  <c r="F11" i="3"/>
  <c r="F34" i="3"/>
  <c r="F33" i="3"/>
  <c r="F25" i="3"/>
  <c r="F17" i="3"/>
  <c r="F39" i="3"/>
  <c r="F31" i="3"/>
  <c r="F23" i="3"/>
  <c r="F15" i="3"/>
  <c r="F46" i="6"/>
  <c r="F38" i="6"/>
  <c r="F30" i="6"/>
  <c r="F22" i="6"/>
  <c r="F14" i="6"/>
  <c r="F47" i="6"/>
  <c r="F31" i="6"/>
  <c r="F23" i="6"/>
  <c r="F45" i="6"/>
  <c r="F29" i="6"/>
  <c r="F21" i="6"/>
  <c r="F13" i="6"/>
  <c r="F44" i="6"/>
  <c r="F36" i="6"/>
  <c r="F28" i="6"/>
  <c r="F20" i="6"/>
  <c r="F12" i="6"/>
  <c r="F43" i="6"/>
  <c r="F35" i="6"/>
  <c r="F27" i="6"/>
  <c r="F19" i="6"/>
  <c r="F11" i="6"/>
  <c r="F39" i="6"/>
  <c r="F15" i="6"/>
  <c r="F37" i="6"/>
  <c r="F42" i="6"/>
  <c r="F34" i="6"/>
  <c r="F26" i="6"/>
  <c r="F18" i="6"/>
  <c r="F10" i="6"/>
  <c r="F41" i="6"/>
  <c r="F33" i="6"/>
  <c r="F25" i="6"/>
  <c r="F17" i="6"/>
  <c r="F37" i="9"/>
  <c r="E37" i="9"/>
  <c r="E17" i="12"/>
  <c r="D17" i="12"/>
  <c r="D13" i="12"/>
  <c r="D17" i="13"/>
  <c r="E15" i="13" s="1"/>
  <c r="D13" i="13"/>
  <c r="E16" i="14"/>
  <c r="D16" i="14"/>
  <c r="E14" i="14" s="1"/>
  <c r="D12" i="14"/>
  <c r="F60" i="16"/>
  <c r="E60" i="16"/>
  <c r="E64" i="16" s="1"/>
  <c r="F62" i="16" s="1"/>
  <c r="F55" i="18"/>
  <c r="F50" i="18"/>
  <c r="F49" i="18"/>
  <c r="F48" i="18"/>
  <c r="F47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8" i="18"/>
  <c r="E53" i="18"/>
  <c r="E44" i="18"/>
  <c r="F88" i="20"/>
  <c r="E88" i="20"/>
  <c r="F14" i="20" s="1"/>
  <c r="E84" i="20"/>
  <c r="E82" i="20"/>
  <c r="F9" i="20"/>
  <c r="F10" i="20"/>
  <c r="F11" i="20"/>
  <c r="F12" i="20"/>
  <c r="F13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" i="20"/>
  <c r="E21" i="21"/>
  <c r="F65" i="22"/>
  <c r="F69" i="22"/>
  <c r="F64" i="22"/>
  <c r="F63" i="22"/>
  <c r="F62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8" i="22"/>
  <c r="E71" i="22"/>
  <c r="E67" i="22"/>
  <c r="E59" i="22"/>
  <c r="E65" i="22"/>
  <c r="E9" i="23"/>
  <c r="E6" i="23"/>
  <c r="F45" i="24"/>
  <c r="E45" i="24"/>
  <c r="F12" i="24" s="1"/>
  <c r="E41" i="24"/>
  <c r="E39" i="24"/>
  <c r="F48" i="6" l="1"/>
  <c r="F50" i="6" s="1"/>
  <c r="E6" i="14"/>
  <c r="E9" i="14"/>
  <c r="E8" i="14"/>
  <c r="E7" i="14"/>
  <c r="F64" i="16"/>
  <c r="F47" i="16"/>
  <c r="F23" i="16"/>
  <c r="F46" i="16"/>
  <c r="F14" i="16"/>
  <c r="F53" i="16"/>
  <c r="F45" i="16"/>
  <c r="F29" i="16"/>
  <c r="F13" i="16"/>
  <c r="F52" i="16"/>
  <c r="F44" i="16"/>
  <c r="F36" i="16"/>
  <c r="F28" i="16"/>
  <c r="F20" i="16"/>
  <c r="F12" i="16"/>
  <c r="F55" i="16"/>
  <c r="F15" i="16"/>
  <c r="F54" i="16"/>
  <c r="F22" i="16"/>
  <c r="F37" i="16"/>
  <c r="F21" i="16"/>
  <c r="F51" i="16"/>
  <c r="F43" i="16"/>
  <c r="F35" i="16"/>
  <c r="F27" i="16"/>
  <c r="F19" i="16"/>
  <c r="F11" i="16"/>
  <c r="F39" i="16"/>
  <c r="F30" i="16"/>
  <c r="F50" i="16"/>
  <c r="F34" i="16"/>
  <c r="F26" i="16"/>
  <c r="F10" i="16"/>
  <c r="F57" i="16"/>
  <c r="F49" i="16"/>
  <c r="F41" i="16"/>
  <c r="F33" i="16"/>
  <c r="F25" i="16"/>
  <c r="F17" i="16"/>
  <c r="F9" i="16"/>
  <c r="F31" i="16"/>
  <c r="F38" i="16"/>
  <c r="F8" i="16"/>
  <c r="F42" i="16"/>
  <c r="F18" i="16"/>
  <c r="F56" i="16"/>
  <c r="F48" i="16"/>
  <c r="F40" i="16"/>
  <c r="F32" i="16"/>
  <c r="F24" i="16"/>
  <c r="F16" i="16"/>
  <c r="F15" i="20"/>
  <c r="F82" i="20" s="1"/>
  <c r="F84" i="20" s="1"/>
  <c r="F59" i="22"/>
  <c r="F67" i="22" s="1"/>
  <c r="F71" i="22" s="1"/>
  <c r="F35" i="24"/>
  <c r="F19" i="24"/>
  <c r="F34" i="24"/>
  <c r="F18" i="24"/>
  <c r="F17" i="24"/>
  <c r="F32" i="24"/>
  <c r="F43" i="24"/>
  <c r="F31" i="24"/>
  <c r="F15" i="24"/>
  <c r="F22" i="24"/>
  <c r="F14" i="24"/>
  <c r="F27" i="24"/>
  <c r="F11" i="24"/>
  <c r="F10" i="24"/>
  <c r="F25" i="24"/>
  <c r="F24" i="24"/>
  <c r="F16" i="24"/>
  <c r="F8" i="24"/>
  <c r="F23" i="24"/>
  <c r="F30" i="24"/>
  <c r="F37" i="24"/>
  <c r="F29" i="24"/>
  <c r="F21" i="24"/>
  <c r="F13" i="24"/>
  <c r="F26" i="24"/>
  <c r="F33" i="24"/>
  <c r="F9" i="24"/>
  <c r="F38" i="24"/>
  <c r="F36" i="24"/>
  <c r="F28" i="24"/>
  <c r="F20" i="24"/>
  <c r="F39" i="24" l="1"/>
  <c r="F41" i="24" s="1"/>
  <c r="E19" i="2" l="1"/>
  <c r="E60" i="2"/>
  <c r="E62" i="2" s="1"/>
  <c r="E66" i="2" l="1"/>
  <c r="F31" i="2"/>
  <c r="F46" i="2"/>
  <c r="F35" i="2"/>
  <c r="F55" i="2"/>
  <c r="F34" i="2"/>
  <c r="F38" i="2"/>
  <c r="F43" i="2"/>
  <c r="F53" i="2"/>
  <c r="F59" i="2" l="1"/>
  <c r="F64" i="2"/>
  <c r="F27" i="2"/>
  <c r="F39" i="2"/>
  <c r="F32" i="2"/>
  <c r="F16" i="2"/>
  <c r="F28" i="2"/>
  <c r="F12" i="2"/>
  <c r="F30" i="2"/>
  <c r="F17" i="2"/>
  <c r="F24" i="2"/>
  <c r="F52" i="2"/>
  <c r="F23" i="2"/>
  <c r="F22" i="2"/>
  <c r="F60" i="2" s="1"/>
  <c r="F41" i="2"/>
  <c r="F29" i="2"/>
  <c r="F15" i="2"/>
  <c r="F8" i="2"/>
  <c r="F13" i="2"/>
  <c r="F54" i="2"/>
  <c r="F58" i="2"/>
  <c r="F33" i="2"/>
  <c r="F47" i="2"/>
  <c r="F14" i="2"/>
  <c r="F51" i="2"/>
  <c r="F40" i="2"/>
  <c r="F48" i="2"/>
  <c r="F45" i="2"/>
  <c r="F36" i="2"/>
  <c r="F11" i="2"/>
  <c r="F25" i="2"/>
  <c r="F26" i="2"/>
  <c r="F37" i="2"/>
  <c r="F50" i="2"/>
  <c r="F56" i="2"/>
  <c r="F9" i="2"/>
  <c r="F49" i="2"/>
  <c r="F18" i="2"/>
  <c r="F42" i="2"/>
  <c r="F57" i="2"/>
  <c r="F44" i="2"/>
  <c r="F10" i="2"/>
  <c r="F19" i="2" l="1"/>
  <c r="F62" i="2" s="1"/>
  <c r="E60" i="9"/>
  <c r="E31" i="21"/>
  <c r="E41" i="21" s="1"/>
  <c r="E39" i="21"/>
  <c r="E35" i="21"/>
  <c r="E11" i="4"/>
  <c r="E6" i="4"/>
  <c r="D13" i="4"/>
  <c r="E45" i="21" l="1"/>
  <c r="F66" i="2"/>
  <c r="E62" i="9"/>
  <c r="E7" i="4"/>
  <c r="D7" i="4"/>
  <c r="D9" i="4" s="1"/>
  <c r="D14" i="5"/>
  <c r="E7" i="5" s="1"/>
  <c r="F64" i="7"/>
  <c r="E60" i="7"/>
  <c r="F43" i="21" l="1"/>
  <c r="F25" i="21"/>
  <c r="F15" i="21"/>
  <c r="F38" i="21"/>
  <c r="F39" i="21" s="1"/>
  <c r="F24" i="21"/>
  <c r="F16" i="21"/>
  <c r="F30" i="21"/>
  <c r="F18" i="21"/>
  <c r="F29" i="21"/>
  <c r="F19" i="21"/>
  <c r="F34" i="21"/>
  <c r="F35" i="21" s="1"/>
  <c r="F9" i="21"/>
  <c r="F17" i="21"/>
  <c r="F10" i="21"/>
  <c r="F11" i="21"/>
  <c r="F28" i="21"/>
  <c r="F12" i="21"/>
  <c r="F20" i="21"/>
  <c r="F27" i="21"/>
  <c r="F13" i="21"/>
  <c r="F8" i="21"/>
  <c r="F26" i="21"/>
  <c r="F14" i="21"/>
  <c r="E66" i="9"/>
  <c r="E9" i="4"/>
  <c r="E12" i="5"/>
  <c r="E6" i="5"/>
  <c r="F21" i="21" l="1"/>
  <c r="F31" i="21"/>
  <c r="F57" i="9"/>
  <c r="F50" i="9"/>
  <c r="F42" i="9"/>
  <c r="F15" i="9"/>
  <c r="F23" i="9"/>
  <c r="F31" i="9"/>
  <c r="F59" i="9"/>
  <c r="F48" i="9"/>
  <c r="F40" i="9"/>
  <c r="F16" i="9"/>
  <c r="F24" i="9"/>
  <c r="F32" i="9"/>
  <c r="F55" i="9"/>
  <c r="F43" i="9"/>
  <c r="F9" i="9"/>
  <c r="F17" i="9"/>
  <c r="F25" i="9"/>
  <c r="F33" i="9"/>
  <c r="F54" i="9"/>
  <c r="F45" i="9"/>
  <c r="F10" i="9"/>
  <c r="F26" i="9"/>
  <c r="F34" i="9"/>
  <c r="F18" i="9"/>
  <c r="F56" i="9"/>
  <c r="F46" i="9"/>
  <c r="F11" i="9"/>
  <c r="F19" i="9"/>
  <c r="F27" i="9"/>
  <c r="F35" i="9"/>
  <c r="F49" i="9"/>
  <c r="F64" i="9"/>
  <c r="F53" i="9"/>
  <c r="F47" i="9"/>
  <c r="F12" i="9"/>
  <c r="F20" i="9"/>
  <c r="F28" i="9"/>
  <c r="F36" i="9"/>
  <c r="F29" i="9"/>
  <c r="F58" i="9"/>
  <c r="F14" i="9"/>
  <c r="F22" i="9"/>
  <c r="F51" i="9"/>
  <c r="F52" i="9"/>
  <c r="F44" i="9"/>
  <c r="F13" i="9"/>
  <c r="F21" i="9"/>
  <c r="F8" i="9"/>
  <c r="F41" i="9"/>
  <c r="F30" i="9"/>
  <c r="E13" i="4"/>
  <c r="F41" i="21" l="1"/>
  <c r="F60" i="9"/>
  <c r="F62" i="9"/>
  <c r="F45" i="21" l="1"/>
  <c r="F66" i="9"/>
  <c r="F68" i="8" l="1"/>
  <c r="E68" i="8"/>
  <c r="F66" i="8"/>
  <c r="E66" i="8"/>
  <c r="F11" i="8" l="1"/>
  <c r="F12" i="8"/>
  <c r="F15" i="8"/>
  <c r="F19" i="8"/>
  <c r="F20" i="8"/>
  <c r="F23" i="8"/>
  <c r="F27" i="8"/>
  <c r="F28" i="8"/>
  <c r="F31" i="8"/>
  <c r="F35" i="8"/>
  <c r="F36" i="8"/>
  <c r="F39" i="8"/>
  <c r="F43" i="8"/>
  <c r="F44" i="8"/>
  <c r="F47" i="8"/>
  <c r="F51" i="8"/>
  <c r="F52" i="8"/>
  <c r="F55" i="8"/>
  <c r="E72" i="8"/>
  <c r="F70" i="8" s="1"/>
  <c r="F72" i="8" s="1"/>
  <c r="F45" i="10"/>
  <c r="F40" i="10"/>
  <c r="F41" i="10" s="1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E47" i="10"/>
  <c r="F8" i="10"/>
  <c r="E43" i="10"/>
  <c r="E41" i="10"/>
  <c r="E13" i="11"/>
  <c r="E17" i="11" s="1"/>
  <c r="D13" i="11"/>
  <c r="D17" i="11"/>
  <c r="E15" i="11" s="1"/>
  <c r="E10" i="11"/>
  <c r="E6" i="11"/>
  <c r="D11" i="11"/>
  <c r="F50" i="8" l="1"/>
  <c r="F42" i="8"/>
  <c r="F34" i="8"/>
  <c r="F26" i="8"/>
  <c r="F18" i="8"/>
  <c r="F10" i="8"/>
  <c r="F49" i="8"/>
  <c r="F41" i="8"/>
  <c r="F33" i="8"/>
  <c r="F25" i="8"/>
  <c r="F17" i="8"/>
  <c r="F9" i="8"/>
  <c r="F8" i="8"/>
  <c r="F48" i="8"/>
  <c r="F40" i="8"/>
  <c r="F32" i="8"/>
  <c r="F24" i="8"/>
  <c r="F16" i="8"/>
  <c r="F59" i="8"/>
  <c r="F60" i="8"/>
  <c r="F54" i="8"/>
  <c r="F46" i="8"/>
  <c r="F38" i="8"/>
  <c r="F30" i="8"/>
  <c r="F22" i="8"/>
  <c r="F14" i="8"/>
  <c r="F61" i="8"/>
  <c r="F53" i="8"/>
  <c r="F45" i="8"/>
  <c r="F37" i="8"/>
  <c r="F29" i="8"/>
  <c r="F21" i="8"/>
  <c r="F13" i="8"/>
  <c r="E9" i="11"/>
  <c r="E8" i="11"/>
  <c r="E7" i="11"/>
  <c r="E11" i="11" s="1"/>
  <c r="E15" i="12" l="1"/>
  <c r="E7" i="12"/>
  <c r="E8" i="12"/>
  <c r="E9" i="12"/>
  <c r="E10" i="12"/>
  <c r="E6" i="12"/>
  <c r="E7" i="13"/>
  <c r="E8" i="13"/>
  <c r="E9" i="13"/>
  <c r="E10" i="13"/>
  <c r="E6" i="13"/>
  <c r="E13" i="15"/>
  <c r="E7" i="15"/>
  <c r="E8" i="15"/>
  <c r="E6" i="15"/>
  <c r="D11" i="15"/>
  <c r="E15" i="17" l="1"/>
  <c r="D15" i="17"/>
  <c r="E7" i="17" s="1"/>
  <c r="D9" i="17"/>
  <c r="D11" i="17" s="1"/>
  <c r="E57" i="18"/>
  <c r="E51" i="18"/>
  <c r="E68" i="19"/>
  <c r="E64" i="19"/>
  <c r="E13" i="17" l="1"/>
  <c r="E6" i="17"/>
  <c r="E9" i="17" s="1"/>
  <c r="E11" i="17" s="1"/>
  <c r="E8" i="17"/>
  <c r="F44" i="18" l="1"/>
  <c r="F51" i="18"/>
  <c r="F53" i="18" l="1"/>
  <c r="F57" i="18"/>
  <c r="D7" i="23"/>
  <c r="D11" i="23" s="1"/>
  <c r="E7" i="23" l="1"/>
  <c r="E11" i="23" l="1"/>
  <c r="E73" i="19" l="1"/>
  <c r="E75" i="19" s="1"/>
  <c r="F58" i="16"/>
  <c r="E58" i="16"/>
  <c r="E9" i="15"/>
  <c r="E11" i="15" s="1"/>
  <c r="E15" i="15" s="1"/>
  <c r="D9" i="15"/>
  <c r="E10" i="14"/>
  <c r="D10" i="14"/>
  <c r="E11" i="13"/>
  <c r="E13" i="13" s="1"/>
  <c r="E17" i="13" s="1"/>
  <c r="D11" i="13"/>
  <c r="E11" i="12"/>
  <c r="D11" i="12"/>
  <c r="F37" i="10"/>
  <c r="E37" i="10"/>
  <c r="F62" i="8"/>
  <c r="F56" i="8"/>
  <c r="E62" i="8"/>
  <c r="E56" i="8"/>
  <c r="E56" i="7"/>
  <c r="E62" i="7" s="1"/>
  <c r="E66" i="7" s="1"/>
  <c r="E48" i="6"/>
  <c r="E8" i="5"/>
  <c r="E10" i="5" s="1"/>
  <c r="E14" i="5" s="1"/>
  <c r="D8" i="5"/>
  <c r="F44" i="3"/>
  <c r="E44" i="3"/>
  <c r="F46" i="3" l="1"/>
  <c r="E13" i="12"/>
  <c r="E12" i="14"/>
  <c r="F9" i="7"/>
  <c r="F17" i="7"/>
  <c r="F25" i="7"/>
  <c r="F33" i="7"/>
  <c r="F41" i="7"/>
  <c r="F49" i="7"/>
  <c r="F10" i="7"/>
  <c r="F18" i="7"/>
  <c r="F26" i="7"/>
  <c r="F34" i="7"/>
  <c r="F42" i="7"/>
  <c r="F50" i="7"/>
  <c r="F11" i="7"/>
  <c r="F19" i="7"/>
  <c r="F27" i="7"/>
  <c r="F35" i="7"/>
  <c r="F43" i="7"/>
  <c r="F51" i="7"/>
  <c r="F12" i="7"/>
  <c r="F20" i="7"/>
  <c r="F28" i="7"/>
  <c r="F36" i="7"/>
  <c r="F44" i="7"/>
  <c r="F52" i="7"/>
  <c r="F22" i="7"/>
  <c r="F38" i="7"/>
  <c r="F54" i="7"/>
  <c r="F15" i="7"/>
  <c r="F31" i="7"/>
  <c r="F47" i="7"/>
  <c r="F59" i="7"/>
  <c r="F60" i="7" s="1"/>
  <c r="F13" i="7"/>
  <c r="F21" i="7"/>
  <c r="F29" i="7"/>
  <c r="F37" i="7"/>
  <c r="F45" i="7"/>
  <c r="F53" i="7"/>
  <c r="F14" i="7"/>
  <c r="F30" i="7"/>
  <c r="F46" i="7"/>
  <c r="F23" i="7"/>
  <c r="F39" i="7"/>
  <c r="F55" i="7"/>
  <c r="F16" i="7"/>
  <c r="F24" i="7"/>
  <c r="F32" i="7"/>
  <c r="F40" i="7"/>
  <c r="F48" i="7"/>
  <c r="F8" i="7"/>
  <c r="F43" i="10"/>
  <c r="F47" i="10" s="1"/>
  <c r="E79" i="19"/>
  <c r="F56" i="7" l="1"/>
  <c r="F62" i="7" s="1"/>
  <c r="F66" i="7" s="1"/>
  <c r="F71" i="19"/>
  <c r="F15" i="19"/>
  <c r="F23" i="19"/>
  <c r="F31" i="19"/>
  <c r="F39" i="19"/>
  <c r="F47" i="19"/>
  <c r="F55" i="19"/>
  <c r="F60" i="19"/>
  <c r="F19" i="19"/>
  <c r="F59" i="19"/>
  <c r="F20" i="19"/>
  <c r="F52" i="19"/>
  <c r="F13" i="19"/>
  <c r="F37" i="19"/>
  <c r="F53" i="19"/>
  <c r="F72" i="19"/>
  <c r="F46" i="19"/>
  <c r="F67" i="19"/>
  <c r="F68" i="19" s="1"/>
  <c r="F16" i="19"/>
  <c r="F24" i="19"/>
  <c r="F32" i="19"/>
  <c r="F40" i="19"/>
  <c r="F48" i="19"/>
  <c r="F56" i="19"/>
  <c r="F8" i="19"/>
  <c r="F35" i="19"/>
  <c r="F51" i="19"/>
  <c r="F12" i="19"/>
  <c r="F44" i="19"/>
  <c r="F21" i="19"/>
  <c r="F14" i="19"/>
  <c r="F30" i="19"/>
  <c r="F63" i="19"/>
  <c r="F9" i="19"/>
  <c r="F17" i="19"/>
  <c r="F25" i="19"/>
  <c r="F33" i="19"/>
  <c r="F41" i="19"/>
  <c r="F49" i="19"/>
  <c r="F57" i="19"/>
  <c r="F11" i="19"/>
  <c r="F27" i="19"/>
  <c r="F43" i="19"/>
  <c r="F28" i="19"/>
  <c r="F36" i="19"/>
  <c r="F61" i="19"/>
  <c r="F29" i="19"/>
  <c r="F45" i="19"/>
  <c r="F62" i="19"/>
  <c r="F22" i="19"/>
  <c r="F38" i="19"/>
  <c r="F54" i="19"/>
  <c r="F10" i="19"/>
  <c r="F18" i="19"/>
  <c r="F26" i="19"/>
  <c r="F34" i="19"/>
  <c r="F42" i="19"/>
  <c r="F50" i="19"/>
  <c r="F58" i="19"/>
  <c r="F77" i="19"/>
  <c r="F64" i="19" l="1"/>
  <c r="F75" i="19" s="1"/>
  <c r="F73" i="19"/>
  <c r="F79" i="19" l="1"/>
</calcChain>
</file>

<file path=xl/sharedStrings.xml><?xml version="1.0" encoding="utf-8"?>
<sst xmlns="http://schemas.openxmlformats.org/spreadsheetml/2006/main" count="7058" uniqueCount="1751">
  <si>
    <t>Franklin Asian Equity Fund As of Date -  31Jul2018</t>
  </si>
  <si>
    <t>ISIN Number</t>
  </si>
  <si>
    <t>Instrument Name</t>
  </si>
  <si>
    <t>Industry Classification</t>
  </si>
  <si>
    <t>Quantity</t>
  </si>
  <si>
    <t xml:space="preserve">Market Value(Rs. in Lakhs) </t>
  </si>
  <si>
    <t>% to Net Assets</t>
  </si>
  <si>
    <t>Equity &amp; Equity Related</t>
  </si>
  <si>
    <t>(a) Listed / awaiting listing on Stock Exchanges</t>
  </si>
  <si>
    <t>INE040A01026</t>
  </si>
  <si>
    <t>HDFC Bank Ltd.</t>
  </si>
  <si>
    <t>Banks</t>
  </si>
  <si>
    <t>INE528G01027</t>
  </si>
  <si>
    <t>Yes Bank Ltd.</t>
  </si>
  <si>
    <t>INE849A01020</t>
  </si>
  <si>
    <t>Trent Ltd.</t>
  </si>
  <si>
    <t>Retailing</t>
  </si>
  <si>
    <t>INE053A01029</t>
  </si>
  <si>
    <t>Indian Hotels Co. Ltd.</t>
  </si>
  <si>
    <t>INE155A01022</t>
  </si>
  <si>
    <t>Tata Motors Ltd.</t>
  </si>
  <si>
    <t>Auto</t>
  </si>
  <si>
    <t>INE093I01010</t>
  </si>
  <si>
    <t>Oberoi Realty Ltd.</t>
  </si>
  <si>
    <t>Construction</t>
  </si>
  <si>
    <t>INE038A01020</t>
  </si>
  <si>
    <t>Hindalco Industries Ltd.</t>
  </si>
  <si>
    <t>Non - Ferrous Metals</t>
  </si>
  <si>
    <t>INE669E01016</t>
  </si>
  <si>
    <t>Idea Cellular Ltd.</t>
  </si>
  <si>
    <t>Telecom - Services</t>
  </si>
  <si>
    <t>INE298A01020</t>
  </si>
  <si>
    <t>Cummins India Ltd.</t>
  </si>
  <si>
    <t>Industrial Products</t>
  </si>
  <si>
    <t>INE410P01011</t>
  </si>
  <si>
    <t>Narayana Hrudayalaya Ltd., Reg S</t>
  </si>
  <si>
    <t>Healthcare Services</t>
  </si>
  <si>
    <t>INE338I01027</t>
  </si>
  <si>
    <t>Motilal Oswal Financial Services Ltd.</t>
  </si>
  <si>
    <t>Finance</t>
  </si>
  <si>
    <t>Total</t>
  </si>
  <si>
    <t>Foreign Equity Securities</t>
  </si>
  <si>
    <t>CNE1000002H1</t>
  </si>
  <si>
    <t>China Construction Bank Corp., H</t>
  </si>
  <si>
    <t>CNE1000003X6</t>
  </si>
  <si>
    <t>Ping An Insurance (Group) Co. of China Ltd.,</t>
  </si>
  <si>
    <t>HK0000069689</t>
  </si>
  <si>
    <t>AIA Group Ltd.</t>
  </si>
  <si>
    <t>HK0669013440</t>
  </si>
  <si>
    <t>Techtronic Industries Co. Ltd.</t>
  </si>
  <si>
    <t>ID1000061302</t>
  </si>
  <si>
    <t>Indocement Tunggal Prakarsa Tbk PT</t>
  </si>
  <si>
    <t>Cement</t>
  </si>
  <si>
    <t>ID1000106800</t>
  </si>
  <si>
    <t>Semen Indonesia (Persero) Tbk PT</t>
  </si>
  <si>
    <t>ID1000109507</t>
  </si>
  <si>
    <t>Bank Central Asia Tbk PT</t>
  </si>
  <si>
    <t>ID1000113301</t>
  </si>
  <si>
    <t>Matahari Department Store Tbk PT</t>
  </si>
  <si>
    <t>ID1000125503</t>
  </si>
  <si>
    <t>ACE Hardware Indonesia Tbk PT</t>
  </si>
  <si>
    <t>KYG2121R1039</t>
  </si>
  <si>
    <t>China Literature Ltd.</t>
  </si>
  <si>
    <t>Media &amp; Entertainment</t>
  </si>
  <si>
    <t>KYG2162W1024</t>
  </si>
  <si>
    <t>China Yongda Automobiles Services Holdings Ltd.</t>
  </si>
  <si>
    <t>KYG2953R1149</t>
  </si>
  <si>
    <t>AAC Technologies Holdings Inc.</t>
  </si>
  <si>
    <t>Telecom - Equipment &amp; Accessories</t>
  </si>
  <si>
    <t>KYG8586D1097</t>
  </si>
  <si>
    <t>Sunny Optical Technology Group Co. Ltd.</t>
  </si>
  <si>
    <t>KYG875721634</t>
  </si>
  <si>
    <t>Tencent Holdings Ltd.</t>
  </si>
  <si>
    <t>Software</t>
  </si>
  <si>
    <t>KYG9222R1065</t>
  </si>
  <si>
    <t>Uni-President China Holdings Ltd.</t>
  </si>
  <si>
    <t>Consumer Non Durables</t>
  </si>
  <si>
    <t>LU0633102719</t>
  </si>
  <si>
    <t>Samsonite International SA</t>
  </si>
  <si>
    <t>SG1L01001701</t>
  </si>
  <si>
    <t>DBS Group Holdings Ltd.</t>
  </si>
  <si>
    <t>TH0003010Z12</t>
  </si>
  <si>
    <t>The Siam Cement PCL, fgn.</t>
  </si>
  <si>
    <t>TH0016010017</t>
  </si>
  <si>
    <t>Kasikornbank PCL, fgn.</t>
  </si>
  <si>
    <t>TH0128B10Z17</t>
  </si>
  <si>
    <t>Minor International PCL, fgn.</t>
  </si>
  <si>
    <t>Hotels / Resorts And Other Recreational Activities</t>
  </si>
  <si>
    <t>TH0671010Z16</t>
  </si>
  <si>
    <t>Major Cineplex Group PCL, fgn.</t>
  </si>
  <si>
    <t>TW0002330008</t>
  </si>
  <si>
    <t>Taiwan Semiconductor Manufacturing Co. Ltd.</t>
  </si>
  <si>
    <t>Hardware</t>
  </si>
  <si>
    <t>TW0003008009</t>
  </si>
  <si>
    <t>Largan Precision Co. Ltd.</t>
  </si>
  <si>
    <t>Consumer Durables</t>
  </si>
  <si>
    <t>TW0006414006</t>
  </si>
  <si>
    <t>Ennoconn Corp.</t>
  </si>
  <si>
    <t>US01609W1027</t>
  </si>
  <si>
    <t>Alibaba Group Holding Ltd., ADR</t>
  </si>
  <si>
    <t>US6475811070</t>
  </si>
  <si>
    <t>New Oriental Education &amp; Technology Group Inc., ADR</t>
  </si>
  <si>
    <t>Diversified Consumer Service</t>
  </si>
  <si>
    <t>Call, Cash &amp; Other Assets</t>
  </si>
  <si>
    <t>Net Asset</t>
  </si>
  <si>
    <t>Note</t>
  </si>
  <si>
    <t>a) NAV at the beginning and at the end of the Half-year ended 31Jul2018</t>
  </si>
  <si>
    <t>NAV as on 31-Jan-2018</t>
  </si>
  <si>
    <t>NAV as on 31-Jul-2018</t>
  </si>
  <si>
    <t>b) Dividends declared during the Half - year ended 31-Jul-2018</t>
  </si>
  <si>
    <t>Nil</t>
  </si>
  <si>
    <t>c) Portfolio Turnover Ratio during the Half - year 31-Jul-2018</t>
  </si>
  <si>
    <t>Franklin Build India Fund As of Date -  31Jul2018</t>
  </si>
  <si>
    <t>INE062A01020</t>
  </si>
  <si>
    <t>State Bank of India</t>
  </si>
  <si>
    <t>INE090A01021</t>
  </si>
  <si>
    <t>ICICI Bank Ltd.</t>
  </si>
  <si>
    <t>INE238A01034</t>
  </si>
  <si>
    <t>Axis Bank Ltd.</t>
  </si>
  <si>
    <t>INE397D01024</t>
  </si>
  <si>
    <t>Bharti Airtel Ltd.</t>
  </si>
  <si>
    <t>INE242A01010</t>
  </si>
  <si>
    <t>Indian Oil Corp. Ltd.</t>
  </si>
  <si>
    <t>Petroleum Products</t>
  </si>
  <si>
    <t>INE029A01011</t>
  </si>
  <si>
    <t>Bharat Petroleum Corp. Ltd.</t>
  </si>
  <si>
    <t>INE101A01026</t>
  </si>
  <si>
    <t>Mahindra &amp; Mahindra Ltd.</t>
  </si>
  <si>
    <t>INE733E01010</t>
  </si>
  <si>
    <t>NTPC Ltd.</t>
  </si>
  <si>
    <t>Power</t>
  </si>
  <si>
    <t>INE347G01014</t>
  </si>
  <si>
    <t>Petronet LNG Ltd.</t>
  </si>
  <si>
    <t>Gas</t>
  </si>
  <si>
    <t>INE129A01019</t>
  </si>
  <si>
    <t>GAIL India Ltd.</t>
  </si>
  <si>
    <t>INE878B01027</t>
  </si>
  <si>
    <t>KEI Industries Ltd.</t>
  </si>
  <si>
    <t>INE058A01010</t>
  </si>
  <si>
    <t>Sanofi India Ltd.</t>
  </si>
  <si>
    <t>Pharmaceuticals</t>
  </si>
  <si>
    <t>IN9155A01020</t>
  </si>
  <si>
    <t>INE070A01015</t>
  </si>
  <si>
    <t>Shree Cement Ltd.</t>
  </si>
  <si>
    <t>INE513A01014</t>
  </si>
  <si>
    <t>Schaeffler India Ltd.</t>
  </si>
  <si>
    <t>INE355A01028</t>
  </si>
  <si>
    <t>Somany Ceramics Ltd.</t>
  </si>
  <si>
    <t>INE139A01034</t>
  </si>
  <si>
    <t>National Aluminium Co. Ltd.</t>
  </si>
  <si>
    <t>INE640A01023</t>
  </si>
  <si>
    <t>SKF India Ltd.</t>
  </si>
  <si>
    <t>INE786A01032</t>
  </si>
  <si>
    <t>JK Lakshmi Cement Ltd.</t>
  </si>
  <si>
    <t>INE227C01017</t>
  </si>
  <si>
    <t>M.M. Forgings Ltd.</t>
  </si>
  <si>
    <t>INE671H01015</t>
  </si>
  <si>
    <t>Sobha Ltd.</t>
  </si>
  <si>
    <t>INE686A01026</t>
  </si>
  <si>
    <t>ITD Cementation India Ltd.</t>
  </si>
  <si>
    <t>INE752E01010</t>
  </si>
  <si>
    <t>Power Grid Corp. of India Ltd.</t>
  </si>
  <si>
    <t>INE349A01021</t>
  </si>
  <si>
    <t>NRB Bearings Ltd.</t>
  </si>
  <si>
    <t>INE472A01039</t>
  </si>
  <si>
    <t>Blue Star Ltd.</t>
  </si>
  <si>
    <t>INE111A01025</t>
  </si>
  <si>
    <t>Container Corp. of India Ltd.</t>
  </si>
  <si>
    <t>Transportation</t>
  </si>
  <si>
    <t>INE160A01022</t>
  </si>
  <si>
    <t>Punjab National Bank Ltd.</t>
  </si>
  <si>
    <t>INE245A01021</t>
  </si>
  <si>
    <t>Tata Power Co. Ltd.</t>
  </si>
  <si>
    <t>INE871K01015</t>
  </si>
  <si>
    <t>Hindustan Media Ventures Ltd.</t>
  </si>
  <si>
    <t>INE067A01029</t>
  </si>
  <si>
    <t>CG Power and Industrial Solutions Ltd.</t>
  </si>
  <si>
    <t>Industrial Capital Goods</t>
  </si>
  <si>
    <t>INE285B01017</t>
  </si>
  <si>
    <t>SpiceJet Ltd.</t>
  </si>
  <si>
    <t>INE320J01015</t>
  </si>
  <si>
    <t>RITES Ltd.</t>
  </si>
  <si>
    <t>INE716A01013</t>
  </si>
  <si>
    <t>Whirlpool of India Ltd.</t>
  </si>
  <si>
    <r>
      <t>Franklin India Feeder - Franklin European Growth F</t>
    </r>
    <r>
      <rPr>
        <b/>
        <sz val="8"/>
        <color theme="1"/>
        <rFont val="Arial"/>
        <family val="2"/>
      </rPr>
      <t>und As of Date -  31Jul2018</t>
    </r>
  </si>
  <si>
    <t>INF090I01GK1</t>
  </si>
  <si>
    <t>INF090I01FN7</t>
  </si>
  <si>
    <r>
      <t>Franklin India Dynamic PE Ratio Fund of Funds As o</t>
    </r>
    <r>
      <rPr>
        <b/>
        <sz val="8"/>
        <color theme="1"/>
        <rFont val="Arial"/>
        <family val="2"/>
      </rPr>
      <t>f Date -  31Jul2018</t>
    </r>
  </si>
  <si>
    <t>INE009A01021</t>
  </si>
  <si>
    <t>Infosys Ltd.</t>
  </si>
  <si>
    <t>INE018A01030</t>
  </si>
  <si>
    <t>Larsen &amp; Toubro Ltd.</t>
  </si>
  <si>
    <t>Construction Project</t>
  </si>
  <si>
    <t>INE860A01027</t>
  </si>
  <si>
    <t>HCL Technologies Ltd.</t>
  </si>
  <si>
    <t>INE237A01028</t>
  </si>
  <si>
    <t>Kotak Mahindra Bank Ltd.</t>
  </si>
  <si>
    <t>INE016A01026</t>
  </si>
  <si>
    <t>Dabur India Ltd.</t>
  </si>
  <si>
    <t>INE089A01023</t>
  </si>
  <si>
    <t>Dr Reddy's Laboratories Ltd.</t>
  </si>
  <si>
    <t>INE196A01026</t>
  </si>
  <si>
    <t>Marico Ltd.</t>
  </si>
  <si>
    <t>INE010B01027</t>
  </si>
  <si>
    <t>Cadila Healthcare Ltd.</t>
  </si>
  <si>
    <t>INE669C01036</t>
  </si>
  <si>
    <t>Tech Mahindra Ltd.</t>
  </si>
  <si>
    <t>INE917I01010</t>
  </si>
  <si>
    <t>Bajaj Auto Ltd.</t>
  </si>
  <si>
    <t>INE044A01036</t>
  </si>
  <si>
    <t>Sun Pharmaceutical Industries Ltd.</t>
  </si>
  <si>
    <t>INE326A01037</t>
  </si>
  <si>
    <t>Lupin Ltd.</t>
  </si>
  <si>
    <t>INE012A01025</t>
  </si>
  <si>
    <t>ACC Ltd.</t>
  </si>
  <si>
    <t>INE686F01025</t>
  </si>
  <si>
    <t>United Breweries Ltd.</t>
  </si>
  <si>
    <t>INE481G01011</t>
  </si>
  <si>
    <t>UltraTech Cement Ltd.</t>
  </si>
  <si>
    <t>INE154A01025</t>
  </si>
  <si>
    <t>ITC Ltd.</t>
  </si>
  <si>
    <t>INE079A01024</t>
  </si>
  <si>
    <t>Ambuja Cements Ltd.</t>
  </si>
  <si>
    <t>INE158A01026</t>
  </si>
  <si>
    <t>Hero Motocorp Ltd.</t>
  </si>
  <si>
    <t>INE081A01012</t>
  </si>
  <si>
    <t>Tata Steel Ltd.</t>
  </si>
  <si>
    <t>Ferrous Metals</t>
  </si>
  <si>
    <t>INE647O01011</t>
  </si>
  <si>
    <t>Aditya Birla Fashion and Retail Ltd.</t>
  </si>
  <si>
    <t>INE226A01021</t>
  </si>
  <si>
    <t>Voltas Ltd.</t>
  </si>
  <si>
    <t>INE674K01013</t>
  </si>
  <si>
    <t>Aditya Birla Capital Ltd.</t>
  </si>
  <si>
    <t>INE259A01022</t>
  </si>
  <si>
    <t>Colgate-Palmolive India Ltd.</t>
  </si>
  <si>
    <r>
      <t>Franklin India BlueChip Fund As of Date -  31Jul20</t>
    </r>
    <r>
      <rPr>
        <b/>
        <sz val="8"/>
        <color theme="1"/>
        <rFont val="Arial"/>
        <family val="2"/>
      </rPr>
      <t>18</t>
    </r>
  </si>
  <si>
    <t>INE246F01010</t>
  </si>
  <si>
    <t>Gujarat State Petronet Ltd.</t>
  </si>
  <si>
    <t>INE047A01021</t>
  </si>
  <si>
    <t>Grasim Industries Ltd.</t>
  </si>
  <si>
    <t>INE531A01024</t>
  </si>
  <si>
    <t>Kansai Nerolac Paints Ltd.</t>
  </si>
  <si>
    <t>INE572E01012</t>
  </si>
  <si>
    <t>PNB Housing Finance Ltd.</t>
  </si>
  <si>
    <t>INE239A01016</t>
  </si>
  <si>
    <t>Nestle India Ltd.</t>
  </si>
  <si>
    <t>INE149A01033</t>
  </si>
  <si>
    <t>TI Financial Holdings Ltd.</t>
  </si>
  <si>
    <t>INE169A01031</t>
  </si>
  <si>
    <t>Coromandel International Ltd.</t>
  </si>
  <si>
    <t>Fertilisers</t>
  </si>
  <si>
    <t>INE486A01013</t>
  </si>
  <si>
    <t>CESC Ltd.</t>
  </si>
  <si>
    <t>INE811K01011</t>
  </si>
  <si>
    <t>Prestige Estates Projects Ltd.</t>
  </si>
  <si>
    <t>INE685A01028</t>
  </si>
  <si>
    <t>Torrent Pharmaceuticals Ltd.</t>
  </si>
  <si>
    <t>INE787D01026</t>
  </si>
  <si>
    <t>Balkrishna Industries Ltd.</t>
  </si>
  <si>
    <t>Auto Ancillaries</t>
  </si>
  <si>
    <t>INE752H01013</t>
  </si>
  <si>
    <t>Care Ratings Ltd.</t>
  </si>
  <si>
    <t>INE171A01029</t>
  </si>
  <si>
    <t>Federal Bank Ltd.</t>
  </si>
  <si>
    <t>INE885A01032</t>
  </si>
  <si>
    <t>Amara Raja Batteries Ltd.</t>
  </si>
  <si>
    <t>INE152A01029</t>
  </si>
  <si>
    <t>Thermax Ltd.</t>
  </si>
  <si>
    <t>INE536H01010</t>
  </si>
  <si>
    <t>Mahindra CIE Automotive Ltd.</t>
  </si>
  <si>
    <t>INE437A01024</t>
  </si>
  <si>
    <t>Apollo Hospitals Enterprise Ltd.</t>
  </si>
  <si>
    <t>INE836F01026</t>
  </si>
  <si>
    <t>Dish TV India Ltd.</t>
  </si>
  <si>
    <t>INE988K01017</t>
  </si>
  <si>
    <t>Equitas Holdings Ltd.</t>
  </si>
  <si>
    <t>INE199G01027</t>
  </si>
  <si>
    <t>Jagran Prakashan Ltd.</t>
  </si>
  <si>
    <t>INE151A01013</t>
  </si>
  <si>
    <t>Tata Communications Ltd.</t>
  </si>
  <si>
    <t>INE049A01027</t>
  </si>
  <si>
    <t>Himatsingka Seide Ltd.</t>
  </si>
  <si>
    <t>Textile Products</t>
  </si>
  <si>
    <r>
      <t>Franklin India Equity Advantage Fund  As of Date -</t>
    </r>
    <r>
      <rPr>
        <b/>
        <sz val="8"/>
        <color theme="1"/>
        <rFont val="Arial"/>
        <family val="2"/>
      </rPr>
      <t xml:space="preserve">  31Jul2018</t>
    </r>
  </si>
  <si>
    <t>Franklin India Equity Fund As of Date -  31Jul2018</t>
  </si>
  <si>
    <t>INE034A01011</t>
  </si>
  <si>
    <t>Arvind Ltd.</t>
  </si>
  <si>
    <t>INE438A01022</t>
  </si>
  <si>
    <t>Apollo Tyres Ltd.</t>
  </si>
  <si>
    <t>INE176A01028</t>
  </si>
  <si>
    <t>Bata India Ltd.</t>
  </si>
  <si>
    <t>INE094A01015</t>
  </si>
  <si>
    <t>Hindustan Petroleum Corp. Ltd.</t>
  </si>
  <si>
    <t>INE663F01024</t>
  </si>
  <si>
    <t>Info Edge India Ltd.</t>
  </si>
  <si>
    <t>INE462A01022</t>
  </si>
  <si>
    <t>Bayer Cropscience Ltd.</t>
  </si>
  <si>
    <t>Pesticides</t>
  </si>
  <si>
    <t>INE183A01016</t>
  </si>
  <si>
    <t>Finolex Industries Ltd.</t>
  </si>
  <si>
    <t>INE036D01028</t>
  </si>
  <si>
    <t>Karur Vysya Bank Ltd.</t>
  </si>
  <si>
    <t>INE517F01014</t>
  </si>
  <si>
    <t>Gujarat Pipavav Port Ltd.</t>
  </si>
  <si>
    <t>INE600L01024</t>
  </si>
  <si>
    <t>Dr Lal PathLabs Ltd.</t>
  </si>
  <si>
    <t>INE763G01038</t>
  </si>
  <si>
    <t>ICICI Securities Ltd.</t>
  </si>
  <si>
    <t>(b)Unlisted</t>
  </si>
  <si>
    <t/>
  </si>
  <si>
    <t>Numero Uno International Ltd.</t>
  </si>
  <si>
    <t>Quantum Information Systems</t>
  </si>
  <si>
    <t>INE696201123</t>
  </si>
  <si>
    <t>Quantum Information Services</t>
  </si>
  <si>
    <t>INE002A01018</t>
  </si>
  <si>
    <t>Reliance Industries Ltd.</t>
  </si>
  <si>
    <t>INE118A01012</t>
  </si>
  <si>
    <t>Bajaj Holdings &amp; Investment Ltd.</t>
  </si>
  <si>
    <t>INE092A01019</t>
  </si>
  <si>
    <t>Tata Chemicals Ltd.</t>
  </si>
  <si>
    <t>Chemicals</t>
  </si>
  <si>
    <t>INE532F01054</t>
  </si>
  <si>
    <t>Edelweiss Financial Services Ltd.</t>
  </si>
  <si>
    <t>INE672A01018</t>
  </si>
  <si>
    <t>Tata Investment Corp. Ltd.</t>
  </si>
  <si>
    <t>INE823G01014</t>
  </si>
  <si>
    <t>JK Cement Ltd.</t>
  </si>
  <si>
    <t>INE935A01035</t>
  </si>
  <si>
    <t>Glenmark Pharmaceuticals Ltd.</t>
  </si>
  <si>
    <t>INE376G01013</t>
  </si>
  <si>
    <t>Biocon Ltd.</t>
  </si>
  <si>
    <t>INE439L01019</t>
  </si>
  <si>
    <t>Dalmia Bharat Ltd.</t>
  </si>
  <si>
    <t>INE891D01026</t>
  </si>
  <si>
    <t>Redington India Ltd.</t>
  </si>
  <si>
    <t>INE825A01012</t>
  </si>
  <si>
    <t>Vardhman Textiles Ltd.</t>
  </si>
  <si>
    <t>Textiles - Cotton</t>
  </si>
  <si>
    <t>INE498L01015</t>
  </si>
  <si>
    <t>L&amp;T Finance Holdings Ltd.</t>
  </si>
  <si>
    <t>INE522F01014</t>
  </si>
  <si>
    <t>Coal India Ltd.</t>
  </si>
  <si>
    <t>Minerals/mining</t>
  </si>
  <si>
    <t>INE128A01029</t>
  </si>
  <si>
    <t>Eveready Industries India Ltd.</t>
  </si>
  <si>
    <t>INE205A01025</t>
  </si>
  <si>
    <t>Vedanta Ltd.</t>
  </si>
  <si>
    <t>INE213A01029</t>
  </si>
  <si>
    <t>Oil &amp; Natural Gas Corp. Ltd.</t>
  </si>
  <si>
    <t>Oil</t>
  </si>
  <si>
    <t>INE017A01032</t>
  </si>
  <si>
    <t>Great Eastern Shipping Co. Ltd.</t>
  </si>
  <si>
    <t>INE064C01014</t>
  </si>
  <si>
    <t>Trident Ltd.</t>
  </si>
  <si>
    <t>INE576I01022</t>
  </si>
  <si>
    <t>J. Kumar Infraprojects Ltd.</t>
  </si>
  <si>
    <t>BMG2442N1048</t>
  </si>
  <si>
    <t>COSCO Shipping Ports Ltd.</t>
  </si>
  <si>
    <t>BMG4977W1038</t>
  </si>
  <si>
    <t>I.T Ltd.</t>
  </si>
  <si>
    <t>BMG570071099</t>
  </si>
  <si>
    <t>Luye Pharma Group Ltd.</t>
  </si>
  <si>
    <t>CNE1000004J3</t>
  </si>
  <si>
    <t>TravelSky Technology Ltd., H</t>
  </si>
  <si>
    <t>HK0165000859</t>
  </si>
  <si>
    <t>China Everbright Ltd.</t>
  </si>
  <si>
    <t>KYG4387E1070</t>
  </si>
  <si>
    <t>Health and Happiness H&amp;H International Holdings Ltd.</t>
  </si>
  <si>
    <t>KYG982771092</t>
  </si>
  <si>
    <t>Xtep International Holdings Ltd.</t>
  </si>
  <si>
    <t>KYG9829N1025</t>
  </si>
  <si>
    <t>Xinyi Solar Holdings Ltd.</t>
  </si>
  <si>
    <t>TH0528010Z18</t>
  </si>
  <si>
    <t>Delta Electronics Thailand PCL, fgn.</t>
  </si>
  <si>
    <t>TH0999010Z11</t>
  </si>
  <si>
    <t>TW0001565000</t>
  </si>
  <si>
    <t>TW0003034005</t>
  </si>
  <si>
    <t>Novatek Microelectronics Corp. Ltd.</t>
  </si>
  <si>
    <t>Semiconductors</t>
  </si>
  <si>
    <t>TW0004126008</t>
  </si>
  <si>
    <t>Pacific Hospital Supply Co. Ltd.</t>
  </si>
  <si>
    <t>TW0004915004</t>
  </si>
  <si>
    <t>Primax Electronics Ltd.</t>
  </si>
  <si>
    <t>TW0008044009</t>
  </si>
  <si>
    <t>PChome Online Inc.</t>
  </si>
  <si>
    <r>
      <t>Templeton India Equity Income Fund As of Date -  3</t>
    </r>
    <r>
      <rPr>
        <b/>
        <sz val="8"/>
        <color theme="1"/>
        <rFont val="Arial"/>
        <family val="2"/>
      </rPr>
      <t>1Jul2018</t>
    </r>
  </si>
  <si>
    <t>INE358A01014</t>
  </si>
  <si>
    <t>Abbott India Ltd.</t>
  </si>
  <si>
    <t>INE876N01018</t>
  </si>
  <si>
    <t>Orient Cement Ltd.</t>
  </si>
  <si>
    <t>INE373A01013</t>
  </si>
  <si>
    <t>BASF India Ltd.</t>
  </si>
  <si>
    <r>
      <t>Franklin India Focused Equity Fund As of Date -  3</t>
    </r>
    <r>
      <rPr>
        <b/>
        <sz val="8"/>
        <color theme="1"/>
        <rFont val="Arial"/>
        <family val="2"/>
      </rPr>
      <t>1Jul2018</t>
    </r>
  </si>
  <si>
    <t>INF090I01GY2</t>
  </si>
  <si>
    <t>INF090I01FH9</t>
  </si>
  <si>
    <t>INF090I01HB8</t>
  </si>
  <si>
    <t>INF090I01FW8</t>
  </si>
  <si>
    <r>
      <t>Franklin India Life Stage Fund of Funds - The 20's</t>
    </r>
    <r>
      <rPr>
        <b/>
        <sz val="8"/>
        <color theme="1"/>
        <rFont val="Arial"/>
        <family val="2"/>
      </rPr>
      <t xml:space="preserve"> Plan As of Date -  31Jul2018</t>
    </r>
  </si>
  <si>
    <r>
      <t>Franklin India Lifestage Fund of Funds - 30's Plan</t>
    </r>
    <r>
      <rPr>
        <b/>
        <sz val="8"/>
        <color theme="1"/>
        <rFont val="Arial"/>
        <family val="2"/>
      </rPr>
      <t xml:space="preserve"> As of Date -  31Jul2018</t>
    </r>
  </si>
  <si>
    <r>
      <t xml:space="preserve">Franklin India Life Stage Fund of Funds - The 40s </t>
    </r>
    <r>
      <rPr>
        <b/>
        <sz val="8"/>
        <color theme="1"/>
        <rFont val="Arial"/>
        <family val="2"/>
      </rPr>
      <t>Plan As of Date -  31Jul2018</t>
    </r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</si>
  <si>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As of Date -  31Jul2018</t>
    </r>
  </si>
  <si>
    <t>INF090I01GV8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</si>
  <si>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Floating Rate Plan As of Date -  31Jul2018</t>
    </r>
  </si>
  <si>
    <t>INE001A01036</t>
  </si>
  <si>
    <t>Housing Development Finance Corp. Ltd.</t>
  </si>
  <si>
    <t>INE467B01029</t>
  </si>
  <si>
    <t>Tata Consultancy Services Ltd.</t>
  </si>
  <si>
    <t>INE585B01010</t>
  </si>
  <si>
    <t>Maruti Suzuki India Ltd.</t>
  </si>
  <si>
    <t>INE030A01027</t>
  </si>
  <si>
    <t>Hindustan Unilever Ltd.</t>
  </si>
  <si>
    <t>INE095A01012</t>
  </si>
  <si>
    <t>IndusInd Bank Ltd.</t>
  </si>
  <si>
    <t>INE021A01026</t>
  </si>
  <si>
    <t>Asian Paints Ltd.</t>
  </si>
  <si>
    <t>INE296A01024</t>
  </si>
  <si>
    <t>Bajaj Finance Ltd.</t>
  </si>
  <si>
    <t>INE148I01020</t>
  </si>
  <si>
    <t>Indiabulls Housing Finance Ltd.</t>
  </si>
  <si>
    <t>INE918I01018</t>
  </si>
  <si>
    <t>Bajaj Finserv Ltd.</t>
  </si>
  <si>
    <t>INE280A01028</t>
  </si>
  <si>
    <t>Titan Co. Ltd.</t>
  </si>
  <si>
    <t>INE066A01013</t>
  </si>
  <si>
    <t>Eicher Motors Ltd.</t>
  </si>
  <si>
    <t>INE059A01026</t>
  </si>
  <si>
    <t>Cipla Ltd.</t>
  </si>
  <si>
    <t>INE075A01022</t>
  </si>
  <si>
    <t>Wipro Ltd.</t>
  </si>
  <si>
    <t>INE256A01028</t>
  </si>
  <si>
    <t>Zee Entertainment Enterprises Ltd.</t>
  </si>
  <si>
    <t>INE742F01042</t>
  </si>
  <si>
    <t>Adani Ports And Special Economic Zone Ltd.</t>
  </si>
  <si>
    <t>INE121J01017</t>
  </si>
  <si>
    <t>Bharti Infratel Ltd.</t>
  </si>
  <si>
    <t>Telecom -  Equipment &amp; Accessories</t>
  </si>
  <si>
    <t>INE628A01036</t>
  </si>
  <si>
    <t>UPL Ltd.</t>
  </si>
  <si>
    <r>
      <t>Franklin India Index Fund - NSE Nifty Plan As of D</t>
    </r>
    <r>
      <rPr>
        <b/>
        <sz val="8"/>
        <color theme="1"/>
        <rFont val="Arial"/>
        <family val="2"/>
      </rPr>
      <t>ate -  31Jul2018</t>
    </r>
  </si>
  <si>
    <r>
      <t>Franklin India Multi-Asset Solution Fund As of Dat</t>
    </r>
    <r>
      <rPr>
        <b/>
        <sz val="8"/>
        <color theme="1"/>
        <rFont val="Arial"/>
        <family val="2"/>
      </rPr>
      <t>e -  31Jul2018</t>
    </r>
  </si>
  <si>
    <t>INE264A01014</t>
  </si>
  <si>
    <t>GlaxoSmithKline Consumer Healthcare Ltd.</t>
  </si>
  <si>
    <t>INE442H01029</t>
  </si>
  <si>
    <t>Ashoka Buildcon Ltd.</t>
  </si>
  <si>
    <t>INE612J01015</t>
  </si>
  <si>
    <t>Repco Home Finance Ltd.</t>
  </si>
  <si>
    <t>INE029L01018</t>
  </si>
  <si>
    <t>Kalyani Investment Co. Ltd.</t>
  </si>
  <si>
    <t>INE202Z01029</t>
  </si>
  <si>
    <t>Sundaram Finance Holdings Ltd.</t>
  </si>
  <si>
    <t>INE230A01023</t>
  </si>
  <si>
    <t>EIH Ltd.</t>
  </si>
  <si>
    <t>Brillio Technologies Pvt. Ltd.</t>
  </si>
  <si>
    <t>Chennai Interactive Business Services Pvt Ltd.</t>
  </si>
  <si>
    <r>
      <t>Franklin India Opportunities Fund As of Date -  31</t>
    </r>
    <r>
      <rPr>
        <b/>
        <sz val="8"/>
        <color theme="1"/>
        <rFont val="Arial"/>
        <family val="2"/>
      </rPr>
      <t>Jul2018</t>
    </r>
  </si>
  <si>
    <t>Franklin India Prima Fund As of Date -  31Jul2018</t>
  </si>
  <si>
    <t>INE235A01022</t>
  </si>
  <si>
    <t>Finolex Cables Ltd.</t>
  </si>
  <si>
    <t>INE491A01021</t>
  </si>
  <si>
    <t>City Union Bank Ltd.</t>
  </si>
  <si>
    <t>INE115A01026</t>
  </si>
  <si>
    <t>LIC Housing Finance Ltd.</t>
  </si>
  <si>
    <t>INE331A01037</t>
  </si>
  <si>
    <t>Ramco Cements Ltd.</t>
  </si>
  <si>
    <t>INE299U01018</t>
  </si>
  <si>
    <t>Crompton Greaves Consumer Electricals Ltd.</t>
  </si>
  <si>
    <t>INE342J01019</t>
  </si>
  <si>
    <t>Wabco India Ltd.</t>
  </si>
  <si>
    <t>INE203G01027</t>
  </si>
  <si>
    <t>Indraprastha Gas Ltd.</t>
  </si>
  <si>
    <t>INE212H01026</t>
  </si>
  <si>
    <t>AIA Engineering Ltd.</t>
  </si>
  <si>
    <t>INE660A01013</t>
  </si>
  <si>
    <t>Sundaram Finance Ltd.</t>
  </si>
  <si>
    <t>INE603J01030</t>
  </si>
  <si>
    <t>PI Industries Ltd.</t>
  </si>
  <si>
    <t>INE217B01036</t>
  </si>
  <si>
    <t>Kajaria Ceramics Ltd.</t>
  </si>
  <si>
    <t>INE976G01028</t>
  </si>
  <si>
    <t>RBL Bank Ltd., Reg S</t>
  </si>
  <si>
    <t>INE302A01020</t>
  </si>
  <si>
    <t>Exide Industries Ltd.</t>
  </si>
  <si>
    <t>INE133A01011</t>
  </si>
  <si>
    <t>Akzo Nobel India Ltd.</t>
  </si>
  <si>
    <t>Him Techno</t>
  </si>
  <si>
    <t>INE136B01020</t>
  </si>
  <si>
    <t>Cyient Ltd.</t>
  </si>
  <si>
    <t>INE738I01010</t>
  </si>
  <si>
    <t>Eclerx Services Ltd.</t>
  </si>
  <si>
    <t>INE317F01035</t>
  </si>
  <si>
    <t>Nesco Ltd.</t>
  </si>
  <si>
    <t>Commercial Services</t>
  </si>
  <si>
    <t>INE288B01029</t>
  </si>
  <si>
    <t>Deepak Nitrite Ltd.</t>
  </si>
  <si>
    <t>INE054A01027</t>
  </si>
  <si>
    <t>VIP Industries Ltd.</t>
  </si>
  <si>
    <t>INE274V01019</t>
  </si>
  <si>
    <t>Shankara Building Products Ltd.</t>
  </si>
  <si>
    <t>INE791I01019</t>
  </si>
  <si>
    <t>Brigade Enterprises Ltd.</t>
  </si>
  <si>
    <t>INE919I01016</t>
  </si>
  <si>
    <t>Music Broadcast Ltd., Reg S</t>
  </si>
  <si>
    <t>INE100A01010</t>
  </si>
  <si>
    <t>Atul Ltd.</t>
  </si>
  <si>
    <t>INE463A01038</t>
  </si>
  <si>
    <t>Berger Paints India Ltd.</t>
  </si>
  <si>
    <t>INE131A01031</t>
  </si>
  <si>
    <t>Gujarat Mineral Development Corp. Ltd.</t>
  </si>
  <si>
    <t>INE668F01031</t>
  </si>
  <si>
    <t>Jyothy Laboratories Ltd.</t>
  </si>
  <si>
    <t>INE758C01029</t>
  </si>
  <si>
    <t>Ahluwalia Contracts India Ltd.</t>
  </si>
  <si>
    <t>INE120A01034</t>
  </si>
  <si>
    <t>Carborundum Universal Ltd.</t>
  </si>
  <si>
    <t>INE060A01024</t>
  </si>
  <si>
    <t>Navneet Education Ltd.</t>
  </si>
  <si>
    <t>INE635Q01029</t>
  </si>
  <si>
    <t>Gulf Oil Lubricants India Ltd.</t>
  </si>
  <si>
    <t>INE152M01016</t>
  </si>
  <si>
    <t>Triveni Turbine Ltd.</t>
  </si>
  <si>
    <t>INE038F01029</t>
  </si>
  <si>
    <t>TV Today Network Ltd.</t>
  </si>
  <si>
    <t>INE075I01017</t>
  </si>
  <si>
    <t>Healthcare Global Enterprises Ltd.</t>
  </si>
  <si>
    <t>INE571A01020</t>
  </si>
  <si>
    <t>IPCA Laboratories Ltd.</t>
  </si>
  <si>
    <t>INE572A01028</t>
  </si>
  <si>
    <t>J.B. Chemicals &amp; Pharmaceuticals Ltd.</t>
  </si>
  <si>
    <t>INE455I01029</t>
  </si>
  <si>
    <t>Kaveri Seed Co. Ltd.</t>
  </si>
  <si>
    <t>INE613A01020</t>
  </si>
  <si>
    <t>Rallis India Ltd.</t>
  </si>
  <si>
    <t>INE985S01024</t>
  </si>
  <si>
    <t>TeamLease Services Ltd.</t>
  </si>
  <si>
    <t>INE399G01015</t>
  </si>
  <si>
    <t>Ramkrishna Forgings Ltd.</t>
  </si>
  <si>
    <t>INE739E01017</t>
  </si>
  <si>
    <t>Cera Sanitaryware Ltd.</t>
  </si>
  <si>
    <t>INE269B01029</t>
  </si>
  <si>
    <t>Lakshmi Machine Works Ltd.</t>
  </si>
  <si>
    <t>INE501G01024</t>
  </si>
  <si>
    <t>HT Media Ltd.</t>
  </si>
  <si>
    <t>INE539A01019</t>
  </si>
  <si>
    <t>GHCL Ltd.</t>
  </si>
  <si>
    <t>INE286K01024</t>
  </si>
  <si>
    <t>Techno Electric &amp; Engineering Co. Ltd.</t>
  </si>
  <si>
    <t>INE634I01029</t>
  </si>
  <si>
    <t>KNR Constructions Ltd.</t>
  </si>
  <si>
    <t>INE782A01015</t>
  </si>
  <si>
    <t>Johnson Controls Hitachi Air Conditioning India Ltd.</t>
  </si>
  <si>
    <t>INE834I01025</t>
  </si>
  <si>
    <t>Khadim India Ltd.</t>
  </si>
  <si>
    <t>INE213C01025</t>
  </si>
  <si>
    <t>Banco Products India Ltd.</t>
  </si>
  <si>
    <t>INE932A01024</t>
  </si>
  <si>
    <t>Pennar Industries Ltd.</t>
  </si>
  <si>
    <t>INE255A01020</t>
  </si>
  <si>
    <t>Essel Propack Ltd.</t>
  </si>
  <si>
    <t>INE265F01028</t>
  </si>
  <si>
    <t>Entertainment Network India Ltd.</t>
  </si>
  <si>
    <t>INE503A01015</t>
  </si>
  <si>
    <t>DCB Bank Ltd.</t>
  </si>
  <si>
    <t>INE852F01015</t>
  </si>
  <si>
    <t>Gateway Distriparks Ltd.</t>
  </si>
  <si>
    <t>INE429I01024</t>
  </si>
  <si>
    <t>Consolidated Construction Consortium Ltd.</t>
  </si>
  <si>
    <r>
      <t>Franklin India Smaller Companies Fund As of Date -</t>
    </r>
    <r>
      <rPr>
        <b/>
        <sz val="8"/>
        <color theme="1"/>
        <rFont val="Arial"/>
        <family val="2"/>
      </rPr>
      <t xml:space="preserve">  31Jul2018</t>
    </r>
  </si>
  <si>
    <t>INE881D01027</t>
  </si>
  <si>
    <t>Oracle Financial Services Software Ltd.</t>
  </si>
  <si>
    <t>INE246B01019</t>
  </si>
  <si>
    <t>Ramco Systems Ltd.</t>
  </si>
  <si>
    <t>US3696041033</t>
  </si>
  <si>
    <t>General Electric Co.</t>
  </si>
  <si>
    <t>US90184L1026</t>
  </si>
  <si>
    <t>Twitter Inc.</t>
  </si>
  <si>
    <r>
      <t>Franklin India Technology Fund As of Date -  31Jul</t>
    </r>
    <r>
      <rPr>
        <b/>
        <sz val="8"/>
        <color theme="1"/>
        <rFont val="Arial"/>
        <family val="2"/>
      </rPr>
      <t>2018</t>
    </r>
  </si>
  <si>
    <t>Franklin India Taxshield As of Date -  31Jul2018</t>
  </si>
  <si>
    <t>INE765G01017</t>
  </si>
  <si>
    <t>ICICI Lombard General Insurance Co. Ltd., Reg S</t>
  </si>
  <si>
    <t>INE494B01023</t>
  </si>
  <si>
    <t>TVS Motor Co. Ltd.</t>
  </si>
  <si>
    <t>INE671B01018</t>
  </si>
  <si>
    <t>Globsyn Technologies Ltd.</t>
  </si>
  <si>
    <r>
      <t>Franklin India Feeder - Franklin U.S. Opportunitie</t>
    </r>
    <r>
      <rPr>
        <b/>
        <sz val="8"/>
        <color theme="1"/>
        <rFont val="Arial"/>
        <family val="2"/>
      </rPr>
      <t>s Fund As of Date -  31Jul2018</t>
    </r>
  </si>
  <si>
    <t>Templeton India Value Fund As of Date -  31Jul2018</t>
  </si>
  <si>
    <t>INE917M01012</t>
  </si>
  <si>
    <t>Dilip Buildcon Ltd.,</t>
  </si>
  <si>
    <t>INE868B01028</t>
  </si>
  <si>
    <t>NCC Ltd./India</t>
  </si>
  <si>
    <t>Direct Dividend Plan</t>
  </si>
  <si>
    <t>Growth Plan</t>
  </si>
  <si>
    <t>Direct Growth Plan</t>
  </si>
  <si>
    <t>Dividend Plan</t>
  </si>
  <si>
    <t>Direct Dividend Option</t>
  </si>
  <si>
    <t>Growth Option</t>
  </si>
  <si>
    <t>Dividend Option</t>
  </si>
  <si>
    <t>Direct Growth Option</t>
  </si>
  <si>
    <t>Plan Name</t>
  </si>
  <si>
    <t xml:space="preserve">Dividend per unit </t>
  </si>
  <si>
    <t>Individual/HUF</t>
  </si>
  <si>
    <t>Others</t>
  </si>
  <si>
    <t>Foreign Mutual Fund units</t>
  </si>
  <si>
    <t>LU0195948665</t>
  </si>
  <si>
    <t>Franklin U.S. Opportunities Fund, Class I (Acc)</t>
  </si>
  <si>
    <t>Hotels, Resorts And Other Recreational Activities</t>
  </si>
  <si>
    <t>HDFC Asset Management Co Ltd</t>
  </si>
  <si>
    <t>FOREIGN EQUITY SECURITIES</t>
  </si>
  <si>
    <t>MU0295S00016</t>
  </si>
  <si>
    <t>MakeMyTrip Ltd.</t>
  </si>
  <si>
    <t>Mutual Funds</t>
  </si>
  <si>
    <t>Franklin India Short Term Income Plan</t>
  </si>
  <si>
    <t>Franklin India Bluechip Fund</t>
  </si>
  <si>
    <t>INF732E01102</t>
  </si>
  <si>
    <t>R*Shares Gold Bees</t>
  </si>
  <si>
    <t>Franklin India Savings Fund</t>
  </si>
  <si>
    <t>Templeton India Value Fund</t>
  </si>
  <si>
    <t>Franklin India Dynamic Accrual Fund</t>
  </si>
  <si>
    <t>Franklin India Corporate Debt Fund</t>
  </si>
  <si>
    <t>Franklin India Prima Fund</t>
  </si>
  <si>
    <t>US1924461023</t>
  </si>
  <si>
    <t>Cognizant Technology Solutions Corp. Solutions Corp., A</t>
  </si>
  <si>
    <t>Citibank NA</t>
  </si>
  <si>
    <t>LU0195949390</t>
  </si>
  <si>
    <t>Franklin European Growth Fund, Class I (ACC)</t>
  </si>
  <si>
    <t>Cognizant Technology Solutions Corp.</t>
  </si>
  <si>
    <t>US5949181045</t>
  </si>
  <si>
    <t>Microsoft Corp.</t>
  </si>
  <si>
    <t>US7475251036</t>
  </si>
  <si>
    <t>Qualcomm Inc.</t>
  </si>
  <si>
    <t>US30303M1027</t>
  </si>
  <si>
    <t>Facebook Inc.</t>
  </si>
  <si>
    <t>LU0626261944</t>
  </si>
  <si>
    <t>Franklin Technology Fund, Class I</t>
  </si>
  <si>
    <t>Foreign Mutual Fund Units</t>
  </si>
  <si>
    <t>KR7005930003</t>
  </si>
  <si>
    <t>Samsung Electronics Co. Ltd.</t>
  </si>
  <si>
    <t>US22943F1003</t>
  </si>
  <si>
    <t>Ctrip.com International Ltd., ADR</t>
  </si>
  <si>
    <t>KR7035420009</t>
  </si>
  <si>
    <t>Naver Corp.</t>
  </si>
  <si>
    <t>PHY077751022</t>
  </si>
  <si>
    <t>BDO Unibank Inc.</t>
  </si>
  <si>
    <t>KR7086900008</t>
  </si>
  <si>
    <t>Medy-tox Inc.</t>
  </si>
  <si>
    <t>US47215P1066</t>
  </si>
  <si>
    <t>JD.com Inc., ADR</t>
  </si>
  <si>
    <t>KR7055550008</t>
  </si>
  <si>
    <t>Shinhan Financial Group Co. Ltd.</t>
  </si>
  <si>
    <t>PHY9297P1004</t>
  </si>
  <si>
    <t>Universal Robina Corp.</t>
  </si>
  <si>
    <t>PHY8076N1120</t>
  </si>
  <si>
    <t>SM Prime Holdings</t>
  </si>
  <si>
    <t>KR7048260004</t>
  </si>
  <si>
    <t>Osstem Implant Co. Ltd.</t>
  </si>
  <si>
    <t>KR7047810007</t>
  </si>
  <si>
    <t>Korea Aerospace Industries Ltd.</t>
  </si>
  <si>
    <t>GB00BF5SDZ96</t>
  </si>
  <si>
    <t>Stock Spirits Group PLC</t>
  </si>
  <si>
    <t>BRLEVEACNOR2</t>
  </si>
  <si>
    <t>Mahle-Metal Leve SA</t>
  </si>
  <si>
    <t>AEA002301017</t>
  </si>
  <si>
    <t>Aramex PJSC</t>
  </si>
  <si>
    <t>TISCO Financial Group</t>
  </si>
  <si>
    <t xml:space="preserve">Fanhua INC </t>
  </si>
  <si>
    <t>ST Shine Optical Co</t>
  </si>
  <si>
    <t>US30712A1034</t>
  </si>
  <si>
    <t>INE127D01025</t>
  </si>
  <si>
    <t>Fixed Deposit</t>
  </si>
  <si>
    <t>Tata Motors Ltd., DVR</t>
  </si>
  <si>
    <r>
      <t>Franklin India Fixed Maturity Plans – Series 4 – P</t>
    </r>
    <r>
      <rPr>
        <b/>
        <sz val="8"/>
        <color theme="1"/>
        <rFont val="Arial"/>
        <family val="2"/>
      </rPr>
      <t>lan B As of -31Jul2018</t>
    </r>
  </si>
  <si>
    <t>Rating</t>
  </si>
  <si>
    <t>Debt Instruments</t>
  </si>
  <si>
    <t>INE261F08AL1</t>
  </si>
  <si>
    <t>CRISIL AAA</t>
  </si>
  <si>
    <t>INE110L07070</t>
  </si>
  <si>
    <t>INE831R07201</t>
  </si>
  <si>
    <t>IND AAA</t>
  </si>
  <si>
    <t>INE020B07IW2</t>
  </si>
  <si>
    <t>INE941D07125</t>
  </si>
  <si>
    <t>CARE AAA</t>
  </si>
  <si>
    <t>INE027E07642</t>
  </si>
  <si>
    <t>INE134E08ID3</t>
  </si>
  <si>
    <t>INE848E07815</t>
  </si>
  <si>
    <t>INE071G08940</t>
  </si>
  <si>
    <t>ICRA AAA</t>
  </si>
  <si>
    <t>** Non - Traded / Thinly Traded Scrips</t>
  </si>
  <si>
    <t>Quarterly Dividend Plan</t>
  </si>
  <si>
    <t>c) Average Maturity as on 31-Jul-2018</t>
  </si>
  <si>
    <t>Years</t>
  </si>
  <si>
    <r>
      <t>Franklin India Fixed Maturity Plans – Series 4 – P</t>
    </r>
    <r>
      <rPr>
        <b/>
        <sz val="8"/>
        <color theme="1"/>
        <rFont val="Arial"/>
        <family val="2"/>
      </rPr>
      <t>lan A As of -31Jul2018</t>
    </r>
  </si>
  <si>
    <t>INE110L07112</t>
  </si>
  <si>
    <t>INE134E08DN3</t>
  </si>
  <si>
    <t>INE556F08JF7</t>
  </si>
  <si>
    <t>INE891K07390</t>
  </si>
  <si>
    <t>INE752E07MN5</t>
  </si>
  <si>
    <t>INE476M07BM9</t>
  </si>
  <si>
    <t>INE020B08AW7</t>
  </si>
  <si>
    <t>INE660A07PN1</t>
  </si>
  <si>
    <t>INE535H07AG6</t>
  </si>
  <si>
    <t>INE053F09HR2</t>
  </si>
  <si>
    <t>INE001A07OO9</t>
  </si>
  <si>
    <t>INE020B08AO4</t>
  </si>
  <si>
    <t>Direct Quarterly Dividend Plan</t>
  </si>
  <si>
    <r>
      <t>Franklin India Fixed Maturity Plans - Series 3 - P</t>
    </r>
    <r>
      <rPr>
        <b/>
        <sz val="8"/>
        <color theme="1"/>
        <rFont val="Arial"/>
        <family val="2"/>
      </rPr>
      <t>lan F As of -31Jul2018</t>
    </r>
  </si>
  <si>
    <t>INE031A08566</t>
  </si>
  <si>
    <t>INE774D07SB3</t>
  </si>
  <si>
    <t>INE556F08JD2</t>
  </si>
  <si>
    <t>INE883A07174</t>
  </si>
  <si>
    <t>INE134E08DM5</t>
  </si>
  <si>
    <t>INE377Y07029</t>
  </si>
  <si>
    <t>INE756I07BW1</t>
  </si>
  <si>
    <t>(b) Privately Placed / Unlisted</t>
  </si>
  <si>
    <t>INE244N07065</t>
  </si>
  <si>
    <r>
      <t>Franklin India Fixed Maturity Plans - Series 3 - P</t>
    </r>
    <r>
      <rPr>
        <b/>
        <sz val="8"/>
        <color theme="1"/>
        <rFont val="Arial"/>
        <family val="2"/>
      </rPr>
      <t>lan E As of -31Jul2018</t>
    </r>
  </si>
  <si>
    <t>INE134E08JM2</t>
  </si>
  <si>
    <t>INE031A08590</t>
  </si>
  <si>
    <t>INE020B08AS5</t>
  </si>
  <si>
    <t>INE916DA7PO3</t>
  </si>
  <si>
    <t>INE261F08956</t>
  </si>
  <si>
    <t>INE053F07AK6</t>
  </si>
  <si>
    <t>INE115A07MX2</t>
  </si>
  <si>
    <t>INE895D08899</t>
  </si>
  <si>
    <r>
      <t>Franklin India Fixed Maturity Plans - Series 3 - P</t>
    </r>
    <r>
      <rPr>
        <b/>
        <sz val="8"/>
        <color theme="1"/>
        <rFont val="Arial"/>
        <family val="2"/>
      </rPr>
      <t>lan D As of -31Jul2018</t>
    </r>
  </si>
  <si>
    <t>INE774D07RY7</t>
  </si>
  <si>
    <t>INE916DA7PI5</t>
  </si>
  <si>
    <r>
      <t>Franklin India Fixed Maturity Plans - Series 3 - P</t>
    </r>
    <r>
      <rPr>
        <b/>
        <sz val="8"/>
        <color theme="1"/>
        <rFont val="Arial"/>
        <family val="2"/>
      </rPr>
      <t>lan C As of -31Jul2018</t>
    </r>
  </si>
  <si>
    <t>INE134E08JK6</t>
  </si>
  <si>
    <t>INE556F08JA8</t>
  </si>
  <si>
    <t>INE002A08526</t>
  </si>
  <si>
    <t>INE020B08AR7</t>
  </si>
  <si>
    <t>INE752E07GX6</t>
  </si>
  <si>
    <t>INE895D08881</t>
  </si>
  <si>
    <r>
      <t>Franklin India Fixed Maturity Plans - Series 3 - P</t>
    </r>
    <r>
      <rPr>
        <b/>
        <sz val="8"/>
        <color theme="1"/>
        <rFont val="Arial"/>
        <family val="2"/>
      </rPr>
      <t>lan B As of -31Jul2018</t>
    </r>
  </si>
  <si>
    <t>INE296A07QB7</t>
  </si>
  <si>
    <r>
      <t xml:space="preserve">Franklin India Fixed Maturity Plans-Series 3-Plan </t>
    </r>
    <r>
      <rPr>
        <b/>
        <sz val="8"/>
        <color theme="1"/>
        <rFont val="Arial"/>
        <family val="2"/>
      </rPr>
      <t>A As of -31Jul2018</t>
    </r>
  </si>
  <si>
    <t>INE115A07AL2</t>
  </si>
  <si>
    <t>INE115A07MT0</t>
  </si>
  <si>
    <t>INE031A08541</t>
  </si>
  <si>
    <r>
      <t>Franklin India Fixed Maturity Plans – Series 2 – P</t>
    </r>
    <r>
      <rPr>
        <b/>
        <sz val="8"/>
        <color theme="1"/>
        <rFont val="Arial"/>
        <family val="2"/>
      </rPr>
      <t>lan C As of -31Jul2018</t>
    </r>
  </si>
  <si>
    <t>INE756I07BU5</t>
  </si>
  <si>
    <r>
      <t>Franklin India Fixed Maturity Plans – Series 2 – P</t>
    </r>
    <r>
      <rPr>
        <b/>
        <sz val="8"/>
        <color theme="1"/>
        <rFont val="Arial"/>
        <family val="2"/>
      </rPr>
      <t>lan B As of -31Jul2018</t>
    </r>
  </si>
  <si>
    <t>INE752E07NN3</t>
  </si>
  <si>
    <t>INE477A07274</t>
  </si>
  <si>
    <t>INE020B08AN6</t>
  </si>
  <si>
    <t>INE115A07JB4</t>
  </si>
  <si>
    <t>INE115A07IO9</t>
  </si>
  <si>
    <t>INE895D08725</t>
  </si>
  <si>
    <t xml:space="preserve">Dividend Plan </t>
  </si>
  <si>
    <r>
      <t>Franklin India Fixed Maturity Plans - Series 2 - P</t>
    </r>
    <r>
      <rPr>
        <b/>
        <sz val="8"/>
        <color theme="1"/>
        <rFont val="Arial"/>
        <family val="2"/>
      </rPr>
      <t>lan A As of -31Jul2018</t>
    </r>
  </si>
  <si>
    <t>INE733E07JZ5</t>
  </si>
  <si>
    <t>INE134E07505</t>
  </si>
  <si>
    <t>INE537P07117</t>
  </si>
  <si>
    <t>INE235P07167</t>
  </si>
  <si>
    <t>INE848E07419</t>
  </si>
  <si>
    <t>INE752E07ER3</t>
  </si>
  <si>
    <t>INE514E08951</t>
  </si>
  <si>
    <t>INE514E08928</t>
  </si>
  <si>
    <t>INE115A07LK1</t>
  </si>
  <si>
    <r>
      <t>Franklin India Fixed Maturity Plans - Series 1 - P</t>
    </r>
    <r>
      <rPr>
        <b/>
        <sz val="8"/>
        <color theme="1"/>
        <rFont val="Arial"/>
        <family val="2"/>
      </rPr>
      <t>lan B As of -31Jul2018</t>
    </r>
  </si>
  <si>
    <t>INE261F08477</t>
  </si>
  <si>
    <t>INE020B08823</t>
  </si>
  <si>
    <t>INE752E07MI5</t>
  </si>
  <si>
    <t>INE733E07CF2</t>
  </si>
  <si>
    <t>INE134E08GX5</t>
  </si>
  <si>
    <t>INE001A07QF2</t>
  </si>
  <si>
    <t>INE916DA7MX1</t>
  </si>
  <si>
    <t>INE053F07959</t>
  </si>
  <si>
    <t>INE296A07ON7</t>
  </si>
  <si>
    <t>INE895D08766</t>
  </si>
  <si>
    <t>Quarterly Direct Dividend Plan</t>
  </si>
  <si>
    <r>
      <t>Franklin India Fixed Maturity Plans – Series 1 – P</t>
    </r>
    <r>
      <rPr>
        <b/>
        <sz val="8"/>
        <color theme="1"/>
        <rFont val="Arial"/>
        <family val="2"/>
      </rPr>
      <t>lan A As of -31Jul2018</t>
    </r>
  </si>
  <si>
    <r>
      <t>Franklin India Income Opportunities Fund As of -31</t>
    </r>
    <r>
      <rPr>
        <b/>
        <sz val="8"/>
        <color theme="1"/>
        <rFont val="Arial"/>
        <family val="2"/>
      </rPr>
      <t>Jul2018</t>
    </r>
  </si>
  <si>
    <t>INE641O08035</t>
  </si>
  <si>
    <t>CARE AA+</t>
  </si>
  <si>
    <t>INE245A08042</t>
  </si>
  <si>
    <t>CRISIL AA-</t>
  </si>
  <si>
    <t>INE205A07030</t>
  </si>
  <si>
    <t>CRISIL AA</t>
  </si>
  <si>
    <t>INE503A08044</t>
  </si>
  <si>
    <t>CRISIL A+</t>
  </si>
  <si>
    <t>INE146O08134</t>
  </si>
  <si>
    <t>CARE AA-</t>
  </si>
  <si>
    <t>INE110L08037</t>
  </si>
  <si>
    <t>INE270O08025</t>
  </si>
  <si>
    <t>IND A-</t>
  </si>
  <si>
    <t>INE657N07183</t>
  </si>
  <si>
    <t>ICRA AA</t>
  </si>
  <si>
    <t>INE616U07036</t>
  </si>
  <si>
    <t>INE038A07258</t>
  </si>
  <si>
    <t>INE434A08083</t>
  </si>
  <si>
    <t>INE540P07350</t>
  </si>
  <si>
    <t>CRISIL A+(SO)</t>
  </si>
  <si>
    <t>INE657N07415</t>
  </si>
  <si>
    <t>INE503A08036</t>
  </si>
  <si>
    <t>ICRA A+ (HYB)</t>
  </si>
  <si>
    <t>INE936W08024</t>
  </si>
  <si>
    <t>BWR AA- (SO)</t>
  </si>
  <si>
    <t>INE271C07178</t>
  </si>
  <si>
    <t>ICRA A</t>
  </si>
  <si>
    <t>INE623B07131</t>
  </si>
  <si>
    <t>INE155A08365</t>
  </si>
  <si>
    <t>INE540P07301</t>
  </si>
  <si>
    <t>INE271C07137</t>
  </si>
  <si>
    <t>INE852O07089</t>
  </si>
  <si>
    <t>INE922K07021</t>
  </si>
  <si>
    <t>ICRA A-</t>
  </si>
  <si>
    <t>INE459T07041</t>
  </si>
  <si>
    <t>BWR A</t>
  </si>
  <si>
    <t>INE271C07129</t>
  </si>
  <si>
    <t>INE540P07343</t>
  </si>
  <si>
    <t>INE205A07048</t>
  </si>
  <si>
    <t>INE146O08092</t>
  </si>
  <si>
    <t>INE852O07063</t>
  </si>
  <si>
    <t>INE540P07293</t>
  </si>
  <si>
    <t>INE540P07210</t>
  </si>
  <si>
    <t>INE459T07025</t>
  </si>
  <si>
    <t>INE146O08118</t>
  </si>
  <si>
    <t>INE528S07086</t>
  </si>
  <si>
    <t>INE003S07213</t>
  </si>
  <si>
    <t>CARE A+</t>
  </si>
  <si>
    <t>INE528G08394</t>
  </si>
  <si>
    <t>INE459T07058</t>
  </si>
  <si>
    <t>INE575P08016</t>
  </si>
  <si>
    <t>IND A</t>
  </si>
  <si>
    <t>INE720G08066</t>
  </si>
  <si>
    <t>INE971Z07059</t>
  </si>
  <si>
    <t>INE458U07033</t>
  </si>
  <si>
    <t>CARE AAA(SO)</t>
  </si>
  <si>
    <t>INE598K07011</t>
  </si>
  <si>
    <t>ICRA A(SO)</t>
  </si>
  <si>
    <t>INE003S07098</t>
  </si>
  <si>
    <t>Privately Rated</t>
  </si>
  <si>
    <t>INE333T07063</t>
  </si>
  <si>
    <t>INE964Q07012</t>
  </si>
  <si>
    <t>CARE A+(SO)</t>
  </si>
  <si>
    <t>INE082T07033</t>
  </si>
  <si>
    <t>INE567W07011</t>
  </si>
  <si>
    <t>INE598K07029</t>
  </si>
  <si>
    <t>INE720G08074</t>
  </si>
  <si>
    <t>INE003S07080</t>
  </si>
  <si>
    <t>INE285T07073</t>
  </si>
  <si>
    <t>BWR A+ (SO)</t>
  </si>
  <si>
    <t>INE00MX08011</t>
  </si>
  <si>
    <t>INE209W07028</t>
  </si>
  <si>
    <t>INE606L08158</t>
  </si>
  <si>
    <t>CRISIL A-</t>
  </si>
  <si>
    <t>INE729R08015</t>
  </si>
  <si>
    <t>ICRA AA-(SO)</t>
  </si>
  <si>
    <t>INE606L08166</t>
  </si>
  <si>
    <t>IND A+</t>
  </si>
  <si>
    <t>INE659X07014</t>
  </si>
  <si>
    <t>INE139S07017</t>
  </si>
  <si>
    <t>INE125X07016</t>
  </si>
  <si>
    <t>ICRA A+(SO)</t>
  </si>
  <si>
    <t>INE316W07013</t>
  </si>
  <si>
    <t>Year</t>
  </si>
  <si>
    <r>
      <t>Franklin India Short Term Income Plan As of -31Jul</t>
    </r>
    <r>
      <rPr>
        <b/>
        <sz val="8"/>
        <color theme="1"/>
        <rFont val="Arial"/>
        <family val="2"/>
      </rPr>
      <t>2018</t>
    </r>
  </si>
  <si>
    <t>INE528G08352</t>
  </si>
  <si>
    <t>INE667A08104</t>
  </si>
  <si>
    <t>INE252T07040</t>
  </si>
  <si>
    <t>ICRA A+</t>
  </si>
  <si>
    <t>INE270O08033</t>
  </si>
  <si>
    <t>INE976G08064</t>
  </si>
  <si>
    <t>ICRA AA-</t>
  </si>
  <si>
    <t>INE657N07381</t>
  </si>
  <si>
    <t>INE657I08017</t>
  </si>
  <si>
    <t>INE713G08046</t>
  </si>
  <si>
    <t>INE434A08067</t>
  </si>
  <si>
    <t>INE245A08067</t>
  </si>
  <si>
    <t>INE540P07327</t>
  </si>
  <si>
    <t>INE540P07319</t>
  </si>
  <si>
    <t>INE540P07335</t>
  </si>
  <si>
    <t>INE540P07285</t>
  </si>
  <si>
    <t>INE852O07055</t>
  </si>
  <si>
    <t>INE146O08050</t>
  </si>
  <si>
    <t>INE271C07160</t>
  </si>
  <si>
    <t>INE623B07115</t>
  </si>
  <si>
    <t>INE866N07016</t>
  </si>
  <si>
    <t>CRISIL AA(SO)</t>
  </si>
  <si>
    <t>INE945W07019</t>
  </si>
  <si>
    <t>CARE A</t>
  </si>
  <si>
    <t>INE658R08131</t>
  </si>
  <si>
    <t>INP1EFLI2707</t>
  </si>
  <si>
    <t>INE459T07033</t>
  </si>
  <si>
    <t>INE252T07057</t>
  </si>
  <si>
    <t>INE713G08038</t>
  </si>
  <si>
    <t>INE896L07561</t>
  </si>
  <si>
    <t>INE036A07484</t>
  </si>
  <si>
    <t>IND A(SO)</t>
  </si>
  <si>
    <t>INE146O08068</t>
  </si>
  <si>
    <t>INE540P07202</t>
  </si>
  <si>
    <t>INE155A08068</t>
  </si>
  <si>
    <t>INE038A07266</t>
  </si>
  <si>
    <t>INE160A08100</t>
  </si>
  <si>
    <t>INE623B07107</t>
  </si>
  <si>
    <t>INE608A08025</t>
  </si>
  <si>
    <t>INE852O07048</t>
  </si>
  <si>
    <t>INE657N07399</t>
  </si>
  <si>
    <t>INE657N07407</t>
  </si>
  <si>
    <t>INE128S07333</t>
  </si>
  <si>
    <t>CARE A-</t>
  </si>
  <si>
    <t>INE146O08100</t>
  </si>
  <si>
    <t>INE667A08070</t>
  </si>
  <si>
    <t>INE503A08028</t>
  </si>
  <si>
    <t>INE146O08027</t>
  </si>
  <si>
    <t>INE705A08094</t>
  </si>
  <si>
    <t>INE540P07194</t>
  </si>
  <si>
    <t>INE146O08084</t>
  </si>
  <si>
    <t>INE128S07317</t>
  </si>
  <si>
    <t>INE134E08IW3</t>
  </si>
  <si>
    <t>*</t>
  </si>
  <si>
    <t>INE392R08020</t>
  </si>
  <si>
    <t>BWR A-(SO)</t>
  </si>
  <si>
    <t>INE357U08019</t>
  </si>
  <si>
    <t>CARE AA</t>
  </si>
  <si>
    <t>INE351E08032</t>
  </si>
  <si>
    <t>BWR A(SO)</t>
  </si>
  <si>
    <t>INE428K07011</t>
  </si>
  <si>
    <t>INE003S07155</t>
  </si>
  <si>
    <t>INE423Y07013</t>
  </si>
  <si>
    <t>INE529N07010</t>
  </si>
  <si>
    <t>INE003S07189</t>
  </si>
  <si>
    <t>INE209W07010</t>
  </si>
  <si>
    <t>INE333T07055</t>
  </si>
  <si>
    <t>INE082T07025</t>
  </si>
  <si>
    <t>INE720G08082</t>
  </si>
  <si>
    <t>INE351E08040</t>
  </si>
  <si>
    <t>INE311S08150</t>
  </si>
  <si>
    <t>INE918T07020</t>
  </si>
  <si>
    <t>INE971Z07042</t>
  </si>
  <si>
    <t>INE003S07122</t>
  </si>
  <si>
    <t>INE445K07098</t>
  </si>
  <si>
    <t>CARE AA+(SO)</t>
  </si>
  <si>
    <t>INE507R07033</t>
  </si>
  <si>
    <t>INE567W07029</t>
  </si>
  <si>
    <t>INE971Z07034</t>
  </si>
  <si>
    <t>INE285T07065</t>
  </si>
  <si>
    <t>INE498F07063</t>
  </si>
  <si>
    <t>INE498F07071</t>
  </si>
  <si>
    <t>INE003S07072</t>
  </si>
  <si>
    <t>INE445K07106</t>
  </si>
  <si>
    <t>INE311S08135</t>
  </si>
  <si>
    <t>INE082T07017</t>
  </si>
  <si>
    <t>INE080T07029</t>
  </si>
  <si>
    <t>INE764L07181</t>
  </si>
  <si>
    <t>INE971Z07026</t>
  </si>
  <si>
    <t>INE804K07013</t>
  </si>
  <si>
    <t>BWR AA+(SO)</t>
  </si>
  <si>
    <t>INE285T07099</t>
  </si>
  <si>
    <t>INE960S07065</t>
  </si>
  <si>
    <t>INE081T08090</t>
  </si>
  <si>
    <t>INE946S07098</t>
  </si>
  <si>
    <t>INE971Z07018</t>
  </si>
  <si>
    <t>INE321N07244</t>
  </si>
  <si>
    <t>CRISIL AA+</t>
  </si>
  <si>
    <t>INE321N07152</t>
  </si>
  <si>
    <t>INE918T07038</t>
  </si>
  <si>
    <t>INE285T07057</t>
  </si>
  <si>
    <t>INE333T07048</t>
  </si>
  <si>
    <t>* Less Than 0.01 %</t>
  </si>
  <si>
    <t>Direct Retail Plan Growth Option</t>
  </si>
  <si>
    <t>Direct Retail Plan Monthly Dividend Option</t>
  </si>
  <si>
    <t>Direct Retail Plan Quarterly Dividend Option</t>
  </si>
  <si>
    <t>Direct Retail Plan Weekly Dividend Option</t>
  </si>
  <si>
    <t>Institutional Plan Growth Option</t>
  </si>
  <si>
    <t>Institutional Plan Monthly Dividend Option</t>
  </si>
  <si>
    <t>Retail Plan Growth Option</t>
  </si>
  <si>
    <t>Retail Plan Monthly Dividend Option</t>
  </si>
  <si>
    <t>Retail Plan Quarterly Dividend Option</t>
  </si>
  <si>
    <t>Retail Plan Weekly Dividend Option</t>
  </si>
  <si>
    <r>
      <t>Franklin India Ultra Short Bond Fund As of -31Jul2</t>
    </r>
    <r>
      <rPr>
        <b/>
        <sz val="8"/>
        <color theme="1"/>
        <rFont val="Arial"/>
        <family val="2"/>
      </rPr>
      <t>018</t>
    </r>
  </si>
  <si>
    <t>INE053F07967</t>
  </si>
  <si>
    <t>INE146O07078</t>
  </si>
  <si>
    <t>INE658R08115</t>
  </si>
  <si>
    <t>INE146O07086</t>
  </si>
  <si>
    <t>INE155A08274</t>
  </si>
  <si>
    <t>INE015L07352</t>
  </si>
  <si>
    <t>ICRA AA(SO)</t>
  </si>
  <si>
    <t>INE657N07266</t>
  </si>
  <si>
    <t>INE081A08199</t>
  </si>
  <si>
    <t>BWR AA</t>
  </si>
  <si>
    <t>INE623B07123</t>
  </si>
  <si>
    <t>INE271C07111</t>
  </si>
  <si>
    <t>INE001A07QW7</t>
  </si>
  <si>
    <t>INE216P07142</t>
  </si>
  <si>
    <t>INE850M07111</t>
  </si>
  <si>
    <t>INE271C07152</t>
  </si>
  <si>
    <t>INE850M08077</t>
  </si>
  <si>
    <t>INE850M08028</t>
  </si>
  <si>
    <t>INE850M08044</t>
  </si>
  <si>
    <t>INE540P07277</t>
  </si>
  <si>
    <t>INE850M08051</t>
  </si>
  <si>
    <t>INE850M08069</t>
  </si>
  <si>
    <t>INE265J07183</t>
  </si>
  <si>
    <t>INE063P07148</t>
  </si>
  <si>
    <t>INE936W08016</t>
  </si>
  <si>
    <t>INE001A07PS7</t>
  </si>
  <si>
    <t>INE850M08036</t>
  </si>
  <si>
    <t>INE001A07PW9</t>
  </si>
  <si>
    <t>INE155A08084</t>
  </si>
  <si>
    <t>INE001A07QA3</t>
  </si>
  <si>
    <t>INE115A07MP8</t>
  </si>
  <si>
    <t>INE205A07105</t>
  </si>
  <si>
    <t>INE252T07024</t>
  </si>
  <si>
    <t>INE115A07HN3</t>
  </si>
  <si>
    <t>INE205A07113</t>
  </si>
  <si>
    <t>INE247U07014</t>
  </si>
  <si>
    <t>CRISIL A</t>
  </si>
  <si>
    <t>INE053F07AL4</t>
  </si>
  <si>
    <t>INE851M07119</t>
  </si>
  <si>
    <t>INE016P07112</t>
  </si>
  <si>
    <t>INE016P07104</t>
  </si>
  <si>
    <t>INE155A08118</t>
  </si>
  <si>
    <t>INE115A07HY0</t>
  </si>
  <si>
    <t>INE261F08808</t>
  </si>
  <si>
    <t>INE523H07841</t>
  </si>
  <si>
    <t>INE528S07052</t>
  </si>
  <si>
    <t>INE528S07045</t>
  </si>
  <si>
    <t>INE756I07CA5</t>
  </si>
  <si>
    <t>INE680R07012</t>
  </si>
  <si>
    <t>INE351E08016</t>
  </si>
  <si>
    <t>INE157D08027</t>
  </si>
  <si>
    <t>INE476S08011</t>
  </si>
  <si>
    <t>INE081T08108</t>
  </si>
  <si>
    <t>INE081T07027</t>
  </si>
  <si>
    <t>INE192L08092</t>
  </si>
  <si>
    <t>INE445K07197</t>
  </si>
  <si>
    <t>INE139S07025</t>
  </si>
  <si>
    <t>INE960S07024</t>
  </si>
  <si>
    <t>INE960S07032</t>
  </si>
  <si>
    <t>INE476S08029</t>
  </si>
  <si>
    <t>INE960S07057</t>
  </si>
  <si>
    <t>INE311S08168</t>
  </si>
  <si>
    <t>Money Market Instruments</t>
  </si>
  <si>
    <t>Certificate of Deposit</t>
  </si>
  <si>
    <t>INE238A164D4</t>
  </si>
  <si>
    <t>ICRA A1+</t>
  </si>
  <si>
    <t>INE238A169D3</t>
  </si>
  <si>
    <t>INE092T16FO7</t>
  </si>
  <si>
    <t>INE562A16IN5</t>
  </si>
  <si>
    <t>CRISIL A1+</t>
  </si>
  <si>
    <t>INE949L16171</t>
  </si>
  <si>
    <t>IND A1+</t>
  </si>
  <si>
    <t>INE238A167A3</t>
  </si>
  <si>
    <t>INE238A168A1</t>
  </si>
  <si>
    <t>INE095A16WZ1</t>
  </si>
  <si>
    <t>INE237A169D4</t>
  </si>
  <si>
    <t>INE237A169A0</t>
  </si>
  <si>
    <t>INE692A16EY6</t>
  </si>
  <si>
    <t>INE028A16BB7</t>
  </si>
  <si>
    <t>INE092T16FP4</t>
  </si>
  <si>
    <t>INE040A16CA2</t>
  </si>
  <si>
    <t>INE090A162P9</t>
  </si>
  <si>
    <t>INE480Q16184</t>
  </si>
  <si>
    <t>INE237A164F0</t>
  </si>
  <si>
    <t>INE238A16Z65</t>
  </si>
  <si>
    <t>Commercial Paper</t>
  </si>
  <si>
    <t>INE002A14BD3</t>
  </si>
  <si>
    <t>CARE A1+</t>
  </si>
  <si>
    <t>INE002A14BB7</t>
  </si>
  <si>
    <t>INE261F14CX0</t>
  </si>
  <si>
    <t>INE458U14070</t>
  </si>
  <si>
    <t>INE377Y14124</t>
  </si>
  <si>
    <t>INE134E14998</t>
  </si>
  <si>
    <t>INE115A14AI4</t>
  </si>
  <si>
    <t>INE001A14SI8</t>
  </si>
  <si>
    <t>INE178A14CX7</t>
  </si>
  <si>
    <t>INE580B14HS1</t>
  </si>
  <si>
    <t>INE001A14SE7</t>
  </si>
  <si>
    <t>INE580B14HQ5</t>
  </si>
  <si>
    <t>INE002A14AL8</t>
  </si>
  <si>
    <t>INE498L14729</t>
  </si>
  <si>
    <t>INE870D14BS5</t>
  </si>
  <si>
    <t>INE476M14BL7</t>
  </si>
  <si>
    <t>INE001A14SC1</t>
  </si>
  <si>
    <t>INE296A14NY2</t>
  </si>
  <si>
    <t>INE261F14CY8</t>
  </si>
  <si>
    <t>INE909H14MH2</t>
  </si>
  <si>
    <t>INE660N14AZ6</t>
  </si>
  <si>
    <t>CARE A1+(SO)</t>
  </si>
  <si>
    <t>INE660N14AW3</t>
  </si>
  <si>
    <t>ICRA A1+(SO)</t>
  </si>
  <si>
    <t>INE660N14AX1</t>
  </si>
  <si>
    <t>INE660N14AT9</t>
  </si>
  <si>
    <t>INE261F14CW2</t>
  </si>
  <si>
    <t>INE01AI14021</t>
  </si>
  <si>
    <t>INE012I14JU2</t>
  </si>
  <si>
    <t>INE660N14BA7</t>
  </si>
  <si>
    <t>INE110L14HF3</t>
  </si>
  <si>
    <t>INE001A14SK4</t>
  </si>
  <si>
    <t>INE651J14AA6</t>
  </si>
  <si>
    <t>INE688I14FT9</t>
  </si>
  <si>
    <t>INE957N14AK8</t>
  </si>
  <si>
    <t>INE306N14NK1</t>
  </si>
  <si>
    <t>5.50% CITIBANK FD (03AUG2018 )</t>
  </si>
  <si>
    <t>NR</t>
  </si>
  <si>
    <t>Direct Super Institutional Plan Daily Dividend Option</t>
  </si>
  <si>
    <t>Direct Super Institutional Plan Growth Option</t>
  </si>
  <si>
    <t>Direct Super Institutional Plan Weekly Dividend Option</t>
  </si>
  <si>
    <t>Institutional Plan Daily Dividend Option</t>
  </si>
  <si>
    <t>Retail Plan Daily Dividend Option</t>
  </si>
  <si>
    <t>Super Institutional Plan Daily Dividend Option</t>
  </si>
  <si>
    <t>Super Institutional Plan Growth Option</t>
  </si>
  <si>
    <t>Super Institutional Plan Weekly Dividend Option</t>
  </si>
  <si>
    <t>Institutional Plan Daily Dividend Reinvestment Option</t>
  </si>
  <si>
    <t>Super Institutional Plan Daily Dividend Reinvestment Option</t>
  </si>
  <si>
    <t>Direct Super Institutional Plan Daily Dividend Reinvestment Option</t>
  </si>
  <si>
    <t>Franklin India Savings Fund As of -31Jul2018</t>
  </si>
  <si>
    <t>INE261F16264</t>
  </si>
  <si>
    <t>INE040A16CC8</t>
  </si>
  <si>
    <t>INE090A164P5</t>
  </si>
  <si>
    <t>INE238A16Y82</t>
  </si>
  <si>
    <t>INE514E16BI3</t>
  </si>
  <si>
    <t>INE556F16416</t>
  </si>
  <si>
    <t>INE002A14854</t>
  </si>
  <si>
    <t>INE535H14GR6</t>
  </si>
  <si>
    <t>INE514E14NM5</t>
  </si>
  <si>
    <t>INE688I14FZ6</t>
  </si>
  <si>
    <t>INE660N14BB5</t>
  </si>
  <si>
    <t>INE580B14HH4</t>
  </si>
  <si>
    <t>Direct Retail Plan Daily Dividend Option</t>
  </si>
  <si>
    <t>Institutional Plan Dividend Option</t>
  </si>
  <si>
    <t>Franklin India Pension Plan As of -31Jul2018</t>
  </si>
  <si>
    <t>Industry/Rating</t>
  </si>
  <si>
    <t>INE062A08124</t>
  </si>
  <si>
    <t>INE146O08035</t>
  </si>
  <si>
    <t>INE205A07139</t>
  </si>
  <si>
    <t>INE081A08207</t>
  </si>
  <si>
    <t>INE514E08FL5</t>
  </si>
  <si>
    <t>ICRA AA+</t>
  </si>
  <si>
    <t>INE053F07AC3</t>
  </si>
  <si>
    <t>INE265J07100</t>
  </si>
  <si>
    <t>INE523H07866</t>
  </si>
  <si>
    <t>INE865N07018</t>
  </si>
  <si>
    <t>INE115A07GB0</t>
  </si>
  <si>
    <t>Government Securities</t>
  </si>
  <si>
    <t>IN0020170174</t>
  </si>
  <si>
    <t>7.17% GOI 2028, 08-Jan-2028</t>
  </si>
  <si>
    <t>SOVEREIGN</t>
  </si>
  <si>
    <t>IN0020160050</t>
  </si>
  <si>
    <t>6.84% GOI 2022, 19-Dec-2022</t>
  </si>
  <si>
    <t>IN0020170042</t>
  </si>
  <si>
    <t>6.68% GOI 2031, 17-Sep-2031</t>
  </si>
  <si>
    <t>Franklin India Liquid Fund As of -31Jul2018</t>
  </si>
  <si>
    <t>INE115A07MF9</t>
  </si>
  <si>
    <t>INE480Q16242</t>
  </si>
  <si>
    <t>INE092T16FJ7</t>
  </si>
  <si>
    <t>INE018A14FY6</t>
  </si>
  <si>
    <t>INE742O14682</t>
  </si>
  <si>
    <t>INE725H14566</t>
  </si>
  <si>
    <t>INE774D14OE2</t>
  </si>
  <si>
    <t>INE020B14516</t>
  </si>
  <si>
    <t>INE261F14DH1</t>
  </si>
  <si>
    <t>INE202B14NR2</t>
  </si>
  <si>
    <t>INE003S14060</t>
  </si>
  <si>
    <t>INE660N14AC5</t>
  </si>
  <si>
    <t>INE432R14063</t>
  </si>
  <si>
    <t>INE511C14SE1</t>
  </si>
  <si>
    <t>INE102D14385</t>
  </si>
  <si>
    <t>INE511C14SG6</t>
  </si>
  <si>
    <t>INE001A14SJ6</t>
  </si>
  <si>
    <t>INE002A14888</t>
  </si>
  <si>
    <t>INE722A14CV6</t>
  </si>
  <si>
    <t>INE018E14LL3</t>
  </si>
  <si>
    <t>INE511C14SB7</t>
  </si>
  <si>
    <t>INE033L14IK5</t>
  </si>
  <si>
    <t>INE265J14AF4</t>
  </si>
  <si>
    <t>INE891K14GC9</t>
  </si>
  <si>
    <t>INE725H14582</t>
  </si>
  <si>
    <t>INE265J14AI8</t>
  </si>
  <si>
    <t>INE482A14544</t>
  </si>
  <si>
    <t>INE115A14AG8</t>
  </si>
  <si>
    <t>INE901W14836</t>
  </si>
  <si>
    <t>INE410J14AY7</t>
  </si>
  <si>
    <t>INE523H14K20</t>
  </si>
  <si>
    <t>INE027E14FD3</t>
  </si>
  <si>
    <t>INE012I14JS6</t>
  </si>
  <si>
    <t>INE523H14L11</t>
  </si>
  <si>
    <t>Direct Super Institutional Daily Dividend Reinvestment Option</t>
  </si>
  <si>
    <t>Direct Super Institutional Growth Option</t>
  </si>
  <si>
    <t>Direct Super Institutional Weekly Dividend Option</t>
  </si>
  <si>
    <t>Institutional Plan Weekly Dividend Option</t>
  </si>
  <si>
    <t>Regular Plan Daily Dividend Reinvestment Option</t>
  </si>
  <si>
    <t>Regular Plan Growth Option</t>
  </si>
  <si>
    <t>Regular Plan Weekly Dividend Option</t>
  </si>
  <si>
    <t>Unclaimed Dividend Plan - Growth</t>
  </si>
  <si>
    <t>Unclaimed Redemption Plan - Growth</t>
  </si>
  <si>
    <t>Regular Plan Daily Divdend Reinvestment Option</t>
  </si>
  <si>
    <t>Direct Super Institutional Plan Daily Divdend Reinvestment Option</t>
  </si>
  <si>
    <t>Franklin India Low Duration Fund As of -31Jul2018</t>
  </si>
  <si>
    <t>INE945W07043</t>
  </si>
  <si>
    <t>INE124N07150</t>
  </si>
  <si>
    <t>INE945W07027</t>
  </si>
  <si>
    <t>INE146O07052</t>
  </si>
  <si>
    <t>INE658R07141</t>
  </si>
  <si>
    <t>INE434A09149</t>
  </si>
  <si>
    <t>INE311S08176</t>
  </si>
  <si>
    <t>INE351E08024</t>
  </si>
  <si>
    <t>INE157D08019</t>
  </si>
  <si>
    <t>INE458U07025</t>
  </si>
  <si>
    <t>INE946S07072</t>
  </si>
  <si>
    <t>INE946S07064</t>
  </si>
  <si>
    <t>INE960S07040</t>
  </si>
  <si>
    <t>INE960S07073</t>
  </si>
  <si>
    <t>INE960S07081</t>
  </si>
  <si>
    <t>INE840S07085</t>
  </si>
  <si>
    <t>INE840S07069</t>
  </si>
  <si>
    <t>INE090A164N0</t>
  </si>
  <si>
    <t>INE556F16325</t>
  </si>
  <si>
    <t>INE556F16424</t>
  </si>
  <si>
    <t>INE660N14AV5</t>
  </si>
  <si>
    <t>INE001A14SL2</t>
  </si>
  <si>
    <t>INE660N14AU7</t>
  </si>
  <si>
    <t>INE660N14AY9</t>
  </si>
  <si>
    <t>INE660N14BC3</t>
  </si>
  <si>
    <t>Direct Monthly Dividend Plan</t>
  </si>
  <si>
    <t>Monthly Dividend Plan</t>
  </si>
  <si>
    <r>
      <t>Franklin India Government Securities Fund As of -3</t>
    </r>
    <r>
      <rPr>
        <b/>
        <sz val="8"/>
        <color theme="1"/>
        <rFont val="Arial"/>
        <family val="2"/>
      </rPr>
      <t>1Jul2018</t>
    </r>
  </si>
  <si>
    <t>IN0020150051</t>
  </si>
  <si>
    <t>7.73% GOI 2034, 19-Dec-2034</t>
  </si>
  <si>
    <t>Direct Quarterly Dividend Option</t>
  </si>
  <si>
    <t>Quarterly Dividend Option</t>
  </si>
  <si>
    <t>Franklin India Floating Rate Fund As of -31Jul2018</t>
  </si>
  <si>
    <t>IN0020092071</t>
  </si>
  <si>
    <t>GOI FRB 2020 (21DEC2020), 21-Dec-2020</t>
  </si>
  <si>
    <t>Franklin India Equity Hybrid Fund As of -31Jul2018</t>
  </si>
  <si>
    <t>Hotels/resorts &amp; Other Recreational Activities</t>
  </si>
  <si>
    <t>INE860H14F36</t>
  </si>
  <si>
    <t>ADITYA BIRLA FINANCE LTD., 06-Aug-2018 **</t>
  </si>
  <si>
    <t>d) Portfolio Turnover Ratio during the Half - year 31-July-2018</t>
  </si>
  <si>
    <t>Franklin India Debt Hybrid Fund As of -31Jul2018</t>
  </si>
  <si>
    <t>INE134E08HV7</t>
  </si>
  <si>
    <t>INE020B08AF2</t>
  </si>
  <si>
    <t>INE528G09061</t>
  </si>
  <si>
    <r>
      <t>Franklin India Dynamic Accrual Fund As of -31Jul20</t>
    </r>
    <r>
      <rPr>
        <b/>
        <sz val="8"/>
        <color theme="1"/>
        <rFont val="Arial"/>
        <family val="2"/>
      </rPr>
      <t>18</t>
    </r>
  </si>
  <si>
    <t>INE764L07173</t>
  </si>
  <si>
    <t>INE124N07143</t>
  </si>
  <si>
    <t>INE146O08043</t>
  </si>
  <si>
    <t>INE949L08152</t>
  </si>
  <si>
    <t>IND AA-</t>
  </si>
  <si>
    <t>INE658R08024</t>
  </si>
  <si>
    <t>INE540P07228</t>
  </si>
  <si>
    <t>INE036A07492</t>
  </si>
  <si>
    <t>INE658R08032</t>
  </si>
  <si>
    <t>INE949L08137</t>
  </si>
  <si>
    <t>INE850M08010</t>
  </si>
  <si>
    <t>INE003S07106</t>
  </si>
  <si>
    <t>INE445K07031</t>
  </si>
  <si>
    <t>INE575P08024</t>
  </si>
  <si>
    <t>INE458O07036</t>
  </si>
  <si>
    <t>INE922K07013</t>
  </si>
  <si>
    <t>INE080T07037</t>
  </si>
  <si>
    <t>INE840S07093</t>
  </si>
  <si>
    <t>INE003S07171</t>
  </si>
  <si>
    <t>Franklin India Credit Risk Fund As of -31Jul2018</t>
  </si>
  <si>
    <t>INE945W07035</t>
  </si>
  <si>
    <t>INE016P07120</t>
  </si>
  <si>
    <t>INE128S07341</t>
  </si>
  <si>
    <t>INE128S07325</t>
  </si>
  <si>
    <t>INE016P07138</t>
  </si>
  <si>
    <t>INE852O07071</t>
  </si>
  <si>
    <t>INE036A07476</t>
  </si>
  <si>
    <t>INE848E07799</t>
  </si>
  <si>
    <t>INE311S08143</t>
  </si>
  <si>
    <t>INE918T07012</t>
  </si>
  <si>
    <t>INE946S07080</t>
  </si>
  <si>
    <t>INE285T07081</t>
  </si>
  <si>
    <t>INE840S07077</t>
  </si>
  <si>
    <t>INE003S07114</t>
  </si>
  <si>
    <r>
      <t>Franklin India Corporate Debt Fund As of -31Jul201</t>
    </r>
    <r>
      <rPr>
        <b/>
        <sz val="8"/>
        <color theme="1"/>
        <rFont val="Arial"/>
        <family val="2"/>
      </rPr>
      <t>8</t>
    </r>
  </si>
  <si>
    <t>INE040A08377</t>
  </si>
  <si>
    <t>INE134E08IH4</t>
  </si>
  <si>
    <t>INE115A07GH7</t>
  </si>
  <si>
    <t>INE115A07FQ0</t>
  </si>
  <si>
    <t>INE438A07144</t>
  </si>
  <si>
    <t>INE090A08TW2</t>
  </si>
  <si>
    <t>INE110L08011</t>
  </si>
  <si>
    <t>CRISIL AAA(SO)</t>
  </si>
  <si>
    <t>INE001A07RA1</t>
  </si>
  <si>
    <t>INE752E07NJ1</t>
  </si>
  <si>
    <t>INE090A08UB4</t>
  </si>
  <si>
    <t>INE906B07FE6</t>
  </si>
  <si>
    <t>INE053T07026</t>
  </si>
  <si>
    <t>INE053F07942</t>
  </si>
  <si>
    <t>INE752E07LT4</t>
  </si>
  <si>
    <t>IN2920150306</t>
  </si>
  <si>
    <t>Annual Dividend Plan</t>
  </si>
  <si>
    <t>Direct Annual Dividend Plan</t>
  </si>
  <si>
    <t>Direct Half Yearly Dividend Plan</t>
  </si>
  <si>
    <t>Half Yearly Dividend Plan</t>
  </si>
  <si>
    <r>
      <t>Franklin India Banking &amp; PSU Debt Fund As of -31Ju</t>
    </r>
    <r>
      <rPr>
        <b/>
        <sz val="8"/>
        <color theme="1"/>
        <rFont val="Arial"/>
        <family val="2"/>
      </rPr>
      <t>l2018</t>
    </r>
  </si>
  <si>
    <t>8.39% Rajasthan SDL UDAY (15Mar2021)</t>
  </si>
  <si>
    <t>8.50% National Bank For Agriculture And Rural Development (19-Jul-2021) **</t>
  </si>
  <si>
    <t>8.32% Reliance Jio Infocomm Limited (08-Jul-2021) **</t>
  </si>
  <si>
    <t>8.50% Aditya Birla Housing Finance (26-Jul-2021)</t>
  </si>
  <si>
    <t>8.50% Rural Electrification Corp Ltd (17-Jul-2021) **</t>
  </si>
  <si>
    <t>8.50% Reliance Ports &amp; Terminals Ltd (18-Jul-2021) **</t>
  </si>
  <si>
    <t>8.50% L&amp;T Finance Limited (21-Jun-2021) **</t>
  </si>
  <si>
    <t>8.05% Power Finance Corp Ltd (27-Apr-2021) **</t>
  </si>
  <si>
    <t>8.50% NHPC Ltd (14-Jul-2021) **</t>
  </si>
  <si>
    <t>9.00% ICICI Home Finance Company Ltd (27-May-2021) **</t>
  </si>
  <si>
    <t>8.50% Reliance Jio Infocomm Limited (15-Jun-2021) **</t>
  </si>
  <si>
    <t>9.70% Power Finance Corp Ltd (09-Jun-2021) **</t>
  </si>
  <si>
    <t>8.50% Small Industries Development Bank Of India (21-Jun-2021) **</t>
  </si>
  <si>
    <t>0.00% Axis Finance Ltd (14-Jun-2021) **</t>
  </si>
  <si>
    <t>8.40% Power Grid Corp Of India Ltd (27-May-2021) **</t>
  </si>
  <si>
    <t>8.50% L&amp;T Housing Finance Limited (23-Jun-2021) **</t>
  </si>
  <si>
    <t>7.73% Rural Electrification Corp Ltd (15-Jun-2021) **</t>
  </si>
  <si>
    <t>8.50% Sundaram Finance Ltd (15-Jun-2021) **</t>
  </si>
  <si>
    <t>0.00% Fullerton India Credit Co Ltd (08-Apr-2021) **</t>
  </si>
  <si>
    <t>8.50% Indian Railway Finance Corp Ltd (31-May-2021) **</t>
  </si>
  <si>
    <t>8.75% Housing Development Finance Corp Ltd (04-Mar-2021) **</t>
  </si>
  <si>
    <t>7.18% Rural Electrification Corp Ltd (21-May-2021) **</t>
  </si>
  <si>
    <t>7.73% Housing &amp; Urban Development Corp Ltd (15-Apr-2021) **</t>
  </si>
  <si>
    <t>9.00% Mahindra &amp; Mahindra Financial Services Ltd (19-Apr-2021) **</t>
  </si>
  <si>
    <t>7.65% Small Industries Development Bank Of India (15-Apr-2021) **</t>
  </si>
  <si>
    <t>10.09% MRF Ltd (27-May-2021) **</t>
  </si>
  <si>
    <t>9.18% Power Finance Corp Ltd (15-Apr-2021) **</t>
  </si>
  <si>
    <t>0.00% Bajaj Housing Finance Ltd (06-Apr-2021) **</t>
  </si>
  <si>
    <t>0.00% HDB Financial Services Limited (06-Apr-2021) **</t>
  </si>
  <si>
    <t>8.19% Mahindra Vehicle Manufactures Ltd (23-Feb-2021) **</t>
  </si>
  <si>
    <t>7.75% Power Finance Corp Ltd (15-Apr-2021) **</t>
  </si>
  <si>
    <t>9.00% Housing &amp; Urban Development Corp Ltd (05-Apr-2021) **</t>
  </si>
  <si>
    <t>7.70% Rural Electrification Corp Ltd (15-Mar-2021) **</t>
  </si>
  <si>
    <t>0.00% Kotak Mahindra Prime Ltd (27-May-2021) **</t>
  </si>
  <si>
    <t>7.40% National Bank For Agriculture And Rural Development (01-Feb-2021) **</t>
  </si>
  <si>
    <t>7.65% Indian Railway Finance Corp Ltd (15-Mar-2021) **</t>
  </si>
  <si>
    <t>0.00% LIC Housing Finance Ltd (25-Mar-2021) **</t>
  </si>
  <si>
    <t>9.00% Tata Sons Ltd (24-Mar-2021) **</t>
  </si>
  <si>
    <t>0.00% Mahindra &amp; Mahindra Financial Services Ltd (07-Apr-2021) **</t>
  </si>
  <si>
    <t>0.00% Kotak Mahindra Prime Ltd (26-Apr-2021) **</t>
  </si>
  <si>
    <t>7.73% Power Finance Corp Ltd (05-Apr-2021) **</t>
  </si>
  <si>
    <t>7.52% Small Industries Development Bank Of India (10-Feb-2021) **</t>
  </si>
  <si>
    <t>7.07% Reliance Industries Ltd (24-Dec-2020) **</t>
  </si>
  <si>
    <t>7.60% Rural Electrification Corp Ltd (17-Apr-2021) **</t>
  </si>
  <si>
    <t>8.84% Power Grid Corp Of India Ltd (29-Mar-2021) **</t>
  </si>
  <si>
    <t>8.25% Tata Sons Ltd (23-Mar-2021) **</t>
  </si>
  <si>
    <t>7.50% Bajaj Finance Ltd (10-Aug-2020) **</t>
  </si>
  <si>
    <t>9.60% LIC Housing Finance Ltd (07-Mar-2021) **</t>
  </si>
  <si>
    <t>7.88% LIC Housing Finance Ltd (28-Jan-2021) **</t>
  </si>
  <si>
    <t>7.14% Housing &amp; Urban Development Corp Ltd (22-Dec-2020) **</t>
  </si>
  <si>
    <t>7.94% HDB Financial Services Limited (15-Apr-2021) **</t>
  </si>
  <si>
    <t>8.13% Power Grid Corp Of India Ltd (23-Apr-2021) **</t>
  </si>
  <si>
    <t>7.64% Can Fin Homes Ltd (28-Feb-2021) **</t>
  </si>
  <si>
    <t>6.99% Rural Electrification Corp Ltd (31-Dec-2020) **</t>
  </si>
  <si>
    <t>8.75% Lic Housing Finance Ltd (12-Feb-2021) **</t>
  </si>
  <si>
    <t>8.50% Lic Housing Finance Ltd (05-Jan-2021) **</t>
  </si>
  <si>
    <t>7.85% Tata Sons Ltd (31-Jan-2021) **</t>
  </si>
  <si>
    <t>8.33% NTPC Ltd (24-Feb-2021) **</t>
  </si>
  <si>
    <t>9.7% Power Finance Corp Ltd (30-Jan-2021) **</t>
  </si>
  <si>
    <t>8.62% India Infradebt Ltd (08-Mar-2021) **</t>
  </si>
  <si>
    <t>8.70% L&amp;T Infrastructure Debt Fund Ltd (24-Feb-2021) **</t>
  </si>
  <si>
    <t>8.78% NHPC Ltd (11-Feb-2021) **</t>
  </si>
  <si>
    <t>9.47% Power Grid Corp Of India Ltd (31-Mar-2021) **</t>
  </si>
  <si>
    <t>9.15% Export-Import Bank Of India (18-Mar-2021) **</t>
  </si>
  <si>
    <t>9.15% Export-Import Bank Of India (25-Feb-2021) **</t>
  </si>
  <si>
    <t>7.80% LIC Housing Finance Ltd (19-Mar-2020) **</t>
  </si>
  <si>
    <t>8.15% National Bank For Agriculture And Rural Development (04-Mar-2020) **</t>
  </si>
  <si>
    <t>8.87% Rural Electrification Corp Ltd (08-Mar-2020) **</t>
  </si>
  <si>
    <t>8.15% Power Grid Corp Of India Ltd (09-Mar-2020) **</t>
  </si>
  <si>
    <t>8.78% NTPC Ltd (09-Mar-2020) **</t>
  </si>
  <si>
    <t>8.36% Power Finance Corp Ltd (26-Feb-2020) **</t>
  </si>
  <si>
    <t>7.78% Housing Development Finance Corp Ltd (24-Mar-2020) **</t>
  </si>
  <si>
    <t>7.85% Kotak Mahindra Prime Ltd (07-Apr-2020) **</t>
  </si>
  <si>
    <t>6.73% Indian Railway Finance Corp Ltd (23-Mar-2020) **</t>
  </si>
  <si>
    <t>7.85% Bajaj Finance Ltd (07-Apr-2020) **</t>
  </si>
  <si>
    <t>7.90% Tata Sons Ltd (06-Mar-2020) **</t>
  </si>
  <si>
    <t>9.55% Piramal Capital &amp; Housing Finance Limited (08-Mar-2027) **</t>
  </si>
  <si>
    <t>10.75% The Tata Power Co Ltd (21-Aug-2022) **</t>
  </si>
  <si>
    <t>9.45% Vedanta Ltd (17-Aug-2020) **</t>
  </si>
  <si>
    <t>9.85% DCB Bank Ltd (12-Jan-2028) **</t>
  </si>
  <si>
    <t>10.15% Hinduja Leyland Finance Ltd (27-Mar-2025) **</t>
  </si>
  <si>
    <t>9.25% Reliance Jio Infocomm Limited (17-Jun-2024) **</t>
  </si>
  <si>
    <t>0.00% RKN Retail Pvt Ltd Tranche 1 (30-Apr-2020) **</t>
  </si>
  <si>
    <t>9.00% Edelweiss Commodities Services Ltd (17-Apr-2020) **</t>
  </si>
  <si>
    <t>8.70% Edelweiss Agri Value Chain Ltd (30-Jun-2027) **</t>
  </si>
  <si>
    <t>9.55% Hindalco Industries Ltd (25-Apr-2022) **</t>
  </si>
  <si>
    <t>9.20% Andhra Bank (31-Oct-2022) **</t>
  </si>
  <si>
    <t>10.15% Uttar Pradesh Power Corp Ltd (20-Jan-2028) **</t>
  </si>
  <si>
    <t>8.40% Edelweiss Commodities Services Ltd (26-Oct-2020) **</t>
  </si>
  <si>
    <t>9.85% DCB Bank Ltd (17-Nov-2027) **</t>
  </si>
  <si>
    <t>8.50% JSW Projects Limited (14-Aug-2020) **</t>
  </si>
  <si>
    <t>12.25% DLF Ltd., Tranche II Series IV, (11-Aug-2020) **</t>
  </si>
  <si>
    <t>10.10% Future Retail Ltd, Series IX-E (17-Apr-2020) **</t>
  </si>
  <si>
    <t>7.4% Tata Motors Ltd (29-Jun-2021) **</t>
  </si>
  <si>
    <t>10.15% Uttar Pradesh Power Corp Ltd (20-Jan-2023) **</t>
  </si>
  <si>
    <t>12.25% DLF Ltd, Series IV (11-Aug-2020) **</t>
  </si>
  <si>
    <t>8.50% Aptus Value Housing Finance India Ltd (20-Jul-2025) **</t>
  </si>
  <si>
    <t>8.50% India Shelter Finance Corporation Limited (02-May-2025) **</t>
  </si>
  <si>
    <t>9.95% Vastu Housing Finance Corp Ltd (27-Feb-2025) **</t>
  </si>
  <si>
    <t>12.25% DLF Ltd, Series III (09-Aug-2019) **</t>
  </si>
  <si>
    <t>10.15% Uttar Pradesh Power Corp Ltd (20-Jan-2027) **</t>
  </si>
  <si>
    <t>8.68% Vedanta Ltd (20-Apr-2020) **</t>
  </si>
  <si>
    <t>11.10% Hinduja Leyland Finance Ltd (08-Apr-2022) **</t>
  </si>
  <si>
    <t>10.00% Aptus Value Housing Finance India Ltd (26-Feb-2025) **</t>
  </si>
  <si>
    <t>10.15% Uttar Pradesh Power Corp Ltd (20-Jan-2022) **</t>
  </si>
  <si>
    <t>9.75% Uttar Pradesh Power Corp Ltd (20-Oct-2022) **</t>
  </si>
  <si>
    <t>9.20% Hinduja Leyland Finance Ltd (13-Sep-2024) **</t>
  </si>
  <si>
    <t>8.75% Edelweiss Retail Finance Limited (22-Mar-2021) **</t>
  </si>
  <si>
    <t>9.60% Renew Power Limited (26-Feb-2021) **</t>
  </si>
  <si>
    <t>9.00% Yes Bank Ltd (18-Oct-2022) **</t>
  </si>
  <si>
    <t>9.00% Vastu Housing Finance Corp Ltd (27-Feb-2025) **</t>
  </si>
  <si>
    <t>10.25% Star Health &amp; Allied Insurance Co Ltd (06-Sep-2024) **</t>
  </si>
  <si>
    <t>Jindal Power Ltd  (SBI+100 Bps) (21-Dec-2018) **</t>
  </si>
  <si>
    <t>11.5% Rivaaz Trade Ventures Pvt Ltd (30-Mar-2023) **</t>
  </si>
  <si>
    <t>0.00% Wadhawan Global Capital Pvt Ltd (02-Aug-2022) **</t>
  </si>
  <si>
    <t>9.00% Pune Solapur Expressways Pvt Ltd Series A (31-Mar-2029) **</t>
  </si>
  <si>
    <t>12.68% Renew Power Ventures Pvt. Ltd., Series III, (23-Mar-2020) **</t>
  </si>
  <si>
    <t>11.49% Reliance Big Pvt Ltd Series 3 (14-Jan-2021) **</t>
  </si>
  <si>
    <t>9.60% Renew Wind Energy (Rajasthan One) Private Limite (31-Mar-2023) **</t>
  </si>
  <si>
    <t>0.00% Pri-Media Services Pvt. Ltd. Series C (30-Jun-2020) **</t>
  </si>
  <si>
    <t>13.15% Greenko Solar Energy Private Limited (18-May-2020) **</t>
  </si>
  <si>
    <t>9.00% Pune Solapur Expressways Pvt Ltd Series B (31-Mar-2029) **</t>
  </si>
  <si>
    <t>Jindal Power Ltd  (SBI+100 Bps) (20-Dec-2019) **</t>
  </si>
  <si>
    <t>12.68% Renew Power Ventures Pvt. Ltd., Series II, (23-Mar-2020) **</t>
  </si>
  <si>
    <t>11.90% Bhavna Asset Operators Private Ltd (31-Aug-2019) **</t>
  </si>
  <si>
    <t>8.50% Svantantra Microfin Private Limited (30-Nov-2023) **</t>
  </si>
  <si>
    <t>9.95% Narmada Wind Energy Pvt Ltd (31-Mar-2023) **</t>
  </si>
  <si>
    <t>0.00% Aditya Birla Retail Limited (20-Sep-2019) **</t>
  </si>
  <si>
    <t>0.00% SBK Properties Pvt Ltd (09-Jan-2020) **</t>
  </si>
  <si>
    <t>0.00% Aditya Birla Retail Limited (24-Jun-2020) **</t>
  </si>
  <si>
    <t>9.95% Molagavalli Renewable Pvt Ltd (31-Mar-2023) **</t>
  </si>
  <si>
    <t>11.35% Renew Solar Power Private Limited (01-Nov-2022) **</t>
  </si>
  <si>
    <t>9.75% TRPL Roadways Pvt Ltd (25-Mar-2022) **</t>
  </si>
  <si>
    <t>0.00% Hero Solar Energy Private Limited (21-Jun-2022) **</t>
  </si>
  <si>
    <t>9.50% Yes Bank Ltd (23-12-2021)</t>
  </si>
  <si>
    <t>9.80% Syndicate Bank (25-Jul-2022) **</t>
  </si>
  <si>
    <t>9.70% Xander Finance Pvt Ltd (15-Mar-2021) **</t>
  </si>
  <si>
    <t>0.00% RKN Retail Pvt Ltd Tranche 2 (30-Apr-2020) **</t>
  </si>
  <si>
    <t>10.20% RBL Bank Ltd (15-Apr-2023) **</t>
  </si>
  <si>
    <t>8.70% Edelweiss Commodities Services Ltd (30-Jun-2027) **</t>
  </si>
  <si>
    <t>10.25% East West Pipeline Ltd (22-Aug-2021) **</t>
  </si>
  <si>
    <t>8.25% Vodafone Mobile Services Limited (10-Jul-2020) **</t>
  </si>
  <si>
    <t>10.99% Andhra Bank (05-Aug-2021) **</t>
  </si>
  <si>
    <t>9.48% The Tata Power Co Ltd (17-Nov-2019) **</t>
  </si>
  <si>
    <t>10.15% Uttar Pradesh Power Corp Ltd (20-Jan-2025) **</t>
  </si>
  <si>
    <t>10.15% Uttar Pradesh Power Corp Ltd (19-Jan-2024) **</t>
  </si>
  <si>
    <t>10.15% Uttar Pradesh Power Corp Ltd (20-Jan-2026) **</t>
  </si>
  <si>
    <t>10.15% Uttar Pradesh Power Corp Ltd (20-Jan-2021) **</t>
  </si>
  <si>
    <t>10.00% Aptus Value Housing Finance India Ltd (24-Jan-2025) **</t>
  </si>
  <si>
    <t>12.40% Hinduja Leyland Finance Ltd (26-Apr-2020) **</t>
  </si>
  <si>
    <t>12.25% DLF Ltd, Tranche II Series III (09-Aug-2019) **</t>
  </si>
  <si>
    <t>10.25% Future Retail Ltd, Series C (06-Apr-2020) **</t>
  </si>
  <si>
    <t>10.90% DLF Emporio Ltd (21-Nov-2021) **</t>
  </si>
  <si>
    <t>10.75% Visu Leasing &amp; Finance Pvt Ltd (22-Jun-2020) **</t>
  </si>
  <si>
    <t>10.75% Aspire Home Finance Corp Ltd (30-Aug-2019) **</t>
  </si>
  <si>
    <t>8.50% Ess Kay Fincorp Limited (11-Jun-2021) **</t>
  </si>
  <si>
    <t>9.00% Xander Finance Pvt Ltd (30-Apr-2021) **</t>
  </si>
  <si>
    <t>8.15% Vodafone Mobile Services Limited (10-Jul-2019) **</t>
  </si>
  <si>
    <t>9.00% Indostar Capital Finance Ltd (02-May-2023) **</t>
  </si>
  <si>
    <t>Reliance Infrastructure Ltd (IBL+20Bps) (25-Mar-2019) **</t>
  </si>
  <si>
    <t>11.50% Hinduja Leyland Finance Ltd (31-May-2021) **</t>
  </si>
  <si>
    <t>9.75% Uttar Pradesh Power Corp Ltd (20-Oct-2021) **</t>
  </si>
  <si>
    <t>9.70% Tata Motors Ltd (18-Jun-2020) **</t>
  </si>
  <si>
    <t>9.55% Hindalco Industries Ltd (27-Jun-2022) **</t>
  </si>
  <si>
    <t>8.95% Punjab National Bank (03-Mar-2022) **</t>
  </si>
  <si>
    <t>10.25% Future Retail Ltd, Series B (06-Apr-2020) **</t>
  </si>
  <si>
    <t>10.90% Punjab &amp; Sindh Bank Ltd (07-May-2022) **</t>
  </si>
  <si>
    <t>10.00% Aptus Value Housing Finance India Ltd (26-Dec-2024) **</t>
  </si>
  <si>
    <t>8.40% Edelweiss Commodities Services Ltd (09-Aug-2019) **</t>
  </si>
  <si>
    <t>8.45% Edelweiss Commodities Services Ltd (11-Aug-2020) **</t>
  </si>
  <si>
    <t>9.00% Five Star Business Finance Ltd (28-Mar-2023) **</t>
  </si>
  <si>
    <t>9.40% Hinduja Leyland Finance Ltd (28-Aug-2024) **</t>
  </si>
  <si>
    <t>11.25% Syndicate Bank (15-Jul-2021) **</t>
  </si>
  <si>
    <t>9.85% DCB Bank Ltd (18-Nov-2026) **</t>
  </si>
  <si>
    <t>12.00% Hinduja Leyland Finance Ltd (28-Mar-2021) **</t>
  </si>
  <si>
    <t>10.49% Vijaya Bank (17-Jan-2022) **</t>
  </si>
  <si>
    <t>9.75% Uttar Pradesh Power Corp Ltd (20-Oct-2020) **</t>
  </si>
  <si>
    <t>11.30% Hinduja Leyland Finance Ltd (21-Jul-2021) **</t>
  </si>
  <si>
    <t>10.21% Five Star Business Finance Ltd (28-Mar-2023) **</t>
  </si>
  <si>
    <t>7.50% Power Finance Corp Ltd (17-Sep-2020)</t>
  </si>
  <si>
    <t>0.00% Dolvi Minerals And Metals Pvt Limited (22-Oct-2019) **</t>
  </si>
  <si>
    <t>0.00% Yes Capital India Pvt Ltd (12-Oct-2020) **</t>
  </si>
  <si>
    <t>9.20% Dlf Home Developers Ltd III (21-Nov-2019) **</t>
  </si>
  <si>
    <t>11.49% Reliance Infrastructure Consulting &amp; Engineers (15-Jan-2021) **</t>
  </si>
  <si>
    <t>10.30% Renew Power Limited (28-Sep-2022) **</t>
  </si>
  <si>
    <t>9.40% Small Business Fincredit India Pvt Ltd (28-Sep-2020) **</t>
  </si>
  <si>
    <t>12.25% Greenko Wind Projects Pvt Ltd (14-Dec-2019) **</t>
  </si>
  <si>
    <t>9.45% Renew Power Limited (31-Jul-2025) **</t>
  </si>
  <si>
    <t>9.60% Narmada Wind Energy Pvt Ltd (31-Mar-2023) **</t>
  </si>
  <si>
    <t>11.49% Reliance Big Pvt Ltd Series 2 (14-Jan-2021) **</t>
  </si>
  <si>
    <t>0.00% Pri-Media Services Pvt. Ltd. Series B (30-Jun-2020) **</t>
  </si>
  <si>
    <t>Jindal Power Ltd  (SBI+100 Bps) (22-Dec-2020) **</t>
  </si>
  <si>
    <t>9.20% Dlf Home Developers Ltd Series IV (21-Nov-2019) **</t>
  </si>
  <si>
    <t>9.80% Ma Multi-Trade Pvt Ltd  Series B2 (17-Feb-2020) **</t>
  </si>
  <si>
    <t>0.00% Hero Wind Energy Pvt Ltd (08-Feb-2022) **</t>
  </si>
  <si>
    <t>11.5% Rivaaz Trade Ventures Pvt Ltd (30-Mar-2022) **</t>
  </si>
  <si>
    <t>13.01% Renew Power Ventures Pvt. Ltd., Series VI, (23-Mar-2020) **</t>
  </si>
  <si>
    <t>9.50% Reliance Broadcast Network Ltd (20-Jul-2019) **</t>
  </si>
  <si>
    <t>13.00% OPJ Trading Private Ltd (16-Oct-2020) **</t>
  </si>
  <si>
    <t>13.15% Greenko Solar Energy Private Limited (15-Jun-2020) **</t>
  </si>
  <si>
    <t>11.5% Rivaaz Trade Ventures Pvt Ltd (30-Mar-2021) **</t>
  </si>
  <si>
    <t>11.90% Bhavna Asset Operators Private Ltd (28-Feb-2019) **</t>
  </si>
  <si>
    <t>0.00% Essel Infraprojects Ltd, Series I (22-May-2020) **</t>
  </si>
  <si>
    <t>0.00% Essel Infraprojects Ltd, Series II (22-May-2020) **</t>
  </si>
  <si>
    <t>12.68% Renew Power Ventures Pvt. Ltd., Series I, (23-Mar-2020) **</t>
  </si>
  <si>
    <t>9.50% Reliance Broadcast Network Ltd (20-Jul-2020) **</t>
  </si>
  <si>
    <t>10.00% Ma Multi-Trade Pvt Ltd (27-Nov-2020) **</t>
  </si>
  <si>
    <t>0.00% Pri-Media Services Pvt. Ltd. Series A (30-Jun-2020) **</t>
  </si>
  <si>
    <t>12.75% Future Ideas Company Ltd (31-Jul-2019) **</t>
  </si>
  <si>
    <t>0.00% Sadbhav Infrastructure Project Ltd (06-Jun-2023) **</t>
  </si>
  <si>
    <t>11.5% Rivaaz Trade Ventures Pvt Ltd (30-Mar-2020) **</t>
  </si>
  <si>
    <t>11.28% Reliance Big Entertainment Pvt Ltd (26-Apr-2019) **</t>
  </si>
  <si>
    <t>11.9% Bhavna Asset Operators Private Ltd (07-Aug-2020) **</t>
  </si>
  <si>
    <t>0.00% JSW Logistics Infrastructure Pvt Ltd (13-Sep-2019) **</t>
  </si>
  <si>
    <t>9.60% Aasan Corporate Solutions Pvt Ltd (13-Dec-2019) **</t>
  </si>
  <si>
    <t>12.15% Nufuture Digital (India) Ltd (02-Jun-2020) **</t>
  </si>
  <si>
    <t>11.5% Rivaaz Trade Ventures Pvt Ltd (30-Mar-2019) **</t>
  </si>
  <si>
    <t>0.00% KKR India Financial Services Pvt Ltd (10-Mar-2021) **</t>
  </si>
  <si>
    <t>0.00% KKR India Financial Services Pvt Ltd (14-Apr-2020) **</t>
  </si>
  <si>
    <t>0.00% Hero Wind Energy Pvt Ltd (21-Jun-2022) **</t>
  </si>
  <si>
    <t>11.90% Bhavna Asset Operators Private Ltd (31-Aug-2018) **</t>
  </si>
  <si>
    <t>11.49% Reliance Big Pvt Ltd  Series 1 (14-Jan-2021) **</t>
  </si>
  <si>
    <t>8.50% Indian Railway Finance Corp Ltd (10-Sep-2018) **</t>
  </si>
  <si>
    <t>Hinduja Leyland Finance Ltd (SBI + 0 Bps) (29-Apr-2020) **</t>
  </si>
  <si>
    <t>Aspire Home Finance Corp Ltd (SBI + 1.45 Bps) (21-Jul-2023) **</t>
  </si>
  <si>
    <t>Hinduja Leyland Finance Ltd (SBI + 0 Bps) (15-May-2020) **</t>
  </si>
  <si>
    <t>8.25% Tata Motors Ltd (28-Jan-2019) **</t>
  </si>
  <si>
    <t>10.75% Edelweiss Asset Reconstruction Co Ltd (15-Jul-2019) **</t>
  </si>
  <si>
    <t>8.70% Edelweiss Commodities Services Ltd (15-Apr-2020) **</t>
  </si>
  <si>
    <t>9.15% Tata Steel Ltd (24-Jan-2019) **</t>
  </si>
  <si>
    <t>10.10% Future Retail Ltd, Series IX-D, (17-Apr-2020) **</t>
  </si>
  <si>
    <t>12.25% DLF Ltd, Series II (10-Aug-2018) **</t>
  </si>
  <si>
    <t>7.33% Housing Development Finance Corp Ltd (11-Dec-2018) **</t>
  </si>
  <si>
    <t>9.00% Aavas Financiers Limited (10-Oct-2019) **</t>
  </si>
  <si>
    <t>9.60% IFMR Capital Finance Pvt Ltd (27-Dec-2019) **</t>
  </si>
  <si>
    <t>12.25% DLF Ltd,Trache II Series II  (10-Aug-2018) **</t>
  </si>
  <si>
    <t>8.50% Northern Arc Capital Ltd (16-Jul-2021) **</t>
  </si>
  <si>
    <t>10.44% Northern Arc Capital Ltd Series A (02-Aug-2019) **</t>
  </si>
  <si>
    <t>10.44% Northern Arc Capital Ltd Series C (02-Aug-2019) **</t>
  </si>
  <si>
    <t>10.15% Uttar Pradesh Power Corp Ltd (20-Jan-2020) **</t>
  </si>
  <si>
    <t>9.10% JM Financial Asset Reconstruction Co Ltd (26-Sep-2019) **</t>
  </si>
  <si>
    <t>11.66% Equitas Small Finance Bank Ltd (14-Aug-2020) **</t>
  </si>
  <si>
    <t>8.50% JSW Projects Limited (15-May-2020) **</t>
  </si>
  <si>
    <t>7.50% Housing Development Finance Corp Ltd (12-Oct-2018) **</t>
  </si>
  <si>
    <t>10.44% Northern Arc Capital Ltd Series B (02-Aug-2019) **</t>
  </si>
  <si>
    <t>7.40% Housing Development Finance Corp Ltd (22-Nov-2018) **</t>
  </si>
  <si>
    <t>10.00% Tata Motors Ltd (28-May-2019) **</t>
  </si>
  <si>
    <t>7.49% Housing Development Finance Corp Ltd (25-Jan-2019)</t>
  </si>
  <si>
    <t>7.2% LIC Housing Finance Ltd (12-Feb-2019) **</t>
  </si>
  <si>
    <t>7.50% Vedanta Ltd (29-Nov-2019) **</t>
  </si>
  <si>
    <t>11.50% Xander Finance Pvt Ltd (03-Aug-2018) **</t>
  </si>
  <si>
    <t>9.41% LIC Housing Finance Ltd (08-Feb-2019) **</t>
  </si>
  <si>
    <t>7.60% Vedanta Ltd (31-May-2019) **</t>
  </si>
  <si>
    <t>11.19% Equitas Small Finance Bank Ltd (08-Jan-2021) **</t>
  </si>
  <si>
    <t>7.72% Indian Railway Finance Corp Ltd (07-Jun-2019) **</t>
  </si>
  <si>
    <t>8.63% Volkswagen Finance Pvt Ltd (28-Dec-2018) **</t>
  </si>
  <si>
    <t>8.50% Vistaar Financial Services Private Ltd (06-Jan-2020) **</t>
  </si>
  <si>
    <t>8.50% Vistaar Financial Services Private Ltd (04-Jan-2019) **</t>
  </si>
  <si>
    <t>9.69% Tata Motors Ltd (29-Mar-2019) **</t>
  </si>
  <si>
    <t>8.45% LIC Housing Finance Ltd (07-Sep-2018) **</t>
  </si>
  <si>
    <t>7.18% National Bank For Agriculture And Rural Development (23-Mar-2020) **</t>
  </si>
  <si>
    <t>8.70% JM Financial Products Ltd (25-Jul-2019) **</t>
  </si>
  <si>
    <t>9.00%  Edelweiss Retail Finance Ltd Option IV (19-Aug-2020) **</t>
  </si>
  <si>
    <t>9.00% Edelweiss Retail Finance Limited (19-Aug-2020) **</t>
  </si>
  <si>
    <t>8.50% HDB Financial Services Ltd (12-Jul-2021) **</t>
  </si>
  <si>
    <t>9.60% Piramal Realty Private Limited (13-Mar-2020) **</t>
  </si>
  <si>
    <t>9.20% Dlf Home Developers Ltd Series I (21-Nov-2019) **</t>
  </si>
  <si>
    <t>9.00% Clix Capital Services Private Limited (27-Jun-2023) **</t>
  </si>
  <si>
    <t>10.00% Greenko Clean Energy Projects Private Limited (30-Sep-2018) **</t>
  </si>
  <si>
    <t>9.60% Aasan Corporate Solutions Pvt Ltd (20-Dec-2019) **</t>
  </si>
  <si>
    <t>9.60% Aasan Corporate Solutions Pvt Ltd (13-Mar-2020) **</t>
  </si>
  <si>
    <t>0.00% JSW Techno Projects Management Ltd (07-Dec-2018) **</t>
  </si>
  <si>
    <t>0.00% Reliance Broadcast Network Ltd (14-Dec-2018) **</t>
  </si>
  <si>
    <t>10.25% Renew Solar Power Private Limited (29-Nov-2019) **</t>
  </si>
  <si>
    <t>0.00% JSW Logistics Infrastructure Pvt Ltd (14-Sep-2018) **</t>
  </si>
  <si>
    <t>0.00% JSW Logistics Infrastructure Pvt Ltd (14-Dec-2018) **</t>
  </si>
  <si>
    <t>10.00% Greenko Clean Energy Projects Private Limited (07-Dec-2018) **</t>
  </si>
  <si>
    <t>0.00% JSW Logistics Infrastructure Pvt Ltd (14-Jun-2019) **</t>
  </si>
  <si>
    <t>9.80% Ma Multi-Trade Pvt Ltd Series B3 (26-Jul-2017) **</t>
  </si>
  <si>
    <t>9.00% State Bank Of India (06-Sep-2021) **</t>
  </si>
  <si>
    <t>12.40% Hinduja Leyland Finance Ltd (03-Nov-2019) **</t>
  </si>
  <si>
    <t>8.50% Vedanta Ltd (05-Apr-2021) **</t>
  </si>
  <si>
    <t>9.15% Tata Steel Ltd (24-Jan-2021) **</t>
  </si>
  <si>
    <t>8.60% Export-Import Bank Of India (31-Mar-2022) **</t>
  </si>
  <si>
    <t>7.33% Indian Railway Finance Corp Ltd (27-Aug-2027) **</t>
  </si>
  <si>
    <t>9.40% JM Financial Asset Reconstruction Co Ltd (27-Feb-2019) **</t>
  </si>
  <si>
    <t>8.80% JM Financial Products Ltd (28-Sep-2020) **</t>
  </si>
  <si>
    <t>10.90% DLF Promenade Ltd (11-Dec-2021) **</t>
  </si>
  <si>
    <t>8.70% LIC Housing Finance Ltd (08-Nov-2019) **</t>
  </si>
  <si>
    <t>7.20% LIC Housing Finance Ltd (12-Sep-2018) **</t>
  </si>
  <si>
    <t>0.00% Visu Leasing &amp; Finance Pvt Ltd (26-Jun-2019) **</t>
  </si>
  <si>
    <t>10.85% Ess Kay Fincorp Limited (27-Sep-2019) **</t>
  </si>
  <si>
    <t>0.00% Visu Leasing &amp; Finance Pvt Ltd (22-Jun-2020) **</t>
  </si>
  <si>
    <t>10.65% Hinduja Leyland Finance Ltd (16-Feb-2020) **</t>
  </si>
  <si>
    <t>10.95% Aspire Home Finance Corp Ltd (05-Jun-2019) **</t>
  </si>
  <si>
    <t>9.55% Andhra Bank (26-Dec-2019) **</t>
  </si>
  <si>
    <t>8.50% Ma Multi-Trade Pvt Ltd (12-Jul-2021) **</t>
  </si>
  <si>
    <t>9.20% Dlf Home Developers Ltd Series II (21-Nov-2019) **</t>
  </si>
  <si>
    <t>9.00% Clix Capital Services Pvt Ltd (25-May-2023) **</t>
  </si>
  <si>
    <t>0.00% Wadhawan Global Capital Pvt Ltd (31-Jul-2020) **</t>
  </si>
  <si>
    <t>12.15% Nufuture Digital (India) Ltd (31-May-2019) **</t>
  </si>
  <si>
    <t>12.15% Nufuture Digital (India) Ltd (30-Nov-2018) **</t>
  </si>
  <si>
    <t>0.00% JSW Logistics Infrastructure Pvt Ltd (15-Mar-2019) **</t>
  </si>
  <si>
    <t>0.00% JSW Logistics Infrastructure Pvt Ltd (13-Dec-2019) **</t>
  </si>
  <si>
    <t>0.00% JSW Logistics Infrastructure Pvt Ltd (13-Mar-2020) **</t>
  </si>
  <si>
    <t>11.90% Legitimate Asset Operators Pvt Ltd (30-Nov-2019) **</t>
  </si>
  <si>
    <t>11.90% Legitimate Asset Operators Pvt Ltd (30-Nov-2018) **</t>
  </si>
  <si>
    <t>8.36% Power Finance Corp Ltd (04-Sep-2020) **</t>
  </si>
  <si>
    <t>7.46% Rural Electrification Corp Ltd (28-Feb-2022) **</t>
  </si>
  <si>
    <t>10.25% Yes Bank Ltd (05-Mar-2020) **</t>
  </si>
  <si>
    <t>0.00% Sadbhav Infrastructure Project Ltd (23-Apr-2023) **</t>
  </si>
  <si>
    <t>10.90% Esskay Fincorp Ltd (11-Jun-2021) **</t>
  </si>
  <si>
    <t>12.40% Hinduja Leyland Finance Ltd (03-Apr-2020) **</t>
  </si>
  <si>
    <t>11.75% AU Small Finance Bank Ltd (04-May-2021) **</t>
  </si>
  <si>
    <t>11.00% Aspire Home Finance Corp Ltd (03-May-2021) **</t>
  </si>
  <si>
    <t>9.75% Uttar Pradesh Power Corp Ltd (20-Oct-2023) **</t>
  </si>
  <si>
    <t>Reliance Infrastructure Ltd (IBL+20Bps) (25-Sep-2019) **</t>
  </si>
  <si>
    <t>11.00% Aspire Home Finance Corp Ltd (16-May-2021) **</t>
  </si>
  <si>
    <t>13.00% AU Small Finance Bank Ltd (19-Sep-2019) **</t>
  </si>
  <si>
    <t>14.50% IFMR Capital Finance Pvt Ltd (18-Dec-2018) **</t>
  </si>
  <si>
    <t>13.01% Renew Power Ventures Pvt. Ltd., Series IV, (23-Mar-2020) **</t>
  </si>
  <si>
    <t>9.50% Reliance Broadcast Network Ltd (13-May-2019) **</t>
  </si>
  <si>
    <t>10.20% Star Health &amp; Allied Insurance Co Ltd (31-Oct-2024) **</t>
  </si>
  <si>
    <t>9.41% Renew Wind Energy Delhi Pvt Ltd (30-Sep-2030) **</t>
  </si>
  <si>
    <t>9.99% India Shelter Finance Corp Ltd (10-Feb-2022) **</t>
  </si>
  <si>
    <t>12.75% Future Ideas Company Ltd (30-Jun-2020) **</t>
  </si>
  <si>
    <t>11.90% Legitimate Asset Operators Pvt Ltd (11-May-2020) **</t>
  </si>
  <si>
    <t>9.50% Renew Power Limited (09-Sep-2020) **</t>
  </si>
  <si>
    <t>10.25% Visu Leasing &amp; Finance Pvt Ltd (26-Apr-2021) **</t>
  </si>
  <si>
    <t>10.50% Vistaar Financial Services Private Ltd (22-Jun-2023) **</t>
  </si>
  <si>
    <t>8.50% Vistaar Financial Services Private Ltd (23-Jul-2024) **</t>
  </si>
  <si>
    <t>10.00% Aptus Value Housing Finance India Ltd (20-Jun-2025) **</t>
  </si>
  <si>
    <t>Reliance Infrastructure Ltd (IBL+20Bps) (25-Sep-2018) **</t>
  </si>
  <si>
    <t>8.50% NHPC Ltd (13-Jul-2019) **</t>
  </si>
  <si>
    <t>9.80% Ma Multi-Trade Pvt Ltd Series B1 (17-Feb-2020) **</t>
  </si>
  <si>
    <t>0.00% Hero Wind Energy Pvt Ltd (08-Apr-2019) **</t>
  </si>
  <si>
    <t>12.15% Nufuture Digital (India) Ltd (30-Nov-2019) **</t>
  </si>
  <si>
    <t>11.90% Bhavna Asset Operators Private Ltd (29-Feb-2020) **</t>
  </si>
  <si>
    <t>11.90% Legitimate Asset Operators Pvt Ltd (31-May-2019) **</t>
  </si>
  <si>
    <t>13.01% Renew Power Ventures Pvt. Ltd., Series V, (23-Mar-2020) **</t>
  </si>
  <si>
    <t>8.85% Hdfc Bank Ltd (12-May-2022)</t>
  </si>
  <si>
    <t>7.50% Power Finance Corp Ltd (16-Aug-2021) **</t>
  </si>
  <si>
    <t>8.72% LIC Housing Finance Ltd (28-Nov-2019) **</t>
  </si>
  <si>
    <t>0.00% LIC Housing Finance Ltd (02-Sep-2019) **</t>
  </si>
  <si>
    <t>7.80% Apollo Tyres Limited (29-Apr-2022) **</t>
  </si>
  <si>
    <t>9.20% ICICI Bank Ltd (17-Mar-2022) **</t>
  </si>
  <si>
    <t>8.95% Reliance Jio Infocomm Limited (15-Sep-2020) **</t>
  </si>
  <si>
    <t>7.00% Housing Development Finance Corp Ltd (06-Sep-2019) **</t>
  </si>
  <si>
    <t>8.32% Power Grid Corp Of India Ltd (23-Dec-2020) **</t>
  </si>
  <si>
    <t>9.15% ICICI Bank Ltd (20-Jun-2023) **</t>
  </si>
  <si>
    <t>7.17% National Highways Authority Of India (23-Dec-2021) **</t>
  </si>
  <si>
    <t>8.12% ONGC Mangalore Petrochemicals Ltd (10-Jun-2019) **</t>
  </si>
  <si>
    <t>6.70% Indian Railway Finance Corp Ltd (24-Nov-2021) **</t>
  </si>
  <si>
    <t>8.93% Power Grid Corp Of India Ltd (20-Oct-2019) **</t>
  </si>
  <si>
    <t>Axis Bank Ltd (08-Oct-2018) **</t>
  </si>
  <si>
    <t>Axis Bank Ltd (16-Oct-2018) **</t>
  </si>
  <si>
    <t>IDFC Bank Ltd (07-Sep-2018) **</t>
  </si>
  <si>
    <t>Indian Bank (10-Aug-2018) **</t>
  </si>
  <si>
    <t>Au Small Finance Bank Ltd (21-Aug-2018) **</t>
  </si>
  <si>
    <t>Axis Bank Ltd (24-Dec-2018) **</t>
  </si>
  <si>
    <t>Axis Bank Ltd (28-Dec-2018) **</t>
  </si>
  <si>
    <t>Indusind Bank Ltd (29-Jan-2019) **</t>
  </si>
  <si>
    <t>Kotak Mahindra Bank Ltd (24-Dec-2018) **</t>
  </si>
  <si>
    <t>Kotak Mahindra Bank Ltd (11-Sep-2018) **</t>
  </si>
  <si>
    <t>Union Bank Of India (06-Aug-2018) **</t>
  </si>
  <si>
    <t>Bank Of Baroda (20-Aug-2018) **</t>
  </si>
  <si>
    <t>IDFC Bank Ltd (28-Sep-2018) **</t>
  </si>
  <si>
    <t>HDFC Bank Ltd (25-Jan-2019) **</t>
  </si>
  <si>
    <t>ICICI Bank Ltd (04-Sep-2018) **</t>
  </si>
  <si>
    <t>Cooperatieve Rabobank UA (20-Sep-2018) **</t>
  </si>
  <si>
    <t>Axis Bank Ltd (12-Mar-2019) **</t>
  </si>
  <si>
    <t>Reliance Industries Ltd (24-Sep-2018) **</t>
  </si>
  <si>
    <t>Reliance Industries Ltd (02-Aug-2018) **</t>
  </si>
  <si>
    <t>National Bank For Agriculture And Rural Development (06-Aug-2018) **</t>
  </si>
  <si>
    <t>Wadhawan Global Capital Pvt Ltd (11-Dec-2018) **</t>
  </si>
  <si>
    <t>Bajaj Housing Finance Ltd (03-Aug-2018) **</t>
  </si>
  <si>
    <t>Power Finance Corp Ltd (16-Aug-2018) **</t>
  </si>
  <si>
    <t>LIC Housing Finance Ltd (24-Oct-2018) **</t>
  </si>
  <si>
    <t>Housing Development Finance Corp Ltd (28-Feb-2019) **</t>
  </si>
  <si>
    <t>Chennai Petroleum Corp Ltd (03-Aug-2018) **</t>
  </si>
  <si>
    <t>Gruh Finance Ltd (04-Sep-2018) **</t>
  </si>
  <si>
    <t>Housing Development Finance Corp Ltd (14-Feb-2019) **</t>
  </si>
  <si>
    <t>Gruh Finance Ltd (25-Sep-2018) **</t>
  </si>
  <si>
    <t>Reliance Industries Ltd (01-Aug-2018) **</t>
  </si>
  <si>
    <t>L&amp;T Finance Holdings Ltd (03-Aug-2018) **</t>
  </si>
  <si>
    <t>National Fertilizers Ltd (06-Aug-2018) **</t>
  </si>
  <si>
    <t>L&amp;T Housing Finance Ltd (21-Sep-2018) **</t>
  </si>
  <si>
    <t>Housing Development Finance Corp Ltd (26-Sep-2018) **</t>
  </si>
  <si>
    <t>Bajaj Finance Ltd (06-Aug-2018) **</t>
  </si>
  <si>
    <t>National Bank For Agriculture And Rural Development (07-Aug-2018) **</t>
  </si>
  <si>
    <t>Tata Motors Finance Holdings Ltd (13-Aug-2018) **</t>
  </si>
  <si>
    <t>S D Corporation Private Ltd (24-May-2019) **</t>
  </si>
  <si>
    <t>S D Corporation Private Ltd (11-Jun-2019) **</t>
  </si>
  <si>
    <t>S D Corporation Private Ltd (13-Jun-2019) **</t>
  </si>
  <si>
    <t>S D Corporation Private Ltd (15-May-2019) **</t>
  </si>
  <si>
    <t>National Bank For Agriculture And Rural Development (01-Aug-2018) **</t>
  </si>
  <si>
    <t>Indostar Home Finance Private Limited (26-Sep-2018) **</t>
  </si>
  <si>
    <t>JM Financial Services Ltd (30-Oct-2018) **</t>
  </si>
  <si>
    <t>S D Corporation Private Ltd (05-Jun-2019) **</t>
  </si>
  <si>
    <t>Reliance Jio Infocomm Limited (16-Aug-2018) **</t>
  </si>
  <si>
    <t>Housing Development Finance Corp Ltd (20-Aug-2018) **</t>
  </si>
  <si>
    <t>JM Financial Credit Solutions Ltd (15-Oct-2018) **</t>
  </si>
  <si>
    <t>Capital First Ltd (02-Aug-2018) **</t>
  </si>
  <si>
    <t>Hero Fincorp Ltd (18-Sep-2018) **</t>
  </si>
  <si>
    <t>Tata Capital Financial Services Ltd (14-Sep-2018) **</t>
  </si>
  <si>
    <t>National Bank For Agriculture And Rural Development (14-Feb-2019)</t>
  </si>
  <si>
    <t>HDFC Bank Ltd (08-Mar-2019)</t>
  </si>
  <si>
    <t>ICICI Bank Ltd (15-Mar-2019) **</t>
  </si>
  <si>
    <t>Axis Bank Ltd (26-Feb-2019) **</t>
  </si>
  <si>
    <t>Export-Import Bank Of India (13-Mar-2019) **</t>
  </si>
  <si>
    <t>Small Industries Development Bank Of India (28-May-2019) **</t>
  </si>
  <si>
    <t>Reliance Industries Ltd (01-Mar-2019)</t>
  </si>
  <si>
    <t>Fullerton India Credit Co Ltd (15-Mar-2019) **</t>
  </si>
  <si>
    <t>Export-Import Bank Of India (14-Mar-2019)</t>
  </si>
  <si>
    <t>Capital First Ltd (15-Mar-2019) **</t>
  </si>
  <si>
    <t>S D Corporation Private Ltd (21-Jun-2019) **</t>
  </si>
  <si>
    <t>Gruh Finance Ltd (21-Mar-2019) **</t>
  </si>
  <si>
    <t>Cooperatieve Rabobank UA (11-Oct-2018) **</t>
  </si>
  <si>
    <t>IDFC Bank Ltd (21-Sep-2018) **</t>
  </si>
  <si>
    <t>Larsen And Toubro Limited (27-Sep-2018) **</t>
  </si>
  <si>
    <t>Reliance Retail Ltd (16-Aug-2018) **</t>
  </si>
  <si>
    <t>Tata Projects Ltd (07-Aug-2018) **</t>
  </si>
  <si>
    <t>Mahindra &amp; Mahindra Financial Services Ltd (07-Aug-2018) **</t>
  </si>
  <si>
    <t>Rural Electrification Corp Ltd (04-Sep-2018) **</t>
  </si>
  <si>
    <t>National Bank For Agriculture And Rural Development (25-Sep-2018) **</t>
  </si>
  <si>
    <t>Dewan Housing Finance Corp Ltd (25-Oct-2018) **</t>
  </si>
  <si>
    <t>Renew Power Limited (28-Aug-2018) **</t>
  </si>
  <si>
    <t>S D Corporation Private Ltd (03-Aug-2018) **</t>
  </si>
  <si>
    <t>Shriram Housing Finance Ltd (10-Aug-2018) **</t>
  </si>
  <si>
    <t>Magma Fincorp Ltd (10-Aug-2018) **</t>
  </si>
  <si>
    <t>Godrej Consumer Products Ltd (14-Aug-2018) **</t>
  </si>
  <si>
    <t>Magma Fincorp Ltd (13-Aug-2018) **</t>
  </si>
  <si>
    <t>Housing Development Finance Corp Ltd (24-Aug-2018) **</t>
  </si>
  <si>
    <t>Reliance Industries Ltd (04-Sep-2018) **</t>
  </si>
  <si>
    <t>Shriram City Union Finance Ltd (10-Sep-2018) **</t>
  </si>
  <si>
    <t>Sbi Cards &amp; Payment Services Pvt. Ltd. (18-Sep-2018) **</t>
  </si>
  <si>
    <t>Magma Fincorp Ltd (06-Aug-2018) **</t>
  </si>
  <si>
    <t>Tata Capital Housing Finance Ltd (13-Aug-2018) **</t>
  </si>
  <si>
    <t>JM Financial Asset Reconstruction Co Ltd (20-Aug-2018) **</t>
  </si>
  <si>
    <t>Axis Finance Ltd (27-Aug-2018) **</t>
  </si>
  <si>
    <t>Tata Projects Ltd (31-Aug-2018) **</t>
  </si>
  <si>
    <t>JM Financial Asset Reconstruction Co Ltd (06-Sep-2018) **</t>
  </si>
  <si>
    <t>Ceat Ltd (28-Sep-2018) **</t>
  </si>
  <si>
    <t>LIC Housing Finance Ltd (09-Oct-2018) **</t>
  </si>
  <si>
    <t>JM Financial Capital Ltd (25-Oct-2018) **</t>
  </si>
  <si>
    <t>Kotak Commodity Service Pvt Ltd (14-Aug-2018) **</t>
  </si>
  <si>
    <t>Jm Financial Products Ltd (14-Aug-2018) **</t>
  </si>
  <si>
    <t>L&amp;T Finance Ltd (10-Sep-2018) **</t>
  </si>
  <si>
    <t>JM Financial Services Pvt Ltd (15-Oct-2018) **</t>
  </si>
  <si>
    <t>JM Financial Products Ltd (25-Oct-2018) **</t>
  </si>
  <si>
    <t>ICICI Bank Ltd (28-Sep-2018) **</t>
  </si>
  <si>
    <t>Small Industries Development Bank Of India (07-Feb-2019) **</t>
  </si>
  <si>
    <t>Small Industries Development Bank Of India (06-Jun-2019) **</t>
  </si>
  <si>
    <t>S D Corporation Private Ltd (04-Jun-2019) **</t>
  </si>
  <si>
    <t>Housing Development Finance Corp Ltd (22-Jan-2019) **</t>
  </si>
  <si>
    <t>S D Corporation Private Ltd (07-Jun-2019) **</t>
  </si>
  <si>
    <t>S D Corporation Private Ltd (14-Jun-2019) **</t>
  </si>
  <si>
    <t>S D Corporation Private Ltd (19-Jun-2019) **</t>
  </si>
  <si>
    <t>Kotak Mahindra Bank Ltd (MIBOR +108) (28-Jun-2019)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</si>
</sst>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"/>
    <numFmt numFmtId="165" formatCode="_(* #,##0.0000_);_(* \(#,##0.000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/>
    <xf numFmtId="0" fontId="5" fillId="0" borderId="0"/>
    <xf numFmtId="43" fontId="4" fillId="0" borderId="0" applyFont="0" applyFill="0" applyBorder="0" applyAlignment="0" applyProtection="0"/>
  </cellStyleXfs>
  <cellXfs count="61">
    <xf numFmtId="0" fontId="0" fillId="0" borderId="0" xfId="0"/>
    <xf numFmtId="2" fontId="2" fillId="0" borderId="0" xfId="0" applyNumberFormat="1" applyFont="1"/>
    <xf numFmtId="0" fontId="2" fillId="0" borderId="0" xfId="0" applyFont="1"/>
    <xf numFmtId="2" fontId="3" fillId="0" borderId="1" xfId="0" applyNumberFormat="1" applyFont="1" applyBorder="1"/>
    <xf numFmtId="0" fontId="3" fillId="0" borderId="0" xfId="0" applyFont="1"/>
    <xf numFmtId="2" fontId="2" fillId="0" borderId="3" xfId="0" applyNumberFormat="1" applyFont="1" applyBorder="1"/>
    <xf numFmtId="2" fontId="3" fillId="0" borderId="2" xfId="0" applyNumberFormat="1" applyFont="1" applyBorder="1"/>
    <xf numFmtId="2" fontId="2" fillId="0" borderId="2" xfId="0" applyNumberFormat="1" applyFont="1" applyBorder="1"/>
    <xf numFmtId="2" fontId="3" fillId="0" borderId="3" xfId="0" applyNumberFormat="1" applyFont="1" applyBorder="1"/>
    <xf numFmtId="2" fontId="3" fillId="0" borderId="0" xfId="0" applyNumberFormat="1" applyFont="1"/>
    <xf numFmtId="164" fontId="2" fillId="0" borderId="0" xfId="0" applyNumberFormat="1" applyFont="1"/>
    <xf numFmtId="2" fontId="2" fillId="0" borderId="0" xfId="0" applyNumberFormat="1" applyFont="1" applyAlignment="1">
      <alignment horizontal="right"/>
    </xf>
    <xf numFmtId="10" fontId="2" fillId="0" borderId="0" xfId="0" applyNumberFormat="1" applyFont="1" applyAlignment="1"/>
    <xf numFmtId="2" fontId="3" fillId="0" borderId="0" xfId="0" applyNumberFormat="1" applyFont="1" applyAlignment="1">
      <alignment horizontal="right"/>
    </xf>
    <xf numFmtId="0" fontId="3" fillId="0" borderId="4" xfId="1" applyFont="1" applyFill="1" applyBorder="1"/>
    <xf numFmtId="0" fontId="2" fillId="0" borderId="5" xfId="1" applyFont="1" applyFill="1" applyBorder="1" applyAlignment="1"/>
    <xf numFmtId="0" fontId="3" fillId="0" borderId="6" xfId="1" applyFont="1" applyFill="1" applyBorder="1" applyAlignment="1">
      <alignment horizontal="center"/>
    </xf>
    <xf numFmtId="0" fontId="6" fillId="0" borderId="4" xfId="2" applyFont="1" applyFill="1" applyBorder="1" applyAlignment="1">
      <alignment vertical="center"/>
    </xf>
    <xf numFmtId="0" fontId="6" fillId="0" borderId="5" xfId="2" applyFont="1" applyFill="1" applyBorder="1" applyAlignment="1">
      <alignment vertical="center"/>
    </xf>
    <xf numFmtId="165" fontId="6" fillId="0" borderId="3" xfId="2" applyNumberFormat="1" applyFont="1" applyFill="1" applyBorder="1"/>
    <xf numFmtId="0" fontId="6" fillId="0" borderId="0" xfId="2" applyFont="1" applyFill="1" applyBorder="1" applyAlignment="1">
      <alignment vertical="center"/>
    </xf>
    <xf numFmtId="165" fontId="6" fillId="0" borderId="0" xfId="2" applyNumberFormat="1" applyFont="1" applyFill="1" applyBorder="1"/>
    <xf numFmtId="2" fontId="3" fillId="0" borderId="2" xfId="0" applyNumberFormat="1" applyFont="1" applyFill="1" applyBorder="1"/>
    <xf numFmtId="2" fontId="2" fillId="0" borderId="2" xfId="0" applyNumberFormat="1" applyFont="1" applyFill="1" applyBorder="1"/>
    <xf numFmtId="3" fontId="2" fillId="0" borderId="2" xfId="0" applyNumberFormat="1" applyFont="1" applyFill="1" applyBorder="1"/>
    <xf numFmtId="4" fontId="2" fillId="0" borderId="2" xfId="0" applyNumberFormat="1" applyFont="1" applyFill="1" applyBorder="1"/>
    <xf numFmtId="4" fontId="3" fillId="0" borderId="2" xfId="0" applyNumberFormat="1" applyFont="1" applyFill="1" applyBorder="1"/>
    <xf numFmtId="3" fontId="2" fillId="0" borderId="0" xfId="0" applyNumberFormat="1" applyFont="1"/>
    <xf numFmtId="4" fontId="2" fillId="0" borderId="0" xfId="0" applyNumberFormat="1" applyFont="1"/>
    <xf numFmtId="0" fontId="3" fillId="0" borderId="0" xfId="0" applyFont="1" applyFill="1"/>
    <xf numFmtId="3" fontId="2" fillId="0" borderId="2" xfId="3" applyNumberFormat="1" applyFont="1" applyFill="1" applyBorder="1" applyAlignment="1">
      <alignment wrapText="1"/>
    </xf>
    <xf numFmtId="3" fontId="2" fillId="0" borderId="2" xfId="0" applyNumberFormat="1" applyFont="1" applyBorder="1"/>
    <xf numFmtId="4" fontId="2" fillId="0" borderId="2" xfId="0" applyNumberFormat="1" applyFont="1" applyBorder="1"/>
    <xf numFmtId="2" fontId="2" fillId="0" borderId="2" xfId="0" applyNumberFormat="1" applyFont="1" applyBorder="1" applyAlignment="1">
      <alignment horizontal="right" wrapText="1"/>
    </xf>
    <xf numFmtId="2" fontId="2" fillId="0" borderId="2" xfId="0" applyNumberFormat="1" applyFont="1" applyFill="1" applyBorder="1" applyAlignment="1">
      <alignment wrapText="1"/>
    </xf>
    <xf numFmtId="2" fontId="2" fillId="0" borderId="2" xfId="0" applyNumberFormat="1" applyFont="1" applyFill="1" applyBorder="1" applyAlignment="1">
      <alignment vertical="top"/>
    </xf>
    <xf numFmtId="2" fontId="2" fillId="0" borderId="7" xfId="0" applyNumberFormat="1" applyFont="1" applyFill="1" applyBorder="1"/>
    <xf numFmtId="0" fontId="2" fillId="0" borderId="2" xfId="0" applyFont="1" applyFill="1" applyBorder="1"/>
    <xf numFmtId="2" fontId="2" fillId="0" borderId="2" xfId="0" applyNumberFormat="1" applyFont="1" applyFill="1" applyBorder="1" applyAlignment="1"/>
    <xf numFmtId="4" fontId="3" fillId="0" borderId="2" xfId="0" applyNumberFormat="1" applyFont="1" applyBorder="1"/>
    <xf numFmtId="166" fontId="2" fillId="0" borderId="2" xfId="0" applyNumberFormat="1" applyFont="1" applyBorder="1"/>
    <xf numFmtId="4" fontId="3" fillId="0" borderId="3" xfId="0" applyNumberFormat="1" applyFont="1" applyBorder="1"/>
    <xf numFmtId="1" fontId="2" fillId="0" borderId="2" xfId="0" applyNumberFormat="1" applyFont="1" applyBorder="1"/>
    <xf numFmtId="0" fontId="3" fillId="0" borderId="1" xfId="0" applyFont="1" applyBorder="1"/>
    <xf numFmtId="0" fontId="2" fillId="0" borderId="3" xfId="0" applyFont="1" applyBorder="1"/>
    <xf numFmtId="0" fontId="3" fillId="0" borderId="2" xfId="0" applyFont="1" applyBorder="1"/>
    <xf numFmtId="0" fontId="2" fillId="0" borderId="2" xfId="0" applyFont="1" applyBorder="1"/>
    <xf numFmtId="0" fontId="3" fillId="0" borderId="3" xfId="0" applyFont="1" applyBorder="1"/>
    <xf numFmtId="0" fontId="2" fillId="0" borderId="0" xfId="0" applyFont="1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" fontId="3" fillId="0" borderId="2" xfId="0" applyNumberFormat="1" applyFont="1" applyBorder="1" applyAlignment="1">
      <alignment horizontal="right"/>
    </xf>
    <xf numFmtId="4" fontId="2" fillId="0" borderId="0" xfId="0" applyNumberFormat="1" applyFont="1" applyFill="1"/>
    <xf numFmtId="10" fontId="2" fillId="0" borderId="0" xfId="0" applyNumberFormat="1" applyFont="1"/>
    <xf numFmtId="2" fontId="3" fillId="0" borderId="0" xfId="0" applyNumberFormat="1" applyFont="1" applyAlignment="1"/>
    <xf numFmtId="0" fontId="1" fillId="2" borderId="0" xfId="0" applyFont="1" applyFill="1" applyAlignment="1">
      <alignment horizontal="center"/>
    </xf>
    <xf numFmtId="2" fontId="3" fillId="0" borderId="4" xfId="1" applyNumberFormat="1" applyFont="1" applyFill="1" applyBorder="1" applyAlignment="1">
      <alignment horizontal="center"/>
    </xf>
    <xf numFmtId="2" fontId="3" fillId="0" borderId="5" xfId="1" applyNumberFormat="1" applyFont="1" applyFill="1" applyBorder="1" applyAlignment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5" xfId="2" applyFont="1" applyFill="1" applyBorder="1" applyAlignment="1">
      <alignment horizontal="left"/>
    </xf>
    <xf numFmtId="2" fontId="1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8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63"/>
  <sheetViews>
    <sheetView showGridLines="0" tabSelected="1" workbookViewId="0">
      <selection sqref="A1:E1"/>
    </sheetView>
  </sheetViews>
  <sheetFormatPr defaultRowHeight="11.25" x14ac:dyDescent="0.2"/>
  <cols>
    <col min="1" max="1" width="58.7109375" style="1" bestFit="1" customWidth="1"/>
    <col min="2" max="2" width="27.140625" style="1" bestFit="1" customWidth="1"/>
    <col min="3" max="3" width="20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" style="2" bestFit="1" customWidth="1"/>
    <col min="9" max="16384" width="9.140625" style="2"/>
  </cols>
  <sheetData>
    <row r="1" spans="1:6" x14ac:dyDescent="0.2">
      <c r="A1" s="60" t="s">
        <v>585</v>
      </c>
      <c r="B1" s="60"/>
      <c r="C1" s="60"/>
      <c r="D1" s="60"/>
      <c r="E1" s="6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234400</v>
      </c>
      <c r="E8" s="7">
        <v>5108.7479999999996</v>
      </c>
      <c r="F8" s="7">
        <f>E8/$E$45*100</f>
        <v>8.5693598691206301</v>
      </c>
    </row>
    <row r="9" spans="1:6" x14ac:dyDescent="0.2">
      <c r="A9" s="7" t="s">
        <v>315</v>
      </c>
      <c r="B9" s="7" t="s">
        <v>316</v>
      </c>
      <c r="C9" s="7" t="s">
        <v>123</v>
      </c>
      <c r="D9" s="7">
        <v>373800</v>
      </c>
      <c r="E9" s="7">
        <v>4433.268</v>
      </c>
      <c r="F9" s="7">
        <f t="shared" ref="F9:F38" si="0">E9/$E$45*100</f>
        <v>7.436316860463009</v>
      </c>
    </row>
    <row r="10" spans="1:6" x14ac:dyDescent="0.2">
      <c r="A10" s="7" t="s">
        <v>317</v>
      </c>
      <c r="B10" s="7" t="s">
        <v>318</v>
      </c>
      <c r="C10" s="7" t="s">
        <v>39</v>
      </c>
      <c r="D10" s="7">
        <v>150145</v>
      </c>
      <c r="E10" s="7">
        <v>4360.8113800000001</v>
      </c>
      <c r="F10" s="7">
        <f t="shared" si="0"/>
        <v>7.3147788923189312</v>
      </c>
    </row>
    <row r="11" spans="1:6" x14ac:dyDescent="0.2">
      <c r="A11" s="7" t="s">
        <v>319</v>
      </c>
      <c r="B11" s="7" t="s">
        <v>320</v>
      </c>
      <c r="C11" s="7" t="s">
        <v>321</v>
      </c>
      <c r="D11" s="7">
        <v>567141</v>
      </c>
      <c r="E11" s="7">
        <v>3907.034349</v>
      </c>
      <c r="F11" s="7">
        <f t="shared" si="0"/>
        <v>6.5536180993066102</v>
      </c>
    </row>
    <row r="12" spans="1:6" x14ac:dyDescent="0.2">
      <c r="A12" s="7" t="s">
        <v>115</v>
      </c>
      <c r="B12" s="7" t="s">
        <v>116</v>
      </c>
      <c r="C12" s="7" t="s">
        <v>11</v>
      </c>
      <c r="D12" s="7">
        <v>1167550</v>
      </c>
      <c r="E12" s="7">
        <v>3552.2708750000002</v>
      </c>
      <c r="F12" s="7">
        <f t="shared" si="0"/>
        <v>5.9585415997170008</v>
      </c>
    </row>
    <row r="13" spans="1:6" x14ac:dyDescent="0.2">
      <c r="A13" s="7" t="s">
        <v>288</v>
      </c>
      <c r="B13" s="7" t="s">
        <v>289</v>
      </c>
      <c r="C13" s="7" t="s">
        <v>260</v>
      </c>
      <c r="D13" s="7">
        <v>1022300</v>
      </c>
      <c r="E13" s="7">
        <v>2993.2944000000002</v>
      </c>
      <c r="F13" s="7">
        <f t="shared" si="0"/>
        <v>5.0209203718452189</v>
      </c>
    </row>
    <row r="14" spans="1:6" x14ac:dyDescent="0.2">
      <c r="A14" s="7" t="s">
        <v>12</v>
      </c>
      <c r="B14" s="7" t="s">
        <v>13</v>
      </c>
      <c r="C14" s="7" t="s">
        <v>11</v>
      </c>
      <c r="D14" s="7">
        <v>809000</v>
      </c>
      <c r="E14" s="7">
        <v>2976.7154999999998</v>
      </c>
      <c r="F14" s="7">
        <f t="shared" si="0"/>
        <v>4.9931111003105562</v>
      </c>
    </row>
    <row r="15" spans="1:6" x14ac:dyDescent="0.2">
      <c r="A15" s="7" t="s">
        <v>188</v>
      </c>
      <c r="B15" s="7" t="s">
        <v>189</v>
      </c>
      <c r="C15" s="7" t="s">
        <v>73</v>
      </c>
      <c r="D15" s="7">
        <v>210373</v>
      </c>
      <c r="E15" s="7">
        <v>2871.8018229999998</v>
      </c>
      <c r="F15" s="7">
        <f t="shared" si="0"/>
        <v>4.8171300079948489</v>
      </c>
    </row>
    <row r="16" spans="1:6" x14ac:dyDescent="0.2">
      <c r="A16" s="7" t="s">
        <v>324</v>
      </c>
      <c r="B16" s="7" t="s">
        <v>325</v>
      </c>
      <c r="C16" s="7" t="s">
        <v>39</v>
      </c>
      <c r="D16" s="7">
        <v>259985</v>
      </c>
      <c r="E16" s="7">
        <v>2097.9489574999998</v>
      </c>
      <c r="F16" s="7">
        <f t="shared" si="0"/>
        <v>3.5190773950611693</v>
      </c>
    </row>
    <row r="17" spans="1:6" x14ac:dyDescent="0.2">
      <c r="A17" s="7" t="s">
        <v>322</v>
      </c>
      <c r="B17" s="7" t="s">
        <v>323</v>
      </c>
      <c r="C17" s="7" t="s">
        <v>39</v>
      </c>
      <c r="D17" s="7">
        <v>572110</v>
      </c>
      <c r="E17" s="7">
        <v>1770.394395</v>
      </c>
      <c r="F17" s="7">
        <f t="shared" si="0"/>
        <v>2.9696408358817266</v>
      </c>
    </row>
    <row r="18" spans="1:6" x14ac:dyDescent="0.2">
      <c r="A18" s="7" t="s">
        <v>346</v>
      </c>
      <c r="B18" s="7" t="s">
        <v>347</v>
      </c>
      <c r="C18" s="7" t="s">
        <v>27</v>
      </c>
      <c r="D18" s="7">
        <v>759100</v>
      </c>
      <c r="E18" s="7">
        <v>1686.7202</v>
      </c>
      <c r="F18" s="7">
        <f t="shared" si="0"/>
        <v>2.8292866260608514</v>
      </c>
    </row>
    <row r="19" spans="1:6" x14ac:dyDescent="0.2">
      <c r="A19" s="7" t="s">
        <v>328</v>
      </c>
      <c r="B19" s="7" t="s">
        <v>329</v>
      </c>
      <c r="C19" s="7" t="s">
        <v>140</v>
      </c>
      <c r="D19" s="7">
        <v>278900</v>
      </c>
      <c r="E19" s="7">
        <v>1622.5007499999999</v>
      </c>
      <c r="F19" s="7">
        <f t="shared" si="0"/>
        <v>2.7215655997649764</v>
      </c>
    </row>
    <row r="20" spans="1:6" x14ac:dyDescent="0.2">
      <c r="A20" s="7" t="s">
        <v>275</v>
      </c>
      <c r="B20" s="7" t="s">
        <v>276</v>
      </c>
      <c r="C20" s="7" t="s">
        <v>39</v>
      </c>
      <c r="D20" s="7">
        <v>1084661</v>
      </c>
      <c r="E20" s="7">
        <v>1523.4063745000001</v>
      </c>
      <c r="F20" s="7">
        <f t="shared" si="0"/>
        <v>2.5553457422450383</v>
      </c>
    </row>
    <row r="21" spans="1:6" x14ac:dyDescent="0.2">
      <c r="A21" s="7" t="s">
        <v>263</v>
      </c>
      <c r="B21" s="7" t="s">
        <v>264</v>
      </c>
      <c r="C21" s="7" t="s">
        <v>11</v>
      </c>
      <c r="D21" s="7">
        <v>1691750</v>
      </c>
      <c r="E21" s="7">
        <v>1505.6575</v>
      </c>
      <c r="F21" s="7">
        <f t="shared" si="0"/>
        <v>2.5255739678568006</v>
      </c>
    </row>
    <row r="22" spans="1:6" x14ac:dyDescent="0.2">
      <c r="A22" s="7" t="s">
        <v>330</v>
      </c>
      <c r="B22" s="7" t="s">
        <v>331</v>
      </c>
      <c r="C22" s="7" t="s">
        <v>140</v>
      </c>
      <c r="D22" s="7">
        <v>250779</v>
      </c>
      <c r="E22" s="7">
        <v>1470.5680560000001</v>
      </c>
      <c r="F22" s="7">
        <f t="shared" si="0"/>
        <v>2.4667153055694153</v>
      </c>
    </row>
    <row r="23" spans="1:6" x14ac:dyDescent="0.2">
      <c r="A23" s="7" t="s">
        <v>332</v>
      </c>
      <c r="B23" s="7" t="s">
        <v>333</v>
      </c>
      <c r="C23" s="7" t="s">
        <v>52</v>
      </c>
      <c r="D23" s="7">
        <v>52400</v>
      </c>
      <c r="E23" s="7">
        <v>1386.2944</v>
      </c>
      <c r="F23" s="7">
        <f t="shared" si="0"/>
        <v>2.3253555662065661</v>
      </c>
    </row>
    <row r="24" spans="1:6" x14ac:dyDescent="0.2">
      <c r="A24" s="7" t="s">
        <v>326</v>
      </c>
      <c r="B24" s="7" t="s">
        <v>327</v>
      </c>
      <c r="C24" s="7" t="s">
        <v>52</v>
      </c>
      <c r="D24" s="7">
        <v>176563</v>
      </c>
      <c r="E24" s="7">
        <v>1356.3569660000001</v>
      </c>
      <c r="F24" s="7">
        <f t="shared" si="0"/>
        <v>2.2751388310095968</v>
      </c>
    </row>
    <row r="25" spans="1:6" x14ac:dyDescent="0.2">
      <c r="A25" s="7" t="s">
        <v>336</v>
      </c>
      <c r="B25" s="7" t="s">
        <v>337</v>
      </c>
      <c r="C25" s="7" t="s">
        <v>338</v>
      </c>
      <c r="D25" s="7">
        <v>109433</v>
      </c>
      <c r="E25" s="7">
        <v>1325.3977795000001</v>
      </c>
      <c r="F25" s="7">
        <f t="shared" si="0"/>
        <v>2.2232082189743738</v>
      </c>
    </row>
    <row r="26" spans="1:6" x14ac:dyDescent="0.2">
      <c r="A26" s="7" t="s">
        <v>339</v>
      </c>
      <c r="B26" s="7" t="s">
        <v>340</v>
      </c>
      <c r="C26" s="7" t="s">
        <v>39</v>
      </c>
      <c r="D26" s="7">
        <v>721082</v>
      </c>
      <c r="E26" s="7">
        <v>1269.1043199999999</v>
      </c>
      <c r="F26" s="7">
        <f t="shared" si="0"/>
        <v>2.1287821653241901</v>
      </c>
    </row>
    <row r="27" spans="1:6" x14ac:dyDescent="0.2">
      <c r="A27" s="7" t="s">
        <v>586</v>
      </c>
      <c r="B27" s="7" t="s">
        <v>587</v>
      </c>
      <c r="C27" s="7" t="s">
        <v>24</v>
      </c>
      <c r="D27" s="7">
        <v>151400</v>
      </c>
      <c r="E27" s="7">
        <v>1225.2801999999999</v>
      </c>
      <c r="F27" s="7">
        <f t="shared" si="0"/>
        <v>2.0552720498854313</v>
      </c>
    </row>
    <row r="28" spans="1:6" x14ac:dyDescent="0.2">
      <c r="A28" s="7" t="s">
        <v>258</v>
      </c>
      <c r="B28" s="7" t="s">
        <v>259</v>
      </c>
      <c r="C28" s="7" t="s">
        <v>260</v>
      </c>
      <c r="D28" s="7">
        <v>99800</v>
      </c>
      <c r="E28" s="7">
        <v>1205.4342999999999</v>
      </c>
      <c r="F28" s="7">
        <f t="shared" si="0"/>
        <v>2.0219827470999778</v>
      </c>
    </row>
    <row r="29" spans="1:6" x14ac:dyDescent="0.2">
      <c r="A29" s="7" t="s">
        <v>141</v>
      </c>
      <c r="B29" s="7" t="s">
        <v>669</v>
      </c>
      <c r="C29" s="7" t="s">
        <v>21</v>
      </c>
      <c r="D29" s="7">
        <v>805448</v>
      </c>
      <c r="E29" s="7">
        <v>1159.0396720000001</v>
      </c>
      <c r="F29" s="7">
        <f t="shared" si="0"/>
        <v>1.9441608887256798</v>
      </c>
    </row>
    <row r="30" spans="1:6" x14ac:dyDescent="0.2">
      <c r="A30" s="7" t="s">
        <v>344</v>
      </c>
      <c r="B30" s="7" t="s">
        <v>345</v>
      </c>
      <c r="C30" s="7" t="s">
        <v>76</v>
      </c>
      <c r="D30" s="7">
        <v>484054</v>
      </c>
      <c r="E30" s="7">
        <v>1158.825276</v>
      </c>
      <c r="F30" s="7">
        <f t="shared" si="0"/>
        <v>1.9438012631425621</v>
      </c>
    </row>
    <row r="31" spans="1:6" x14ac:dyDescent="0.2">
      <c r="A31" s="7" t="s">
        <v>341</v>
      </c>
      <c r="B31" s="7" t="s">
        <v>342</v>
      </c>
      <c r="C31" s="7" t="s">
        <v>343</v>
      </c>
      <c r="D31" s="7">
        <v>399300</v>
      </c>
      <c r="E31" s="7">
        <v>1042.5723</v>
      </c>
      <c r="F31" s="7">
        <f t="shared" si="0"/>
        <v>1.7487997505997155</v>
      </c>
    </row>
    <row r="32" spans="1:6" x14ac:dyDescent="0.2">
      <c r="A32" s="7" t="s">
        <v>334</v>
      </c>
      <c r="B32" s="7" t="s">
        <v>335</v>
      </c>
      <c r="C32" s="7" t="s">
        <v>168</v>
      </c>
      <c r="D32" s="7">
        <v>875863</v>
      </c>
      <c r="E32" s="7">
        <v>945.93204000000003</v>
      </c>
      <c r="F32" s="7">
        <f t="shared" si="0"/>
        <v>1.5866964004666917</v>
      </c>
    </row>
    <row r="33" spans="1:10" x14ac:dyDescent="0.2">
      <c r="A33" s="7" t="s">
        <v>588</v>
      </c>
      <c r="B33" s="7" t="s">
        <v>589</v>
      </c>
      <c r="C33" s="7" t="s">
        <v>192</v>
      </c>
      <c r="D33" s="7">
        <v>1000000</v>
      </c>
      <c r="E33" s="7">
        <v>925.5</v>
      </c>
      <c r="F33" s="7">
        <f t="shared" si="0"/>
        <v>1.5524239126437913</v>
      </c>
    </row>
    <row r="34" spans="1:10" x14ac:dyDescent="0.2">
      <c r="A34" s="7" t="s">
        <v>348</v>
      </c>
      <c r="B34" s="7" t="s">
        <v>349</v>
      </c>
      <c r="C34" s="7" t="s">
        <v>350</v>
      </c>
      <c r="D34" s="7">
        <v>425242</v>
      </c>
      <c r="E34" s="7">
        <v>704.62599399999999</v>
      </c>
      <c r="F34" s="7">
        <f t="shared" si="0"/>
        <v>1.1819321907682339</v>
      </c>
    </row>
    <row r="35" spans="1:10" x14ac:dyDescent="0.2">
      <c r="A35" s="7" t="s">
        <v>199</v>
      </c>
      <c r="B35" s="7" t="s">
        <v>200</v>
      </c>
      <c r="C35" s="7" t="s">
        <v>140</v>
      </c>
      <c r="D35" s="7">
        <v>30000</v>
      </c>
      <c r="E35" s="7">
        <v>638.34</v>
      </c>
      <c r="F35" s="7">
        <f t="shared" si="0"/>
        <v>1.0707447654208944</v>
      </c>
    </row>
    <row r="36" spans="1:10" x14ac:dyDescent="0.2">
      <c r="A36" s="7" t="s">
        <v>351</v>
      </c>
      <c r="B36" s="7" t="s">
        <v>352</v>
      </c>
      <c r="C36" s="7" t="s">
        <v>168</v>
      </c>
      <c r="D36" s="7">
        <v>154809</v>
      </c>
      <c r="E36" s="7">
        <v>467.44577550000002</v>
      </c>
      <c r="F36" s="7">
        <f t="shared" si="0"/>
        <v>0.78408860048678697</v>
      </c>
    </row>
    <row r="37" spans="1:10" x14ac:dyDescent="0.2">
      <c r="A37" s="7" t="s">
        <v>353</v>
      </c>
      <c r="B37" s="7" t="s">
        <v>354</v>
      </c>
      <c r="C37" s="7" t="s">
        <v>283</v>
      </c>
      <c r="D37" s="7">
        <v>710100</v>
      </c>
      <c r="E37" s="7">
        <v>397.30095</v>
      </c>
      <c r="F37" s="7">
        <f t="shared" si="0"/>
        <v>0.66642841198929792</v>
      </c>
      <c r="I37" s="1"/>
    </row>
    <row r="38" spans="1:10" x14ac:dyDescent="0.2">
      <c r="A38" s="7" t="s">
        <v>355</v>
      </c>
      <c r="B38" s="7" t="s">
        <v>356</v>
      </c>
      <c r="C38" s="7" t="s">
        <v>24</v>
      </c>
      <c r="D38" s="7">
        <v>123400</v>
      </c>
      <c r="E38" s="7">
        <v>247.2319</v>
      </c>
      <c r="F38" s="7">
        <f t="shared" si="0"/>
        <v>0.41470417453091146</v>
      </c>
      <c r="H38" s="1"/>
      <c r="I38" s="1"/>
    </row>
    <row r="39" spans="1:10" x14ac:dyDescent="0.2">
      <c r="A39" s="6" t="s">
        <v>40</v>
      </c>
      <c r="B39" s="7"/>
      <c r="C39" s="7"/>
      <c r="D39" s="7"/>
      <c r="E39" s="6">
        <f>SUM(E8:E38)</f>
        <v>57335.822432999994</v>
      </c>
      <c r="F39" s="6">
        <f>SUM(F8:F38)</f>
        <v>96.174502210791502</v>
      </c>
      <c r="I39" s="1"/>
      <c r="J39" s="1"/>
    </row>
    <row r="40" spans="1:10" x14ac:dyDescent="0.2">
      <c r="A40" s="7"/>
      <c r="B40" s="7"/>
      <c r="C40" s="7"/>
      <c r="D40" s="7"/>
      <c r="E40" s="7"/>
      <c r="F40" s="7"/>
    </row>
    <row r="41" spans="1:10" x14ac:dyDescent="0.2">
      <c r="A41" s="6" t="s">
        <v>40</v>
      </c>
      <c r="B41" s="7"/>
      <c r="C41" s="7"/>
      <c r="D41" s="7"/>
      <c r="E41" s="6">
        <f>E39</f>
        <v>57335.822432999994</v>
      </c>
      <c r="F41" s="6">
        <f>F39</f>
        <v>96.174502210791502</v>
      </c>
      <c r="I41" s="1"/>
      <c r="J41" s="1"/>
    </row>
    <row r="42" spans="1:10" x14ac:dyDescent="0.2">
      <c r="A42" s="7"/>
      <c r="B42" s="7"/>
      <c r="C42" s="7"/>
      <c r="D42" s="7"/>
      <c r="E42" s="7"/>
      <c r="F42" s="7"/>
    </row>
    <row r="43" spans="1:10" x14ac:dyDescent="0.2">
      <c r="A43" s="6" t="s">
        <v>103</v>
      </c>
      <c r="B43" s="7"/>
      <c r="C43" s="7"/>
      <c r="D43" s="7"/>
      <c r="E43" s="6">
        <v>2280.6259135</v>
      </c>
      <c r="F43" s="6">
        <f>E43/$E$45*100</f>
        <v>3.8254977892085256</v>
      </c>
      <c r="I43" s="1"/>
      <c r="J43" s="1"/>
    </row>
    <row r="44" spans="1:10" x14ac:dyDescent="0.2">
      <c r="A44" s="7"/>
      <c r="B44" s="7"/>
      <c r="C44" s="7"/>
      <c r="D44" s="7"/>
      <c r="E44" s="7"/>
      <c r="F44" s="7"/>
    </row>
    <row r="45" spans="1:10" x14ac:dyDescent="0.2">
      <c r="A45" s="8" t="s">
        <v>104</v>
      </c>
      <c r="B45" s="5"/>
      <c r="C45" s="5"/>
      <c r="D45" s="5"/>
      <c r="E45" s="8">
        <f>E41+E43</f>
        <v>59616.448346499994</v>
      </c>
      <c r="F45" s="8">
        <f>F41+F43</f>
        <v>100.00000000000003</v>
      </c>
      <c r="I45" s="1"/>
      <c r="J45" s="1"/>
    </row>
    <row r="47" spans="1:10" x14ac:dyDescent="0.2">
      <c r="A47" s="9" t="s">
        <v>105</v>
      </c>
    </row>
    <row r="48" spans="1:10" x14ac:dyDescent="0.2">
      <c r="A48" s="9" t="s">
        <v>106</v>
      </c>
    </row>
    <row r="49" spans="1:2" x14ac:dyDescent="0.2">
      <c r="A49" s="9" t="s">
        <v>107</v>
      </c>
    </row>
    <row r="50" spans="1:2" x14ac:dyDescent="0.2">
      <c r="A50" s="1" t="s">
        <v>590</v>
      </c>
      <c r="B50" s="10">
        <v>78.030299999999997</v>
      </c>
    </row>
    <row r="51" spans="1:2" x14ac:dyDescent="0.2">
      <c r="A51" s="1" t="s">
        <v>591</v>
      </c>
      <c r="B51" s="10">
        <v>280.86590000000001</v>
      </c>
    </row>
    <row r="52" spans="1:2" x14ac:dyDescent="0.2">
      <c r="A52" s="1" t="s">
        <v>592</v>
      </c>
      <c r="B52" s="10">
        <v>290.68810000000002</v>
      </c>
    </row>
    <row r="53" spans="1:2" x14ac:dyDescent="0.2">
      <c r="A53" s="1" t="s">
        <v>593</v>
      </c>
      <c r="B53" s="10">
        <v>74.798199999999994</v>
      </c>
    </row>
    <row r="55" spans="1:2" x14ac:dyDescent="0.2">
      <c r="A55" s="9" t="s">
        <v>108</v>
      </c>
    </row>
    <row r="56" spans="1:2" x14ac:dyDescent="0.2">
      <c r="A56" s="1" t="s">
        <v>590</v>
      </c>
      <c r="B56" s="10">
        <v>73.853700000000003</v>
      </c>
    </row>
    <row r="57" spans="1:2" x14ac:dyDescent="0.2">
      <c r="A57" s="1" t="s">
        <v>591</v>
      </c>
      <c r="B57" s="10">
        <v>264.85500000000002</v>
      </c>
    </row>
    <row r="58" spans="1:2" x14ac:dyDescent="0.2">
      <c r="A58" s="1" t="s">
        <v>592</v>
      </c>
      <c r="B58" s="10">
        <v>275.17439999999999</v>
      </c>
    </row>
    <row r="59" spans="1:2" x14ac:dyDescent="0.2">
      <c r="A59" s="1" t="s">
        <v>593</v>
      </c>
      <c r="B59" s="10">
        <v>70.534400000000005</v>
      </c>
    </row>
    <row r="61" spans="1:2" x14ac:dyDescent="0.2">
      <c r="A61" s="9" t="s">
        <v>109</v>
      </c>
      <c r="B61" s="13" t="s">
        <v>110</v>
      </c>
    </row>
    <row r="63" spans="1:2" x14ac:dyDescent="0.2">
      <c r="A63" s="9" t="s">
        <v>111</v>
      </c>
      <c r="B63" s="12">
        <v>8.0286178008528761E-2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7"/>
  <sheetViews>
    <sheetView showGridLines="0" workbookViewId="0">
      <selection sqref="A1:E1"/>
    </sheetView>
  </sheetViews>
  <sheetFormatPr defaultRowHeight="11.25" x14ac:dyDescent="0.2"/>
  <cols>
    <col min="1" max="1" width="58.7109375" style="1" bestFit="1" customWidth="1"/>
    <col min="2" max="2" width="30.42578125" style="1" bestFit="1" customWidth="1"/>
    <col min="3" max="3" width="19.140625" style="1" bestFit="1" customWidth="1"/>
    <col min="4" max="4" width="23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11" x14ac:dyDescent="0.2">
      <c r="A1" s="60" t="s">
        <v>403</v>
      </c>
      <c r="B1" s="60"/>
      <c r="C1" s="60"/>
      <c r="D1" s="60"/>
      <c r="E1" s="60"/>
    </row>
    <row r="2" spans="1:11" x14ac:dyDescent="0.2">
      <c r="F2" s="2"/>
    </row>
    <row r="3" spans="1:11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11" x14ac:dyDescent="0.2">
      <c r="A4" s="5"/>
      <c r="B4" s="5"/>
      <c r="C4" s="5"/>
      <c r="D4" s="5"/>
      <c r="E4" s="5"/>
      <c r="F4" s="2"/>
    </row>
    <row r="5" spans="1:11" x14ac:dyDescent="0.2">
      <c r="A5" s="6" t="s">
        <v>610</v>
      </c>
      <c r="B5" s="7"/>
      <c r="C5" s="7"/>
      <c r="D5" s="7"/>
      <c r="E5" s="7"/>
      <c r="F5" s="2"/>
    </row>
    <row r="6" spans="1:11" x14ac:dyDescent="0.2">
      <c r="A6" s="7" t="s">
        <v>402</v>
      </c>
      <c r="B6" s="7" t="s">
        <v>615</v>
      </c>
      <c r="C6" s="42">
        <v>6769818.2560000001</v>
      </c>
      <c r="D6" s="7">
        <v>2249.0080926000001</v>
      </c>
      <c r="E6" s="7">
        <f>D6/$D$15*100</f>
        <v>78.456826354740869</v>
      </c>
      <c r="F6" s="2"/>
      <c r="I6" s="1"/>
      <c r="J6" s="1"/>
      <c r="K6" s="1"/>
    </row>
    <row r="7" spans="1:11" x14ac:dyDescent="0.2">
      <c r="A7" s="7" t="s">
        <v>186</v>
      </c>
      <c r="B7" s="7" t="s">
        <v>612</v>
      </c>
      <c r="C7" s="42">
        <v>89233.573000000004</v>
      </c>
      <c r="D7" s="7">
        <v>433.54506219999996</v>
      </c>
      <c r="E7" s="7">
        <f t="shared" ref="E7:E8" si="0">D7/$D$15*100</f>
        <v>15.124254009534338</v>
      </c>
      <c r="F7" s="2"/>
      <c r="I7" s="1"/>
      <c r="J7" s="1"/>
      <c r="K7" s="1"/>
    </row>
    <row r="8" spans="1:11" x14ac:dyDescent="0.2">
      <c r="A8" s="7" t="s">
        <v>394</v>
      </c>
      <c r="B8" s="7" t="s">
        <v>616</v>
      </c>
      <c r="C8" s="42">
        <v>52774.309000000001</v>
      </c>
      <c r="D8" s="7">
        <v>145.22138810000001</v>
      </c>
      <c r="E8" s="7">
        <f t="shared" si="0"/>
        <v>5.0660596849984554</v>
      </c>
      <c r="F8" s="2"/>
      <c r="I8" s="1"/>
      <c r="J8" s="1"/>
      <c r="K8" s="1"/>
    </row>
    <row r="9" spans="1:11" x14ac:dyDescent="0.2">
      <c r="A9" s="6" t="s">
        <v>40</v>
      </c>
      <c r="B9" s="7"/>
      <c r="C9" s="7"/>
      <c r="D9" s="6">
        <f>SUM(D6:D8)</f>
        <v>2827.7745428999997</v>
      </c>
      <c r="E9" s="6">
        <f>SUM(E6:E8)</f>
        <v>98.647140049273659</v>
      </c>
      <c r="F9" s="2"/>
      <c r="I9" s="1"/>
      <c r="J9" s="1"/>
    </row>
    <row r="10" spans="1:11" x14ac:dyDescent="0.2">
      <c r="A10" s="7"/>
      <c r="B10" s="7"/>
      <c r="C10" s="7"/>
      <c r="D10" s="7"/>
      <c r="E10" s="7"/>
      <c r="F10" s="2"/>
    </row>
    <row r="11" spans="1:11" x14ac:dyDescent="0.2">
      <c r="A11" s="6" t="s">
        <v>40</v>
      </c>
      <c r="B11" s="7"/>
      <c r="C11" s="7"/>
      <c r="D11" s="6">
        <f>D9</f>
        <v>2827.7745428999997</v>
      </c>
      <c r="E11" s="6">
        <f>E9</f>
        <v>98.647140049273659</v>
      </c>
      <c r="F11" s="2"/>
      <c r="I11" s="1"/>
      <c r="J11" s="1"/>
    </row>
    <row r="12" spans="1:11" x14ac:dyDescent="0.2">
      <c r="A12" s="7"/>
      <c r="B12" s="7"/>
      <c r="C12" s="7"/>
      <c r="D12" s="7"/>
      <c r="E12" s="7"/>
      <c r="F12" s="2"/>
    </row>
    <row r="13" spans="1:11" x14ac:dyDescent="0.2">
      <c r="A13" s="6" t="s">
        <v>103</v>
      </c>
      <c r="B13" s="7"/>
      <c r="C13" s="7"/>
      <c r="D13" s="6">
        <v>38.786004800000228</v>
      </c>
      <c r="E13" s="6">
        <f>D13/$D$15*100</f>
        <v>1.3530528652166058</v>
      </c>
      <c r="F13" s="2"/>
      <c r="I13" s="1"/>
      <c r="J13" s="1"/>
    </row>
    <row r="14" spans="1:11" x14ac:dyDescent="0.2">
      <c r="A14" s="7"/>
      <c r="B14" s="7"/>
      <c r="C14" s="7"/>
      <c r="D14" s="7"/>
      <c r="E14" s="7"/>
      <c r="F14" s="2"/>
    </row>
    <row r="15" spans="1:11" x14ac:dyDescent="0.2">
      <c r="A15" s="8" t="s">
        <v>104</v>
      </c>
      <c r="B15" s="5"/>
      <c r="C15" s="5"/>
      <c r="D15" s="8">
        <v>2866.5550176999996</v>
      </c>
      <c r="E15" s="8">
        <f xml:space="preserve"> ROUND(SUM(E11:E14),2)</f>
        <v>100</v>
      </c>
      <c r="F15" s="28"/>
      <c r="I15" s="1"/>
      <c r="J15" s="1"/>
    </row>
    <row r="16" spans="1:11" x14ac:dyDescent="0.2">
      <c r="F16" s="2"/>
    </row>
    <row r="17" spans="1:4" x14ac:dyDescent="0.2">
      <c r="A17" s="9" t="s">
        <v>105</v>
      </c>
    </row>
    <row r="18" spans="1:4" x14ac:dyDescent="0.2">
      <c r="A18" s="9" t="s">
        <v>106</v>
      </c>
    </row>
    <row r="19" spans="1:4" x14ac:dyDescent="0.2">
      <c r="A19" s="9" t="s">
        <v>107</v>
      </c>
    </row>
    <row r="20" spans="1:4" x14ac:dyDescent="0.2">
      <c r="A20" s="1" t="s">
        <v>595</v>
      </c>
      <c r="B20" s="10">
        <v>35.444800000000001</v>
      </c>
    </row>
    <row r="21" spans="1:4" x14ac:dyDescent="0.2">
      <c r="A21" s="1" t="s">
        <v>594</v>
      </c>
      <c r="B21" s="10">
        <v>15.0458</v>
      </c>
    </row>
    <row r="22" spans="1:4" x14ac:dyDescent="0.2">
      <c r="A22" s="1" t="s">
        <v>597</v>
      </c>
      <c r="B22" s="10">
        <v>36.204599999999999</v>
      </c>
    </row>
    <row r="23" spans="1:4" x14ac:dyDescent="0.2">
      <c r="A23" s="1" t="s">
        <v>596</v>
      </c>
      <c r="B23" s="10">
        <v>14.7415</v>
      </c>
    </row>
    <row r="25" spans="1:4" x14ac:dyDescent="0.2">
      <c r="A25" s="9" t="s">
        <v>108</v>
      </c>
    </row>
    <row r="26" spans="1:4" x14ac:dyDescent="0.2">
      <c r="A26" s="1" t="s">
        <v>594</v>
      </c>
      <c r="B26" s="10">
        <v>14.7951</v>
      </c>
    </row>
    <row r="27" spans="1:4" x14ac:dyDescent="0.2">
      <c r="A27" s="1" t="s">
        <v>595</v>
      </c>
      <c r="B27" s="10">
        <v>36.117899999999999</v>
      </c>
    </row>
    <row r="28" spans="1:4" x14ac:dyDescent="0.2">
      <c r="A28" s="1" t="s">
        <v>596</v>
      </c>
      <c r="B28" s="10">
        <v>14.4605</v>
      </c>
    </row>
    <row r="29" spans="1:4" x14ac:dyDescent="0.2">
      <c r="A29" s="1" t="s">
        <v>597</v>
      </c>
      <c r="B29" s="10">
        <v>36.956299999999999</v>
      </c>
    </row>
    <row r="31" spans="1:4" x14ac:dyDescent="0.2">
      <c r="A31" s="9" t="s">
        <v>109</v>
      </c>
      <c r="B31" s="11"/>
    </row>
    <row r="32" spans="1:4" x14ac:dyDescent="0.2">
      <c r="A32" s="14" t="s">
        <v>598</v>
      </c>
      <c r="B32" s="15"/>
      <c r="C32" s="56" t="s">
        <v>599</v>
      </c>
      <c r="D32" s="57"/>
    </row>
    <row r="33" spans="1:4" x14ac:dyDescent="0.2">
      <c r="A33" s="58"/>
      <c r="B33" s="59"/>
      <c r="C33" s="16" t="s">
        <v>600</v>
      </c>
      <c r="D33" s="16" t="s">
        <v>601</v>
      </c>
    </row>
    <row r="34" spans="1:4" x14ac:dyDescent="0.2">
      <c r="A34" s="17" t="s">
        <v>593</v>
      </c>
      <c r="B34" s="18"/>
      <c r="C34" s="19">
        <v>0.39671162300000001</v>
      </c>
      <c r="D34" s="19">
        <v>0.3674515048</v>
      </c>
    </row>
    <row r="35" spans="1:4" x14ac:dyDescent="0.2">
      <c r="A35" s="17" t="s">
        <v>590</v>
      </c>
      <c r="B35" s="18"/>
      <c r="C35" s="19">
        <v>0.39671162300000001</v>
      </c>
      <c r="D35" s="19">
        <v>0.3674515048</v>
      </c>
    </row>
    <row r="36" spans="1:4" x14ac:dyDescent="0.2">
      <c r="A36" s="9"/>
      <c r="B36" s="11"/>
    </row>
    <row r="37" spans="1:4" x14ac:dyDescent="0.2">
      <c r="A37" s="9" t="s">
        <v>111</v>
      </c>
      <c r="B37" s="12">
        <v>4.0949405280124744E-2</v>
      </c>
    </row>
  </sheetData>
  <mergeCells count="3">
    <mergeCell ref="A1:E1"/>
    <mergeCell ref="C32:D32"/>
    <mergeCell ref="A33:B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8"/>
  <sheetViews>
    <sheetView showGridLines="0" workbookViewId="0">
      <selection sqref="A1:E1"/>
    </sheetView>
  </sheetViews>
  <sheetFormatPr defaultRowHeight="11.25" x14ac:dyDescent="0.2"/>
  <cols>
    <col min="1" max="1" width="58.7109375" style="1" bestFit="1" customWidth="1"/>
    <col min="2" max="2" width="43.140625" style="1" bestFit="1" customWidth="1"/>
    <col min="3" max="3" width="19.140625" style="1" bestFit="1" customWidth="1"/>
    <col min="4" max="4" width="23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11" x14ac:dyDescent="0.2">
      <c r="A1" s="60" t="s">
        <v>401</v>
      </c>
      <c r="B1" s="60"/>
      <c r="C1" s="60"/>
      <c r="D1" s="60"/>
      <c r="E1" s="60"/>
    </row>
    <row r="3" spans="1:11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11" x14ac:dyDescent="0.2">
      <c r="A4" s="5"/>
      <c r="B4" s="5"/>
      <c r="C4" s="5"/>
      <c r="D4" s="5"/>
      <c r="E4" s="5"/>
      <c r="F4" s="2"/>
    </row>
    <row r="5" spans="1:11" x14ac:dyDescent="0.2">
      <c r="A5" s="6" t="s">
        <v>610</v>
      </c>
      <c r="B5" s="7"/>
      <c r="C5" s="7"/>
      <c r="D5" s="7"/>
      <c r="E5" s="7"/>
      <c r="F5" s="2"/>
    </row>
    <row r="6" spans="1:11" x14ac:dyDescent="0.2">
      <c r="A6" s="7" t="s">
        <v>396</v>
      </c>
      <c r="B6" s="7" t="s">
        <v>617</v>
      </c>
      <c r="C6" s="31">
        <v>508367.59600000002</v>
      </c>
      <c r="D6" s="7">
        <v>331.47905750000001</v>
      </c>
      <c r="E6" s="7">
        <f>D6/$D$16*100</f>
        <v>49.757242067126775</v>
      </c>
      <c r="F6" s="28"/>
      <c r="G6" s="28"/>
      <c r="H6" s="28"/>
      <c r="I6" s="28"/>
      <c r="J6" s="28"/>
      <c r="K6" s="28"/>
    </row>
    <row r="7" spans="1:11" x14ac:dyDescent="0.2">
      <c r="A7" s="7" t="s">
        <v>397</v>
      </c>
      <c r="B7" s="7" t="s">
        <v>618</v>
      </c>
      <c r="C7" s="31">
        <v>307093.10100000002</v>
      </c>
      <c r="D7" s="7">
        <v>198.61829780000002</v>
      </c>
      <c r="E7" s="7">
        <f t="shared" ref="E7:E9" si="0">D7/$D$16*100</f>
        <v>29.813946006514382</v>
      </c>
      <c r="F7" s="28"/>
      <c r="G7" s="28"/>
      <c r="H7" s="28"/>
      <c r="I7" s="28"/>
      <c r="J7" s="28"/>
      <c r="K7" s="28"/>
    </row>
    <row r="8" spans="1:11" x14ac:dyDescent="0.2">
      <c r="A8" s="7" t="s">
        <v>394</v>
      </c>
      <c r="B8" s="7" t="s">
        <v>616</v>
      </c>
      <c r="C8" s="31">
        <v>24788.651999999998</v>
      </c>
      <c r="D8" s="7">
        <v>68.212024400000004</v>
      </c>
      <c r="E8" s="7">
        <f t="shared" si="0"/>
        <v>10.239084892895709</v>
      </c>
      <c r="F8" s="28"/>
      <c r="G8" s="28"/>
      <c r="H8" s="28"/>
      <c r="I8" s="28"/>
      <c r="J8" s="28"/>
      <c r="K8" s="28"/>
    </row>
    <row r="9" spans="1:11" x14ac:dyDescent="0.2">
      <c r="A9" s="7" t="s">
        <v>186</v>
      </c>
      <c r="B9" s="7" t="s">
        <v>612</v>
      </c>
      <c r="C9" s="31">
        <v>13968.769</v>
      </c>
      <c r="D9" s="7">
        <v>67.867850899999993</v>
      </c>
      <c r="E9" s="7">
        <f t="shared" si="0"/>
        <v>10.187422129396417</v>
      </c>
      <c r="F9" s="28"/>
      <c r="G9" s="28"/>
      <c r="H9" s="28"/>
      <c r="I9" s="28"/>
      <c r="J9" s="28"/>
      <c r="K9" s="28"/>
    </row>
    <row r="10" spans="1:11" x14ac:dyDescent="0.2">
      <c r="A10" s="6" t="s">
        <v>40</v>
      </c>
      <c r="B10" s="7"/>
      <c r="C10" s="7"/>
      <c r="D10" s="6">
        <f>SUM(D6:D9)</f>
        <v>666.17723060000003</v>
      </c>
      <c r="E10" s="6">
        <f>SUM(E6:E9)</f>
        <v>99.997695095933267</v>
      </c>
      <c r="F10" s="2"/>
      <c r="G10" s="28"/>
      <c r="H10" s="28"/>
      <c r="J10" s="28"/>
      <c r="K10" s="28"/>
    </row>
    <row r="11" spans="1:11" x14ac:dyDescent="0.2">
      <c r="A11" s="7"/>
      <c r="B11" s="7"/>
      <c r="C11" s="7"/>
      <c r="D11" s="7"/>
      <c r="E11" s="7"/>
      <c r="F11" s="2"/>
    </row>
    <row r="12" spans="1:11" x14ac:dyDescent="0.2">
      <c r="A12" s="6" t="s">
        <v>40</v>
      </c>
      <c r="B12" s="7"/>
      <c r="C12" s="7"/>
      <c r="D12" s="6">
        <f>D10</f>
        <v>666.17723060000003</v>
      </c>
      <c r="E12" s="6">
        <f>E10</f>
        <v>99.997695095933267</v>
      </c>
      <c r="F12" s="2"/>
      <c r="J12" s="28"/>
      <c r="K12" s="28"/>
    </row>
    <row r="13" spans="1:11" x14ac:dyDescent="0.2">
      <c r="A13" s="7"/>
      <c r="B13" s="7"/>
      <c r="C13" s="7"/>
      <c r="D13" s="7"/>
      <c r="E13" s="7"/>
      <c r="F13" s="2"/>
    </row>
    <row r="14" spans="1:11" x14ac:dyDescent="0.2">
      <c r="A14" s="6" t="s">
        <v>103</v>
      </c>
      <c r="B14" s="7"/>
      <c r="C14" s="7"/>
      <c r="D14" s="6">
        <v>1.53551E-2</v>
      </c>
      <c r="E14" s="6">
        <f t="shared" ref="E14" si="1">D14/$D$16*100</f>
        <v>2.3049040667220385E-3</v>
      </c>
      <c r="F14" s="2"/>
      <c r="J14" s="28"/>
      <c r="K14" s="28"/>
    </row>
    <row r="15" spans="1:11" x14ac:dyDescent="0.2">
      <c r="A15" s="7"/>
      <c r="B15" s="7"/>
      <c r="C15" s="7"/>
      <c r="D15" s="7"/>
      <c r="E15" s="7"/>
      <c r="F15" s="2"/>
    </row>
    <row r="16" spans="1:11" x14ac:dyDescent="0.2">
      <c r="A16" s="8" t="s">
        <v>104</v>
      </c>
      <c r="B16" s="5"/>
      <c r="C16" s="5"/>
      <c r="D16" s="8">
        <f>D12+D14</f>
        <v>666.1925857</v>
      </c>
      <c r="E16" s="8">
        <f>E12+E14</f>
        <v>99.999999999999986</v>
      </c>
      <c r="F16" s="2"/>
      <c r="J16" s="28"/>
      <c r="K16" s="28"/>
    </row>
    <row r="17" spans="1:6" x14ac:dyDescent="0.2">
      <c r="F17" s="2"/>
    </row>
    <row r="18" spans="1:6" x14ac:dyDescent="0.2">
      <c r="A18" s="9" t="s">
        <v>105</v>
      </c>
      <c r="F18" s="2"/>
    </row>
    <row r="19" spans="1:6" x14ac:dyDescent="0.2">
      <c r="A19" s="9" t="s">
        <v>106</v>
      </c>
      <c r="F19" s="2"/>
    </row>
    <row r="20" spans="1:6" x14ac:dyDescent="0.2">
      <c r="A20" s="9" t="s">
        <v>107</v>
      </c>
      <c r="F20" s="2"/>
    </row>
    <row r="21" spans="1:6" x14ac:dyDescent="0.2">
      <c r="A21" s="1" t="s">
        <v>596</v>
      </c>
      <c r="B21" s="10">
        <v>14.0609</v>
      </c>
    </row>
    <row r="22" spans="1:6" x14ac:dyDescent="0.2">
      <c r="A22" s="1" t="s">
        <v>597</v>
      </c>
      <c r="B22" s="10">
        <v>35.213200000000001</v>
      </c>
    </row>
    <row r="23" spans="1:6" x14ac:dyDescent="0.2">
      <c r="A23" s="1" t="s">
        <v>595</v>
      </c>
      <c r="B23" s="10">
        <v>34.057099999999998</v>
      </c>
    </row>
    <row r="24" spans="1:6" x14ac:dyDescent="0.2">
      <c r="A24" s="1" t="s">
        <v>594</v>
      </c>
      <c r="B24" s="10">
        <v>14.511900000000001</v>
      </c>
    </row>
    <row r="26" spans="1:6" x14ac:dyDescent="0.2">
      <c r="A26" s="9" t="s">
        <v>108</v>
      </c>
    </row>
    <row r="27" spans="1:6" x14ac:dyDescent="0.2">
      <c r="A27" s="1" t="s">
        <v>597</v>
      </c>
      <c r="B27" s="10">
        <v>35.713000000000001</v>
      </c>
    </row>
    <row r="28" spans="1:6" x14ac:dyDescent="0.2">
      <c r="A28" s="1" t="s">
        <v>594</v>
      </c>
      <c r="B28" s="10">
        <v>14.1412</v>
      </c>
    </row>
    <row r="29" spans="1:6" x14ac:dyDescent="0.2">
      <c r="A29" s="1" t="s">
        <v>595</v>
      </c>
      <c r="B29" s="10">
        <v>34.4009</v>
      </c>
    </row>
    <row r="30" spans="1:6" x14ac:dyDescent="0.2">
      <c r="A30" s="1" t="s">
        <v>596</v>
      </c>
      <c r="B30" s="10">
        <v>13.6439</v>
      </c>
    </row>
    <row r="32" spans="1:6" x14ac:dyDescent="0.2">
      <c r="A32" s="9" t="s">
        <v>109</v>
      </c>
      <c r="B32" s="11"/>
    </row>
    <row r="33" spans="1:4" x14ac:dyDescent="0.2">
      <c r="A33" s="14" t="s">
        <v>598</v>
      </c>
      <c r="B33" s="15"/>
      <c r="C33" s="56" t="s">
        <v>599</v>
      </c>
      <c r="D33" s="57"/>
    </row>
    <row r="34" spans="1:4" x14ac:dyDescent="0.2">
      <c r="A34" s="58"/>
      <c r="B34" s="59"/>
      <c r="C34" s="16" t="s">
        <v>600</v>
      </c>
      <c r="D34" s="16" t="s">
        <v>601</v>
      </c>
    </row>
    <row r="35" spans="1:4" x14ac:dyDescent="0.2">
      <c r="A35" s="17" t="s">
        <v>593</v>
      </c>
      <c r="B35" s="18"/>
      <c r="C35" s="19">
        <v>0.39671162300000001</v>
      </c>
      <c r="D35" s="19">
        <v>0.3674515048</v>
      </c>
    </row>
    <row r="36" spans="1:4" x14ac:dyDescent="0.2">
      <c r="A36" s="17" t="s">
        <v>590</v>
      </c>
      <c r="B36" s="18"/>
      <c r="C36" s="19">
        <v>0.39671162300000001</v>
      </c>
      <c r="D36" s="19">
        <v>0.3674515048</v>
      </c>
    </row>
    <row r="37" spans="1:4" x14ac:dyDescent="0.2">
      <c r="A37" s="20"/>
      <c r="B37" s="20"/>
      <c r="C37" s="21"/>
      <c r="D37" s="21"/>
    </row>
    <row r="38" spans="1:4" x14ac:dyDescent="0.2">
      <c r="A38" s="9" t="s">
        <v>111</v>
      </c>
      <c r="B38" s="12">
        <v>6.9568196827543727E-2</v>
      </c>
    </row>
  </sheetData>
  <mergeCells count="3">
    <mergeCell ref="A1:E1"/>
    <mergeCell ref="C33:D33"/>
    <mergeCell ref="A34:B3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5"/>
  <sheetViews>
    <sheetView showGridLines="0" workbookViewId="0">
      <selection sqref="A1:E1"/>
    </sheetView>
  </sheetViews>
  <sheetFormatPr defaultRowHeight="11.25" x14ac:dyDescent="0.2"/>
  <cols>
    <col min="1" max="1" width="58.7109375" style="1" bestFit="1" customWidth="1"/>
    <col min="2" max="2" width="43.140625" style="1" bestFit="1" customWidth="1"/>
    <col min="3" max="3" width="19.140625" style="1" bestFit="1" customWidth="1"/>
    <col min="4" max="4" width="23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0" t="s">
        <v>400</v>
      </c>
      <c r="B1" s="60"/>
      <c r="C1" s="60"/>
      <c r="D1" s="60"/>
      <c r="E1" s="60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6" t="s">
        <v>610</v>
      </c>
      <c r="B5" s="7"/>
      <c r="C5" s="7"/>
      <c r="D5" s="7"/>
      <c r="E5" s="7"/>
      <c r="F5" s="2"/>
    </row>
    <row r="6" spans="1:6" x14ac:dyDescent="0.2">
      <c r="A6" s="7" t="s">
        <v>396</v>
      </c>
      <c r="B6" s="7" t="s">
        <v>617</v>
      </c>
      <c r="C6" s="42">
        <v>727741.19499999995</v>
      </c>
      <c r="D6" s="33">
        <v>474.52073520000005</v>
      </c>
      <c r="E6" s="7">
        <f>D6/$D$17*100</f>
        <v>34.685786759807677</v>
      </c>
      <c r="F6" s="2"/>
    </row>
    <row r="7" spans="1:6" x14ac:dyDescent="0.2">
      <c r="A7" s="7" t="s">
        <v>397</v>
      </c>
      <c r="B7" s="7" t="s">
        <v>618</v>
      </c>
      <c r="C7" s="42">
        <v>627979.64500000002</v>
      </c>
      <c r="D7" s="7">
        <v>406.15776700000004</v>
      </c>
      <c r="E7" s="7">
        <f t="shared" ref="E7:E10" si="0">D7/$D$17*100</f>
        <v>29.688695671146824</v>
      </c>
      <c r="F7" s="2"/>
    </row>
    <row r="8" spans="1:6" x14ac:dyDescent="0.2">
      <c r="A8" s="7" t="s">
        <v>186</v>
      </c>
      <c r="B8" s="7" t="s">
        <v>612</v>
      </c>
      <c r="C8" s="42">
        <v>57154.741999999998</v>
      </c>
      <c r="D8" s="7">
        <v>277.6887145</v>
      </c>
      <c r="E8" s="7">
        <f t="shared" si="0"/>
        <v>20.298062491816086</v>
      </c>
      <c r="F8" s="2"/>
    </row>
    <row r="9" spans="1:6" x14ac:dyDescent="0.2">
      <c r="A9" s="7" t="s">
        <v>395</v>
      </c>
      <c r="B9" s="7" t="s">
        <v>619</v>
      </c>
      <c r="C9" s="42">
        <v>13484.385</v>
      </c>
      <c r="D9" s="7">
        <v>138.66815640000002</v>
      </c>
      <c r="E9" s="7">
        <f t="shared" si="0"/>
        <v>10.136151587219533</v>
      </c>
      <c r="F9" s="2"/>
    </row>
    <row r="10" spans="1:6" x14ac:dyDescent="0.2">
      <c r="A10" s="7" t="s">
        <v>394</v>
      </c>
      <c r="B10" s="7" t="s">
        <v>616</v>
      </c>
      <c r="C10" s="42">
        <v>25359.572</v>
      </c>
      <c r="D10" s="7">
        <v>69.783050099999997</v>
      </c>
      <c r="E10" s="7">
        <f t="shared" si="0"/>
        <v>5.1008940509151754</v>
      </c>
      <c r="F10" s="2"/>
    </row>
    <row r="11" spans="1:6" x14ac:dyDescent="0.2">
      <c r="A11" s="6" t="s">
        <v>40</v>
      </c>
      <c r="B11" s="7"/>
      <c r="C11" s="7"/>
      <c r="D11" s="6">
        <f>SUM(D6:D10)</f>
        <v>1366.8184232000003</v>
      </c>
      <c r="E11" s="6">
        <f>SUM(E6:E10)</f>
        <v>99.909590560905286</v>
      </c>
      <c r="F11" s="2"/>
    </row>
    <row r="12" spans="1:6" x14ac:dyDescent="0.2">
      <c r="A12" s="7"/>
      <c r="B12" s="7"/>
      <c r="C12" s="7"/>
      <c r="D12" s="7"/>
      <c r="E12" s="7"/>
      <c r="F12" s="2"/>
    </row>
    <row r="13" spans="1:6" x14ac:dyDescent="0.2">
      <c r="A13" s="6" t="s">
        <v>40</v>
      </c>
      <c r="B13" s="7"/>
      <c r="C13" s="7"/>
      <c r="D13" s="6">
        <f>D11</f>
        <v>1366.8184232000003</v>
      </c>
      <c r="E13" s="6">
        <f>E11</f>
        <v>99.909590560905286</v>
      </c>
      <c r="F13" s="2"/>
    </row>
    <row r="14" spans="1:6" x14ac:dyDescent="0.2">
      <c r="A14" s="7"/>
      <c r="B14" s="7"/>
      <c r="C14" s="7"/>
      <c r="D14" s="7"/>
      <c r="E14" s="7"/>
      <c r="F14" s="2"/>
    </row>
    <row r="15" spans="1:6" x14ac:dyDescent="0.2">
      <c r="A15" s="6" t="s">
        <v>103</v>
      </c>
      <c r="B15" s="7"/>
      <c r="C15" s="7"/>
      <c r="D15" s="6">
        <v>1.2368511</v>
      </c>
      <c r="E15" s="6">
        <f t="shared" ref="E15" si="1">D15/$D$17*100</f>
        <v>9.0409439094693442E-2</v>
      </c>
      <c r="F15" s="2"/>
    </row>
    <row r="16" spans="1:6" x14ac:dyDescent="0.2">
      <c r="A16" s="7"/>
      <c r="B16" s="7"/>
      <c r="C16" s="7"/>
      <c r="D16" s="7"/>
      <c r="E16" s="7"/>
      <c r="F16" s="2"/>
    </row>
    <row r="17" spans="1:6" x14ac:dyDescent="0.2">
      <c r="A17" s="8" t="s">
        <v>104</v>
      </c>
      <c r="B17" s="5"/>
      <c r="C17" s="5"/>
      <c r="D17" s="8">
        <f>D13+D15</f>
        <v>1368.0552743000003</v>
      </c>
      <c r="E17" s="8">
        <f xml:space="preserve"> ROUND(SUM(E13:E16),2)</f>
        <v>100</v>
      </c>
      <c r="F17" s="2"/>
    </row>
    <row r="19" spans="1:6" x14ac:dyDescent="0.2">
      <c r="A19" s="9" t="s">
        <v>105</v>
      </c>
    </row>
    <row r="20" spans="1:6" x14ac:dyDescent="0.2">
      <c r="A20" s="9" t="s">
        <v>106</v>
      </c>
    </row>
    <row r="21" spans="1:6" x14ac:dyDescent="0.2">
      <c r="A21" s="9" t="s">
        <v>107</v>
      </c>
    </row>
    <row r="22" spans="1:6" x14ac:dyDescent="0.2">
      <c r="A22" s="1" t="s">
        <v>596</v>
      </c>
      <c r="B22" s="10">
        <v>15.7036</v>
      </c>
    </row>
    <row r="23" spans="1:6" x14ac:dyDescent="0.2">
      <c r="A23" s="1" t="s">
        <v>595</v>
      </c>
      <c r="B23" s="10">
        <v>46.3476</v>
      </c>
    </row>
    <row r="24" spans="1:6" x14ac:dyDescent="0.2">
      <c r="A24" s="1" t="s">
        <v>597</v>
      </c>
      <c r="B24" s="10">
        <v>47.962899999999998</v>
      </c>
    </row>
    <row r="25" spans="1:6" x14ac:dyDescent="0.2">
      <c r="A25" s="1" t="s">
        <v>594</v>
      </c>
      <c r="B25" s="10">
        <v>16.137499999999999</v>
      </c>
    </row>
    <row r="27" spans="1:6" x14ac:dyDescent="0.2">
      <c r="A27" s="9" t="s">
        <v>108</v>
      </c>
    </row>
    <row r="28" spans="1:6" x14ac:dyDescent="0.2">
      <c r="A28" s="1" t="s">
        <v>596</v>
      </c>
      <c r="B28" s="10">
        <v>15.7302</v>
      </c>
    </row>
    <row r="29" spans="1:6" x14ac:dyDescent="0.2">
      <c r="A29" s="1" t="s">
        <v>595</v>
      </c>
      <c r="B29" s="10">
        <v>46.426000000000002</v>
      </c>
    </row>
    <row r="30" spans="1:6" x14ac:dyDescent="0.2">
      <c r="A30" s="1" t="s">
        <v>594</v>
      </c>
      <c r="B30" s="10">
        <v>16.205100000000002</v>
      </c>
    </row>
    <row r="31" spans="1:6" x14ac:dyDescent="0.2">
      <c r="A31" s="1" t="s">
        <v>597</v>
      </c>
      <c r="B31" s="10">
        <v>48.204500000000003</v>
      </c>
    </row>
    <row r="33" spans="1:2" x14ac:dyDescent="0.2">
      <c r="A33" s="9" t="s">
        <v>109</v>
      </c>
      <c r="B33" s="13" t="s">
        <v>110</v>
      </c>
    </row>
    <row r="34" spans="1:2" x14ac:dyDescent="0.2">
      <c r="A34" s="9"/>
      <c r="B34" s="11"/>
    </row>
    <row r="35" spans="1:2" x14ac:dyDescent="0.2">
      <c r="A35" s="9" t="s">
        <v>111</v>
      </c>
      <c r="B35" s="12">
        <v>9.2820509451366232E-2</v>
      </c>
    </row>
  </sheetData>
  <mergeCells count="1">
    <mergeCell ref="A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5"/>
  <sheetViews>
    <sheetView showGridLines="0" workbookViewId="0">
      <selection sqref="A1:E1"/>
    </sheetView>
  </sheetViews>
  <sheetFormatPr defaultRowHeight="11.25" x14ac:dyDescent="0.2"/>
  <cols>
    <col min="1" max="1" width="58.7109375" style="1" bestFit="1" customWidth="1"/>
    <col min="2" max="2" width="43.140625" style="1" bestFit="1" customWidth="1"/>
    <col min="3" max="3" width="19.140625" style="1" bestFit="1" customWidth="1"/>
    <col min="4" max="4" width="23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11" x14ac:dyDescent="0.2">
      <c r="A1" s="60" t="s">
        <v>399</v>
      </c>
      <c r="B1" s="60"/>
      <c r="C1" s="60"/>
      <c r="D1" s="60"/>
      <c r="E1" s="60"/>
    </row>
    <row r="3" spans="1:11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11" x14ac:dyDescent="0.2">
      <c r="A4" s="5"/>
      <c r="B4" s="5"/>
      <c r="C4" s="5"/>
      <c r="D4" s="5"/>
      <c r="E4" s="5"/>
      <c r="F4" s="2"/>
    </row>
    <row r="5" spans="1:11" x14ac:dyDescent="0.2">
      <c r="A5" s="6" t="s">
        <v>610</v>
      </c>
      <c r="B5" s="7"/>
      <c r="C5" s="7"/>
      <c r="D5" s="7"/>
      <c r="E5" s="7"/>
      <c r="F5" s="2"/>
    </row>
    <row r="6" spans="1:11" x14ac:dyDescent="0.2">
      <c r="A6" s="7" t="s">
        <v>186</v>
      </c>
      <c r="B6" s="7" t="s">
        <v>612</v>
      </c>
      <c r="C6" s="42">
        <v>55908.993000000002</v>
      </c>
      <c r="D6" s="7">
        <v>271.63619069999999</v>
      </c>
      <c r="E6" s="7">
        <f>D6/$D$17*100</f>
        <v>35.34381582861748</v>
      </c>
      <c r="F6" s="2"/>
      <c r="I6" s="1"/>
      <c r="J6" s="1"/>
      <c r="K6" s="1"/>
    </row>
    <row r="7" spans="1:11" x14ac:dyDescent="0.2">
      <c r="A7" s="7" t="s">
        <v>396</v>
      </c>
      <c r="B7" s="7" t="s">
        <v>617</v>
      </c>
      <c r="C7" s="42">
        <v>290579.64899999998</v>
      </c>
      <c r="D7" s="7">
        <v>189.4712978</v>
      </c>
      <c r="E7" s="7">
        <f t="shared" ref="E7:E10" si="0">D7/$D$17*100</f>
        <v>24.652969241673059</v>
      </c>
      <c r="F7" s="2"/>
      <c r="I7" s="1"/>
      <c r="J7" s="1"/>
      <c r="K7" s="1"/>
    </row>
    <row r="8" spans="1:11" x14ac:dyDescent="0.2">
      <c r="A8" s="7" t="s">
        <v>397</v>
      </c>
      <c r="B8" s="7" t="s">
        <v>618</v>
      </c>
      <c r="C8" s="42">
        <v>234032.41099999999</v>
      </c>
      <c r="D8" s="7">
        <v>151.36490839999999</v>
      </c>
      <c r="E8" s="7">
        <f t="shared" si="0"/>
        <v>19.694774218482497</v>
      </c>
      <c r="F8" s="2"/>
      <c r="I8" s="1"/>
      <c r="J8" s="1"/>
      <c r="K8" s="1"/>
    </row>
    <row r="9" spans="1:11" x14ac:dyDescent="0.2">
      <c r="A9" s="7" t="s">
        <v>394</v>
      </c>
      <c r="B9" s="7" t="s">
        <v>616</v>
      </c>
      <c r="C9" s="42">
        <v>28352.151999999998</v>
      </c>
      <c r="D9" s="7">
        <v>78.017864200000005</v>
      </c>
      <c r="E9" s="7">
        <f t="shared" si="0"/>
        <v>10.151257888431616</v>
      </c>
      <c r="F9" s="2"/>
      <c r="I9" s="1"/>
      <c r="J9" s="1"/>
      <c r="K9" s="1"/>
    </row>
    <row r="10" spans="1:11" x14ac:dyDescent="0.2">
      <c r="A10" s="7" t="s">
        <v>395</v>
      </c>
      <c r="B10" s="7" t="s">
        <v>619</v>
      </c>
      <c r="C10" s="42">
        <v>7537.9170000000004</v>
      </c>
      <c r="D10" s="7">
        <v>77.516998600000008</v>
      </c>
      <c r="E10" s="7">
        <f t="shared" si="0"/>
        <v>10.086087995290089</v>
      </c>
      <c r="F10" s="2"/>
      <c r="I10" s="1"/>
      <c r="J10" s="1"/>
      <c r="K10" s="1"/>
    </row>
    <row r="11" spans="1:11" x14ac:dyDescent="0.2">
      <c r="A11" s="6" t="s">
        <v>40</v>
      </c>
      <c r="B11" s="7"/>
      <c r="C11" s="7"/>
      <c r="D11" s="6">
        <f>SUM(D6:D10)</f>
        <v>768.00725969999985</v>
      </c>
      <c r="E11" s="6">
        <f>SUM(E6:E10)</f>
        <v>99.928905172494737</v>
      </c>
      <c r="F11" s="2"/>
      <c r="J11" s="1"/>
      <c r="K11" s="1"/>
    </row>
    <row r="12" spans="1:11" x14ac:dyDescent="0.2">
      <c r="A12" s="7"/>
      <c r="B12" s="7"/>
      <c r="C12" s="7"/>
      <c r="D12" s="7"/>
      <c r="E12" s="7"/>
      <c r="F12" s="2"/>
    </row>
    <row r="13" spans="1:11" x14ac:dyDescent="0.2">
      <c r="A13" s="6" t="s">
        <v>40</v>
      </c>
      <c r="B13" s="7"/>
      <c r="C13" s="7"/>
      <c r="D13" s="6">
        <f>D11</f>
        <v>768.00725969999985</v>
      </c>
      <c r="E13" s="6">
        <f>E11</f>
        <v>99.928905172494737</v>
      </c>
      <c r="F13" s="2"/>
      <c r="J13" s="1"/>
      <c r="K13" s="1"/>
    </row>
    <row r="14" spans="1:11" x14ac:dyDescent="0.2">
      <c r="A14" s="7"/>
      <c r="B14" s="7"/>
      <c r="C14" s="7"/>
      <c r="D14" s="7"/>
      <c r="E14" s="7"/>
      <c r="F14" s="2"/>
    </row>
    <row r="15" spans="1:11" x14ac:dyDescent="0.2">
      <c r="A15" s="6" t="s">
        <v>103</v>
      </c>
      <c r="B15" s="7"/>
      <c r="C15" s="7"/>
      <c r="D15" s="6">
        <v>0.5464019</v>
      </c>
      <c r="E15" s="6">
        <f>D15/$D$17*100</f>
        <v>7.1094827505275668E-2</v>
      </c>
      <c r="F15" s="2"/>
      <c r="J15" s="1"/>
      <c r="K15" s="1"/>
    </row>
    <row r="16" spans="1:11" x14ac:dyDescent="0.2">
      <c r="A16" s="7"/>
      <c r="B16" s="7"/>
      <c r="C16" s="7"/>
      <c r="D16" s="7"/>
      <c r="E16" s="7"/>
      <c r="F16" s="2"/>
    </row>
    <row r="17" spans="1:11" x14ac:dyDescent="0.2">
      <c r="A17" s="8" t="s">
        <v>104</v>
      </c>
      <c r="B17" s="5"/>
      <c r="C17" s="5"/>
      <c r="D17" s="8">
        <f>D13+D15</f>
        <v>768.55366159999983</v>
      </c>
      <c r="E17" s="8">
        <f>E13+E15</f>
        <v>100.00000000000001</v>
      </c>
      <c r="F17" s="2"/>
      <c r="J17" s="1"/>
      <c r="K17" s="1"/>
    </row>
    <row r="19" spans="1:11" x14ac:dyDescent="0.2">
      <c r="A19" s="9" t="s">
        <v>105</v>
      </c>
    </row>
    <row r="20" spans="1:11" x14ac:dyDescent="0.2">
      <c r="A20" s="9" t="s">
        <v>106</v>
      </c>
    </row>
    <row r="21" spans="1:11" x14ac:dyDescent="0.2">
      <c r="A21" s="9" t="s">
        <v>107</v>
      </c>
    </row>
    <row r="22" spans="1:11" x14ac:dyDescent="0.2">
      <c r="A22" s="1" t="s">
        <v>596</v>
      </c>
      <c r="B22" s="10">
        <v>24.946100000000001</v>
      </c>
    </row>
    <row r="23" spans="1:11" x14ac:dyDescent="0.2">
      <c r="A23" s="1" t="s">
        <v>597</v>
      </c>
      <c r="B23" s="10">
        <v>60.830500000000001</v>
      </c>
    </row>
    <row r="24" spans="1:11" x14ac:dyDescent="0.2">
      <c r="A24" s="1" t="s">
        <v>594</v>
      </c>
      <c r="B24" s="10">
        <v>25.803699999999999</v>
      </c>
    </row>
    <row r="25" spans="1:11" x14ac:dyDescent="0.2">
      <c r="A25" s="1" t="s">
        <v>595</v>
      </c>
      <c r="B25" s="10">
        <v>59.130099999999999</v>
      </c>
    </row>
    <row r="27" spans="1:11" x14ac:dyDescent="0.2">
      <c r="A27" s="9" t="s">
        <v>108</v>
      </c>
    </row>
    <row r="28" spans="1:11" x14ac:dyDescent="0.2">
      <c r="A28" s="1" t="s">
        <v>596</v>
      </c>
      <c r="B28" s="10">
        <v>24.699300000000001</v>
      </c>
    </row>
    <row r="29" spans="1:11" x14ac:dyDescent="0.2">
      <c r="A29" s="1" t="s">
        <v>597</v>
      </c>
      <c r="B29" s="10">
        <v>60.433</v>
      </c>
    </row>
    <row r="30" spans="1:11" x14ac:dyDescent="0.2">
      <c r="A30" s="1" t="s">
        <v>594</v>
      </c>
      <c r="B30" s="10">
        <v>25.623200000000001</v>
      </c>
    </row>
    <row r="31" spans="1:11" x14ac:dyDescent="0.2">
      <c r="A31" s="1" t="s">
        <v>595</v>
      </c>
      <c r="B31" s="10">
        <v>58.545200000000001</v>
      </c>
    </row>
    <row r="33" spans="1:2" x14ac:dyDescent="0.2">
      <c r="A33" s="9" t="s">
        <v>109</v>
      </c>
      <c r="B33" s="13" t="s">
        <v>110</v>
      </c>
    </row>
    <row r="34" spans="1:2" x14ac:dyDescent="0.2">
      <c r="A34" s="9"/>
      <c r="B34" s="11"/>
    </row>
    <row r="35" spans="1:2" x14ac:dyDescent="0.2">
      <c r="A35" s="9" t="s">
        <v>111</v>
      </c>
      <c r="B35" s="12">
        <v>0.15877176203756044</v>
      </c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5"/>
  <sheetViews>
    <sheetView showGridLines="0" workbookViewId="0">
      <selection sqref="A1:E1"/>
    </sheetView>
  </sheetViews>
  <sheetFormatPr defaultRowHeight="11.25" x14ac:dyDescent="0.2"/>
  <cols>
    <col min="1" max="1" width="58.7109375" style="1" bestFit="1" customWidth="1"/>
    <col min="2" max="2" width="43.140625" style="1" bestFit="1" customWidth="1"/>
    <col min="3" max="3" width="9.570312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11" x14ac:dyDescent="0.2">
      <c r="A1" s="60" t="s">
        <v>398</v>
      </c>
      <c r="B1" s="60"/>
      <c r="C1" s="60"/>
      <c r="D1" s="60"/>
    </row>
    <row r="3" spans="1:11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11" x14ac:dyDescent="0.2">
      <c r="A4" s="5"/>
      <c r="B4" s="5"/>
      <c r="C4" s="5"/>
      <c r="D4" s="5"/>
      <c r="E4" s="5"/>
    </row>
    <row r="5" spans="1:11" x14ac:dyDescent="0.2">
      <c r="A5" s="6" t="s">
        <v>610</v>
      </c>
      <c r="B5" s="7"/>
      <c r="C5" s="7"/>
      <c r="D5" s="7"/>
      <c r="E5" s="7"/>
    </row>
    <row r="6" spans="1:11" x14ac:dyDescent="0.2">
      <c r="A6" s="7" t="s">
        <v>186</v>
      </c>
      <c r="B6" s="7" t="s">
        <v>612</v>
      </c>
      <c r="C6" s="42">
        <v>138754.07399999999</v>
      </c>
      <c r="D6" s="7">
        <v>674.1424962000001</v>
      </c>
      <c r="E6" s="7">
        <f>D6/$D$17*100</f>
        <v>50.205008111745443</v>
      </c>
      <c r="I6" s="1"/>
      <c r="J6" s="1"/>
      <c r="K6" s="1"/>
    </row>
    <row r="7" spans="1:11" x14ac:dyDescent="0.2">
      <c r="A7" s="7" t="s">
        <v>394</v>
      </c>
      <c r="B7" s="7" t="s">
        <v>616</v>
      </c>
      <c r="C7" s="42">
        <v>73886.872000000003</v>
      </c>
      <c r="D7" s="7">
        <v>203.31775670000002</v>
      </c>
      <c r="E7" s="7">
        <f t="shared" ref="E7:E10" si="0">D7/$D$17*100</f>
        <v>15.141560844959809</v>
      </c>
      <c r="I7" s="1"/>
      <c r="J7" s="1"/>
      <c r="K7" s="1"/>
    </row>
    <row r="8" spans="1:11" x14ac:dyDescent="0.2">
      <c r="A8" s="7" t="s">
        <v>395</v>
      </c>
      <c r="B8" s="7" t="s">
        <v>619</v>
      </c>
      <c r="C8" s="42">
        <v>19649.252</v>
      </c>
      <c r="D8" s="7">
        <v>202.06524440000001</v>
      </c>
      <c r="E8" s="7">
        <f t="shared" si="0"/>
        <v>15.048283250777544</v>
      </c>
      <c r="I8" s="1"/>
      <c r="J8" s="1"/>
      <c r="K8" s="1"/>
    </row>
    <row r="9" spans="1:11" x14ac:dyDescent="0.2">
      <c r="A9" s="7" t="s">
        <v>396</v>
      </c>
      <c r="B9" s="7" t="s">
        <v>617</v>
      </c>
      <c r="C9" s="42">
        <v>201968.413</v>
      </c>
      <c r="D9" s="7">
        <v>131.6926958</v>
      </c>
      <c r="E9" s="7">
        <f t="shared" si="0"/>
        <v>9.8074708213248893</v>
      </c>
      <c r="I9" s="1"/>
      <c r="J9" s="1"/>
      <c r="K9" s="1"/>
    </row>
    <row r="10" spans="1:11" x14ac:dyDescent="0.2">
      <c r="A10" s="7" t="s">
        <v>397</v>
      </c>
      <c r="B10" s="7" t="s">
        <v>618</v>
      </c>
      <c r="C10" s="42">
        <v>203326.989</v>
      </c>
      <c r="D10" s="7">
        <v>131.50559329999999</v>
      </c>
      <c r="E10" s="7">
        <f t="shared" si="0"/>
        <v>9.7935368495263777</v>
      </c>
      <c r="I10" s="1"/>
      <c r="J10" s="1"/>
      <c r="K10" s="1"/>
    </row>
    <row r="11" spans="1:11" x14ac:dyDescent="0.2">
      <c r="A11" s="6" t="s">
        <v>40</v>
      </c>
      <c r="B11" s="7"/>
      <c r="C11" s="7"/>
      <c r="D11" s="6">
        <f>SUM(D6:D10)</f>
        <v>1342.7237863999999</v>
      </c>
      <c r="E11" s="6">
        <f>SUM(E6:E10)</f>
        <v>99.995859878334059</v>
      </c>
      <c r="I11" s="1"/>
      <c r="J11" s="1"/>
    </row>
    <row r="12" spans="1:11" x14ac:dyDescent="0.2">
      <c r="A12" s="7"/>
      <c r="B12" s="7"/>
      <c r="C12" s="7"/>
      <c r="D12" s="7"/>
      <c r="E12" s="7"/>
    </row>
    <row r="13" spans="1:11" x14ac:dyDescent="0.2">
      <c r="A13" s="6" t="s">
        <v>40</v>
      </c>
      <c r="B13" s="7"/>
      <c r="C13" s="7"/>
      <c r="D13" s="6">
        <f>D11</f>
        <v>1342.7237863999999</v>
      </c>
      <c r="E13" s="6">
        <f>E11</f>
        <v>99.995859878334059</v>
      </c>
    </row>
    <row r="14" spans="1:11" x14ac:dyDescent="0.2">
      <c r="A14" s="7"/>
      <c r="B14" s="7"/>
      <c r="C14" s="7"/>
      <c r="D14" s="7"/>
      <c r="E14" s="7"/>
    </row>
    <row r="15" spans="1:11" x14ac:dyDescent="0.2">
      <c r="A15" s="6" t="s">
        <v>103</v>
      </c>
      <c r="B15" s="7"/>
      <c r="C15" s="7"/>
      <c r="D15" s="6">
        <v>5.5592700000000099E-2</v>
      </c>
      <c r="E15" s="6">
        <f>D15/$D$17*100</f>
        <v>4.1401216659479236E-3</v>
      </c>
      <c r="I15" s="1"/>
      <c r="J15" s="1"/>
    </row>
    <row r="16" spans="1:11" x14ac:dyDescent="0.2">
      <c r="A16" s="7"/>
      <c r="B16" s="7"/>
      <c r="C16" s="7"/>
      <c r="D16" s="7"/>
      <c r="E16" s="7"/>
    </row>
    <row r="17" spans="1:10" x14ac:dyDescent="0.2">
      <c r="A17" s="8" t="s">
        <v>104</v>
      </c>
      <c r="B17" s="5"/>
      <c r="C17" s="5"/>
      <c r="D17" s="8">
        <f>D13+D15</f>
        <v>1342.7793790999999</v>
      </c>
      <c r="E17" s="8">
        <f>E13+E15</f>
        <v>100</v>
      </c>
      <c r="I17" s="1"/>
      <c r="J17" s="1"/>
    </row>
    <row r="19" spans="1:10" x14ac:dyDescent="0.2">
      <c r="A19" s="9" t="s">
        <v>105</v>
      </c>
    </row>
    <row r="20" spans="1:10" x14ac:dyDescent="0.2">
      <c r="A20" s="9" t="s">
        <v>106</v>
      </c>
    </row>
    <row r="21" spans="1:10" x14ac:dyDescent="0.2">
      <c r="A21" s="9" t="s">
        <v>107</v>
      </c>
    </row>
    <row r="22" spans="1:10" x14ac:dyDescent="0.2">
      <c r="A22" s="1" t="s">
        <v>592</v>
      </c>
      <c r="B22" s="10">
        <v>86.484499999999997</v>
      </c>
    </row>
    <row r="23" spans="1:10" x14ac:dyDescent="0.2">
      <c r="A23" s="1" t="s">
        <v>590</v>
      </c>
      <c r="B23" s="10">
        <v>33.89</v>
      </c>
    </row>
    <row r="24" spans="1:10" x14ac:dyDescent="0.2">
      <c r="A24" s="1" t="s">
        <v>591</v>
      </c>
      <c r="B24" s="10">
        <v>84.638400000000004</v>
      </c>
    </row>
    <row r="25" spans="1:10" x14ac:dyDescent="0.2">
      <c r="A25" s="1" t="s">
        <v>593</v>
      </c>
      <c r="B25" s="10">
        <v>33.020800000000001</v>
      </c>
    </row>
    <row r="27" spans="1:10" x14ac:dyDescent="0.2">
      <c r="A27" s="9" t="s">
        <v>108</v>
      </c>
    </row>
    <row r="28" spans="1:10" x14ac:dyDescent="0.2">
      <c r="A28" s="1" t="s">
        <v>593</v>
      </c>
      <c r="B28" s="10">
        <v>32.179499999999997</v>
      </c>
    </row>
    <row r="29" spans="1:10" x14ac:dyDescent="0.2">
      <c r="A29" s="1" t="s">
        <v>592</v>
      </c>
      <c r="B29" s="10">
        <v>84.464299999999994</v>
      </c>
    </row>
    <row r="30" spans="1:10" x14ac:dyDescent="0.2">
      <c r="A30" s="1" t="s">
        <v>590</v>
      </c>
      <c r="B30" s="10">
        <v>33.085500000000003</v>
      </c>
    </row>
    <row r="31" spans="1:10" x14ac:dyDescent="0.2">
      <c r="A31" s="1" t="s">
        <v>591</v>
      </c>
      <c r="B31" s="10">
        <v>82.482100000000003</v>
      </c>
    </row>
    <row r="33" spans="1:2" x14ac:dyDescent="0.2">
      <c r="A33" s="9" t="s">
        <v>109</v>
      </c>
      <c r="B33" s="13" t="s">
        <v>110</v>
      </c>
    </row>
    <row r="34" spans="1:2" x14ac:dyDescent="0.2">
      <c r="A34" s="9"/>
      <c r="B34" s="11"/>
    </row>
    <row r="35" spans="1:2" x14ac:dyDescent="0.2">
      <c r="A35" s="9" t="s">
        <v>111</v>
      </c>
      <c r="B35" s="12">
        <v>5.6696287992517774E-2</v>
      </c>
    </row>
  </sheetData>
  <mergeCells count="1">
    <mergeCell ref="A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65"/>
  <sheetViews>
    <sheetView showGridLines="0" workbookViewId="0">
      <selection sqref="A1:E1"/>
    </sheetView>
  </sheetViews>
  <sheetFormatPr defaultRowHeight="11.25" x14ac:dyDescent="0.2"/>
  <cols>
    <col min="1" max="1" width="58.7109375" style="1" bestFit="1" customWidth="1"/>
    <col min="2" max="2" width="23.42578125" style="1" bestFit="1" customWidth="1"/>
    <col min="3" max="3" width="19.140625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.85546875" style="2" bestFit="1" customWidth="1"/>
    <col min="9" max="16384" width="9.140625" style="2"/>
  </cols>
  <sheetData>
    <row r="1" spans="1:6" x14ac:dyDescent="0.2">
      <c r="A1" s="60" t="s">
        <v>393</v>
      </c>
      <c r="B1" s="60"/>
      <c r="C1" s="60"/>
      <c r="D1" s="60"/>
      <c r="E1" s="6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113</v>
      </c>
      <c r="B8" s="7" t="s">
        <v>114</v>
      </c>
      <c r="C8" s="7" t="s">
        <v>11</v>
      </c>
      <c r="D8" s="7">
        <v>25000000</v>
      </c>
      <c r="E8" s="7">
        <v>73375</v>
      </c>
      <c r="F8" s="7">
        <f>E8/$E$47*100</f>
        <v>9.4883449877100023</v>
      </c>
    </row>
    <row r="9" spans="1:6" x14ac:dyDescent="0.2">
      <c r="A9" s="7" t="s">
        <v>115</v>
      </c>
      <c r="B9" s="7" t="s">
        <v>116</v>
      </c>
      <c r="C9" s="7" t="s">
        <v>11</v>
      </c>
      <c r="D9" s="7">
        <v>24000000</v>
      </c>
      <c r="E9" s="7">
        <v>73020</v>
      </c>
      <c r="F9" s="7">
        <f t="shared" ref="F9:F36" si="0">E9/$E$47*100</f>
        <v>9.4424388552311331</v>
      </c>
    </row>
    <row r="10" spans="1:6" x14ac:dyDescent="0.2">
      <c r="A10" s="7" t="s">
        <v>9</v>
      </c>
      <c r="B10" s="7" t="s">
        <v>10</v>
      </c>
      <c r="C10" s="7" t="s">
        <v>11</v>
      </c>
      <c r="D10" s="7">
        <v>3000000</v>
      </c>
      <c r="E10" s="7">
        <v>65385</v>
      </c>
      <c r="F10" s="7">
        <f t="shared" si="0"/>
        <v>8.455133724312347</v>
      </c>
    </row>
    <row r="11" spans="1:6" x14ac:dyDescent="0.2">
      <c r="A11" s="7" t="s">
        <v>117</v>
      </c>
      <c r="B11" s="7" t="s">
        <v>118</v>
      </c>
      <c r="C11" s="7" t="s">
        <v>11</v>
      </c>
      <c r="D11" s="7">
        <v>9700000</v>
      </c>
      <c r="E11" s="7">
        <v>53388.800000000003</v>
      </c>
      <c r="F11" s="7">
        <f t="shared" si="0"/>
        <v>6.9038685230644203</v>
      </c>
    </row>
    <row r="12" spans="1:6" x14ac:dyDescent="0.2">
      <c r="A12" s="7" t="s">
        <v>119</v>
      </c>
      <c r="B12" s="7" t="s">
        <v>120</v>
      </c>
      <c r="C12" s="7" t="s">
        <v>30</v>
      </c>
      <c r="D12" s="7">
        <v>12600000</v>
      </c>
      <c r="E12" s="7">
        <v>49215.6</v>
      </c>
      <c r="F12" s="7">
        <f t="shared" si="0"/>
        <v>6.3642193059916918</v>
      </c>
    </row>
    <row r="13" spans="1:6" x14ac:dyDescent="0.2">
      <c r="A13" s="7" t="s">
        <v>121</v>
      </c>
      <c r="B13" s="7" t="s">
        <v>122</v>
      </c>
      <c r="C13" s="7" t="s">
        <v>123</v>
      </c>
      <c r="D13" s="7">
        <v>21000000</v>
      </c>
      <c r="E13" s="7">
        <v>34513.5</v>
      </c>
      <c r="F13" s="7">
        <f t="shared" si="0"/>
        <v>4.4630459248153889</v>
      </c>
    </row>
    <row r="14" spans="1:6" x14ac:dyDescent="0.2">
      <c r="A14" s="7" t="s">
        <v>387</v>
      </c>
      <c r="B14" s="7" t="s">
        <v>388</v>
      </c>
      <c r="C14" s="7" t="s">
        <v>140</v>
      </c>
      <c r="D14" s="7">
        <v>410000</v>
      </c>
      <c r="E14" s="7">
        <v>31433.88</v>
      </c>
      <c r="F14" s="7">
        <f t="shared" si="0"/>
        <v>4.0648108721264427</v>
      </c>
    </row>
    <row r="15" spans="1:6" x14ac:dyDescent="0.2">
      <c r="A15" s="7" t="s">
        <v>141</v>
      </c>
      <c r="B15" s="7" t="s">
        <v>669</v>
      </c>
      <c r="C15" s="7" t="s">
        <v>21</v>
      </c>
      <c r="D15" s="7">
        <v>20563204</v>
      </c>
      <c r="E15" s="7">
        <v>29590.450556</v>
      </c>
      <c r="F15" s="7">
        <f t="shared" si="0"/>
        <v>3.8264313896709132</v>
      </c>
    </row>
    <row r="16" spans="1:6" x14ac:dyDescent="0.2">
      <c r="A16" s="7" t="s">
        <v>217</v>
      </c>
      <c r="B16" s="7" t="s">
        <v>218</v>
      </c>
      <c r="C16" s="7" t="s">
        <v>52</v>
      </c>
      <c r="D16" s="7">
        <v>700000</v>
      </c>
      <c r="E16" s="7">
        <v>29356.6</v>
      </c>
      <c r="F16" s="7">
        <f t="shared" si="0"/>
        <v>3.7961914612089602</v>
      </c>
    </row>
    <row r="17" spans="1:6" x14ac:dyDescent="0.2">
      <c r="A17" s="7" t="s">
        <v>124</v>
      </c>
      <c r="B17" s="7" t="s">
        <v>125</v>
      </c>
      <c r="C17" s="7" t="s">
        <v>123</v>
      </c>
      <c r="D17" s="7">
        <v>7000000</v>
      </c>
      <c r="E17" s="7">
        <v>27282.5</v>
      </c>
      <c r="F17" s="7">
        <f t="shared" si="0"/>
        <v>3.5279832657880497</v>
      </c>
    </row>
    <row r="18" spans="1:6" x14ac:dyDescent="0.2">
      <c r="A18" s="7" t="s">
        <v>128</v>
      </c>
      <c r="B18" s="7" t="s">
        <v>129</v>
      </c>
      <c r="C18" s="7" t="s">
        <v>130</v>
      </c>
      <c r="D18" s="7">
        <v>14500000</v>
      </c>
      <c r="E18" s="7">
        <v>22453.25</v>
      </c>
      <c r="F18" s="7">
        <f t="shared" si="0"/>
        <v>2.9034982227638788</v>
      </c>
    </row>
    <row r="19" spans="1:6" x14ac:dyDescent="0.2">
      <c r="A19" s="7" t="s">
        <v>131</v>
      </c>
      <c r="B19" s="7" t="s">
        <v>132</v>
      </c>
      <c r="C19" s="7" t="s">
        <v>133</v>
      </c>
      <c r="D19" s="7">
        <v>8700000</v>
      </c>
      <c r="E19" s="7">
        <v>19936.05</v>
      </c>
      <c r="F19" s="7">
        <f t="shared" si="0"/>
        <v>2.5779914152263848</v>
      </c>
    </row>
    <row r="20" spans="1:6" x14ac:dyDescent="0.2">
      <c r="A20" s="7" t="s">
        <v>136</v>
      </c>
      <c r="B20" s="7" t="s">
        <v>137</v>
      </c>
      <c r="C20" s="7" t="s">
        <v>33</v>
      </c>
      <c r="D20" s="7">
        <v>4300000</v>
      </c>
      <c r="E20" s="7">
        <v>19242.5</v>
      </c>
      <c r="F20" s="7">
        <f t="shared" si="0"/>
        <v>2.4883063499285822</v>
      </c>
    </row>
    <row r="21" spans="1:6" x14ac:dyDescent="0.2">
      <c r="A21" s="7" t="s">
        <v>138</v>
      </c>
      <c r="B21" s="7" t="s">
        <v>139</v>
      </c>
      <c r="C21" s="7" t="s">
        <v>140</v>
      </c>
      <c r="D21" s="7">
        <v>300000</v>
      </c>
      <c r="E21" s="7">
        <v>17875.8</v>
      </c>
      <c r="F21" s="7">
        <f t="shared" si="0"/>
        <v>2.3115742055373962</v>
      </c>
    </row>
    <row r="22" spans="1:6" x14ac:dyDescent="0.2">
      <c r="A22" s="7" t="s">
        <v>182</v>
      </c>
      <c r="B22" s="7" t="s">
        <v>183</v>
      </c>
      <c r="C22" s="7" t="s">
        <v>95</v>
      </c>
      <c r="D22" s="7">
        <v>905000</v>
      </c>
      <c r="E22" s="7">
        <v>15735.235000000001</v>
      </c>
      <c r="F22" s="7">
        <f t="shared" si="0"/>
        <v>2.0347712182989985</v>
      </c>
    </row>
    <row r="23" spans="1:6" x14ac:dyDescent="0.2">
      <c r="A23" s="7" t="s">
        <v>126</v>
      </c>
      <c r="B23" s="7" t="s">
        <v>127</v>
      </c>
      <c r="C23" s="7" t="s">
        <v>21</v>
      </c>
      <c r="D23" s="7">
        <v>1600000</v>
      </c>
      <c r="E23" s="7">
        <v>14975.2</v>
      </c>
      <c r="F23" s="7">
        <f t="shared" si="0"/>
        <v>1.9364887749227233</v>
      </c>
    </row>
    <row r="24" spans="1:6" x14ac:dyDescent="0.2">
      <c r="A24" s="7" t="s">
        <v>150</v>
      </c>
      <c r="B24" s="7" t="s">
        <v>151</v>
      </c>
      <c r="C24" s="7" t="s">
        <v>33</v>
      </c>
      <c r="D24" s="7">
        <v>884495</v>
      </c>
      <c r="E24" s="7">
        <v>14844.0373375</v>
      </c>
      <c r="F24" s="7">
        <f t="shared" si="0"/>
        <v>1.919527731088903</v>
      </c>
    </row>
    <row r="25" spans="1:6" x14ac:dyDescent="0.2">
      <c r="A25" s="7" t="s">
        <v>28</v>
      </c>
      <c r="B25" s="7" t="s">
        <v>29</v>
      </c>
      <c r="C25" s="7" t="s">
        <v>30</v>
      </c>
      <c r="D25" s="7">
        <v>25000000</v>
      </c>
      <c r="E25" s="7">
        <v>13712.5</v>
      </c>
      <c r="F25" s="7">
        <f t="shared" si="0"/>
        <v>1.7732051876521076</v>
      </c>
    </row>
    <row r="26" spans="1:6" x14ac:dyDescent="0.2">
      <c r="A26" s="7" t="s">
        <v>146</v>
      </c>
      <c r="B26" s="7" t="s">
        <v>147</v>
      </c>
      <c r="C26" s="7" t="s">
        <v>24</v>
      </c>
      <c r="D26" s="7">
        <v>2285647</v>
      </c>
      <c r="E26" s="7">
        <v>12487.632384500001</v>
      </c>
      <c r="F26" s="7">
        <f t="shared" si="0"/>
        <v>1.6148138213810657</v>
      </c>
    </row>
    <row r="27" spans="1:6" x14ac:dyDescent="0.2">
      <c r="A27" s="7" t="s">
        <v>152</v>
      </c>
      <c r="B27" s="7" t="s">
        <v>153</v>
      </c>
      <c r="C27" s="7" t="s">
        <v>52</v>
      </c>
      <c r="D27" s="7">
        <v>3250000</v>
      </c>
      <c r="E27" s="7">
        <v>11009.375</v>
      </c>
      <c r="F27" s="7">
        <f t="shared" si="0"/>
        <v>1.4236558514353637</v>
      </c>
    </row>
    <row r="28" spans="1:6" x14ac:dyDescent="0.2">
      <c r="A28" s="7" t="s">
        <v>389</v>
      </c>
      <c r="B28" s="7" t="s">
        <v>390</v>
      </c>
      <c r="C28" s="7" t="s">
        <v>52</v>
      </c>
      <c r="D28" s="7">
        <v>7650000</v>
      </c>
      <c r="E28" s="7">
        <v>9604.5750000000007</v>
      </c>
      <c r="F28" s="7">
        <f t="shared" si="0"/>
        <v>1.2419968798682768</v>
      </c>
    </row>
    <row r="29" spans="1:6" x14ac:dyDescent="0.2">
      <c r="A29" s="7" t="s">
        <v>144</v>
      </c>
      <c r="B29" s="7" t="s">
        <v>145</v>
      </c>
      <c r="C29" s="7" t="s">
        <v>33</v>
      </c>
      <c r="D29" s="7">
        <v>180000</v>
      </c>
      <c r="E29" s="7">
        <v>9469.17</v>
      </c>
      <c r="F29" s="7">
        <f t="shared" si="0"/>
        <v>1.2244872464364418</v>
      </c>
    </row>
    <row r="30" spans="1:6" x14ac:dyDescent="0.2">
      <c r="A30" s="7" t="s">
        <v>134</v>
      </c>
      <c r="B30" s="7" t="s">
        <v>135</v>
      </c>
      <c r="C30" s="7" t="s">
        <v>133</v>
      </c>
      <c r="D30" s="7">
        <v>2500375</v>
      </c>
      <c r="E30" s="7">
        <v>9380.1568124999994</v>
      </c>
      <c r="F30" s="7">
        <f t="shared" si="0"/>
        <v>1.2129766797385786</v>
      </c>
    </row>
    <row r="31" spans="1:6" x14ac:dyDescent="0.2">
      <c r="A31" s="7" t="s">
        <v>391</v>
      </c>
      <c r="B31" s="7" t="s">
        <v>392</v>
      </c>
      <c r="C31" s="7" t="s">
        <v>321</v>
      </c>
      <c r="D31" s="7">
        <v>475000</v>
      </c>
      <c r="E31" s="7">
        <v>9204.3125</v>
      </c>
      <c r="F31" s="7">
        <f t="shared" si="0"/>
        <v>1.1902377154983512</v>
      </c>
    </row>
    <row r="32" spans="1:6" x14ac:dyDescent="0.2">
      <c r="A32" s="7" t="s">
        <v>148</v>
      </c>
      <c r="B32" s="7" t="s">
        <v>149</v>
      </c>
      <c r="C32" s="7" t="s">
        <v>27</v>
      </c>
      <c r="D32" s="7">
        <v>14500000</v>
      </c>
      <c r="E32" s="7">
        <v>8924.75</v>
      </c>
      <c r="F32" s="7">
        <f t="shared" si="0"/>
        <v>1.1540866361712416</v>
      </c>
    </row>
    <row r="33" spans="1:10" x14ac:dyDescent="0.2">
      <c r="A33" s="7" t="s">
        <v>156</v>
      </c>
      <c r="B33" s="7" t="s">
        <v>157</v>
      </c>
      <c r="C33" s="7" t="s">
        <v>24</v>
      </c>
      <c r="D33" s="7">
        <v>1600000</v>
      </c>
      <c r="E33" s="7">
        <v>7560</v>
      </c>
      <c r="F33" s="7">
        <f t="shared" si="0"/>
        <v>0.97760665222606635</v>
      </c>
    </row>
    <row r="34" spans="1:10" x14ac:dyDescent="0.2">
      <c r="A34" s="7" t="s">
        <v>158</v>
      </c>
      <c r="B34" s="7" t="s">
        <v>159</v>
      </c>
      <c r="C34" s="7" t="s">
        <v>24</v>
      </c>
      <c r="D34" s="7">
        <v>5000000</v>
      </c>
      <c r="E34" s="7">
        <v>6622.5</v>
      </c>
      <c r="F34" s="7">
        <f t="shared" si="0"/>
        <v>0.85637566856708003</v>
      </c>
    </row>
    <row r="35" spans="1:10" x14ac:dyDescent="0.2">
      <c r="A35" s="7" t="s">
        <v>169</v>
      </c>
      <c r="B35" s="7" t="s">
        <v>170</v>
      </c>
      <c r="C35" s="7" t="s">
        <v>11</v>
      </c>
      <c r="D35" s="7">
        <v>7000000</v>
      </c>
      <c r="E35" s="7">
        <v>5957</v>
      </c>
      <c r="F35" s="7">
        <f t="shared" si="0"/>
        <v>0.77031783430035417</v>
      </c>
    </row>
    <row r="36" spans="1:10" x14ac:dyDescent="0.2">
      <c r="A36" s="7" t="s">
        <v>211</v>
      </c>
      <c r="B36" s="7" t="s">
        <v>212</v>
      </c>
      <c r="C36" s="7" t="s">
        <v>140</v>
      </c>
      <c r="D36" s="7">
        <v>600000</v>
      </c>
      <c r="E36" s="7">
        <v>4946.3999999999996</v>
      </c>
      <c r="F36" s="7">
        <f t="shared" si="0"/>
        <v>0.63963406674219769</v>
      </c>
    </row>
    <row r="37" spans="1:10" x14ac:dyDescent="0.2">
      <c r="A37" s="6" t="s">
        <v>40</v>
      </c>
      <c r="B37" s="7"/>
      <c r="C37" s="7"/>
      <c r="D37" s="7"/>
      <c r="E37" s="6">
        <f xml:space="preserve"> SUM(E8:E36)</f>
        <v>700501.77459049993</v>
      </c>
      <c r="F37" s="6">
        <f>SUM(F8:F36)</f>
        <v>90.584020467703368</v>
      </c>
      <c r="I37" s="1"/>
      <c r="J37" s="1"/>
    </row>
    <row r="38" spans="1:10" x14ac:dyDescent="0.2">
      <c r="A38" s="6"/>
      <c r="B38" s="7"/>
      <c r="C38" s="7"/>
      <c r="D38" s="7"/>
      <c r="E38" s="6"/>
      <c r="F38" s="6"/>
      <c r="I38" s="1"/>
      <c r="J38" s="1"/>
    </row>
    <row r="39" spans="1:10" x14ac:dyDescent="0.2">
      <c r="A39" s="29" t="s">
        <v>607</v>
      </c>
      <c r="B39" s="23"/>
      <c r="C39" s="23"/>
      <c r="D39" s="30"/>
      <c r="E39" s="25"/>
      <c r="F39" s="25"/>
    </row>
    <row r="40" spans="1:10" ht="22.5" x14ac:dyDescent="0.2">
      <c r="A40" s="23" t="s">
        <v>620</v>
      </c>
      <c r="B40" s="34" t="s">
        <v>621</v>
      </c>
      <c r="C40" s="23" t="s">
        <v>73</v>
      </c>
      <c r="D40" s="30">
        <v>475000</v>
      </c>
      <c r="E40" s="25">
        <v>26326.228090599998</v>
      </c>
      <c r="F40" s="7">
        <f t="shared" ref="F40" si="1">E40/$E$47*100</f>
        <v>3.4043248292845623</v>
      </c>
    </row>
    <row r="41" spans="1:10" x14ac:dyDescent="0.2">
      <c r="A41" s="22" t="s">
        <v>40</v>
      </c>
      <c r="B41" s="23"/>
      <c r="C41" s="23"/>
      <c r="D41" s="30"/>
      <c r="E41" s="26">
        <f>SUM(E40)</f>
        <v>26326.228090599998</v>
      </c>
      <c r="F41" s="26">
        <f>SUM(F40)</f>
        <v>3.4043248292845623</v>
      </c>
      <c r="H41" s="1"/>
      <c r="I41" s="1"/>
    </row>
    <row r="42" spans="1:10" x14ac:dyDescent="0.2">
      <c r="A42" s="22"/>
      <c r="B42" s="23"/>
      <c r="C42" s="23"/>
      <c r="D42" s="30"/>
      <c r="E42" s="26"/>
      <c r="F42" s="26"/>
    </row>
    <row r="43" spans="1:10" x14ac:dyDescent="0.2">
      <c r="A43" s="6" t="s">
        <v>40</v>
      </c>
      <c r="B43" s="7"/>
      <c r="C43" s="7"/>
      <c r="D43" s="7"/>
      <c r="E43" s="6">
        <f>E37+E41</f>
        <v>726828.00268109993</v>
      </c>
      <c r="F43" s="6">
        <f>F37+F41</f>
        <v>93.98834529698793</v>
      </c>
      <c r="I43" s="1"/>
      <c r="J43" s="1"/>
    </row>
    <row r="44" spans="1:10" x14ac:dyDescent="0.2">
      <c r="A44" s="7"/>
      <c r="B44" s="7"/>
      <c r="C44" s="7"/>
      <c r="D44" s="7"/>
      <c r="E44" s="7"/>
      <c r="F44" s="7"/>
    </row>
    <row r="45" spans="1:10" x14ac:dyDescent="0.2">
      <c r="A45" s="6" t="s">
        <v>103</v>
      </c>
      <c r="B45" s="7"/>
      <c r="C45" s="7"/>
      <c r="D45" s="7"/>
      <c r="E45" s="6">
        <v>46489.157424700003</v>
      </c>
      <c r="F45" s="6">
        <f t="shared" ref="F45" si="2">E45/$E$47*100</f>
        <v>6.011654703012109</v>
      </c>
      <c r="I45" s="1"/>
      <c r="J45" s="1"/>
    </row>
    <row r="46" spans="1:10" x14ac:dyDescent="0.2">
      <c r="A46" s="7"/>
      <c r="B46" s="7"/>
      <c r="C46" s="7"/>
      <c r="D46" s="7"/>
      <c r="E46" s="7"/>
      <c r="F46" s="7"/>
    </row>
    <row r="47" spans="1:10" x14ac:dyDescent="0.2">
      <c r="A47" s="8" t="s">
        <v>104</v>
      </c>
      <c r="B47" s="5"/>
      <c r="C47" s="5"/>
      <c r="D47" s="5"/>
      <c r="E47" s="8">
        <f>E43+E45</f>
        <v>773317.16010579991</v>
      </c>
      <c r="F47" s="8">
        <f>F43+F45</f>
        <v>100.00000000000004</v>
      </c>
      <c r="I47" s="1"/>
      <c r="J47" s="1"/>
    </row>
    <row r="49" spans="1:2" x14ac:dyDescent="0.2">
      <c r="A49" s="9" t="s">
        <v>105</v>
      </c>
    </row>
    <row r="50" spans="1:2" x14ac:dyDescent="0.2">
      <c r="A50" s="9" t="s">
        <v>106</v>
      </c>
    </row>
    <row r="51" spans="1:2" x14ac:dyDescent="0.2">
      <c r="A51" s="9" t="s">
        <v>107</v>
      </c>
    </row>
    <row r="52" spans="1:2" x14ac:dyDescent="0.2">
      <c r="A52" s="1" t="s">
        <v>591</v>
      </c>
      <c r="B52" s="10">
        <v>41.859400000000001</v>
      </c>
    </row>
    <row r="53" spans="1:2" x14ac:dyDescent="0.2">
      <c r="A53" s="1" t="s">
        <v>593</v>
      </c>
      <c r="B53" s="10">
        <v>26.971</v>
      </c>
    </row>
    <row r="54" spans="1:2" x14ac:dyDescent="0.2">
      <c r="A54" s="1" t="s">
        <v>592</v>
      </c>
      <c r="B54" s="10">
        <v>44.189300000000003</v>
      </c>
    </row>
    <row r="55" spans="1:2" x14ac:dyDescent="0.2">
      <c r="A55" s="1" t="s">
        <v>590</v>
      </c>
      <c r="B55" s="10">
        <v>28.791699999999999</v>
      </c>
    </row>
    <row r="57" spans="1:2" x14ac:dyDescent="0.2">
      <c r="A57" s="9" t="s">
        <v>108</v>
      </c>
    </row>
    <row r="58" spans="1:2" x14ac:dyDescent="0.2">
      <c r="A58" s="1" t="s">
        <v>590</v>
      </c>
      <c r="B58" s="10">
        <v>27.2013</v>
      </c>
    </row>
    <row r="59" spans="1:2" x14ac:dyDescent="0.2">
      <c r="A59" s="1" t="s">
        <v>592</v>
      </c>
      <c r="B59" s="10">
        <v>41.7485</v>
      </c>
    </row>
    <row r="60" spans="1:2" x14ac:dyDescent="0.2">
      <c r="A60" s="1" t="s">
        <v>593</v>
      </c>
      <c r="B60" s="10">
        <v>25.337599999999998</v>
      </c>
    </row>
    <row r="61" spans="1:2" x14ac:dyDescent="0.2">
      <c r="A61" s="1" t="s">
        <v>591</v>
      </c>
      <c r="B61" s="10">
        <v>39.324300000000001</v>
      </c>
    </row>
    <row r="63" spans="1:2" x14ac:dyDescent="0.2">
      <c r="A63" s="9" t="s">
        <v>109</v>
      </c>
      <c r="B63" s="13" t="s">
        <v>110</v>
      </c>
    </row>
    <row r="65" spans="1:2" x14ac:dyDescent="0.2">
      <c r="A65" s="9" t="s">
        <v>111</v>
      </c>
      <c r="B65" s="12">
        <v>0.20896521543588029</v>
      </c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88"/>
  <sheetViews>
    <sheetView showGridLines="0" workbookViewId="0">
      <selection sqref="A1:E1"/>
    </sheetView>
  </sheetViews>
  <sheetFormatPr defaultRowHeight="11.25" x14ac:dyDescent="0.2"/>
  <cols>
    <col min="1" max="1" width="58.7109375" style="1" bestFit="1" customWidth="1"/>
    <col min="2" max="2" width="44.5703125" style="1" bestFit="1" customWidth="1"/>
    <col min="3" max="3" width="20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" style="2" bestFit="1" customWidth="1"/>
    <col min="9" max="16384" width="9.140625" style="2"/>
  </cols>
  <sheetData>
    <row r="1" spans="1:6" x14ac:dyDescent="0.2">
      <c r="A1" s="60" t="s">
        <v>386</v>
      </c>
      <c r="B1" s="60"/>
      <c r="C1" s="60"/>
      <c r="D1" s="60"/>
      <c r="E1" s="6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283200</v>
      </c>
      <c r="E8" s="7">
        <v>6172.3440000000001</v>
      </c>
      <c r="F8" s="7">
        <f>E8/$E$66*100</f>
        <v>5.9626967593416129</v>
      </c>
    </row>
    <row r="9" spans="1:6" x14ac:dyDescent="0.2">
      <c r="A9" s="7" t="s">
        <v>315</v>
      </c>
      <c r="B9" s="7" t="s">
        <v>316</v>
      </c>
      <c r="C9" s="7" t="s">
        <v>123</v>
      </c>
      <c r="D9" s="7">
        <v>510600</v>
      </c>
      <c r="E9" s="7">
        <v>6055.7160000000003</v>
      </c>
      <c r="F9" s="7">
        <f t="shared" ref="F9:F36" si="0">E9/$E$66*100</f>
        <v>5.8500300969442334</v>
      </c>
    </row>
    <row r="10" spans="1:6" x14ac:dyDescent="0.2">
      <c r="A10" s="7" t="s">
        <v>317</v>
      </c>
      <c r="B10" s="7" t="s">
        <v>318</v>
      </c>
      <c r="C10" s="7" t="s">
        <v>39</v>
      </c>
      <c r="D10" s="7">
        <v>207128</v>
      </c>
      <c r="E10" s="7">
        <v>6015.825632</v>
      </c>
      <c r="F10" s="7">
        <f t="shared" si="0"/>
        <v>5.811494628408691</v>
      </c>
    </row>
    <row r="11" spans="1:6" x14ac:dyDescent="0.2">
      <c r="A11" s="7" t="s">
        <v>319</v>
      </c>
      <c r="B11" s="7" t="s">
        <v>320</v>
      </c>
      <c r="C11" s="7" t="s">
        <v>321</v>
      </c>
      <c r="D11" s="7">
        <v>719134</v>
      </c>
      <c r="E11" s="7">
        <v>4954.1141260000004</v>
      </c>
      <c r="F11" s="7">
        <f t="shared" si="0"/>
        <v>4.7858447689417032</v>
      </c>
    </row>
    <row r="12" spans="1:6" x14ac:dyDescent="0.2">
      <c r="A12" s="7" t="s">
        <v>115</v>
      </c>
      <c r="B12" s="7" t="s">
        <v>116</v>
      </c>
      <c r="C12" s="7" t="s">
        <v>11</v>
      </c>
      <c r="D12" s="7">
        <v>1604200</v>
      </c>
      <c r="E12" s="7">
        <v>4880.7785000000003</v>
      </c>
      <c r="F12" s="7">
        <f t="shared" si="0"/>
        <v>4.7150000299747097</v>
      </c>
    </row>
    <row r="13" spans="1:6" x14ac:dyDescent="0.2">
      <c r="A13" s="7" t="s">
        <v>288</v>
      </c>
      <c r="B13" s="7" t="s">
        <v>289</v>
      </c>
      <c r="C13" s="7" t="s">
        <v>260</v>
      </c>
      <c r="D13" s="7">
        <v>1427100</v>
      </c>
      <c r="E13" s="7">
        <v>4178.5487999999996</v>
      </c>
      <c r="F13" s="7">
        <f t="shared" si="0"/>
        <v>4.036621968657415</v>
      </c>
    </row>
    <row r="14" spans="1:6" x14ac:dyDescent="0.2">
      <c r="A14" s="7" t="s">
        <v>12</v>
      </c>
      <c r="B14" s="7" t="s">
        <v>13</v>
      </c>
      <c r="C14" s="7" t="s">
        <v>11</v>
      </c>
      <c r="D14" s="7">
        <v>1056200</v>
      </c>
      <c r="E14" s="7">
        <v>3886.2878999999998</v>
      </c>
      <c r="F14" s="7">
        <f t="shared" si="0"/>
        <v>3.7542878794828227</v>
      </c>
    </row>
    <row r="15" spans="1:6" x14ac:dyDescent="0.2">
      <c r="A15" s="7" t="s">
        <v>322</v>
      </c>
      <c r="B15" s="7" t="s">
        <v>323</v>
      </c>
      <c r="C15" s="7" t="s">
        <v>39</v>
      </c>
      <c r="D15" s="7">
        <v>1043473</v>
      </c>
      <c r="E15" s="7">
        <v>3229.0271984999999</v>
      </c>
      <c r="F15" s="7">
        <f t="shared" si="0"/>
        <v>3.1193514185732156</v>
      </c>
    </row>
    <row r="16" spans="1:6" x14ac:dyDescent="0.2">
      <c r="A16" s="7" t="s">
        <v>188</v>
      </c>
      <c r="B16" s="7" t="s">
        <v>189</v>
      </c>
      <c r="C16" s="7" t="s">
        <v>73</v>
      </c>
      <c r="D16" s="7">
        <v>232722</v>
      </c>
      <c r="E16" s="7">
        <v>3176.8880220000001</v>
      </c>
      <c r="F16" s="7">
        <f t="shared" si="0"/>
        <v>3.0689831794162132</v>
      </c>
    </row>
    <row r="17" spans="1:6" x14ac:dyDescent="0.2">
      <c r="A17" s="7" t="s">
        <v>324</v>
      </c>
      <c r="B17" s="7" t="s">
        <v>325</v>
      </c>
      <c r="C17" s="7" t="s">
        <v>39</v>
      </c>
      <c r="D17" s="7">
        <v>345063</v>
      </c>
      <c r="E17" s="7">
        <v>2784.4858785000001</v>
      </c>
      <c r="F17" s="7">
        <f t="shared" si="0"/>
        <v>2.6899092021061102</v>
      </c>
    </row>
    <row r="18" spans="1:6" x14ac:dyDescent="0.2">
      <c r="A18" s="7" t="s">
        <v>326</v>
      </c>
      <c r="B18" s="7" t="s">
        <v>327</v>
      </c>
      <c r="C18" s="7" t="s">
        <v>52</v>
      </c>
      <c r="D18" s="7">
        <v>276875</v>
      </c>
      <c r="E18" s="7">
        <v>2126.9537500000001</v>
      </c>
      <c r="F18" s="7">
        <f t="shared" si="0"/>
        <v>2.0547105333718427</v>
      </c>
    </row>
    <row r="19" spans="1:6" x14ac:dyDescent="0.2">
      <c r="A19" s="7" t="s">
        <v>328</v>
      </c>
      <c r="B19" s="7" t="s">
        <v>329</v>
      </c>
      <c r="C19" s="7" t="s">
        <v>140</v>
      </c>
      <c r="D19" s="7">
        <v>364900</v>
      </c>
      <c r="E19" s="7">
        <v>2122.80575</v>
      </c>
      <c r="F19" s="7">
        <f t="shared" si="0"/>
        <v>2.050703422595491</v>
      </c>
    </row>
    <row r="20" spans="1:6" x14ac:dyDescent="0.2">
      <c r="A20" s="7" t="s">
        <v>330</v>
      </c>
      <c r="B20" s="7" t="s">
        <v>331</v>
      </c>
      <c r="C20" s="7" t="s">
        <v>140</v>
      </c>
      <c r="D20" s="7">
        <v>361126</v>
      </c>
      <c r="E20" s="7">
        <v>2117.6428639999999</v>
      </c>
      <c r="F20" s="7">
        <f t="shared" si="0"/>
        <v>2.0457158970102269</v>
      </c>
    </row>
    <row r="21" spans="1:6" x14ac:dyDescent="0.2">
      <c r="A21" s="7" t="s">
        <v>275</v>
      </c>
      <c r="B21" s="7" t="s">
        <v>276</v>
      </c>
      <c r="C21" s="7" t="s">
        <v>39</v>
      </c>
      <c r="D21" s="7">
        <v>1505501</v>
      </c>
      <c r="E21" s="7">
        <v>2114.4761545000001</v>
      </c>
      <c r="F21" s="7">
        <f t="shared" si="0"/>
        <v>2.0426567466334129</v>
      </c>
    </row>
    <row r="22" spans="1:6" x14ac:dyDescent="0.2">
      <c r="A22" s="7" t="s">
        <v>332</v>
      </c>
      <c r="B22" s="7" t="s">
        <v>333</v>
      </c>
      <c r="C22" s="7" t="s">
        <v>52</v>
      </c>
      <c r="D22" s="7">
        <v>70400</v>
      </c>
      <c r="E22" s="7">
        <v>1862.5024000000001</v>
      </c>
      <c r="F22" s="7">
        <f t="shared" si="0"/>
        <v>1.7992414267166537</v>
      </c>
    </row>
    <row r="23" spans="1:6" x14ac:dyDescent="0.2">
      <c r="A23" s="7" t="s">
        <v>263</v>
      </c>
      <c r="B23" s="7" t="s">
        <v>264</v>
      </c>
      <c r="C23" s="7" t="s">
        <v>11</v>
      </c>
      <c r="D23" s="7">
        <v>2005600</v>
      </c>
      <c r="E23" s="7">
        <v>1784.9839999999999</v>
      </c>
      <c r="F23" s="7">
        <f t="shared" si="0"/>
        <v>1.724355984092369</v>
      </c>
    </row>
    <row r="24" spans="1:6" x14ac:dyDescent="0.2">
      <c r="A24" s="7" t="s">
        <v>334</v>
      </c>
      <c r="B24" s="7" t="s">
        <v>335</v>
      </c>
      <c r="C24" s="7" t="s">
        <v>168</v>
      </c>
      <c r="D24" s="7">
        <v>1555420</v>
      </c>
      <c r="E24" s="7">
        <v>1679.8535999999999</v>
      </c>
      <c r="F24" s="7">
        <f t="shared" si="0"/>
        <v>1.6227963990484557</v>
      </c>
    </row>
    <row r="25" spans="1:6" x14ac:dyDescent="0.2">
      <c r="A25" s="7" t="s">
        <v>141</v>
      </c>
      <c r="B25" s="7" t="s">
        <v>669</v>
      </c>
      <c r="C25" s="7" t="s">
        <v>21</v>
      </c>
      <c r="D25" s="7">
        <v>1158906</v>
      </c>
      <c r="E25" s="7">
        <v>1667.6657339999999</v>
      </c>
      <c r="F25" s="7">
        <f t="shared" si="0"/>
        <v>1.6110225009796686</v>
      </c>
    </row>
    <row r="26" spans="1:6" x14ac:dyDescent="0.2">
      <c r="A26" s="7" t="s">
        <v>336</v>
      </c>
      <c r="B26" s="7" t="s">
        <v>337</v>
      </c>
      <c r="C26" s="7" t="s">
        <v>338</v>
      </c>
      <c r="D26" s="7">
        <v>136944</v>
      </c>
      <c r="E26" s="7">
        <v>1658.597256</v>
      </c>
      <c r="F26" s="7">
        <f t="shared" si="0"/>
        <v>1.6022620390898648</v>
      </c>
    </row>
    <row r="27" spans="1:6" x14ac:dyDescent="0.2">
      <c r="A27" s="7" t="s">
        <v>339</v>
      </c>
      <c r="B27" s="7" t="s">
        <v>340</v>
      </c>
      <c r="C27" s="7" t="s">
        <v>39</v>
      </c>
      <c r="D27" s="7">
        <v>865298</v>
      </c>
      <c r="E27" s="7">
        <v>1522.9244799999999</v>
      </c>
      <c r="F27" s="7">
        <f t="shared" si="0"/>
        <v>1.4711974675452326</v>
      </c>
    </row>
    <row r="28" spans="1:6" x14ac:dyDescent="0.2">
      <c r="A28" s="7" t="s">
        <v>341</v>
      </c>
      <c r="B28" s="7" t="s">
        <v>342</v>
      </c>
      <c r="C28" s="7" t="s">
        <v>343</v>
      </c>
      <c r="D28" s="7">
        <v>572000</v>
      </c>
      <c r="E28" s="7">
        <v>1493.492</v>
      </c>
      <c r="F28" s="7">
        <f t="shared" si="0"/>
        <v>1.4427646787837205</v>
      </c>
    </row>
    <row r="29" spans="1:6" x14ac:dyDescent="0.2">
      <c r="A29" s="7" t="s">
        <v>344</v>
      </c>
      <c r="B29" s="7" t="s">
        <v>345</v>
      </c>
      <c r="C29" s="7" t="s">
        <v>76</v>
      </c>
      <c r="D29" s="7">
        <v>586400</v>
      </c>
      <c r="E29" s="7">
        <v>1403.8416</v>
      </c>
      <c r="F29" s="7">
        <f t="shared" si="0"/>
        <v>1.3561593065695861</v>
      </c>
    </row>
    <row r="30" spans="1:6" x14ac:dyDescent="0.2">
      <c r="A30" s="7" t="s">
        <v>346</v>
      </c>
      <c r="B30" s="7" t="s">
        <v>347</v>
      </c>
      <c r="C30" s="7" t="s">
        <v>27</v>
      </c>
      <c r="D30" s="7">
        <v>619718</v>
      </c>
      <c r="E30" s="7">
        <v>1377.0133960000001</v>
      </c>
      <c r="F30" s="7">
        <f t="shared" si="0"/>
        <v>1.3302423380646298</v>
      </c>
    </row>
    <row r="31" spans="1:6" x14ac:dyDescent="0.2">
      <c r="A31" s="7" t="s">
        <v>348</v>
      </c>
      <c r="B31" s="7" t="s">
        <v>349</v>
      </c>
      <c r="C31" s="7" t="s">
        <v>350</v>
      </c>
      <c r="D31" s="7">
        <v>766050</v>
      </c>
      <c r="E31" s="7">
        <v>1269.34485</v>
      </c>
      <c r="F31" s="7">
        <f t="shared" si="0"/>
        <v>1.2262308166203904</v>
      </c>
    </row>
    <row r="32" spans="1:6" x14ac:dyDescent="0.2">
      <c r="A32" s="7" t="s">
        <v>258</v>
      </c>
      <c r="B32" s="7" t="s">
        <v>259</v>
      </c>
      <c r="C32" s="7" t="s">
        <v>260</v>
      </c>
      <c r="D32" s="7">
        <v>79400</v>
      </c>
      <c r="E32" s="7">
        <v>959.03290000000004</v>
      </c>
      <c r="F32" s="7">
        <f t="shared" si="0"/>
        <v>0.92645879181911928</v>
      </c>
    </row>
    <row r="33" spans="1:6" x14ac:dyDescent="0.2">
      <c r="A33" s="7" t="s">
        <v>199</v>
      </c>
      <c r="B33" s="7" t="s">
        <v>200</v>
      </c>
      <c r="C33" s="7" t="s">
        <v>140</v>
      </c>
      <c r="D33" s="7">
        <v>40000</v>
      </c>
      <c r="E33" s="7">
        <v>851.12</v>
      </c>
      <c r="F33" s="7">
        <f t="shared" si="0"/>
        <v>0.82221121600008584</v>
      </c>
    </row>
    <row r="34" spans="1:6" x14ac:dyDescent="0.2">
      <c r="A34" s="7" t="s">
        <v>351</v>
      </c>
      <c r="B34" s="7" t="s">
        <v>352</v>
      </c>
      <c r="C34" s="7" t="s">
        <v>168</v>
      </c>
      <c r="D34" s="7">
        <v>192709</v>
      </c>
      <c r="E34" s="7">
        <v>581.88482550000003</v>
      </c>
      <c r="F34" s="7">
        <f t="shared" si="0"/>
        <v>0.56212077021613027</v>
      </c>
    </row>
    <row r="35" spans="1:6" x14ac:dyDescent="0.2">
      <c r="A35" s="7" t="s">
        <v>353</v>
      </c>
      <c r="B35" s="7" t="s">
        <v>354</v>
      </c>
      <c r="C35" s="7" t="s">
        <v>283</v>
      </c>
      <c r="D35" s="7">
        <v>930600</v>
      </c>
      <c r="E35" s="7">
        <v>520.67070000000001</v>
      </c>
      <c r="F35" s="7">
        <f t="shared" si="0"/>
        <v>0.50298581796058828</v>
      </c>
    </row>
    <row r="36" spans="1:6" x14ac:dyDescent="0.2">
      <c r="A36" s="7" t="s">
        <v>355</v>
      </c>
      <c r="B36" s="7" t="s">
        <v>356</v>
      </c>
      <c r="C36" s="7" t="s">
        <v>24</v>
      </c>
      <c r="D36" s="7">
        <v>148200</v>
      </c>
      <c r="E36" s="7">
        <v>296.9187</v>
      </c>
      <c r="F36" s="7">
        <f t="shared" si="0"/>
        <v>0.28683368429852979</v>
      </c>
    </row>
    <row r="37" spans="1:6" x14ac:dyDescent="0.2">
      <c r="A37" s="6" t="s">
        <v>40</v>
      </c>
      <c r="B37" s="7"/>
      <c r="C37" s="7"/>
      <c r="D37" s="7"/>
      <c r="E37" s="6">
        <f>SUM(E8:E36)</f>
        <v>72745.741017000008</v>
      </c>
      <c r="F37" s="6">
        <f>SUM(F8:F36)</f>
        <v>70.274889769262714</v>
      </c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6" t="s">
        <v>41</v>
      </c>
      <c r="B39" s="7"/>
      <c r="C39" s="7"/>
      <c r="D39" s="7"/>
      <c r="E39" s="7"/>
      <c r="F39" s="7"/>
    </row>
    <row r="40" spans="1:6" x14ac:dyDescent="0.2">
      <c r="A40" s="7" t="s">
        <v>643</v>
      </c>
      <c r="B40" s="7" t="s">
        <v>644</v>
      </c>
      <c r="C40" s="7" t="s">
        <v>140</v>
      </c>
      <c r="D40" s="31">
        <v>8900</v>
      </c>
      <c r="E40" s="32">
        <v>3913.0783097000003</v>
      </c>
      <c r="F40" s="7">
        <f t="shared" ref="F40:F59" si="1">E40/$E$66*100</f>
        <v>3.780168337393079</v>
      </c>
    </row>
    <row r="41" spans="1:6" x14ac:dyDescent="0.2">
      <c r="A41" s="7" t="s">
        <v>363</v>
      </c>
      <c r="B41" s="7" t="s">
        <v>364</v>
      </c>
      <c r="C41" s="7" t="s">
        <v>73</v>
      </c>
      <c r="D41" s="31">
        <v>1178700</v>
      </c>
      <c r="E41" s="32">
        <v>2293.0843934</v>
      </c>
      <c r="F41" s="7">
        <f t="shared" si="1"/>
        <v>2.2151984532007627</v>
      </c>
    </row>
    <row r="42" spans="1:6" x14ac:dyDescent="0.2">
      <c r="A42" s="7" t="s">
        <v>367</v>
      </c>
      <c r="B42" s="7" t="s">
        <v>368</v>
      </c>
      <c r="C42" s="7" t="s">
        <v>76</v>
      </c>
      <c r="D42" s="31">
        <v>440700</v>
      </c>
      <c r="E42" s="32">
        <v>2246.4582151</v>
      </c>
      <c r="F42" s="7">
        <f t="shared" si="1"/>
        <v>2.1701559600652711</v>
      </c>
    </row>
    <row r="43" spans="1:6" x14ac:dyDescent="0.2">
      <c r="A43" s="7" t="s">
        <v>661</v>
      </c>
      <c r="B43" s="7" t="s">
        <v>662</v>
      </c>
      <c r="C43" s="7" t="s">
        <v>168</v>
      </c>
      <c r="D43" s="31">
        <v>2562198</v>
      </c>
      <c r="E43" s="32">
        <v>2082.3872541000001</v>
      </c>
      <c r="F43" s="7">
        <f t="shared" si="1"/>
        <v>2.0116577643301072</v>
      </c>
    </row>
    <row r="44" spans="1:6" x14ac:dyDescent="0.2">
      <c r="A44" s="7" t="s">
        <v>657</v>
      </c>
      <c r="B44" s="7" t="s">
        <v>658</v>
      </c>
      <c r="C44" s="7" t="s">
        <v>76</v>
      </c>
      <c r="D44" s="31">
        <v>1051378</v>
      </c>
      <c r="E44" s="32">
        <v>2041.1972874000001</v>
      </c>
      <c r="F44" s="7">
        <f t="shared" si="1"/>
        <v>1.9718668387174909</v>
      </c>
    </row>
    <row r="45" spans="1:6" x14ac:dyDescent="0.2">
      <c r="A45" s="7" t="s">
        <v>659</v>
      </c>
      <c r="B45" s="7" t="s">
        <v>660</v>
      </c>
      <c r="C45" s="7" t="s">
        <v>260</v>
      </c>
      <c r="D45" s="31">
        <v>390000</v>
      </c>
      <c r="E45" s="32">
        <v>1972.8721113999998</v>
      </c>
      <c r="F45" s="7">
        <f t="shared" si="1"/>
        <v>1.9058623669128334</v>
      </c>
    </row>
    <row r="46" spans="1:6" x14ac:dyDescent="0.2">
      <c r="A46" s="7" t="s">
        <v>361</v>
      </c>
      <c r="B46" s="7" t="s">
        <v>362</v>
      </c>
      <c r="C46" s="7" t="s">
        <v>140</v>
      </c>
      <c r="D46" s="31">
        <v>2678400</v>
      </c>
      <c r="E46" s="32">
        <v>1786.8443118999999</v>
      </c>
      <c r="F46" s="7">
        <f t="shared" si="1"/>
        <v>1.7261531094206874</v>
      </c>
    </row>
    <row r="47" spans="1:6" x14ac:dyDescent="0.2">
      <c r="A47" s="7" t="s">
        <v>371</v>
      </c>
      <c r="B47" s="7" t="s">
        <v>372</v>
      </c>
      <c r="C47" s="7" t="s">
        <v>177</v>
      </c>
      <c r="D47" s="31">
        <v>7688431</v>
      </c>
      <c r="E47" s="32">
        <v>1573.0419995</v>
      </c>
      <c r="F47" s="7">
        <f t="shared" si="1"/>
        <v>1.5196127164537332</v>
      </c>
    </row>
    <row r="48" spans="1:6" x14ac:dyDescent="0.2">
      <c r="A48" s="7" t="s">
        <v>369</v>
      </c>
      <c r="B48" s="7" t="s">
        <v>370</v>
      </c>
      <c r="C48" s="7" t="s">
        <v>95</v>
      </c>
      <c r="D48" s="31">
        <v>3204100</v>
      </c>
      <c r="E48" s="32">
        <v>1381.1464165</v>
      </c>
      <c r="F48" s="7">
        <f t="shared" si="1"/>
        <v>1.3342349781283791</v>
      </c>
    </row>
    <row r="49" spans="1:10" x14ac:dyDescent="0.2">
      <c r="A49" s="7" t="s">
        <v>359</v>
      </c>
      <c r="B49" s="7" t="s">
        <v>360</v>
      </c>
      <c r="C49" s="7" t="s">
        <v>16</v>
      </c>
      <c r="D49" s="31">
        <v>2826000</v>
      </c>
      <c r="E49" s="32">
        <v>1272.5244229</v>
      </c>
      <c r="F49" s="7">
        <f t="shared" si="1"/>
        <v>1.2293023934843694</v>
      </c>
    </row>
    <row r="50" spans="1:10" x14ac:dyDescent="0.2">
      <c r="A50" s="7" t="s">
        <v>357</v>
      </c>
      <c r="B50" s="7" t="s">
        <v>358</v>
      </c>
      <c r="C50" s="7" t="s">
        <v>168</v>
      </c>
      <c r="D50" s="31">
        <v>1931073</v>
      </c>
      <c r="E50" s="32">
        <v>1244.3797043000002</v>
      </c>
      <c r="F50" s="7">
        <f t="shared" si="1"/>
        <v>1.2021136265606853</v>
      </c>
    </row>
    <row r="51" spans="1:10" x14ac:dyDescent="0.2">
      <c r="A51" s="7" t="s">
        <v>376</v>
      </c>
      <c r="B51" s="7" t="s">
        <v>665</v>
      </c>
      <c r="C51" s="7" t="s">
        <v>140</v>
      </c>
      <c r="D51" s="40">
        <v>70700</v>
      </c>
      <c r="E51" s="32">
        <v>1064.9573131999998</v>
      </c>
      <c r="F51" s="7">
        <f t="shared" si="1"/>
        <v>1.0287854209445861</v>
      </c>
    </row>
    <row r="52" spans="1:10" x14ac:dyDescent="0.2">
      <c r="A52" s="7" t="s">
        <v>384</v>
      </c>
      <c r="B52" s="7" t="s">
        <v>385</v>
      </c>
      <c r="C52" s="7" t="s">
        <v>73</v>
      </c>
      <c r="D52" s="31">
        <v>314861</v>
      </c>
      <c r="E52" s="32">
        <v>961.94279040000004</v>
      </c>
      <c r="F52" s="7">
        <f t="shared" si="1"/>
        <v>0.92926984610548424</v>
      </c>
    </row>
    <row r="53" spans="1:10" x14ac:dyDescent="0.2">
      <c r="A53" s="7" t="s">
        <v>380</v>
      </c>
      <c r="B53" s="7" t="s">
        <v>381</v>
      </c>
      <c r="C53" s="7" t="s">
        <v>140</v>
      </c>
      <c r="D53" s="31">
        <v>500000</v>
      </c>
      <c r="E53" s="32">
        <v>740.84220549999998</v>
      </c>
      <c r="F53" s="7">
        <f t="shared" si="1"/>
        <v>0.7156790706931343</v>
      </c>
    </row>
    <row r="54" spans="1:10" x14ac:dyDescent="0.2">
      <c r="A54" s="7" t="s">
        <v>382</v>
      </c>
      <c r="B54" s="7" t="s">
        <v>383</v>
      </c>
      <c r="C54" s="7" t="s">
        <v>92</v>
      </c>
      <c r="D54" s="31">
        <v>500000</v>
      </c>
      <c r="E54" s="32">
        <v>643.48076760000004</v>
      </c>
      <c r="F54" s="7">
        <f t="shared" si="1"/>
        <v>0.62162457044960129</v>
      </c>
    </row>
    <row r="55" spans="1:10" x14ac:dyDescent="0.2">
      <c r="A55" s="7" t="s">
        <v>377</v>
      </c>
      <c r="B55" s="7" t="s">
        <v>378</v>
      </c>
      <c r="C55" s="7" t="s">
        <v>379</v>
      </c>
      <c r="D55" s="31">
        <v>187038</v>
      </c>
      <c r="E55" s="32">
        <v>619.56844039999999</v>
      </c>
      <c r="F55" s="7">
        <f t="shared" si="1"/>
        <v>0.59852443929946508</v>
      </c>
    </row>
    <row r="56" spans="1:10" x14ac:dyDescent="0.2">
      <c r="A56" s="7" t="s">
        <v>365</v>
      </c>
      <c r="B56" s="7" t="s">
        <v>366</v>
      </c>
      <c r="C56" s="7" t="s">
        <v>39</v>
      </c>
      <c r="D56" s="31">
        <v>500000</v>
      </c>
      <c r="E56" s="32">
        <v>605.92653859999996</v>
      </c>
      <c r="F56" s="7">
        <f t="shared" si="1"/>
        <v>0.58534589259919745</v>
      </c>
    </row>
    <row r="57" spans="1:10" x14ac:dyDescent="0.2">
      <c r="A57" s="7" t="s">
        <v>375</v>
      </c>
      <c r="B57" s="7" t="s">
        <v>663</v>
      </c>
      <c r="C57" s="7" t="s">
        <v>11</v>
      </c>
      <c r="D57" s="40">
        <v>300000</v>
      </c>
      <c r="E57" s="32">
        <v>482.60965600000003</v>
      </c>
      <c r="F57" s="7">
        <f t="shared" si="1"/>
        <v>0.46621753937534438</v>
      </c>
    </row>
    <row r="58" spans="1:10" x14ac:dyDescent="0.2">
      <c r="A58" s="7" t="s">
        <v>666</v>
      </c>
      <c r="B58" s="7" t="s">
        <v>664</v>
      </c>
      <c r="C58" s="7" t="s">
        <v>39</v>
      </c>
      <c r="D58" s="40">
        <v>25000</v>
      </c>
      <c r="E58" s="32">
        <v>482.45192639999999</v>
      </c>
      <c r="F58" s="7">
        <f t="shared" si="1"/>
        <v>0.46606516715260821</v>
      </c>
    </row>
    <row r="59" spans="1:10" x14ac:dyDescent="0.2">
      <c r="A59" s="7" t="s">
        <v>373</v>
      </c>
      <c r="B59" s="7" t="s">
        <v>374</v>
      </c>
      <c r="C59" s="7" t="s">
        <v>177</v>
      </c>
      <c r="D59" s="31">
        <v>300000</v>
      </c>
      <c r="E59" s="32">
        <v>431.5644039</v>
      </c>
      <c r="F59" s="7">
        <f t="shared" si="1"/>
        <v>0.41690606884219755</v>
      </c>
    </row>
    <row r="60" spans="1:10" x14ac:dyDescent="0.2">
      <c r="A60" s="6" t="s">
        <v>40</v>
      </c>
      <c r="B60" s="7"/>
      <c r="C60" s="7"/>
      <c r="D60" s="7"/>
      <c r="E60" s="39">
        <f>SUM(E40:E59)</f>
        <v>27840.358468200004</v>
      </c>
      <c r="F60" s="39">
        <f>SUM(F40:F59)</f>
        <v>26.894744560129016</v>
      </c>
      <c r="H60" s="1"/>
      <c r="I60" s="1"/>
    </row>
    <row r="61" spans="1:10" x14ac:dyDescent="0.2">
      <c r="A61" s="7"/>
      <c r="B61" s="7"/>
      <c r="C61" s="7"/>
      <c r="D61" s="40"/>
      <c r="E61" s="32"/>
      <c r="F61" s="32"/>
    </row>
    <row r="62" spans="1:10" x14ac:dyDescent="0.2">
      <c r="A62" s="6" t="s">
        <v>40</v>
      </c>
      <c r="B62" s="7"/>
      <c r="C62" s="7"/>
      <c r="D62" s="7"/>
      <c r="E62" s="39">
        <f>E37+E60</f>
        <v>100586.09948520001</v>
      </c>
      <c r="F62" s="39">
        <f>F37+F60</f>
        <v>97.169634329391727</v>
      </c>
      <c r="I62" s="28"/>
      <c r="J62" s="28"/>
    </row>
    <row r="63" spans="1:10" x14ac:dyDescent="0.2">
      <c r="A63" s="7"/>
      <c r="B63" s="7"/>
      <c r="C63" s="7"/>
      <c r="D63" s="7"/>
      <c r="E63" s="32"/>
      <c r="F63" s="32"/>
    </row>
    <row r="64" spans="1:10" x14ac:dyDescent="0.2">
      <c r="A64" s="6" t="s">
        <v>103</v>
      </c>
      <c r="B64" s="7"/>
      <c r="C64" s="7"/>
      <c r="D64" s="7"/>
      <c r="E64" s="39">
        <v>2929.8807686999935</v>
      </c>
      <c r="F64" s="6">
        <f t="shared" ref="F64" si="2">E64/$E$66*100</f>
        <v>2.8303656706082432</v>
      </c>
      <c r="I64" s="28"/>
      <c r="J64" s="28"/>
    </row>
    <row r="65" spans="1:10" x14ac:dyDescent="0.2">
      <c r="A65" s="7"/>
      <c r="B65" s="7"/>
      <c r="C65" s="7"/>
      <c r="D65" s="7"/>
      <c r="E65" s="32"/>
      <c r="F65" s="32"/>
    </row>
    <row r="66" spans="1:10" x14ac:dyDescent="0.2">
      <c r="A66" s="8" t="s">
        <v>104</v>
      </c>
      <c r="B66" s="5"/>
      <c r="C66" s="5"/>
      <c r="D66" s="5"/>
      <c r="E66" s="41">
        <f>E62+E64</f>
        <v>103515.98025390001</v>
      </c>
      <c r="F66" s="41">
        <f xml:space="preserve"> ROUND(SUM(F62:F65),2)</f>
        <v>100</v>
      </c>
      <c r="I66" s="28"/>
      <c r="J66" s="28"/>
    </row>
    <row r="68" spans="1:10" x14ac:dyDescent="0.2">
      <c r="A68" s="9" t="s">
        <v>105</v>
      </c>
    </row>
    <row r="69" spans="1:10" x14ac:dyDescent="0.2">
      <c r="A69" s="9" t="s">
        <v>106</v>
      </c>
    </row>
    <row r="70" spans="1:10" x14ac:dyDescent="0.2">
      <c r="A70" s="9" t="s">
        <v>107</v>
      </c>
    </row>
    <row r="71" spans="1:10" x14ac:dyDescent="0.2">
      <c r="A71" s="1" t="s">
        <v>590</v>
      </c>
      <c r="B71" s="10">
        <v>19.0229</v>
      </c>
    </row>
    <row r="72" spans="1:10" x14ac:dyDescent="0.2">
      <c r="A72" s="1" t="s">
        <v>592</v>
      </c>
      <c r="B72" s="10">
        <v>51.161200000000001</v>
      </c>
    </row>
    <row r="73" spans="1:10" x14ac:dyDescent="0.2">
      <c r="A73" s="1" t="s">
        <v>593</v>
      </c>
      <c r="B73" s="10">
        <v>18.3431</v>
      </c>
    </row>
    <row r="74" spans="1:10" x14ac:dyDescent="0.2">
      <c r="A74" s="1" t="s">
        <v>591</v>
      </c>
      <c r="B74" s="10">
        <v>49.615499999999997</v>
      </c>
    </row>
    <row r="76" spans="1:10" x14ac:dyDescent="0.2">
      <c r="A76" s="9" t="s">
        <v>108</v>
      </c>
    </row>
    <row r="77" spans="1:10" x14ac:dyDescent="0.2">
      <c r="A77" s="1" t="s">
        <v>591</v>
      </c>
      <c r="B77" s="10">
        <v>47.896299999999997</v>
      </c>
    </row>
    <row r="78" spans="1:10" x14ac:dyDescent="0.2">
      <c r="A78" s="1" t="s">
        <v>592</v>
      </c>
      <c r="B78" s="10">
        <v>49.566200000000002</v>
      </c>
    </row>
    <row r="79" spans="1:10" x14ac:dyDescent="0.2">
      <c r="A79" s="1" t="s">
        <v>593</v>
      </c>
      <c r="B79" s="10">
        <v>16.9923</v>
      </c>
    </row>
    <row r="80" spans="1:10" x14ac:dyDescent="0.2">
      <c r="A80" s="1" t="s">
        <v>590</v>
      </c>
      <c r="B80" s="10">
        <v>17.7088</v>
      </c>
    </row>
    <row r="82" spans="1:4" x14ac:dyDescent="0.2">
      <c r="A82" s="9" t="s">
        <v>109</v>
      </c>
      <c r="B82" s="11"/>
    </row>
    <row r="83" spans="1:4" x14ac:dyDescent="0.2">
      <c r="A83" s="14" t="s">
        <v>598</v>
      </c>
      <c r="B83" s="15"/>
      <c r="C83" s="56" t="s">
        <v>599</v>
      </c>
      <c r="D83" s="57"/>
    </row>
    <row r="84" spans="1:4" x14ac:dyDescent="0.2">
      <c r="A84" s="58"/>
      <c r="B84" s="59"/>
      <c r="C84" s="16" t="s">
        <v>600</v>
      </c>
      <c r="D84" s="16" t="s">
        <v>601</v>
      </c>
    </row>
    <row r="85" spans="1:4" x14ac:dyDescent="0.2">
      <c r="A85" s="17" t="s">
        <v>593</v>
      </c>
      <c r="B85" s="18"/>
      <c r="C85" s="19">
        <v>0.70000000000000007</v>
      </c>
      <c r="D85" s="19">
        <v>0.70000000000000007</v>
      </c>
    </row>
    <row r="86" spans="1:4" x14ac:dyDescent="0.2">
      <c r="A86" s="17" t="s">
        <v>590</v>
      </c>
      <c r="B86" s="18"/>
      <c r="C86" s="19">
        <v>0.70000000000000007</v>
      </c>
      <c r="D86" s="19">
        <v>0.70000000000000007</v>
      </c>
    </row>
    <row r="88" spans="1:4" x14ac:dyDescent="0.2">
      <c r="A88" s="9" t="s">
        <v>111</v>
      </c>
      <c r="B88" s="12">
        <v>7.6803242158664964E-2</v>
      </c>
    </row>
  </sheetData>
  <sortState ref="A40:F59">
    <sortCondition descending="1" ref="E40:E59"/>
  </sortState>
  <mergeCells count="3">
    <mergeCell ref="A1:E1"/>
    <mergeCell ref="C83:D83"/>
    <mergeCell ref="A84:B8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94"/>
  <sheetViews>
    <sheetView showGridLines="0" workbookViewId="0">
      <selection sqref="A1:E1"/>
    </sheetView>
  </sheetViews>
  <sheetFormatPr defaultRowHeight="11.25" x14ac:dyDescent="0.2"/>
  <cols>
    <col min="1" max="1" width="58.7109375" style="1" bestFit="1" customWidth="1"/>
    <col min="2" max="2" width="31.42578125" style="1" bestFit="1" customWidth="1"/>
    <col min="3" max="3" width="18.85546875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7" width="10.85546875" style="2" bestFit="1" customWidth="1"/>
    <col min="8" max="16384" width="9.140625" style="2"/>
  </cols>
  <sheetData>
    <row r="1" spans="1:6" x14ac:dyDescent="0.2">
      <c r="A1" s="60" t="s">
        <v>285</v>
      </c>
      <c r="B1" s="60"/>
      <c r="C1" s="60"/>
      <c r="D1" s="60"/>
      <c r="E1" s="6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5000000</v>
      </c>
      <c r="E8" s="7">
        <v>108975</v>
      </c>
      <c r="F8" s="7">
        <f>E8/$E$72*100</f>
        <v>9.2101873624345707</v>
      </c>
    </row>
    <row r="9" spans="1:6" x14ac:dyDescent="0.2">
      <c r="A9" s="7" t="s">
        <v>188</v>
      </c>
      <c r="B9" s="7" t="s">
        <v>189</v>
      </c>
      <c r="C9" s="7" t="s">
        <v>73</v>
      </c>
      <c r="D9" s="7">
        <v>5100000</v>
      </c>
      <c r="E9" s="7">
        <v>69620.100000000006</v>
      </c>
      <c r="F9" s="7">
        <f t="shared" ref="F9:F55" si="0">E9/$E$72*100</f>
        <v>5.8840483155900998</v>
      </c>
    </row>
    <row r="10" spans="1:6" x14ac:dyDescent="0.2">
      <c r="A10" s="7" t="s">
        <v>119</v>
      </c>
      <c r="B10" s="7" t="s">
        <v>120</v>
      </c>
      <c r="C10" s="7" t="s">
        <v>30</v>
      </c>
      <c r="D10" s="7">
        <v>14800000</v>
      </c>
      <c r="E10" s="7">
        <v>57808.800000000003</v>
      </c>
      <c r="F10" s="7">
        <f t="shared" si="0"/>
        <v>4.8857983867630894</v>
      </c>
    </row>
    <row r="11" spans="1:6" x14ac:dyDescent="0.2">
      <c r="A11" s="7" t="s">
        <v>12</v>
      </c>
      <c r="B11" s="7" t="s">
        <v>13</v>
      </c>
      <c r="C11" s="7" t="s">
        <v>11</v>
      </c>
      <c r="D11" s="7">
        <v>14200000</v>
      </c>
      <c r="E11" s="7">
        <v>52248.9</v>
      </c>
      <c r="F11" s="7">
        <f t="shared" si="0"/>
        <v>4.4158950078560011</v>
      </c>
    </row>
    <row r="12" spans="1:6" x14ac:dyDescent="0.2">
      <c r="A12" s="7" t="s">
        <v>115</v>
      </c>
      <c r="B12" s="7" t="s">
        <v>116</v>
      </c>
      <c r="C12" s="7" t="s">
        <v>11</v>
      </c>
      <c r="D12" s="7">
        <v>15300000</v>
      </c>
      <c r="E12" s="7">
        <v>46550.25</v>
      </c>
      <c r="F12" s="7">
        <f t="shared" si="0"/>
        <v>3.9342649623140158</v>
      </c>
    </row>
    <row r="13" spans="1:6" x14ac:dyDescent="0.2">
      <c r="A13" s="7" t="s">
        <v>190</v>
      </c>
      <c r="B13" s="7" t="s">
        <v>191</v>
      </c>
      <c r="C13" s="7" t="s">
        <v>192</v>
      </c>
      <c r="D13" s="7">
        <v>3500000</v>
      </c>
      <c r="E13" s="7">
        <v>45580.5</v>
      </c>
      <c r="F13" s="7">
        <f t="shared" si="0"/>
        <v>3.8523050706441748</v>
      </c>
    </row>
    <row r="14" spans="1:6" x14ac:dyDescent="0.2">
      <c r="A14" s="7" t="s">
        <v>126</v>
      </c>
      <c r="B14" s="7" t="s">
        <v>127</v>
      </c>
      <c r="C14" s="7" t="s">
        <v>21</v>
      </c>
      <c r="D14" s="7">
        <v>4800000</v>
      </c>
      <c r="E14" s="7">
        <v>44925.599999999999</v>
      </c>
      <c r="F14" s="7">
        <f t="shared" si="0"/>
        <v>3.7969552041274652</v>
      </c>
    </row>
    <row r="15" spans="1:6" x14ac:dyDescent="0.2">
      <c r="A15" s="7" t="s">
        <v>117</v>
      </c>
      <c r="B15" s="7" t="s">
        <v>118</v>
      </c>
      <c r="C15" s="7" t="s">
        <v>11</v>
      </c>
      <c r="D15" s="7">
        <v>7200000</v>
      </c>
      <c r="E15" s="7">
        <v>39628.800000000003</v>
      </c>
      <c r="F15" s="7">
        <f t="shared" si="0"/>
        <v>3.3492881206556286</v>
      </c>
    </row>
    <row r="16" spans="1:6" x14ac:dyDescent="0.2">
      <c r="A16" s="7" t="s">
        <v>195</v>
      </c>
      <c r="B16" s="7" t="s">
        <v>196</v>
      </c>
      <c r="C16" s="7" t="s">
        <v>11</v>
      </c>
      <c r="D16" s="7">
        <v>2600000</v>
      </c>
      <c r="E16" s="7">
        <v>33978.1</v>
      </c>
      <c r="F16" s="7">
        <f t="shared" si="0"/>
        <v>2.8717106420696314</v>
      </c>
    </row>
    <row r="17" spans="1:6" x14ac:dyDescent="0.2">
      <c r="A17" s="7" t="s">
        <v>193</v>
      </c>
      <c r="B17" s="7" t="s">
        <v>194</v>
      </c>
      <c r="C17" s="7" t="s">
        <v>73</v>
      </c>
      <c r="D17" s="7">
        <v>3500000</v>
      </c>
      <c r="E17" s="7">
        <v>33778.5</v>
      </c>
      <c r="F17" s="7">
        <f t="shared" si="0"/>
        <v>2.8548411454186384</v>
      </c>
    </row>
    <row r="18" spans="1:6" x14ac:dyDescent="0.2">
      <c r="A18" s="7" t="s">
        <v>199</v>
      </c>
      <c r="B18" s="7" t="s">
        <v>200</v>
      </c>
      <c r="C18" s="7" t="s">
        <v>140</v>
      </c>
      <c r="D18" s="7">
        <v>1400000</v>
      </c>
      <c r="E18" s="7">
        <v>29789.200000000001</v>
      </c>
      <c r="F18" s="7">
        <f t="shared" si="0"/>
        <v>2.5176794069927588</v>
      </c>
    </row>
    <row r="19" spans="1:6" x14ac:dyDescent="0.2">
      <c r="A19" s="7" t="s">
        <v>19</v>
      </c>
      <c r="B19" s="7" t="s">
        <v>20</v>
      </c>
      <c r="C19" s="7" t="s">
        <v>21</v>
      </c>
      <c r="D19" s="7">
        <v>10100000</v>
      </c>
      <c r="E19" s="7">
        <v>26674.1</v>
      </c>
      <c r="F19" s="7">
        <f t="shared" si="0"/>
        <v>2.2544020071054458</v>
      </c>
    </row>
    <row r="20" spans="1:6" x14ac:dyDescent="0.2">
      <c r="A20" s="7" t="s">
        <v>197</v>
      </c>
      <c r="B20" s="7" t="s">
        <v>198</v>
      </c>
      <c r="C20" s="7" t="s">
        <v>76</v>
      </c>
      <c r="D20" s="7">
        <v>5800000</v>
      </c>
      <c r="E20" s="7">
        <v>24449.9</v>
      </c>
      <c r="F20" s="7">
        <f t="shared" si="0"/>
        <v>2.066420371578702</v>
      </c>
    </row>
    <row r="21" spans="1:6" x14ac:dyDescent="0.2">
      <c r="A21" s="7" t="s">
        <v>203</v>
      </c>
      <c r="B21" s="7" t="s">
        <v>204</v>
      </c>
      <c r="C21" s="7" t="s">
        <v>140</v>
      </c>
      <c r="D21" s="7">
        <v>6300000</v>
      </c>
      <c r="E21" s="7">
        <v>24031.35</v>
      </c>
      <c r="F21" s="7">
        <f t="shared" si="0"/>
        <v>2.031045983686552</v>
      </c>
    </row>
    <row r="22" spans="1:6" x14ac:dyDescent="0.2">
      <c r="A22" s="7" t="s">
        <v>211</v>
      </c>
      <c r="B22" s="7" t="s">
        <v>212</v>
      </c>
      <c r="C22" s="7" t="s">
        <v>140</v>
      </c>
      <c r="D22" s="7">
        <v>2900000</v>
      </c>
      <c r="E22" s="7">
        <v>23907.599999999999</v>
      </c>
      <c r="F22" s="7">
        <f t="shared" si="0"/>
        <v>2.0205870647959689</v>
      </c>
    </row>
    <row r="23" spans="1:6" x14ac:dyDescent="0.2">
      <c r="A23" s="7" t="s">
        <v>230</v>
      </c>
      <c r="B23" s="7" t="s">
        <v>231</v>
      </c>
      <c r="C23" s="7" t="s">
        <v>192</v>
      </c>
      <c r="D23" s="7">
        <v>4200000</v>
      </c>
      <c r="E23" s="7">
        <v>23853.9</v>
      </c>
      <c r="F23" s="7">
        <f t="shared" si="0"/>
        <v>2.0160485278713285</v>
      </c>
    </row>
    <row r="24" spans="1:6" x14ac:dyDescent="0.2">
      <c r="A24" s="7" t="s">
        <v>113</v>
      </c>
      <c r="B24" s="7" t="s">
        <v>114</v>
      </c>
      <c r="C24" s="7" t="s">
        <v>11</v>
      </c>
      <c r="D24" s="7">
        <v>8000000</v>
      </c>
      <c r="E24" s="7">
        <v>23480</v>
      </c>
      <c r="F24" s="7">
        <f t="shared" si="0"/>
        <v>1.9844478024314174</v>
      </c>
    </row>
    <row r="25" spans="1:6" x14ac:dyDescent="0.2">
      <c r="A25" s="7" t="s">
        <v>205</v>
      </c>
      <c r="B25" s="7" t="s">
        <v>206</v>
      </c>
      <c r="C25" s="7" t="s">
        <v>73</v>
      </c>
      <c r="D25" s="7">
        <v>3300000</v>
      </c>
      <c r="E25" s="7">
        <v>22464.75</v>
      </c>
      <c r="F25" s="7">
        <f t="shared" si="0"/>
        <v>1.8986424092704937</v>
      </c>
    </row>
    <row r="26" spans="1:6" x14ac:dyDescent="0.2">
      <c r="A26" s="7" t="s">
        <v>201</v>
      </c>
      <c r="B26" s="7" t="s">
        <v>202</v>
      </c>
      <c r="C26" s="7" t="s">
        <v>76</v>
      </c>
      <c r="D26" s="7">
        <v>6000000</v>
      </c>
      <c r="E26" s="7">
        <v>21846</v>
      </c>
      <c r="F26" s="7">
        <f t="shared" si="0"/>
        <v>1.8463478148175787</v>
      </c>
    </row>
    <row r="27" spans="1:6" x14ac:dyDescent="0.2">
      <c r="A27" s="7" t="s">
        <v>128</v>
      </c>
      <c r="B27" s="7" t="s">
        <v>129</v>
      </c>
      <c r="C27" s="7" t="s">
        <v>130</v>
      </c>
      <c r="D27" s="7">
        <v>14000000</v>
      </c>
      <c r="E27" s="7">
        <v>21679</v>
      </c>
      <c r="F27" s="7">
        <f t="shared" si="0"/>
        <v>1.8322335565975596</v>
      </c>
    </row>
    <row r="28" spans="1:6" x14ac:dyDescent="0.2">
      <c r="A28" s="7" t="s">
        <v>28</v>
      </c>
      <c r="B28" s="7" t="s">
        <v>29</v>
      </c>
      <c r="C28" s="7" t="s">
        <v>30</v>
      </c>
      <c r="D28" s="7">
        <v>38500000</v>
      </c>
      <c r="E28" s="7">
        <v>21117.25</v>
      </c>
      <c r="F28" s="7">
        <f t="shared" si="0"/>
        <v>1.7847564035730346</v>
      </c>
    </row>
    <row r="29" spans="1:6" x14ac:dyDescent="0.2">
      <c r="A29" s="7" t="s">
        <v>286</v>
      </c>
      <c r="B29" s="7" t="s">
        <v>287</v>
      </c>
      <c r="C29" s="7" t="s">
        <v>283</v>
      </c>
      <c r="D29" s="7">
        <v>5000000</v>
      </c>
      <c r="E29" s="7">
        <v>21035</v>
      </c>
      <c r="F29" s="7">
        <f t="shared" si="0"/>
        <v>1.7778049201083845</v>
      </c>
    </row>
    <row r="30" spans="1:6" x14ac:dyDescent="0.2">
      <c r="A30" s="7" t="s">
        <v>215</v>
      </c>
      <c r="B30" s="7" t="s">
        <v>216</v>
      </c>
      <c r="C30" s="7" t="s">
        <v>76</v>
      </c>
      <c r="D30" s="7">
        <v>1925154</v>
      </c>
      <c r="E30" s="7">
        <v>21000.542409000001</v>
      </c>
      <c r="F30" s="7">
        <f t="shared" si="0"/>
        <v>1.7748926845574036</v>
      </c>
    </row>
    <row r="31" spans="1:6" x14ac:dyDescent="0.2">
      <c r="A31" s="7" t="s">
        <v>207</v>
      </c>
      <c r="B31" s="7" t="s">
        <v>208</v>
      </c>
      <c r="C31" s="7" t="s">
        <v>21</v>
      </c>
      <c r="D31" s="7">
        <v>725000</v>
      </c>
      <c r="E31" s="7">
        <v>19575.362499999999</v>
      </c>
      <c r="F31" s="7">
        <f t="shared" si="0"/>
        <v>1.6544414435657315</v>
      </c>
    </row>
    <row r="32" spans="1:6" x14ac:dyDescent="0.2">
      <c r="A32" s="7" t="s">
        <v>209</v>
      </c>
      <c r="B32" s="7" t="s">
        <v>210</v>
      </c>
      <c r="C32" s="7" t="s">
        <v>140</v>
      </c>
      <c r="D32" s="7">
        <v>3400000</v>
      </c>
      <c r="E32" s="7">
        <v>19329</v>
      </c>
      <c r="F32" s="7">
        <f t="shared" si="0"/>
        <v>1.6336197433218427</v>
      </c>
    </row>
    <row r="33" spans="1:6" x14ac:dyDescent="0.2">
      <c r="A33" s="7" t="s">
        <v>213</v>
      </c>
      <c r="B33" s="7" t="s">
        <v>214</v>
      </c>
      <c r="C33" s="7" t="s">
        <v>52</v>
      </c>
      <c r="D33" s="7">
        <v>1250000</v>
      </c>
      <c r="E33" s="7">
        <v>19121.875</v>
      </c>
      <c r="F33" s="7">
        <f t="shared" si="0"/>
        <v>1.6161142598857863</v>
      </c>
    </row>
    <row r="34" spans="1:6" x14ac:dyDescent="0.2">
      <c r="A34" s="7" t="s">
        <v>288</v>
      </c>
      <c r="B34" s="7" t="s">
        <v>289</v>
      </c>
      <c r="C34" s="7" t="s">
        <v>260</v>
      </c>
      <c r="D34" s="7">
        <v>6200000</v>
      </c>
      <c r="E34" s="7">
        <v>18153.599999999999</v>
      </c>
      <c r="F34" s="7">
        <f t="shared" si="0"/>
        <v>1.5342790300774691</v>
      </c>
    </row>
    <row r="35" spans="1:6" x14ac:dyDescent="0.2">
      <c r="A35" s="7" t="s">
        <v>290</v>
      </c>
      <c r="B35" s="7" t="s">
        <v>291</v>
      </c>
      <c r="C35" s="7" t="s">
        <v>95</v>
      </c>
      <c r="D35" s="7">
        <v>1900000</v>
      </c>
      <c r="E35" s="7">
        <v>17269.099999999999</v>
      </c>
      <c r="F35" s="7">
        <f t="shared" si="0"/>
        <v>1.4595241714211409</v>
      </c>
    </row>
    <row r="36" spans="1:6" x14ac:dyDescent="0.2">
      <c r="A36" s="7" t="s">
        <v>292</v>
      </c>
      <c r="B36" s="7" t="s">
        <v>293</v>
      </c>
      <c r="C36" s="7" t="s">
        <v>123</v>
      </c>
      <c r="D36" s="7">
        <v>6000000</v>
      </c>
      <c r="E36" s="7">
        <v>17088</v>
      </c>
      <c r="F36" s="7">
        <f t="shared" si="0"/>
        <v>1.4442182303214677</v>
      </c>
    </row>
    <row r="37" spans="1:6" x14ac:dyDescent="0.2">
      <c r="A37" s="7" t="s">
        <v>124</v>
      </c>
      <c r="B37" s="7" t="s">
        <v>125</v>
      </c>
      <c r="C37" s="7" t="s">
        <v>123</v>
      </c>
      <c r="D37" s="7">
        <v>4000000</v>
      </c>
      <c r="E37" s="7">
        <v>15590</v>
      </c>
      <c r="F37" s="7">
        <f t="shared" si="0"/>
        <v>1.3176124889227343</v>
      </c>
    </row>
    <row r="38" spans="1:6" x14ac:dyDescent="0.2">
      <c r="A38" s="7" t="s">
        <v>228</v>
      </c>
      <c r="B38" s="7" t="s">
        <v>229</v>
      </c>
      <c r="C38" s="7" t="s">
        <v>16</v>
      </c>
      <c r="D38" s="7">
        <v>10000000</v>
      </c>
      <c r="E38" s="7">
        <v>14015</v>
      </c>
      <c r="F38" s="7">
        <f t="shared" si="0"/>
        <v>1.1844989757698603</v>
      </c>
    </row>
    <row r="39" spans="1:6" x14ac:dyDescent="0.2">
      <c r="A39" s="7" t="s">
        <v>25</v>
      </c>
      <c r="B39" s="7" t="s">
        <v>26</v>
      </c>
      <c r="C39" s="7" t="s">
        <v>27</v>
      </c>
      <c r="D39" s="7">
        <v>6000000</v>
      </c>
      <c r="E39" s="7">
        <v>12804</v>
      </c>
      <c r="F39" s="7">
        <f t="shared" si="0"/>
        <v>1.0821494745456504</v>
      </c>
    </row>
    <row r="40" spans="1:6" x14ac:dyDescent="0.2">
      <c r="A40" s="7" t="s">
        <v>294</v>
      </c>
      <c r="B40" s="7" t="s">
        <v>295</v>
      </c>
      <c r="C40" s="7" t="s">
        <v>73</v>
      </c>
      <c r="D40" s="7">
        <v>900000</v>
      </c>
      <c r="E40" s="7">
        <v>12302.1</v>
      </c>
      <c r="F40" s="7">
        <f t="shared" si="0"/>
        <v>1.0397306350209345</v>
      </c>
    </row>
    <row r="41" spans="1:6" x14ac:dyDescent="0.2">
      <c r="A41" s="7" t="s">
        <v>152</v>
      </c>
      <c r="B41" s="7" t="s">
        <v>153</v>
      </c>
      <c r="C41" s="7" t="s">
        <v>52</v>
      </c>
      <c r="D41" s="7">
        <v>3500000</v>
      </c>
      <c r="E41" s="7">
        <v>11856.25</v>
      </c>
      <c r="F41" s="7">
        <f t="shared" si="0"/>
        <v>1.0020489462341351</v>
      </c>
    </row>
    <row r="42" spans="1:6" x14ac:dyDescent="0.2">
      <c r="A42" s="7" t="s">
        <v>296</v>
      </c>
      <c r="B42" s="7" t="s">
        <v>297</v>
      </c>
      <c r="C42" s="7" t="s">
        <v>298</v>
      </c>
      <c r="D42" s="7">
        <v>250092</v>
      </c>
      <c r="E42" s="7">
        <v>11188.740942</v>
      </c>
      <c r="F42" s="7">
        <f t="shared" si="0"/>
        <v>0.94563340606159829</v>
      </c>
    </row>
    <row r="43" spans="1:6" x14ac:dyDescent="0.2">
      <c r="A43" s="7" t="s">
        <v>150</v>
      </c>
      <c r="B43" s="7" t="s">
        <v>151</v>
      </c>
      <c r="C43" s="7" t="s">
        <v>33</v>
      </c>
      <c r="D43" s="7">
        <v>620000</v>
      </c>
      <c r="E43" s="7">
        <v>10405.15</v>
      </c>
      <c r="F43" s="7">
        <f t="shared" si="0"/>
        <v>0.87940702944928717</v>
      </c>
    </row>
    <row r="44" spans="1:6" x14ac:dyDescent="0.2">
      <c r="A44" s="7" t="s">
        <v>232</v>
      </c>
      <c r="B44" s="7" t="s">
        <v>233</v>
      </c>
      <c r="C44" s="7" t="s">
        <v>39</v>
      </c>
      <c r="D44" s="7">
        <v>5900000</v>
      </c>
      <c r="E44" s="7">
        <v>8643.5</v>
      </c>
      <c r="F44" s="7">
        <f t="shared" si="0"/>
        <v>0.73051850853134404</v>
      </c>
    </row>
    <row r="45" spans="1:6" x14ac:dyDescent="0.2">
      <c r="A45" s="7" t="s">
        <v>299</v>
      </c>
      <c r="B45" s="7" t="s">
        <v>300</v>
      </c>
      <c r="C45" s="7" t="s">
        <v>33</v>
      </c>
      <c r="D45" s="7">
        <v>1500000</v>
      </c>
      <c r="E45" s="7">
        <v>8603.25</v>
      </c>
      <c r="F45" s="7">
        <f t="shared" si="0"/>
        <v>0.72711671875077055</v>
      </c>
    </row>
    <row r="46" spans="1:6" x14ac:dyDescent="0.2">
      <c r="A46" s="7" t="s">
        <v>175</v>
      </c>
      <c r="B46" s="7" t="s">
        <v>176</v>
      </c>
      <c r="C46" s="7" t="s">
        <v>177</v>
      </c>
      <c r="D46" s="7">
        <v>13000000</v>
      </c>
      <c r="E46" s="7">
        <v>8326.5</v>
      </c>
      <c r="F46" s="7">
        <f t="shared" si="0"/>
        <v>0.70372677286819407</v>
      </c>
    </row>
    <row r="47" spans="1:6" x14ac:dyDescent="0.2">
      <c r="A47" s="7" t="s">
        <v>301</v>
      </c>
      <c r="B47" s="7" t="s">
        <v>302</v>
      </c>
      <c r="C47" s="7" t="s">
        <v>11</v>
      </c>
      <c r="D47" s="7">
        <v>8200000</v>
      </c>
      <c r="E47" s="7">
        <v>8204.1</v>
      </c>
      <c r="F47" s="7">
        <f t="shared" si="0"/>
        <v>0.69338195127459945</v>
      </c>
    </row>
    <row r="48" spans="1:6" x14ac:dyDescent="0.2">
      <c r="A48" s="7" t="s">
        <v>31</v>
      </c>
      <c r="B48" s="7" t="s">
        <v>32</v>
      </c>
      <c r="C48" s="7" t="s">
        <v>33</v>
      </c>
      <c r="D48" s="7">
        <v>1200000</v>
      </c>
      <c r="E48" s="7">
        <v>8082</v>
      </c>
      <c r="F48" s="7">
        <f t="shared" si="0"/>
        <v>0.68306248463589081</v>
      </c>
    </row>
    <row r="49" spans="1:6" x14ac:dyDescent="0.2">
      <c r="A49" s="7" t="s">
        <v>303</v>
      </c>
      <c r="B49" s="7" t="s">
        <v>304</v>
      </c>
      <c r="C49" s="7" t="s">
        <v>168</v>
      </c>
      <c r="D49" s="7">
        <v>6800000</v>
      </c>
      <c r="E49" s="7">
        <v>7884.6</v>
      </c>
      <c r="F49" s="7">
        <f t="shared" si="0"/>
        <v>0.66637892432073065</v>
      </c>
    </row>
    <row r="50" spans="1:6" x14ac:dyDescent="0.2">
      <c r="A50" s="7" t="s">
        <v>275</v>
      </c>
      <c r="B50" s="7" t="s">
        <v>276</v>
      </c>
      <c r="C50" s="7" t="s">
        <v>39</v>
      </c>
      <c r="D50" s="7">
        <v>5500000</v>
      </c>
      <c r="E50" s="7">
        <v>7724.75</v>
      </c>
      <c r="F50" s="7">
        <f t="shared" si="0"/>
        <v>0.65286895919216748</v>
      </c>
    </row>
    <row r="51" spans="1:6" x14ac:dyDescent="0.2">
      <c r="A51" s="7" t="s">
        <v>265</v>
      </c>
      <c r="B51" s="7" t="s">
        <v>266</v>
      </c>
      <c r="C51" s="7" t="s">
        <v>260</v>
      </c>
      <c r="D51" s="7">
        <v>900000</v>
      </c>
      <c r="E51" s="7">
        <v>7414.65</v>
      </c>
      <c r="F51" s="7">
        <f t="shared" si="0"/>
        <v>0.62666038749140163</v>
      </c>
    </row>
    <row r="52" spans="1:6" x14ac:dyDescent="0.2">
      <c r="A52" s="7" t="s">
        <v>256</v>
      </c>
      <c r="B52" s="7" t="s">
        <v>257</v>
      </c>
      <c r="C52" s="7" t="s">
        <v>140</v>
      </c>
      <c r="D52" s="7">
        <v>388070</v>
      </c>
      <c r="E52" s="7">
        <v>5932.03802</v>
      </c>
      <c r="F52" s="7">
        <f t="shared" si="0"/>
        <v>0.50135518793563105</v>
      </c>
    </row>
    <row r="53" spans="1:6" x14ac:dyDescent="0.2">
      <c r="A53" s="7" t="s">
        <v>277</v>
      </c>
      <c r="B53" s="7" t="s">
        <v>278</v>
      </c>
      <c r="C53" s="7" t="s">
        <v>63</v>
      </c>
      <c r="D53" s="7">
        <v>3372634</v>
      </c>
      <c r="E53" s="7">
        <v>3920.6870250000002</v>
      </c>
      <c r="F53" s="7">
        <f t="shared" si="0"/>
        <v>0.33136280880675562</v>
      </c>
    </row>
    <row r="54" spans="1:6" x14ac:dyDescent="0.2">
      <c r="A54" s="7" t="s">
        <v>305</v>
      </c>
      <c r="B54" s="7" t="s">
        <v>306</v>
      </c>
      <c r="C54" s="7" t="s">
        <v>36</v>
      </c>
      <c r="D54" s="7">
        <v>300000</v>
      </c>
      <c r="E54" s="7">
        <v>2820</v>
      </c>
      <c r="F54" s="7">
        <f t="shared" si="0"/>
        <v>0.23833657593086019</v>
      </c>
    </row>
    <row r="55" spans="1:6" x14ac:dyDescent="0.2">
      <c r="A55" s="7" t="s">
        <v>307</v>
      </c>
      <c r="B55" s="7" t="s">
        <v>308</v>
      </c>
      <c r="C55" s="7" t="s">
        <v>39</v>
      </c>
      <c r="D55" s="7">
        <v>300000</v>
      </c>
      <c r="E55" s="7">
        <v>969</v>
      </c>
      <c r="F55" s="7">
        <f t="shared" si="0"/>
        <v>8.1896504282625363E-2</v>
      </c>
    </row>
    <row r="56" spans="1:6" x14ac:dyDescent="0.2">
      <c r="A56" s="6" t="s">
        <v>40</v>
      </c>
      <c r="B56" s="7"/>
      <c r="C56" s="7"/>
      <c r="D56" s="7"/>
      <c r="E56" s="6">
        <f xml:space="preserve"> SUM(E8:E55)</f>
        <v>1115646.3958960003</v>
      </c>
      <c r="F56" s="6">
        <f>SUM(F8:F55)</f>
        <v>94.290546789878547</v>
      </c>
    </row>
    <row r="57" spans="1:6" x14ac:dyDescent="0.2">
      <c r="A57" s="7"/>
      <c r="B57" s="7"/>
      <c r="C57" s="7"/>
      <c r="D57" s="7"/>
      <c r="E57" s="7"/>
      <c r="F57" s="7"/>
    </row>
    <row r="58" spans="1:6" x14ac:dyDescent="0.2">
      <c r="A58" s="6" t="s">
        <v>309</v>
      </c>
      <c r="B58" s="7"/>
      <c r="C58" s="7"/>
      <c r="D58" s="7"/>
      <c r="E58" s="7"/>
      <c r="F58" s="7"/>
    </row>
    <row r="59" spans="1:6" x14ac:dyDescent="0.2">
      <c r="A59" s="7" t="s">
        <v>310</v>
      </c>
      <c r="B59" s="7" t="s">
        <v>311</v>
      </c>
      <c r="C59" s="7" t="s">
        <v>39</v>
      </c>
      <c r="D59" s="7">
        <v>73500</v>
      </c>
      <c r="E59" s="7">
        <v>7.3499999999999998E-3</v>
      </c>
      <c r="F59" s="7">
        <f t="shared" ref="F59:F61" si="1">E59/$E$72*100</f>
        <v>6.2119639471341215E-7</v>
      </c>
    </row>
    <row r="60" spans="1:6" x14ac:dyDescent="0.2">
      <c r="A60" s="7" t="s">
        <v>310</v>
      </c>
      <c r="B60" s="7" t="s">
        <v>312</v>
      </c>
      <c r="C60" s="7" t="s">
        <v>73</v>
      </c>
      <c r="D60" s="7">
        <v>45000</v>
      </c>
      <c r="E60" s="7">
        <v>4.4999999999999997E-3</v>
      </c>
      <c r="F60" s="7">
        <f t="shared" si="1"/>
        <v>3.8032432329392585E-7</v>
      </c>
    </row>
    <row r="61" spans="1:6" x14ac:dyDescent="0.2">
      <c r="A61" s="7" t="s">
        <v>313</v>
      </c>
      <c r="B61" s="7" t="s">
        <v>314</v>
      </c>
      <c r="C61" s="7" t="s">
        <v>39</v>
      </c>
      <c r="D61" s="7">
        <v>38000</v>
      </c>
      <c r="E61" s="7">
        <v>3.8E-3</v>
      </c>
      <c r="F61" s="7">
        <f t="shared" si="1"/>
        <v>3.2116276189264849E-7</v>
      </c>
    </row>
    <row r="62" spans="1:6" x14ac:dyDescent="0.2">
      <c r="A62" s="6" t="s">
        <v>40</v>
      </c>
      <c r="B62" s="7"/>
      <c r="C62" s="7"/>
      <c r="D62" s="7"/>
      <c r="E62" s="6">
        <f>SUM(E59:E61)</f>
        <v>1.5650000000000001E-2</v>
      </c>
      <c r="F62" s="6">
        <f>SUM(F59:F61)</f>
        <v>1.3226834798999864E-6</v>
      </c>
    </row>
    <row r="63" spans="1:6" x14ac:dyDescent="0.2">
      <c r="A63" s="6"/>
      <c r="B63" s="7"/>
      <c r="C63" s="7"/>
      <c r="D63" s="7"/>
      <c r="E63" s="6"/>
      <c r="F63" s="6"/>
    </row>
    <row r="64" spans="1:6" x14ac:dyDescent="0.2">
      <c r="A64" s="6" t="s">
        <v>668</v>
      </c>
      <c r="B64" s="7"/>
      <c r="C64" s="7"/>
      <c r="D64" s="7"/>
      <c r="E64" s="6"/>
      <c r="F64" s="6"/>
    </row>
    <row r="65" spans="1:10" x14ac:dyDescent="0.2">
      <c r="A65" s="6"/>
      <c r="B65" s="7" t="s">
        <v>622</v>
      </c>
      <c r="C65" s="7"/>
      <c r="D65" s="7">
        <v>500000</v>
      </c>
      <c r="E65" s="7">
        <v>500</v>
      </c>
      <c r="F65" s="7">
        <v>4.2258258143769545E-2</v>
      </c>
    </row>
    <row r="66" spans="1:10" x14ac:dyDescent="0.2">
      <c r="A66" s="6" t="s">
        <v>40</v>
      </c>
      <c r="B66" s="7"/>
      <c r="C66" s="7"/>
      <c r="D66" s="7"/>
      <c r="E66" s="6">
        <f>E65</f>
        <v>500</v>
      </c>
      <c r="F66" s="6">
        <f>F65</f>
        <v>4.2258258143769545E-2</v>
      </c>
      <c r="G66" s="1"/>
      <c r="I66" s="1"/>
    </row>
    <row r="67" spans="1:10" x14ac:dyDescent="0.2">
      <c r="A67" s="7"/>
      <c r="B67" s="7"/>
      <c r="C67" s="7"/>
      <c r="D67" s="7"/>
      <c r="E67" s="7"/>
      <c r="F67" s="7"/>
    </row>
    <row r="68" spans="1:10" x14ac:dyDescent="0.2">
      <c r="A68" s="6" t="s">
        <v>40</v>
      </c>
      <c r="B68" s="7"/>
      <c r="C68" s="7"/>
      <c r="D68" s="7"/>
      <c r="E68" s="6">
        <f>E56+E62+E66</f>
        <v>1116146.4115460003</v>
      </c>
      <c r="F68" s="6">
        <f>F56+F62+F66</f>
        <v>94.332806370705796</v>
      </c>
      <c r="I68" s="1"/>
      <c r="J68" s="1"/>
    </row>
    <row r="69" spans="1:10" x14ac:dyDescent="0.2">
      <c r="A69" s="7"/>
      <c r="B69" s="7"/>
      <c r="C69" s="7"/>
      <c r="D69" s="7"/>
      <c r="E69" s="7"/>
      <c r="F69" s="7"/>
    </row>
    <row r="70" spans="1:10" x14ac:dyDescent="0.2">
      <c r="A70" s="6" t="s">
        <v>103</v>
      </c>
      <c r="B70" s="7"/>
      <c r="C70" s="7"/>
      <c r="D70" s="7"/>
      <c r="E70" s="6">
        <v>67054.273865399999</v>
      </c>
      <c r="F70" s="6">
        <f t="shared" ref="F70" si="2">E70/$E$72*100</f>
        <v>5.6671936292941849</v>
      </c>
      <c r="I70" s="1"/>
      <c r="J70" s="1"/>
    </row>
    <row r="71" spans="1:10" x14ac:dyDescent="0.2">
      <c r="A71" s="7"/>
      <c r="B71" s="7"/>
      <c r="C71" s="7"/>
      <c r="D71" s="7"/>
      <c r="E71" s="7"/>
      <c r="F71" s="7"/>
    </row>
    <row r="72" spans="1:10" x14ac:dyDescent="0.2">
      <c r="A72" s="8" t="s">
        <v>104</v>
      </c>
      <c r="B72" s="5"/>
      <c r="C72" s="5"/>
      <c r="D72" s="5"/>
      <c r="E72" s="8">
        <f>E68+E70</f>
        <v>1183200.6854114002</v>
      </c>
      <c r="F72" s="8">
        <f>F68+F70</f>
        <v>99.999999999999986</v>
      </c>
      <c r="I72" s="1"/>
      <c r="J72" s="1"/>
    </row>
    <row r="74" spans="1:10" x14ac:dyDescent="0.2">
      <c r="A74" s="9" t="s">
        <v>105</v>
      </c>
    </row>
    <row r="75" spans="1:10" x14ac:dyDescent="0.2">
      <c r="A75" s="9" t="s">
        <v>106</v>
      </c>
    </row>
    <row r="76" spans="1:10" x14ac:dyDescent="0.2">
      <c r="A76" s="9" t="s">
        <v>107</v>
      </c>
    </row>
    <row r="77" spans="1:10" x14ac:dyDescent="0.2">
      <c r="A77" s="1" t="s">
        <v>590</v>
      </c>
      <c r="B77" s="10">
        <v>46.172600000000003</v>
      </c>
    </row>
    <row r="78" spans="1:10" x14ac:dyDescent="0.2">
      <c r="A78" s="1" t="s">
        <v>592</v>
      </c>
      <c r="B78" s="10">
        <v>637.61199999999997</v>
      </c>
    </row>
    <row r="79" spans="1:10" x14ac:dyDescent="0.2">
      <c r="A79" s="1" t="s">
        <v>593</v>
      </c>
      <c r="B79" s="10">
        <v>43.7149</v>
      </c>
    </row>
    <row r="80" spans="1:10" x14ac:dyDescent="0.2">
      <c r="A80" s="1" t="s">
        <v>591</v>
      </c>
      <c r="B80" s="10">
        <v>607.81650000000002</v>
      </c>
    </row>
    <row r="82" spans="1:4" x14ac:dyDescent="0.2">
      <c r="A82" s="9" t="s">
        <v>108</v>
      </c>
    </row>
    <row r="83" spans="1:4" x14ac:dyDescent="0.2">
      <c r="A83" s="1" t="s">
        <v>591</v>
      </c>
      <c r="B83" s="10">
        <v>593.79100000000005</v>
      </c>
    </row>
    <row r="84" spans="1:4" x14ac:dyDescent="0.2">
      <c r="A84" s="1" t="s">
        <v>590</v>
      </c>
      <c r="B84" s="10">
        <v>41.775100000000002</v>
      </c>
    </row>
    <row r="85" spans="1:4" x14ac:dyDescent="0.2">
      <c r="A85" s="1" t="s">
        <v>592</v>
      </c>
      <c r="B85" s="10">
        <v>626.12840000000006</v>
      </c>
    </row>
    <row r="86" spans="1:4" x14ac:dyDescent="0.2">
      <c r="A86" s="1" t="s">
        <v>593</v>
      </c>
      <c r="B86" s="10">
        <v>39.156199999999998</v>
      </c>
    </row>
    <row r="88" spans="1:4" x14ac:dyDescent="0.2">
      <c r="A88" s="9" t="s">
        <v>109</v>
      </c>
      <c r="B88" s="11"/>
    </row>
    <row r="89" spans="1:4" x14ac:dyDescent="0.2">
      <c r="A89" s="14" t="s">
        <v>598</v>
      </c>
      <c r="B89" s="15"/>
      <c r="C89" s="56" t="s">
        <v>599</v>
      </c>
      <c r="D89" s="57"/>
    </row>
    <row r="90" spans="1:4" x14ac:dyDescent="0.2">
      <c r="A90" s="58"/>
      <c r="B90" s="59"/>
      <c r="C90" s="16" t="s">
        <v>600</v>
      </c>
      <c r="D90" s="16" t="s">
        <v>601</v>
      </c>
    </row>
    <row r="91" spans="1:4" x14ac:dyDescent="0.2">
      <c r="A91" s="17" t="s">
        <v>590</v>
      </c>
      <c r="B91" s="18"/>
      <c r="C91" s="19">
        <v>3.5</v>
      </c>
      <c r="D91" s="19">
        <v>3.5</v>
      </c>
    </row>
    <row r="92" spans="1:4" x14ac:dyDescent="0.2">
      <c r="A92" s="17" t="s">
        <v>593</v>
      </c>
      <c r="B92" s="18"/>
      <c r="C92" s="19">
        <v>3.5</v>
      </c>
      <c r="D92" s="19">
        <v>3.5</v>
      </c>
    </row>
    <row r="94" spans="1:4" x14ac:dyDescent="0.2">
      <c r="A94" s="9" t="s">
        <v>111</v>
      </c>
      <c r="B94" s="12">
        <v>0.12602136170504849</v>
      </c>
    </row>
  </sheetData>
  <mergeCells count="3">
    <mergeCell ref="A1:E1"/>
    <mergeCell ref="C89:D89"/>
    <mergeCell ref="A90:B9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88"/>
  <sheetViews>
    <sheetView showGridLines="0" workbookViewId="0">
      <selection sqref="A1:E1"/>
    </sheetView>
  </sheetViews>
  <sheetFormatPr defaultRowHeight="11.25" x14ac:dyDescent="0.2"/>
  <cols>
    <col min="1" max="1" width="58.7109375" style="1" bestFit="1" customWidth="1"/>
    <col min="2" max="2" width="27.7109375" style="1" customWidth="1"/>
    <col min="3" max="3" width="35.710937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" style="2" bestFit="1" customWidth="1"/>
    <col min="9" max="16384" width="9.140625" style="2"/>
  </cols>
  <sheetData>
    <row r="1" spans="1:6" x14ac:dyDescent="0.2">
      <c r="A1" s="60" t="s">
        <v>284</v>
      </c>
      <c r="B1" s="60"/>
      <c r="C1" s="60"/>
      <c r="D1" s="60"/>
      <c r="E1" s="6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801431</v>
      </c>
      <c r="E8" s="7">
        <v>17467.188644999998</v>
      </c>
      <c r="F8" s="7">
        <f>E8/$E$66*100</f>
        <v>6.2179093943350594</v>
      </c>
    </row>
    <row r="9" spans="1:6" x14ac:dyDescent="0.2">
      <c r="A9" s="7" t="s">
        <v>117</v>
      </c>
      <c r="B9" s="7" t="s">
        <v>118</v>
      </c>
      <c r="C9" s="7" t="s">
        <v>11</v>
      </c>
      <c r="D9" s="7">
        <v>3030760</v>
      </c>
      <c r="E9" s="7">
        <v>16681.303039999999</v>
      </c>
      <c r="F9" s="7">
        <f t="shared" ref="F9:F55" si="0">E9/$E$66*100</f>
        <v>5.9381525550682568</v>
      </c>
    </row>
    <row r="10" spans="1:6" x14ac:dyDescent="0.2">
      <c r="A10" s="7" t="s">
        <v>126</v>
      </c>
      <c r="B10" s="7" t="s">
        <v>127</v>
      </c>
      <c r="C10" s="7" t="s">
        <v>21</v>
      </c>
      <c r="D10" s="7">
        <v>1535454</v>
      </c>
      <c r="E10" s="7">
        <v>14371.081713</v>
      </c>
      <c r="F10" s="7">
        <f t="shared" si="0"/>
        <v>5.1157679582053595</v>
      </c>
    </row>
    <row r="11" spans="1:6" x14ac:dyDescent="0.2">
      <c r="A11" s="7" t="s">
        <v>195</v>
      </c>
      <c r="B11" s="7" t="s">
        <v>196</v>
      </c>
      <c r="C11" s="7" t="s">
        <v>11</v>
      </c>
      <c r="D11" s="7">
        <v>1083914</v>
      </c>
      <c r="E11" s="7">
        <v>14165.130109</v>
      </c>
      <c r="F11" s="7">
        <f t="shared" si="0"/>
        <v>5.0424540186060094</v>
      </c>
    </row>
    <row r="12" spans="1:6" x14ac:dyDescent="0.2">
      <c r="A12" s="7" t="s">
        <v>25</v>
      </c>
      <c r="B12" s="7" t="s">
        <v>26</v>
      </c>
      <c r="C12" s="7" t="s">
        <v>27</v>
      </c>
      <c r="D12" s="7">
        <v>4624884</v>
      </c>
      <c r="E12" s="7">
        <v>9869.5024560000002</v>
      </c>
      <c r="F12" s="7">
        <f t="shared" si="0"/>
        <v>3.5133113453916871</v>
      </c>
    </row>
    <row r="13" spans="1:6" x14ac:dyDescent="0.2">
      <c r="A13" s="7" t="s">
        <v>234</v>
      </c>
      <c r="B13" s="7" t="s">
        <v>235</v>
      </c>
      <c r="C13" s="7" t="s">
        <v>76</v>
      </c>
      <c r="D13" s="7">
        <v>851359</v>
      </c>
      <c r="E13" s="7">
        <v>9750.1889475000007</v>
      </c>
      <c r="F13" s="7">
        <f t="shared" si="0"/>
        <v>3.4708385353447433</v>
      </c>
    </row>
    <row r="14" spans="1:6" x14ac:dyDescent="0.2">
      <c r="A14" s="7" t="s">
        <v>188</v>
      </c>
      <c r="B14" s="7" t="s">
        <v>189</v>
      </c>
      <c r="C14" s="7" t="s">
        <v>73</v>
      </c>
      <c r="D14" s="7">
        <v>671388</v>
      </c>
      <c r="E14" s="7">
        <v>9165.1175879999992</v>
      </c>
      <c r="F14" s="7">
        <f t="shared" si="0"/>
        <v>3.2625668565687311</v>
      </c>
    </row>
    <row r="15" spans="1:6" x14ac:dyDescent="0.2">
      <c r="A15" s="7" t="s">
        <v>237</v>
      </c>
      <c r="B15" s="7" t="s">
        <v>238</v>
      </c>
      <c r="C15" s="7" t="s">
        <v>133</v>
      </c>
      <c r="D15" s="7">
        <v>4037803</v>
      </c>
      <c r="E15" s="7">
        <v>7994.8499400000001</v>
      </c>
      <c r="F15" s="7">
        <f t="shared" si="0"/>
        <v>2.8459790272234211</v>
      </c>
    </row>
    <row r="16" spans="1:6" x14ac:dyDescent="0.2">
      <c r="A16" s="7" t="s">
        <v>113</v>
      </c>
      <c r="B16" s="7" t="s">
        <v>114</v>
      </c>
      <c r="C16" s="7" t="s">
        <v>11</v>
      </c>
      <c r="D16" s="7">
        <v>2677732</v>
      </c>
      <c r="E16" s="7">
        <v>7859.1434200000003</v>
      </c>
      <c r="F16" s="7">
        <f t="shared" si="0"/>
        <v>2.7976706896466093</v>
      </c>
    </row>
    <row r="17" spans="1:6" x14ac:dyDescent="0.2">
      <c r="A17" s="7" t="s">
        <v>239</v>
      </c>
      <c r="B17" s="7" t="s">
        <v>240</v>
      </c>
      <c r="C17" s="7" t="s">
        <v>52</v>
      </c>
      <c r="D17" s="7">
        <v>758369</v>
      </c>
      <c r="E17" s="7">
        <v>7774.7989879999996</v>
      </c>
      <c r="F17" s="7">
        <f t="shared" si="0"/>
        <v>2.7676460504930853</v>
      </c>
    </row>
    <row r="18" spans="1:6" x14ac:dyDescent="0.2">
      <c r="A18" s="7" t="s">
        <v>241</v>
      </c>
      <c r="B18" s="7" t="s">
        <v>242</v>
      </c>
      <c r="C18" s="7" t="s">
        <v>76</v>
      </c>
      <c r="D18" s="7">
        <v>1631156</v>
      </c>
      <c r="E18" s="7">
        <v>7761.855826</v>
      </c>
      <c r="F18" s="7">
        <f t="shared" si="0"/>
        <v>2.7630385884550983</v>
      </c>
    </row>
    <row r="19" spans="1:6" x14ac:dyDescent="0.2">
      <c r="A19" s="7" t="s">
        <v>243</v>
      </c>
      <c r="B19" s="7" t="s">
        <v>244</v>
      </c>
      <c r="C19" s="7" t="s">
        <v>39</v>
      </c>
      <c r="D19" s="7">
        <v>587569</v>
      </c>
      <c r="E19" s="7">
        <v>7601.3801530000001</v>
      </c>
      <c r="F19" s="7">
        <f t="shared" si="0"/>
        <v>2.7059130134705645</v>
      </c>
    </row>
    <row r="20" spans="1:6" x14ac:dyDescent="0.2">
      <c r="A20" s="7" t="s">
        <v>121</v>
      </c>
      <c r="B20" s="7" t="s">
        <v>122</v>
      </c>
      <c r="C20" s="7" t="s">
        <v>123</v>
      </c>
      <c r="D20" s="7">
        <v>4558616</v>
      </c>
      <c r="E20" s="7">
        <v>7492.0853960000004</v>
      </c>
      <c r="F20" s="7">
        <f t="shared" si="0"/>
        <v>2.6670066439274382</v>
      </c>
    </row>
    <row r="21" spans="1:6" x14ac:dyDescent="0.2">
      <c r="A21" s="7" t="s">
        <v>131</v>
      </c>
      <c r="B21" s="7" t="s">
        <v>132</v>
      </c>
      <c r="C21" s="7" t="s">
        <v>133</v>
      </c>
      <c r="D21" s="7">
        <v>3229392</v>
      </c>
      <c r="E21" s="7">
        <v>7400.1517679999997</v>
      </c>
      <c r="F21" s="7">
        <f t="shared" si="0"/>
        <v>2.6342804290330832</v>
      </c>
    </row>
    <row r="22" spans="1:6" x14ac:dyDescent="0.2">
      <c r="A22" s="7" t="s">
        <v>160</v>
      </c>
      <c r="B22" s="7" t="s">
        <v>161</v>
      </c>
      <c r="C22" s="7" t="s">
        <v>130</v>
      </c>
      <c r="D22" s="7">
        <v>3950093</v>
      </c>
      <c r="E22" s="7">
        <v>7201.0195389999999</v>
      </c>
      <c r="F22" s="7">
        <f t="shared" si="0"/>
        <v>2.5633940269578179</v>
      </c>
    </row>
    <row r="23" spans="1:6" x14ac:dyDescent="0.2">
      <c r="A23" s="7" t="s">
        <v>171</v>
      </c>
      <c r="B23" s="7" t="s">
        <v>172</v>
      </c>
      <c r="C23" s="7" t="s">
        <v>130</v>
      </c>
      <c r="D23" s="7">
        <v>8327483</v>
      </c>
      <c r="E23" s="7">
        <v>6208.1385765000005</v>
      </c>
      <c r="F23" s="7">
        <f t="shared" si="0"/>
        <v>2.2099516963311094</v>
      </c>
    </row>
    <row r="24" spans="1:6" x14ac:dyDescent="0.2">
      <c r="A24" s="7" t="s">
        <v>245</v>
      </c>
      <c r="B24" s="7" t="s">
        <v>246</v>
      </c>
      <c r="C24" s="7" t="s">
        <v>76</v>
      </c>
      <c r="D24" s="7">
        <v>55512</v>
      </c>
      <c r="E24" s="7">
        <v>5845.6356480000004</v>
      </c>
      <c r="F24" s="7">
        <f t="shared" si="0"/>
        <v>2.0809091577518211</v>
      </c>
    </row>
    <row r="25" spans="1:6" x14ac:dyDescent="0.2">
      <c r="A25" s="7" t="s">
        <v>119</v>
      </c>
      <c r="B25" s="7" t="s">
        <v>120</v>
      </c>
      <c r="C25" s="7" t="s">
        <v>30</v>
      </c>
      <c r="D25" s="7">
        <v>1473483</v>
      </c>
      <c r="E25" s="7">
        <v>5755.4245979999996</v>
      </c>
      <c r="F25" s="7">
        <f t="shared" si="0"/>
        <v>2.0487961402154586</v>
      </c>
    </row>
    <row r="26" spans="1:6" x14ac:dyDescent="0.2">
      <c r="A26" s="7" t="s">
        <v>247</v>
      </c>
      <c r="B26" s="7" t="s">
        <v>248</v>
      </c>
      <c r="C26" s="7" t="s">
        <v>39</v>
      </c>
      <c r="D26" s="7">
        <v>914082</v>
      </c>
      <c r="E26" s="7">
        <v>5741.3490419999998</v>
      </c>
      <c r="F26" s="7">
        <f t="shared" si="0"/>
        <v>2.0437855724783347</v>
      </c>
    </row>
    <row r="27" spans="1:6" x14ac:dyDescent="0.2">
      <c r="A27" s="7" t="s">
        <v>249</v>
      </c>
      <c r="B27" s="7" t="s">
        <v>250</v>
      </c>
      <c r="C27" s="7" t="s">
        <v>251</v>
      </c>
      <c r="D27" s="7">
        <v>1315491</v>
      </c>
      <c r="E27" s="7">
        <v>5592.1522409999998</v>
      </c>
      <c r="F27" s="7">
        <f t="shared" si="0"/>
        <v>1.990675011334416</v>
      </c>
    </row>
    <row r="28" spans="1:6" x14ac:dyDescent="0.2">
      <c r="A28" s="7" t="s">
        <v>199</v>
      </c>
      <c r="B28" s="7" t="s">
        <v>200</v>
      </c>
      <c r="C28" s="7" t="s">
        <v>140</v>
      </c>
      <c r="D28" s="7">
        <v>238420</v>
      </c>
      <c r="E28" s="7">
        <v>5073.1007600000003</v>
      </c>
      <c r="F28" s="7">
        <f t="shared" si="0"/>
        <v>1.8059048605421606</v>
      </c>
    </row>
    <row r="29" spans="1:6" x14ac:dyDescent="0.2">
      <c r="A29" s="7" t="s">
        <v>141</v>
      </c>
      <c r="B29" s="7" t="s">
        <v>669</v>
      </c>
      <c r="C29" s="7" t="s">
        <v>21</v>
      </c>
      <c r="D29" s="7">
        <v>3415915</v>
      </c>
      <c r="E29" s="7">
        <v>4915.5016850000002</v>
      </c>
      <c r="F29" s="7">
        <f t="shared" si="0"/>
        <v>1.749803286963431</v>
      </c>
    </row>
    <row r="30" spans="1:6" x14ac:dyDescent="0.2">
      <c r="A30" s="7" t="s">
        <v>215</v>
      </c>
      <c r="B30" s="7" t="s">
        <v>216</v>
      </c>
      <c r="C30" s="7" t="s">
        <v>76</v>
      </c>
      <c r="D30" s="7">
        <v>440576</v>
      </c>
      <c r="E30" s="7">
        <v>4806.0232960000003</v>
      </c>
      <c r="F30" s="7">
        <f t="shared" si="0"/>
        <v>1.7108315487361334</v>
      </c>
    </row>
    <row r="31" spans="1:6" x14ac:dyDescent="0.2">
      <c r="A31" s="7" t="s">
        <v>17</v>
      </c>
      <c r="B31" s="7" t="s">
        <v>18</v>
      </c>
      <c r="C31" s="7" t="s">
        <v>605</v>
      </c>
      <c r="D31" s="7">
        <v>3514992</v>
      </c>
      <c r="E31" s="7">
        <v>4674.9393600000003</v>
      </c>
      <c r="F31" s="7">
        <f t="shared" si="0"/>
        <v>1.6641687426219891</v>
      </c>
    </row>
    <row r="32" spans="1:6" x14ac:dyDescent="0.2">
      <c r="A32" s="7" t="s">
        <v>228</v>
      </c>
      <c r="B32" s="7" t="s">
        <v>229</v>
      </c>
      <c r="C32" s="7" t="s">
        <v>16</v>
      </c>
      <c r="D32" s="7">
        <v>3321949</v>
      </c>
      <c r="E32" s="7">
        <v>4655.7115235000001</v>
      </c>
      <c r="F32" s="7">
        <f t="shared" si="0"/>
        <v>1.657324083894363</v>
      </c>
    </row>
    <row r="33" spans="1:6" x14ac:dyDescent="0.2">
      <c r="A33" s="7" t="s">
        <v>230</v>
      </c>
      <c r="B33" s="7" t="s">
        <v>231</v>
      </c>
      <c r="C33" s="7" t="s">
        <v>192</v>
      </c>
      <c r="D33" s="7">
        <v>806517</v>
      </c>
      <c r="E33" s="7">
        <v>4580.6133014999996</v>
      </c>
      <c r="F33" s="7">
        <f t="shared" si="0"/>
        <v>1.6305908785937306</v>
      </c>
    </row>
    <row r="34" spans="1:6" x14ac:dyDescent="0.2">
      <c r="A34" s="7" t="s">
        <v>252</v>
      </c>
      <c r="B34" s="7" t="s">
        <v>253</v>
      </c>
      <c r="C34" s="7" t="s">
        <v>130</v>
      </c>
      <c r="D34" s="7">
        <v>480784</v>
      </c>
      <c r="E34" s="7">
        <v>4541.2452720000001</v>
      </c>
      <c r="F34" s="7">
        <f t="shared" si="0"/>
        <v>1.6165767836274763</v>
      </c>
    </row>
    <row r="35" spans="1:6" x14ac:dyDescent="0.2">
      <c r="A35" s="7" t="s">
        <v>254</v>
      </c>
      <c r="B35" s="7" t="s">
        <v>255</v>
      </c>
      <c r="C35" s="7" t="s">
        <v>24</v>
      </c>
      <c r="D35" s="7">
        <v>1779692</v>
      </c>
      <c r="E35" s="7">
        <v>4505.2902979999999</v>
      </c>
      <c r="F35" s="7">
        <f t="shared" si="0"/>
        <v>1.6037776563522539</v>
      </c>
    </row>
    <row r="36" spans="1:6" x14ac:dyDescent="0.2">
      <c r="A36" s="7" t="s">
        <v>203</v>
      </c>
      <c r="B36" s="7" t="s">
        <v>204</v>
      </c>
      <c r="C36" s="7" t="s">
        <v>140</v>
      </c>
      <c r="D36" s="7">
        <v>1160468</v>
      </c>
      <c r="E36" s="7">
        <v>4426.6051859999998</v>
      </c>
      <c r="F36" s="7">
        <f t="shared" si="0"/>
        <v>1.5757676023565779</v>
      </c>
    </row>
    <row r="37" spans="1:6" x14ac:dyDescent="0.2">
      <c r="A37" s="7" t="s">
        <v>256</v>
      </c>
      <c r="B37" s="7" t="s">
        <v>257</v>
      </c>
      <c r="C37" s="7" t="s">
        <v>140</v>
      </c>
      <c r="D37" s="7">
        <v>260775</v>
      </c>
      <c r="E37" s="7">
        <v>3986.2066500000001</v>
      </c>
      <c r="F37" s="7">
        <f t="shared" si="0"/>
        <v>1.4189960548626048</v>
      </c>
    </row>
    <row r="38" spans="1:6" x14ac:dyDescent="0.2">
      <c r="A38" s="7" t="s">
        <v>258</v>
      </c>
      <c r="B38" s="7" t="s">
        <v>259</v>
      </c>
      <c r="C38" s="7" t="s">
        <v>260</v>
      </c>
      <c r="D38" s="7">
        <v>307387</v>
      </c>
      <c r="E38" s="7">
        <v>3712.7738795</v>
      </c>
      <c r="F38" s="7">
        <f t="shared" si="0"/>
        <v>1.321660403031897</v>
      </c>
    </row>
    <row r="39" spans="1:6" x14ac:dyDescent="0.2">
      <c r="A39" s="7" t="s">
        <v>261</v>
      </c>
      <c r="B39" s="7" t="s">
        <v>262</v>
      </c>
      <c r="C39" s="7" t="s">
        <v>39</v>
      </c>
      <c r="D39" s="7">
        <v>250000</v>
      </c>
      <c r="E39" s="7">
        <v>3121.125</v>
      </c>
      <c r="F39" s="7">
        <f t="shared" si="0"/>
        <v>1.111047281438118</v>
      </c>
    </row>
    <row r="40" spans="1:6" x14ac:dyDescent="0.2">
      <c r="A40" s="7" t="s">
        <v>263</v>
      </c>
      <c r="B40" s="7" t="s">
        <v>264</v>
      </c>
      <c r="C40" s="7" t="s">
        <v>11</v>
      </c>
      <c r="D40" s="7">
        <v>3481802</v>
      </c>
      <c r="E40" s="7">
        <v>3098.8037800000002</v>
      </c>
      <c r="F40" s="7">
        <f t="shared" si="0"/>
        <v>1.1031014507522652</v>
      </c>
    </row>
    <row r="41" spans="1:6" x14ac:dyDescent="0.2">
      <c r="A41" s="7" t="s">
        <v>265</v>
      </c>
      <c r="B41" s="7" t="s">
        <v>266</v>
      </c>
      <c r="C41" s="7" t="s">
        <v>260</v>
      </c>
      <c r="D41" s="7">
        <v>356295</v>
      </c>
      <c r="E41" s="7">
        <v>2935.3363574999998</v>
      </c>
      <c r="F41" s="7">
        <f t="shared" si="0"/>
        <v>1.0449108831292697</v>
      </c>
    </row>
    <row r="42" spans="1:6" x14ac:dyDescent="0.2">
      <c r="A42" s="7" t="s">
        <v>267</v>
      </c>
      <c r="B42" s="7" t="s">
        <v>268</v>
      </c>
      <c r="C42" s="7" t="s">
        <v>177</v>
      </c>
      <c r="D42" s="7">
        <v>249021</v>
      </c>
      <c r="E42" s="7">
        <v>2920.6427985</v>
      </c>
      <c r="F42" s="7">
        <f t="shared" si="0"/>
        <v>1.0396803208218965</v>
      </c>
    </row>
    <row r="43" spans="1:6" x14ac:dyDescent="0.2">
      <c r="A43" s="7" t="s">
        <v>269</v>
      </c>
      <c r="B43" s="7" t="s">
        <v>270</v>
      </c>
      <c r="C43" s="7" t="s">
        <v>33</v>
      </c>
      <c r="D43" s="7">
        <v>1110027</v>
      </c>
      <c r="E43" s="7">
        <v>2858.3195249999999</v>
      </c>
      <c r="F43" s="7">
        <f t="shared" si="0"/>
        <v>1.0174946974993768</v>
      </c>
    </row>
    <row r="44" spans="1:6" x14ac:dyDescent="0.2">
      <c r="A44" s="7" t="s">
        <v>271</v>
      </c>
      <c r="B44" s="7" t="s">
        <v>272</v>
      </c>
      <c r="C44" s="7" t="s">
        <v>36</v>
      </c>
      <c r="D44" s="7">
        <v>297232</v>
      </c>
      <c r="E44" s="7">
        <v>2829.351408</v>
      </c>
      <c r="F44" s="7">
        <f t="shared" si="0"/>
        <v>1.0071827274112737</v>
      </c>
    </row>
    <row r="45" spans="1:6" x14ac:dyDescent="0.2">
      <c r="A45" s="7" t="s">
        <v>225</v>
      </c>
      <c r="B45" s="7" t="s">
        <v>226</v>
      </c>
      <c r="C45" s="7" t="s">
        <v>227</v>
      </c>
      <c r="D45" s="7">
        <v>479110</v>
      </c>
      <c r="E45" s="7">
        <v>2697.6288549999999</v>
      </c>
      <c r="F45" s="7">
        <f t="shared" si="0"/>
        <v>0.96029258862646416</v>
      </c>
    </row>
    <row r="46" spans="1:6" x14ac:dyDescent="0.2">
      <c r="A46" s="7" t="s">
        <v>273</v>
      </c>
      <c r="B46" s="7" t="s">
        <v>274</v>
      </c>
      <c r="C46" s="7" t="s">
        <v>63</v>
      </c>
      <c r="D46" s="7">
        <v>3997148</v>
      </c>
      <c r="E46" s="7">
        <v>2632.1219580000002</v>
      </c>
      <c r="F46" s="7">
        <f t="shared" si="0"/>
        <v>0.93697367002266063</v>
      </c>
    </row>
    <row r="47" spans="1:6" x14ac:dyDescent="0.2">
      <c r="A47" s="7" t="s">
        <v>31</v>
      </c>
      <c r="B47" s="7" t="s">
        <v>32</v>
      </c>
      <c r="C47" s="7" t="s">
        <v>33</v>
      </c>
      <c r="D47" s="7">
        <v>372425</v>
      </c>
      <c r="E47" s="7">
        <v>2508.2823749999998</v>
      </c>
      <c r="F47" s="7">
        <f t="shared" si="0"/>
        <v>0.89288968363102927</v>
      </c>
    </row>
    <row r="48" spans="1:6" x14ac:dyDescent="0.2">
      <c r="A48" s="7" t="s">
        <v>150</v>
      </c>
      <c r="B48" s="7" t="s">
        <v>151</v>
      </c>
      <c r="C48" s="7" t="s">
        <v>33</v>
      </c>
      <c r="D48" s="7">
        <v>146012</v>
      </c>
      <c r="E48" s="7">
        <v>2450.4463900000001</v>
      </c>
      <c r="F48" s="7">
        <f t="shared" si="0"/>
        <v>0.87230142974707858</v>
      </c>
    </row>
    <row r="49" spans="1:10" x14ac:dyDescent="0.2">
      <c r="A49" s="7" t="s">
        <v>275</v>
      </c>
      <c r="B49" s="7" t="s">
        <v>276</v>
      </c>
      <c r="C49" s="7" t="s">
        <v>39</v>
      </c>
      <c r="D49" s="7">
        <v>1614973</v>
      </c>
      <c r="E49" s="7">
        <v>2268.2295785000001</v>
      </c>
      <c r="F49" s="7">
        <f t="shared" si="0"/>
        <v>0.80743651948254358</v>
      </c>
    </row>
    <row r="50" spans="1:10" x14ac:dyDescent="0.2">
      <c r="A50" s="7" t="s">
        <v>124</v>
      </c>
      <c r="B50" s="7" t="s">
        <v>125</v>
      </c>
      <c r="C50" s="7" t="s">
        <v>123</v>
      </c>
      <c r="D50" s="7">
        <v>545944</v>
      </c>
      <c r="E50" s="7">
        <v>2127.8167400000002</v>
      </c>
      <c r="F50" s="7">
        <f t="shared" si="0"/>
        <v>0.75745284292539361</v>
      </c>
    </row>
    <row r="51" spans="1:10" x14ac:dyDescent="0.2">
      <c r="A51" s="7" t="s">
        <v>277</v>
      </c>
      <c r="B51" s="7" t="s">
        <v>278</v>
      </c>
      <c r="C51" s="7" t="s">
        <v>63</v>
      </c>
      <c r="D51" s="7">
        <v>1656994</v>
      </c>
      <c r="E51" s="7">
        <v>1926.255525</v>
      </c>
      <c r="F51" s="7">
        <f t="shared" si="0"/>
        <v>0.68570177881578109</v>
      </c>
    </row>
    <row r="52" spans="1:10" x14ac:dyDescent="0.2">
      <c r="A52" s="7" t="s">
        <v>12</v>
      </c>
      <c r="B52" s="7" t="s">
        <v>13</v>
      </c>
      <c r="C52" s="7" t="s">
        <v>11</v>
      </c>
      <c r="D52" s="7">
        <v>397923</v>
      </c>
      <c r="E52" s="7">
        <v>1464.1576785</v>
      </c>
      <c r="F52" s="7">
        <f t="shared" si="0"/>
        <v>0.52120578582856214</v>
      </c>
    </row>
    <row r="53" spans="1:10" x14ac:dyDescent="0.2">
      <c r="A53" s="7" t="s">
        <v>279</v>
      </c>
      <c r="B53" s="7" t="s">
        <v>280</v>
      </c>
      <c r="C53" s="7" t="s">
        <v>30</v>
      </c>
      <c r="D53" s="7">
        <v>152190</v>
      </c>
      <c r="E53" s="7">
        <v>880.57133999999996</v>
      </c>
      <c r="F53" s="7">
        <f t="shared" si="0"/>
        <v>0.31346273969139998</v>
      </c>
    </row>
    <row r="54" spans="1:10" x14ac:dyDescent="0.2">
      <c r="A54" s="7" t="s">
        <v>28</v>
      </c>
      <c r="B54" s="7" t="s">
        <v>29</v>
      </c>
      <c r="C54" s="7" t="s">
        <v>30</v>
      </c>
      <c r="D54" s="7">
        <v>1578063</v>
      </c>
      <c r="E54" s="7">
        <v>865.56755550000003</v>
      </c>
      <c r="F54" s="7">
        <f t="shared" si="0"/>
        <v>0.30812174438361567</v>
      </c>
    </row>
    <row r="55" spans="1:10" x14ac:dyDescent="0.2">
      <c r="A55" s="7" t="s">
        <v>281</v>
      </c>
      <c r="B55" s="7" t="s">
        <v>282</v>
      </c>
      <c r="C55" s="7" t="s">
        <v>283</v>
      </c>
      <c r="D55" s="7">
        <v>156332</v>
      </c>
      <c r="E55" s="7">
        <v>455.55144799999999</v>
      </c>
      <c r="F55" s="7">
        <f t="shared" si="0"/>
        <v>0.1621656286933712</v>
      </c>
    </row>
    <row r="56" spans="1:10" x14ac:dyDescent="0.2">
      <c r="A56" s="6" t="s">
        <v>40</v>
      </c>
      <c r="B56" s="7"/>
      <c r="C56" s="7"/>
      <c r="D56" s="7"/>
      <c r="E56" s="6">
        <f xml:space="preserve"> SUM(E8:E55)</f>
        <v>269615.71715799998</v>
      </c>
      <c r="F56" s="6">
        <f>SUM(F8:F55)</f>
        <v>95.976870385320836</v>
      </c>
    </row>
    <row r="57" spans="1:10" x14ac:dyDescent="0.2">
      <c r="A57" s="7"/>
      <c r="B57" s="7"/>
      <c r="C57" s="7"/>
      <c r="D57" s="7"/>
      <c r="E57" s="7"/>
      <c r="F57" s="7"/>
    </row>
    <row r="58" spans="1:10" x14ac:dyDescent="0.2">
      <c r="A58" s="29" t="s">
        <v>607</v>
      </c>
      <c r="B58" s="23"/>
      <c r="C58" s="23"/>
      <c r="D58" s="30"/>
      <c r="E58" s="25"/>
      <c r="F58" s="25"/>
    </row>
    <row r="59" spans="1:10" ht="22.5" x14ac:dyDescent="0.2">
      <c r="A59" s="35" t="s">
        <v>620</v>
      </c>
      <c r="B59" s="34" t="s">
        <v>621</v>
      </c>
      <c r="C59" s="23" t="s">
        <v>73</v>
      </c>
      <c r="D59" s="30">
        <v>60000</v>
      </c>
      <c r="E59" s="25">
        <v>3325.4182851</v>
      </c>
      <c r="F59" s="7">
        <f t="shared" ref="F59" si="1">E59/$E$66*100</f>
        <v>1.1837708984116186</v>
      </c>
      <c r="I59" s="1"/>
    </row>
    <row r="60" spans="1:10" x14ac:dyDescent="0.2">
      <c r="A60" s="22" t="s">
        <v>40</v>
      </c>
      <c r="B60" s="23"/>
      <c r="C60" s="23"/>
      <c r="D60" s="30"/>
      <c r="E60" s="26">
        <f>SUM(E59)</f>
        <v>3325.4182851</v>
      </c>
      <c r="F60" s="26">
        <f>SUM(F59)</f>
        <v>1.1837708984116186</v>
      </c>
      <c r="H60" s="1"/>
      <c r="I60" s="1"/>
    </row>
    <row r="61" spans="1:10" x14ac:dyDescent="0.2">
      <c r="A61" s="7"/>
      <c r="B61" s="7"/>
      <c r="C61" s="7"/>
      <c r="D61" s="7"/>
      <c r="E61" s="7"/>
      <c r="F61" s="7"/>
    </row>
    <row r="62" spans="1:10" x14ac:dyDescent="0.2">
      <c r="A62" s="6" t="s">
        <v>40</v>
      </c>
      <c r="B62" s="7"/>
      <c r="C62" s="7"/>
      <c r="D62" s="7"/>
      <c r="E62" s="6">
        <f>E56+E60</f>
        <v>272941.13544310001</v>
      </c>
      <c r="F62" s="6">
        <f>F56+F60</f>
        <v>97.16064128373246</v>
      </c>
      <c r="I62" s="1"/>
      <c r="J62" s="1"/>
    </row>
    <row r="63" spans="1:10" x14ac:dyDescent="0.2">
      <c r="A63" s="7"/>
      <c r="B63" s="7"/>
      <c r="C63" s="7"/>
      <c r="D63" s="7"/>
      <c r="E63" s="7"/>
      <c r="F63" s="7"/>
    </row>
    <row r="64" spans="1:10" x14ac:dyDescent="0.2">
      <c r="A64" s="6" t="s">
        <v>103</v>
      </c>
      <c r="B64" s="7"/>
      <c r="C64" s="7"/>
      <c r="D64" s="7"/>
      <c r="E64" s="6">
        <v>7976.2523354000004</v>
      </c>
      <c r="F64" s="6">
        <f t="shared" ref="F64" si="2">E64/$E$66*100</f>
        <v>2.8393587162675669</v>
      </c>
      <c r="I64" s="1"/>
      <c r="J64" s="1"/>
    </row>
    <row r="65" spans="1:10" x14ac:dyDescent="0.2">
      <c r="A65" s="7"/>
      <c r="B65" s="7"/>
      <c r="C65" s="7"/>
      <c r="D65" s="7"/>
      <c r="E65" s="7"/>
      <c r="F65" s="7"/>
    </row>
    <row r="66" spans="1:10" x14ac:dyDescent="0.2">
      <c r="A66" s="8" t="s">
        <v>104</v>
      </c>
      <c r="B66" s="5"/>
      <c r="C66" s="5"/>
      <c r="D66" s="5"/>
      <c r="E66" s="8">
        <f>E62+E64</f>
        <v>280917.38777849998</v>
      </c>
      <c r="F66" s="8">
        <f>F62+F64</f>
        <v>100.00000000000003</v>
      </c>
      <c r="I66" s="1"/>
      <c r="J66" s="1"/>
    </row>
    <row r="68" spans="1:10" x14ac:dyDescent="0.2">
      <c r="A68" s="9" t="s">
        <v>105</v>
      </c>
    </row>
    <row r="69" spans="1:10" x14ac:dyDescent="0.2">
      <c r="A69" s="9" t="s">
        <v>106</v>
      </c>
    </row>
    <row r="70" spans="1:10" x14ac:dyDescent="0.2">
      <c r="A70" s="9" t="s">
        <v>107</v>
      </c>
    </row>
    <row r="71" spans="1:10" x14ac:dyDescent="0.2">
      <c r="A71" s="1" t="s">
        <v>590</v>
      </c>
      <c r="B71" s="10">
        <v>20.276499999999999</v>
      </c>
    </row>
    <row r="72" spans="1:10" x14ac:dyDescent="0.2">
      <c r="A72" s="1" t="s">
        <v>592</v>
      </c>
      <c r="B72" s="10">
        <v>85.564700000000002</v>
      </c>
    </row>
    <row r="73" spans="1:10" x14ac:dyDescent="0.2">
      <c r="A73" s="1" t="s">
        <v>591</v>
      </c>
      <c r="B73" s="10">
        <v>82.486699999999999</v>
      </c>
    </row>
    <row r="74" spans="1:10" x14ac:dyDescent="0.2">
      <c r="A74" s="1" t="s">
        <v>593</v>
      </c>
      <c r="B74" s="10">
        <v>19.3977</v>
      </c>
    </row>
    <row r="76" spans="1:10" x14ac:dyDescent="0.2">
      <c r="A76" s="9" t="s">
        <v>108</v>
      </c>
    </row>
    <row r="77" spans="1:10" x14ac:dyDescent="0.2">
      <c r="A77" s="1" t="s">
        <v>592</v>
      </c>
      <c r="B77" s="10">
        <v>83.750100000000003</v>
      </c>
    </row>
    <row r="78" spans="1:10" x14ac:dyDescent="0.2">
      <c r="A78" s="1" t="s">
        <v>593</v>
      </c>
      <c r="B78" s="10">
        <v>16.8565</v>
      </c>
    </row>
    <row r="79" spans="1:10" x14ac:dyDescent="0.2">
      <c r="A79" s="1" t="s">
        <v>591</v>
      </c>
      <c r="B79" s="10">
        <v>80.416399999999996</v>
      </c>
    </row>
    <row r="80" spans="1:10" x14ac:dyDescent="0.2">
      <c r="A80" s="1" t="s">
        <v>590</v>
      </c>
      <c r="B80" s="10">
        <v>17.7849</v>
      </c>
    </row>
    <row r="82" spans="1:4" x14ac:dyDescent="0.2">
      <c r="A82" s="9" t="s">
        <v>109</v>
      </c>
      <c r="B82" s="11"/>
    </row>
    <row r="83" spans="1:4" x14ac:dyDescent="0.2">
      <c r="A83" s="14" t="s">
        <v>598</v>
      </c>
      <c r="B83" s="15"/>
      <c r="C83" s="56" t="s">
        <v>599</v>
      </c>
      <c r="D83" s="57"/>
    </row>
    <row r="84" spans="1:4" x14ac:dyDescent="0.2">
      <c r="A84" s="58"/>
      <c r="B84" s="59"/>
      <c r="C84" s="16" t="s">
        <v>600</v>
      </c>
      <c r="D84" s="16" t="s">
        <v>601</v>
      </c>
    </row>
    <row r="85" spans="1:4" x14ac:dyDescent="0.2">
      <c r="A85" s="17" t="s">
        <v>593</v>
      </c>
      <c r="B85" s="18"/>
      <c r="C85" s="19">
        <v>2</v>
      </c>
      <c r="D85" s="19">
        <v>2</v>
      </c>
    </row>
    <row r="86" spans="1:4" x14ac:dyDescent="0.2">
      <c r="A86" s="17" t="s">
        <v>590</v>
      </c>
      <c r="B86" s="18"/>
      <c r="C86" s="19">
        <v>2</v>
      </c>
      <c r="D86" s="19">
        <v>2</v>
      </c>
    </row>
    <row r="88" spans="1:4" x14ac:dyDescent="0.2">
      <c r="A88" s="9" t="s">
        <v>111</v>
      </c>
      <c r="B88" s="12">
        <v>0.30978794623096428</v>
      </c>
    </row>
  </sheetData>
  <mergeCells count="3">
    <mergeCell ref="A1:E1"/>
    <mergeCell ref="C83:D83"/>
    <mergeCell ref="A84:B8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72"/>
  <sheetViews>
    <sheetView showGridLines="0" workbookViewId="0">
      <selection sqref="A1:E1"/>
    </sheetView>
  </sheetViews>
  <sheetFormatPr defaultRowHeight="11.25" x14ac:dyDescent="0.2"/>
  <cols>
    <col min="1" max="1" width="58.7109375" style="1" bestFit="1" customWidth="1"/>
    <col min="2" max="2" width="28.85546875" style="1" bestFit="1" customWidth="1"/>
    <col min="3" max="3" width="20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8" width="10.85546875" style="2" bestFit="1" customWidth="1"/>
    <col min="9" max="16384" width="9.140625" style="2"/>
  </cols>
  <sheetData>
    <row r="1" spans="1:6" x14ac:dyDescent="0.2">
      <c r="A1" s="60" t="s">
        <v>236</v>
      </c>
      <c r="B1" s="60"/>
      <c r="C1" s="60"/>
      <c r="D1" s="60"/>
      <c r="E1" s="6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3600000</v>
      </c>
      <c r="E8" s="7">
        <v>78462</v>
      </c>
      <c r="F8" s="7">
        <f>E8/$E$54*100</f>
        <v>9.6771751263798045</v>
      </c>
    </row>
    <row r="9" spans="1:6" x14ac:dyDescent="0.2">
      <c r="A9" s="7" t="s">
        <v>188</v>
      </c>
      <c r="B9" s="7" t="s">
        <v>189</v>
      </c>
      <c r="C9" s="7" t="s">
        <v>73</v>
      </c>
      <c r="D9" s="7">
        <v>4000000</v>
      </c>
      <c r="E9" s="7">
        <v>54604</v>
      </c>
      <c r="F9" s="7">
        <f t="shared" ref="F9:F47" si="0">E9/$E$54*100</f>
        <v>6.7346291274864631</v>
      </c>
    </row>
    <row r="10" spans="1:6" x14ac:dyDescent="0.2">
      <c r="A10" s="7" t="s">
        <v>119</v>
      </c>
      <c r="B10" s="7" t="s">
        <v>120</v>
      </c>
      <c r="C10" s="7" t="s">
        <v>30</v>
      </c>
      <c r="D10" s="7">
        <v>10000000</v>
      </c>
      <c r="E10" s="7">
        <v>39060</v>
      </c>
      <c r="F10" s="7">
        <f t="shared" si="0"/>
        <v>4.8174971379316762</v>
      </c>
    </row>
    <row r="11" spans="1:6" x14ac:dyDescent="0.2">
      <c r="A11" s="7" t="s">
        <v>190</v>
      </c>
      <c r="B11" s="7" t="s">
        <v>191</v>
      </c>
      <c r="C11" s="7" t="s">
        <v>192</v>
      </c>
      <c r="D11" s="7">
        <v>2880000</v>
      </c>
      <c r="E11" s="7">
        <v>37506.239999999998</v>
      </c>
      <c r="F11" s="7">
        <f t="shared" si="0"/>
        <v>4.6258628739011405</v>
      </c>
    </row>
    <row r="12" spans="1:6" x14ac:dyDescent="0.2">
      <c r="A12" s="7" t="s">
        <v>12</v>
      </c>
      <c r="B12" s="7" t="s">
        <v>13</v>
      </c>
      <c r="C12" s="7" t="s">
        <v>11</v>
      </c>
      <c r="D12" s="7">
        <v>10000000</v>
      </c>
      <c r="E12" s="7">
        <v>36795</v>
      </c>
      <c r="F12" s="7">
        <f t="shared" si="0"/>
        <v>4.5381415051253464</v>
      </c>
    </row>
    <row r="13" spans="1:6" x14ac:dyDescent="0.2">
      <c r="A13" s="7" t="s">
        <v>115</v>
      </c>
      <c r="B13" s="7" t="s">
        <v>116</v>
      </c>
      <c r="C13" s="7" t="s">
        <v>11</v>
      </c>
      <c r="D13" s="7">
        <v>10500000</v>
      </c>
      <c r="E13" s="7">
        <v>31946.25</v>
      </c>
      <c r="F13" s="7">
        <f t="shared" si="0"/>
        <v>3.9401169468164312</v>
      </c>
    </row>
    <row r="14" spans="1:6" x14ac:dyDescent="0.2">
      <c r="A14" s="7" t="s">
        <v>126</v>
      </c>
      <c r="B14" s="7" t="s">
        <v>127</v>
      </c>
      <c r="C14" s="7" t="s">
        <v>21</v>
      </c>
      <c r="D14" s="7">
        <v>3300000</v>
      </c>
      <c r="E14" s="7">
        <v>30886.35</v>
      </c>
      <c r="F14" s="7">
        <f t="shared" si="0"/>
        <v>3.8093933109614952</v>
      </c>
    </row>
    <row r="15" spans="1:6" x14ac:dyDescent="0.2">
      <c r="A15" s="7" t="s">
        <v>117</v>
      </c>
      <c r="B15" s="7" t="s">
        <v>118</v>
      </c>
      <c r="C15" s="7" t="s">
        <v>11</v>
      </c>
      <c r="D15" s="7">
        <v>5000000</v>
      </c>
      <c r="E15" s="7">
        <v>27520</v>
      </c>
      <c r="F15" s="7">
        <f t="shared" si="0"/>
        <v>3.3942017725519644</v>
      </c>
    </row>
    <row r="16" spans="1:6" x14ac:dyDescent="0.2">
      <c r="A16" s="7" t="s">
        <v>193</v>
      </c>
      <c r="B16" s="7" t="s">
        <v>194</v>
      </c>
      <c r="C16" s="7" t="s">
        <v>73</v>
      </c>
      <c r="D16" s="7">
        <v>2400000</v>
      </c>
      <c r="E16" s="7">
        <v>23162.400000000001</v>
      </c>
      <c r="F16" s="7">
        <f t="shared" si="0"/>
        <v>2.8567536023458437</v>
      </c>
    </row>
    <row r="17" spans="1:6" x14ac:dyDescent="0.2">
      <c r="A17" s="7" t="s">
        <v>195</v>
      </c>
      <c r="B17" s="7" t="s">
        <v>196</v>
      </c>
      <c r="C17" s="7" t="s">
        <v>11</v>
      </c>
      <c r="D17" s="7">
        <v>1750000</v>
      </c>
      <c r="E17" s="7">
        <v>22869.875</v>
      </c>
      <c r="F17" s="7">
        <f t="shared" si="0"/>
        <v>2.8206747915349513</v>
      </c>
    </row>
    <row r="18" spans="1:6" x14ac:dyDescent="0.2">
      <c r="A18" s="7" t="s">
        <v>197</v>
      </c>
      <c r="B18" s="7" t="s">
        <v>198</v>
      </c>
      <c r="C18" s="7" t="s">
        <v>76</v>
      </c>
      <c r="D18" s="7">
        <v>5000000</v>
      </c>
      <c r="E18" s="7">
        <v>21077.5</v>
      </c>
      <c r="F18" s="7">
        <f t="shared" si="0"/>
        <v>2.5996107507617743</v>
      </c>
    </row>
    <row r="19" spans="1:6" x14ac:dyDescent="0.2">
      <c r="A19" s="7" t="s">
        <v>113</v>
      </c>
      <c r="B19" s="7" t="s">
        <v>114</v>
      </c>
      <c r="C19" s="7" t="s">
        <v>11</v>
      </c>
      <c r="D19" s="7">
        <v>7000000</v>
      </c>
      <c r="E19" s="7">
        <v>20545</v>
      </c>
      <c r="F19" s="7">
        <f t="shared" si="0"/>
        <v>2.5339344264927366</v>
      </c>
    </row>
    <row r="20" spans="1:6" x14ac:dyDescent="0.2">
      <c r="A20" s="7" t="s">
        <v>199</v>
      </c>
      <c r="B20" s="7" t="s">
        <v>200</v>
      </c>
      <c r="C20" s="7" t="s">
        <v>140</v>
      </c>
      <c r="D20" s="7">
        <v>950000</v>
      </c>
      <c r="E20" s="7">
        <v>20214.099999999999</v>
      </c>
      <c r="F20" s="7">
        <f t="shared" si="0"/>
        <v>2.4931226035807654</v>
      </c>
    </row>
    <row r="21" spans="1:6" x14ac:dyDescent="0.2">
      <c r="A21" s="7" t="s">
        <v>201</v>
      </c>
      <c r="B21" s="7" t="s">
        <v>202</v>
      </c>
      <c r="C21" s="7" t="s">
        <v>76</v>
      </c>
      <c r="D21" s="7">
        <v>5000000</v>
      </c>
      <c r="E21" s="7">
        <v>18205</v>
      </c>
      <c r="F21" s="7">
        <f t="shared" si="0"/>
        <v>2.2453286071696406</v>
      </c>
    </row>
    <row r="22" spans="1:6" x14ac:dyDescent="0.2">
      <c r="A22" s="7" t="s">
        <v>203</v>
      </c>
      <c r="B22" s="7" t="s">
        <v>204</v>
      </c>
      <c r="C22" s="7" t="s">
        <v>140</v>
      </c>
      <c r="D22" s="7">
        <v>4550000</v>
      </c>
      <c r="E22" s="7">
        <v>17355.974999999999</v>
      </c>
      <c r="F22" s="7">
        <f t="shared" si="0"/>
        <v>2.140613412404345</v>
      </c>
    </row>
    <row r="23" spans="1:6" x14ac:dyDescent="0.2">
      <c r="A23" s="7" t="s">
        <v>128</v>
      </c>
      <c r="B23" s="7" t="s">
        <v>129</v>
      </c>
      <c r="C23" s="7" t="s">
        <v>130</v>
      </c>
      <c r="D23" s="7">
        <v>10700000</v>
      </c>
      <c r="E23" s="7">
        <v>16568.95</v>
      </c>
      <c r="F23" s="7">
        <f t="shared" si="0"/>
        <v>2.0435450384929097</v>
      </c>
    </row>
    <row r="24" spans="1:6" x14ac:dyDescent="0.2">
      <c r="A24" s="7" t="s">
        <v>134</v>
      </c>
      <c r="B24" s="7" t="s">
        <v>135</v>
      </c>
      <c r="C24" s="7" t="s">
        <v>133</v>
      </c>
      <c r="D24" s="7">
        <v>4400000</v>
      </c>
      <c r="E24" s="7">
        <v>16506.599999999999</v>
      </c>
      <c r="F24" s="7">
        <f t="shared" si="0"/>
        <v>2.0358550501019712</v>
      </c>
    </row>
    <row r="25" spans="1:6" x14ac:dyDescent="0.2">
      <c r="A25" s="7" t="s">
        <v>121</v>
      </c>
      <c r="B25" s="7" t="s">
        <v>122</v>
      </c>
      <c r="C25" s="7" t="s">
        <v>123</v>
      </c>
      <c r="D25" s="7">
        <v>10000000</v>
      </c>
      <c r="E25" s="7">
        <v>16435</v>
      </c>
      <c r="F25" s="7">
        <f t="shared" si="0"/>
        <v>2.0270242053739658</v>
      </c>
    </row>
    <row r="26" spans="1:6" x14ac:dyDescent="0.2">
      <c r="A26" s="7" t="s">
        <v>205</v>
      </c>
      <c r="B26" s="7" t="s">
        <v>206</v>
      </c>
      <c r="C26" s="7" t="s">
        <v>73</v>
      </c>
      <c r="D26" s="7">
        <v>2400000</v>
      </c>
      <c r="E26" s="7">
        <v>16338</v>
      </c>
      <c r="F26" s="7">
        <f t="shared" si="0"/>
        <v>2.0150606308122816</v>
      </c>
    </row>
    <row r="27" spans="1:6" x14ac:dyDescent="0.2">
      <c r="A27" s="7" t="s">
        <v>207</v>
      </c>
      <c r="B27" s="7" t="s">
        <v>208</v>
      </c>
      <c r="C27" s="7" t="s">
        <v>21</v>
      </c>
      <c r="D27" s="7">
        <v>600000</v>
      </c>
      <c r="E27" s="7">
        <v>16200.3</v>
      </c>
      <c r="F27" s="7">
        <f t="shared" si="0"/>
        <v>1.9980772883674995</v>
      </c>
    </row>
    <row r="28" spans="1:6" x14ac:dyDescent="0.2">
      <c r="A28" s="7" t="s">
        <v>209</v>
      </c>
      <c r="B28" s="7" t="s">
        <v>210</v>
      </c>
      <c r="C28" s="7" t="s">
        <v>140</v>
      </c>
      <c r="D28" s="7">
        <v>2800000</v>
      </c>
      <c r="E28" s="7">
        <v>15918</v>
      </c>
      <c r="F28" s="7">
        <f t="shared" si="0"/>
        <v>1.9632595863183926</v>
      </c>
    </row>
    <row r="29" spans="1:6" x14ac:dyDescent="0.2">
      <c r="A29" s="7" t="s">
        <v>211</v>
      </c>
      <c r="B29" s="7" t="s">
        <v>212</v>
      </c>
      <c r="C29" s="7" t="s">
        <v>140</v>
      </c>
      <c r="D29" s="7">
        <v>1930000</v>
      </c>
      <c r="E29" s="7">
        <v>15910.92</v>
      </c>
      <c r="F29" s="7">
        <f t="shared" si="0"/>
        <v>1.9623863687112102</v>
      </c>
    </row>
    <row r="30" spans="1:6" x14ac:dyDescent="0.2">
      <c r="A30" s="7" t="s">
        <v>213</v>
      </c>
      <c r="B30" s="7" t="s">
        <v>214</v>
      </c>
      <c r="C30" s="7" t="s">
        <v>52</v>
      </c>
      <c r="D30" s="7">
        <v>1000000</v>
      </c>
      <c r="E30" s="7">
        <v>15297.5</v>
      </c>
      <c r="F30" s="7">
        <f t="shared" si="0"/>
        <v>1.8867297098696829</v>
      </c>
    </row>
    <row r="31" spans="1:6" x14ac:dyDescent="0.2">
      <c r="A31" s="7" t="s">
        <v>124</v>
      </c>
      <c r="B31" s="7" t="s">
        <v>125</v>
      </c>
      <c r="C31" s="7" t="s">
        <v>123</v>
      </c>
      <c r="D31" s="7">
        <v>3800000</v>
      </c>
      <c r="E31" s="7">
        <v>14810.5</v>
      </c>
      <c r="F31" s="7">
        <f t="shared" si="0"/>
        <v>1.8266651654208166</v>
      </c>
    </row>
    <row r="32" spans="1:6" x14ac:dyDescent="0.2">
      <c r="A32" s="7" t="s">
        <v>215</v>
      </c>
      <c r="B32" s="7" t="s">
        <v>216</v>
      </c>
      <c r="C32" s="7" t="s">
        <v>76</v>
      </c>
      <c r="D32" s="7">
        <v>1340000</v>
      </c>
      <c r="E32" s="7">
        <v>14617.39</v>
      </c>
      <c r="F32" s="7">
        <f t="shared" si="0"/>
        <v>1.8028477851774476</v>
      </c>
    </row>
    <row r="33" spans="1:10" x14ac:dyDescent="0.2">
      <c r="A33" s="7" t="s">
        <v>28</v>
      </c>
      <c r="B33" s="7" t="s">
        <v>29</v>
      </c>
      <c r="C33" s="7" t="s">
        <v>30</v>
      </c>
      <c r="D33" s="7">
        <v>26000000</v>
      </c>
      <c r="E33" s="7">
        <v>14261</v>
      </c>
      <c r="F33" s="7">
        <f t="shared" si="0"/>
        <v>1.7588921322079782</v>
      </c>
    </row>
    <row r="34" spans="1:10" x14ac:dyDescent="0.2">
      <c r="A34" s="7" t="s">
        <v>19</v>
      </c>
      <c r="B34" s="7" t="s">
        <v>20</v>
      </c>
      <c r="C34" s="7" t="s">
        <v>21</v>
      </c>
      <c r="D34" s="7">
        <v>4800000</v>
      </c>
      <c r="E34" s="7">
        <v>12676.8</v>
      </c>
      <c r="F34" s="7">
        <f t="shared" si="0"/>
        <v>1.5635035258098378</v>
      </c>
    </row>
    <row r="35" spans="1:10" x14ac:dyDescent="0.2">
      <c r="A35" s="7" t="s">
        <v>217</v>
      </c>
      <c r="B35" s="7" t="s">
        <v>218</v>
      </c>
      <c r="C35" s="7" t="s">
        <v>52</v>
      </c>
      <c r="D35" s="7">
        <v>300000</v>
      </c>
      <c r="E35" s="7">
        <v>12581.4</v>
      </c>
      <c r="F35" s="7">
        <f t="shared" si="0"/>
        <v>1.5517372885605116</v>
      </c>
    </row>
    <row r="36" spans="1:10" x14ac:dyDescent="0.2">
      <c r="A36" s="7" t="s">
        <v>219</v>
      </c>
      <c r="B36" s="7" t="s">
        <v>220</v>
      </c>
      <c r="C36" s="7" t="s">
        <v>76</v>
      </c>
      <c r="D36" s="7">
        <v>4000000</v>
      </c>
      <c r="E36" s="7">
        <v>11908</v>
      </c>
      <c r="F36" s="7">
        <f t="shared" si="0"/>
        <v>1.4686829472219765</v>
      </c>
    </row>
    <row r="37" spans="1:10" x14ac:dyDescent="0.2">
      <c r="A37" s="7" t="s">
        <v>221</v>
      </c>
      <c r="B37" s="7" t="s">
        <v>222</v>
      </c>
      <c r="C37" s="7" t="s">
        <v>52</v>
      </c>
      <c r="D37" s="7">
        <v>4600000</v>
      </c>
      <c r="E37" s="7">
        <v>10612.2</v>
      </c>
      <c r="F37" s="7">
        <f t="shared" si="0"/>
        <v>1.3088643913763065</v>
      </c>
    </row>
    <row r="38" spans="1:10" x14ac:dyDescent="0.2">
      <c r="A38" s="7" t="s">
        <v>223</v>
      </c>
      <c r="B38" s="7" t="s">
        <v>224</v>
      </c>
      <c r="C38" s="7" t="s">
        <v>21</v>
      </c>
      <c r="D38" s="7">
        <v>300000</v>
      </c>
      <c r="E38" s="7">
        <v>9883.35</v>
      </c>
      <c r="F38" s="7">
        <f t="shared" si="0"/>
        <v>1.2189710788063757</v>
      </c>
    </row>
    <row r="39" spans="1:10" x14ac:dyDescent="0.2">
      <c r="A39" s="7" t="s">
        <v>25</v>
      </c>
      <c r="B39" s="7" t="s">
        <v>26</v>
      </c>
      <c r="C39" s="7" t="s">
        <v>27</v>
      </c>
      <c r="D39" s="7">
        <v>4500000</v>
      </c>
      <c r="E39" s="7">
        <v>9603</v>
      </c>
      <c r="F39" s="7">
        <f t="shared" si="0"/>
        <v>1.1843938816067048</v>
      </c>
    </row>
    <row r="40" spans="1:10" x14ac:dyDescent="0.2">
      <c r="A40" s="7" t="s">
        <v>31</v>
      </c>
      <c r="B40" s="7" t="s">
        <v>32</v>
      </c>
      <c r="C40" s="7" t="s">
        <v>33</v>
      </c>
      <c r="D40" s="7">
        <v>1400000</v>
      </c>
      <c r="E40" s="7">
        <v>9429</v>
      </c>
      <c r="F40" s="7">
        <f t="shared" si="0"/>
        <v>1.1629334488878078</v>
      </c>
    </row>
    <row r="41" spans="1:10" x14ac:dyDescent="0.2">
      <c r="A41" s="7" t="s">
        <v>141</v>
      </c>
      <c r="B41" s="7" t="s">
        <v>669</v>
      </c>
      <c r="C41" s="7" t="s">
        <v>21</v>
      </c>
      <c r="D41" s="7">
        <v>6000000</v>
      </c>
      <c r="E41" s="7">
        <v>8634</v>
      </c>
      <c r="F41" s="7">
        <f t="shared" si="0"/>
        <v>1.0648814718100894</v>
      </c>
    </row>
    <row r="42" spans="1:10" x14ac:dyDescent="0.2">
      <c r="A42" s="7" t="s">
        <v>225</v>
      </c>
      <c r="B42" s="7" t="s">
        <v>226</v>
      </c>
      <c r="C42" s="7" t="s">
        <v>227</v>
      </c>
      <c r="D42" s="7">
        <v>1500000</v>
      </c>
      <c r="E42" s="7">
        <v>8445.75</v>
      </c>
      <c r="F42" s="7">
        <f t="shared" si="0"/>
        <v>1.0416635036530069</v>
      </c>
    </row>
    <row r="43" spans="1:10" x14ac:dyDescent="0.2">
      <c r="A43" s="7" t="s">
        <v>228</v>
      </c>
      <c r="B43" s="7" t="s">
        <v>229</v>
      </c>
      <c r="C43" s="7" t="s">
        <v>16</v>
      </c>
      <c r="D43" s="7">
        <v>6000000</v>
      </c>
      <c r="E43" s="7">
        <v>8409</v>
      </c>
      <c r="F43" s="7">
        <f t="shared" si="0"/>
        <v>1.0371309122597916</v>
      </c>
    </row>
    <row r="44" spans="1:10" x14ac:dyDescent="0.2">
      <c r="A44" s="7" t="s">
        <v>230</v>
      </c>
      <c r="B44" s="7" t="s">
        <v>231</v>
      </c>
      <c r="C44" s="7" t="s">
        <v>192</v>
      </c>
      <c r="D44" s="7">
        <v>1200000</v>
      </c>
      <c r="E44" s="7">
        <v>6815.4</v>
      </c>
      <c r="F44" s="7">
        <f t="shared" si="0"/>
        <v>0.84058294915155007</v>
      </c>
    </row>
    <row r="45" spans="1:10" x14ac:dyDescent="0.2">
      <c r="A45" s="7" t="s">
        <v>232</v>
      </c>
      <c r="B45" s="7" t="s">
        <v>233</v>
      </c>
      <c r="C45" s="7" t="s">
        <v>39</v>
      </c>
      <c r="D45" s="7">
        <v>4500000</v>
      </c>
      <c r="E45" s="7">
        <v>6592.5</v>
      </c>
      <c r="F45" s="7">
        <f t="shared" si="0"/>
        <v>0.81309139482372184</v>
      </c>
    </row>
    <row r="46" spans="1:10" x14ac:dyDescent="0.2">
      <c r="A46" s="7" t="s">
        <v>160</v>
      </c>
      <c r="B46" s="7" t="s">
        <v>161</v>
      </c>
      <c r="C46" s="7" t="s">
        <v>130</v>
      </c>
      <c r="D46" s="7">
        <v>2500000</v>
      </c>
      <c r="E46" s="7">
        <v>4557.5</v>
      </c>
      <c r="F46" s="7">
        <f t="shared" si="0"/>
        <v>0.56210300066880725</v>
      </c>
    </row>
    <row r="47" spans="1:10" x14ac:dyDescent="0.2">
      <c r="A47" s="7" t="s">
        <v>234</v>
      </c>
      <c r="B47" s="7" t="s">
        <v>235</v>
      </c>
      <c r="C47" s="7" t="s">
        <v>76</v>
      </c>
      <c r="D47" s="7">
        <v>300000</v>
      </c>
      <c r="E47" s="7">
        <v>3435.75</v>
      </c>
      <c r="F47" s="7">
        <f t="shared" si="0"/>
        <v>0.42375104433304545</v>
      </c>
      <c r="G47" s="1"/>
      <c r="H47" s="1"/>
      <c r="I47" s="1"/>
    </row>
    <row r="48" spans="1:10" x14ac:dyDescent="0.2">
      <c r="A48" s="6" t="s">
        <v>40</v>
      </c>
      <c r="B48" s="7"/>
      <c r="C48" s="7"/>
      <c r="D48" s="7"/>
      <c r="E48" s="6">
        <f xml:space="preserve"> SUM(E8:E47)</f>
        <v>776657.50000000012</v>
      </c>
      <c r="F48" s="6">
        <f xml:space="preserve"> SUM(F8:F47)</f>
        <v>95.789689795268089</v>
      </c>
      <c r="I48" s="1"/>
      <c r="J48" s="1"/>
    </row>
    <row r="49" spans="1:10" x14ac:dyDescent="0.2">
      <c r="A49" s="7"/>
      <c r="B49" s="7"/>
      <c r="C49" s="7"/>
      <c r="D49" s="7"/>
      <c r="E49" s="7"/>
      <c r="F49" s="7"/>
    </row>
    <row r="50" spans="1:10" x14ac:dyDescent="0.2">
      <c r="A50" s="6" t="s">
        <v>40</v>
      </c>
      <c r="B50" s="7"/>
      <c r="C50" s="7"/>
      <c r="D50" s="7"/>
      <c r="E50" s="6">
        <f>E48</f>
        <v>776657.50000000012</v>
      </c>
      <c r="F50" s="6">
        <f>F48</f>
        <v>95.789689795268089</v>
      </c>
      <c r="I50" s="1"/>
      <c r="J50" s="1"/>
    </row>
    <row r="51" spans="1:10" x14ac:dyDescent="0.2">
      <c r="A51" s="7"/>
      <c r="B51" s="7"/>
      <c r="C51" s="7"/>
      <c r="D51" s="7"/>
      <c r="E51" s="7"/>
      <c r="F51" s="7"/>
    </row>
    <row r="52" spans="1:10" x14ac:dyDescent="0.2">
      <c r="A52" s="6" t="s">
        <v>103</v>
      </c>
      <c r="B52" s="7"/>
      <c r="C52" s="7"/>
      <c r="D52" s="7"/>
      <c r="E52" s="6">
        <v>34136.961971800003</v>
      </c>
      <c r="F52" s="6">
        <f t="shared" ref="F52" si="1">E52/$E$54*100</f>
        <v>4.2103102047319245</v>
      </c>
      <c r="I52" s="1"/>
      <c r="J52" s="1"/>
    </row>
    <row r="53" spans="1:10" x14ac:dyDescent="0.2">
      <c r="A53" s="7"/>
      <c r="B53" s="7"/>
      <c r="C53" s="7"/>
      <c r="D53" s="7"/>
      <c r="E53" s="7"/>
      <c r="F53" s="7"/>
    </row>
    <row r="54" spans="1:10" x14ac:dyDescent="0.2">
      <c r="A54" s="8" t="s">
        <v>104</v>
      </c>
      <c r="B54" s="5"/>
      <c r="C54" s="5"/>
      <c r="D54" s="5"/>
      <c r="E54" s="8">
        <f>E50+E52</f>
        <v>810794.46197180008</v>
      </c>
      <c r="F54" s="8">
        <f>F50+F52</f>
        <v>100.00000000000001</v>
      </c>
      <c r="I54" s="1"/>
      <c r="J54" s="1"/>
    </row>
    <row r="56" spans="1:10" x14ac:dyDescent="0.2">
      <c r="A56" s="9" t="s">
        <v>105</v>
      </c>
    </row>
    <row r="57" spans="1:10" x14ac:dyDescent="0.2">
      <c r="A57" s="9" t="s">
        <v>106</v>
      </c>
    </row>
    <row r="58" spans="1:10" x14ac:dyDescent="0.2">
      <c r="A58" s="9" t="s">
        <v>107</v>
      </c>
    </row>
    <row r="59" spans="1:10" x14ac:dyDescent="0.2">
      <c r="A59" s="1" t="s">
        <v>590</v>
      </c>
      <c r="B59" s="10">
        <v>44.863</v>
      </c>
    </row>
    <row r="60" spans="1:10" x14ac:dyDescent="0.2">
      <c r="A60" s="1" t="s">
        <v>592</v>
      </c>
      <c r="B60" s="10">
        <v>497.59179999999998</v>
      </c>
    </row>
    <row r="61" spans="1:10" x14ac:dyDescent="0.2">
      <c r="A61" s="1" t="s">
        <v>593</v>
      </c>
      <c r="B61" s="10">
        <v>42.390500000000003</v>
      </c>
    </row>
    <row r="62" spans="1:10" x14ac:dyDescent="0.2">
      <c r="A62" s="1" t="s">
        <v>591</v>
      </c>
      <c r="B62" s="10">
        <v>476.79809999999998</v>
      </c>
    </row>
    <row r="64" spans="1:10" x14ac:dyDescent="0.2">
      <c r="A64" s="9" t="s">
        <v>108</v>
      </c>
    </row>
    <row r="65" spans="1:2" x14ac:dyDescent="0.2">
      <c r="A65" s="1" t="s">
        <v>591</v>
      </c>
      <c r="B65" s="10">
        <v>463.55970000000002</v>
      </c>
    </row>
    <row r="66" spans="1:2" x14ac:dyDescent="0.2">
      <c r="A66" s="1" t="s">
        <v>592</v>
      </c>
      <c r="B66" s="10">
        <v>485.85419999999999</v>
      </c>
    </row>
    <row r="67" spans="1:2" x14ac:dyDescent="0.2">
      <c r="A67" s="1" t="s">
        <v>593</v>
      </c>
      <c r="B67" s="10">
        <v>41.2136</v>
      </c>
    </row>
    <row r="68" spans="1:2" x14ac:dyDescent="0.2">
      <c r="A68" s="1" t="s">
        <v>590</v>
      </c>
      <c r="B68" s="10">
        <v>43.804600000000001</v>
      </c>
    </row>
    <row r="70" spans="1:2" x14ac:dyDescent="0.2">
      <c r="A70" s="9" t="s">
        <v>109</v>
      </c>
      <c r="B70" s="13" t="s">
        <v>110</v>
      </c>
    </row>
    <row r="72" spans="1:2" x14ac:dyDescent="0.2">
      <c r="A72" s="9" t="s">
        <v>111</v>
      </c>
      <c r="B72" s="12">
        <v>0.12474613782763584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9"/>
  <sheetViews>
    <sheetView showGridLines="0" workbookViewId="0">
      <selection sqref="A1:E1"/>
    </sheetView>
  </sheetViews>
  <sheetFormatPr defaultRowHeight="11.25" x14ac:dyDescent="0.2"/>
  <cols>
    <col min="1" max="1" width="58.7109375" style="1" bestFit="1" customWidth="1"/>
    <col min="2" max="2" width="33.5703125" style="1" bestFit="1" customWidth="1"/>
    <col min="3" max="3" width="7.85546875" style="1" bestFit="1" customWidth="1"/>
    <col min="4" max="4" width="23.85546875" style="1" bestFit="1" customWidth="1"/>
    <col min="5" max="5" width="14" style="1" bestFit="1" customWidth="1"/>
    <col min="6" max="16384" width="9.140625" style="2"/>
  </cols>
  <sheetData>
    <row r="1" spans="1:11" x14ac:dyDescent="0.2">
      <c r="A1" s="60" t="s">
        <v>584</v>
      </c>
      <c r="B1" s="60"/>
      <c r="C1" s="60"/>
      <c r="D1" s="60"/>
    </row>
    <row r="3" spans="1:11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11" x14ac:dyDescent="0.2">
      <c r="A4" s="5"/>
      <c r="B4" s="5"/>
      <c r="C4" s="5"/>
      <c r="D4" s="5"/>
      <c r="E4" s="5"/>
    </row>
    <row r="5" spans="1:11" x14ac:dyDescent="0.2">
      <c r="A5" s="22" t="s">
        <v>602</v>
      </c>
      <c r="B5" s="23"/>
      <c r="C5" s="23"/>
      <c r="D5" s="23"/>
      <c r="E5" s="23"/>
    </row>
    <row r="6" spans="1:11" x14ac:dyDescent="0.2">
      <c r="A6" s="23" t="s">
        <v>603</v>
      </c>
      <c r="B6" s="23" t="s">
        <v>604</v>
      </c>
      <c r="C6" s="24">
        <v>2069487.0009999999</v>
      </c>
      <c r="D6" s="25">
        <v>62107.049805600007</v>
      </c>
      <c r="E6" s="25">
        <f>D6/$D$11*100</f>
        <v>99.620469459547181</v>
      </c>
      <c r="I6" s="27"/>
      <c r="J6" s="27"/>
      <c r="K6" s="27"/>
    </row>
    <row r="7" spans="1:11" x14ac:dyDescent="0.2">
      <c r="A7" s="22" t="s">
        <v>40</v>
      </c>
      <c r="B7" s="23"/>
      <c r="C7" s="23"/>
      <c r="D7" s="26">
        <f>D6</f>
        <v>62107.049805600007</v>
      </c>
      <c r="E7" s="26">
        <f>E6</f>
        <v>99.620469459547181</v>
      </c>
      <c r="I7" s="27"/>
      <c r="J7" s="27"/>
      <c r="K7" s="27"/>
    </row>
    <row r="8" spans="1:11" x14ac:dyDescent="0.2">
      <c r="A8" s="7"/>
      <c r="B8" s="7"/>
      <c r="C8" s="7"/>
      <c r="D8" s="7"/>
      <c r="E8" s="7"/>
    </row>
    <row r="9" spans="1:11" x14ac:dyDescent="0.2">
      <c r="A9" s="6" t="s">
        <v>103</v>
      </c>
      <c r="B9" s="7"/>
      <c r="C9" s="7"/>
      <c r="D9" s="6">
        <v>236.61324129998684</v>
      </c>
      <c r="E9" s="26">
        <f>D9/$D$11*100</f>
        <v>0.37953054045282364</v>
      </c>
      <c r="I9" s="27"/>
      <c r="J9" s="27"/>
    </row>
    <row r="10" spans="1:11" x14ac:dyDescent="0.2">
      <c r="A10" s="7"/>
      <c r="B10" s="7"/>
      <c r="C10" s="7"/>
      <c r="D10" s="7"/>
      <c r="E10" s="7"/>
    </row>
    <row r="11" spans="1:11" x14ac:dyDescent="0.2">
      <c r="A11" s="8" t="s">
        <v>104</v>
      </c>
      <c r="B11" s="5"/>
      <c r="C11" s="5"/>
      <c r="D11" s="8">
        <f>D7+D9</f>
        <v>62343.663046899994</v>
      </c>
      <c r="E11" s="8">
        <f>E7+E9</f>
        <v>100</v>
      </c>
      <c r="I11" s="27"/>
      <c r="J11" s="27"/>
    </row>
    <row r="13" spans="1:11" x14ac:dyDescent="0.2">
      <c r="A13" s="9" t="s">
        <v>105</v>
      </c>
    </row>
    <row r="14" spans="1:11" x14ac:dyDescent="0.2">
      <c r="A14" s="9" t="s">
        <v>106</v>
      </c>
    </row>
    <row r="15" spans="1:11" x14ac:dyDescent="0.2">
      <c r="A15" s="9" t="s">
        <v>107</v>
      </c>
    </row>
    <row r="16" spans="1:11" x14ac:dyDescent="0.2">
      <c r="A16" s="1" t="s">
        <v>592</v>
      </c>
      <c r="B16" s="10">
        <v>27.417999999999999</v>
      </c>
    </row>
    <row r="17" spans="1:2" x14ac:dyDescent="0.2">
      <c r="A17" s="1" t="s">
        <v>590</v>
      </c>
      <c r="B17" s="10">
        <v>27.417999999999999</v>
      </c>
    </row>
    <row r="18" spans="1:2" x14ac:dyDescent="0.2">
      <c r="A18" s="1" t="s">
        <v>591</v>
      </c>
      <c r="B18" s="10">
        <v>26.063800000000001</v>
      </c>
    </row>
    <row r="19" spans="1:2" x14ac:dyDescent="0.2">
      <c r="A19" s="1" t="s">
        <v>593</v>
      </c>
      <c r="B19" s="10">
        <v>26.063800000000001</v>
      </c>
    </row>
    <row r="21" spans="1:2" x14ac:dyDescent="0.2">
      <c r="A21" s="9" t="s">
        <v>108</v>
      </c>
    </row>
    <row r="22" spans="1:2" x14ac:dyDescent="0.2">
      <c r="A22" s="1" t="s">
        <v>593</v>
      </c>
      <c r="B22" s="10">
        <v>29.2059</v>
      </c>
    </row>
    <row r="23" spans="1:2" x14ac:dyDescent="0.2">
      <c r="A23" s="1" t="s">
        <v>592</v>
      </c>
      <c r="B23" s="10">
        <v>30.862500000000001</v>
      </c>
    </row>
    <row r="24" spans="1:2" x14ac:dyDescent="0.2">
      <c r="A24" s="1" t="s">
        <v>591</v>
      </c>
      <c r="B24" s="10">
        <v>29.2059</v>
      </c>
    </row>
    <row r="25" spans="1:2" x14ac:dyDescent="0.2">
      <c r="A25" s="1" t="s">
        <v>590</v>
      </c>
      <c r="B25" s="10">
        <v>30.862500000000001</v>
      </c>
    </row>
    <row r="27" spans="1:2" x14ac:dyDescent="0.2">
      <c r="A27" s="9" t="s">
        <v>109</v>
      </c>
      <c r="B27" s="13" t="s">
        <v>110</v>
      </c>
    </row>
    <row r="28" spans="1:2" x14ac:dyDescent="0.2">
      <c r="A28" s="9"/>
      <c r="B28" s="11"/>
    </row>
    <row r="29" spans="1:2" x14ac:dyDescent="0.2">
      <c r="A29" s="9" t="s">
        <v>111</v>
      </c>
      <c r="B29" s="12">
        <v>6.2709671151201921E-2</v>
      </c>
    </row>
  </sheetData>
  <mergeCells count="1">
    <mergeCell ref="A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6"/>
  <sheetViews>
    <sheetView showGridLines="0" workbookViewId="0">
      <selection sqref="A1:E1"/>
    </sheetView>
  </sheetViews>
  <sheetFormatPr defaultRowHeight="11.25" x14ac:dyDescent="0.2"/>
  <cols>
    <col min="1" max="1" width="58.7109375" style="1" bestFit="1" customWidth="1"/>
    <col min="2" max="2" width="38.140625" style="1" bestFit="1" customWidth="1"/>
    <col min="3" max="3" width="19.14062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0" t="s">
        <v>187</v>
      </c>
      <c r="B1" s="60"/>
      <c r="C1" s="60"/>
      <c r="D1" s="60"/>
      <c r="E1" s="60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6" t="s">
        <v>610</v>
      </c>
      <c r="B5" s="7"/>
      <c r="C5" s="7"/>
      <c r="D5" s="7"/>
      <c r="E5" s="7"/>
      <c r="F5" s="2"/>
    </row>
    <row r="6" spans="1:6" x14ac:dyDescent="0.2">
      <c r="A6" s="7" t="s">
        <v>185</v>
      </c>
      <c r="B6" s="7" t="s">
        <v>611</v>
      </c>
      <c r="C6" s="42">
        <v>1367367.629</v>
      </c>
      <c r="D6" s="7">
        <v>53397.302997799998</v>
      </c>
      <c r="E6" s="7">
        <f>D6/$D$14*100</f>
        <v>59.586519145332993</v>
      </c>
      <c r="F6" s="2"/>
    </row>
    <row r="7" spans="1:6" x14ac:dyDescent="0.2">
      <c r="A7" s="7" t="s">
        <v>186</v>
      </c>
      <c r="B7" s="7" t="s">
        <v>612</v>
      </c>
      <c r="C7" s="42">
        <v>7483193.682</v>
      </c>
      <c r="D7" s="7">
        <v>36357.410798099998</v>
      </c>
      <c r="E7" s="7">
        <f>D7/$D$14*100</f>
        <v>40.571553860781691</v>
      </c>
      <c r="F7" s="2"/>
    </row>
    <row r="8" spans="1:6" x14ac:dyDescent="0.2">
      <c r="A8" s="6" t="s">
        <v>40</v>
      </c>
      <c r="B8" s="7"/>
      <c r="C8" s="7"/>
      <c r="D8" s="6">
        <f>SUM(D6:D7)</f>
        <v>89754.713795899996</v>
      </c>
      <c r="E8" s="6">
        <f>SUM(E6:E7)</f>
        <v>100.15807300611468</v>
      </c>
      <c r="F8" s="2"/>
    </row>
    <row r="9" spans="1:6" x14ac:dyDescent="0.2">
      <c r="A9" s="7"/>
      <c r="B9" s="7"/>
      <c r="C9" s="7"/>
      <c r="D9" s="7"/>
      <c r="E9" s="7"/>
      <c r="F9" s="2"/>
    </row>
    <row r="10" spans="1:6" x14ac:dyDescent="0.2">
      <c r="A10" s="6" t="s">
        <v>40</v>
      </c>
      <c r="B10" s="7"/>
      <c r="C10" s="7"/>
      <c r="D10" s="6">
        <f>D8</f>
        <v>89754.713795899996</v>
      </c>
      <c r="E10" s="6">
        <f>E8</f>
        <v>100.15807300611468</v>
      </c>
      <c r="F10" s="2"/>
    </row>
    <row r="11" spans="1:6" x14ac:dyDescent="0.2">
      <c r="A11" s="7"/>
      <c r="B11" s="7"/>
      <c r="C11" s="7"/>
      <c r="D11" s="7"/>
      <c r="E11" s="7"/>
      <c r="F11" s="2"/>
    </row>
    <row r="12" spans="1:6" x14ac:dyDescent="0.2">
      <c r="A12" s="6" t="s">
        <v>103</v>
      </c>
      <c r="B12" s="7"/>
      <c r="C12" s="7"/>
      <c r="D12" s="6">
        <v>-141.65405739999551</v>
      </c>
      <c r="E12" s="6">
        <f>D12/$D$14*100</f>
        <v>-0.15807300611468508</v>
      </c>
      <c r="F12" s="2"/>
    </row>
    <row r="13" spans="1:6" x14ac:dyDescent="0.2">
      <c r="A13" s="7"/>
      <c r="B13" s="7"/>
      <c r="C13" s="7"/>
      <c r="D13" s="7"/>
      <c r="E13" s="7"/>
      <c r="F13" s="2"/>
    </row>
    <row r="14" spans="1:6" x14ac:dyDescent="0.2">
      <c r="A14" s="8" t="s">
        <v>104</v>
      </c>
      <c r="B14" s="5"/>
      <c r="C14" s="5"/>
      <c r="D14" s="8">
        <f>D10+D12</f>
        <v>89613.0597385</v>
      </c>
      <c r="E14" s="8">
        <f>E10+E12</f>
        <v>99.999999999999986</v>
      </c>
      <c r="F14" s="2"/>
    </row>
    <row r="15" spans="1:6" x14ac:dyDescent="0.2">
      <c r="F15" s="2"/>
    </row>
    <row r="16" spans="1:6" x14ac:dyDescent="0.2">
      <c r="A16" s="9" t="s">
        <v>105</v>
      </c>
    </row>
    <row r="17" spans="1:4" x14ac:dyDescent="0.2">
      <c r="A17" s="9" t="s">
        <v>106</v>
      </c>
    </row>
    <row r="18" spans="1:4" x14ac:dyDescent="0.2">
      <c r="A18" s="9" t="s">
        <v>107</v>
      </c>
    </row>
    <row r="19" spans="1:4" x14ac:dyDescent="0.2">
      <c r="A19" s="1" t="s">
        <v>592</v>
      </c>
      <c r="B19" s="10">
        <v>82.591300000000004</v>
      </c>
    </row>
    <row r="20" spans="1:4" x14ac:dyDescent="0.2">
      <c r="A20" s="1" t="s">
        <v>590</v>
      </c>
      <c r="B20" s="10">
        <v>41.088299999999997</v>
      </c>
    </row>
    <row r="21" spans="1:4" x14ac:dyDescent="0.2">
      <c r="A21" s="1" t="s">
        <v>591</v>
      </c>
      <c r="B21" s="10">
        <v>78.670199999999994</v>
      </c>
    </row>
    <row r="22" spans="1:4" x14ac:dyDescent="0.2">
      <c r="A22" s="1" t="s">
        <v>593</v>
      </c>
      <c r="B22" s="10">
        <v>38.7057</v>
      </c>
    </row>
    <row r="24" spans="1:4" x14ac:dyDescent="0.2">
      <c r="A24" s="9" t="s">
        <v>108</v>
      </c>
    </row>
    <row r="25" spans="1:4" x14ac:dyDescent="0.2">
      <c r="A25" s="1" t="s">
        <v>592</v>
      </c>
      <c r="B25" s="10">
        <v>84.132499999999993</v>
      </c>
    </row>
    <row r="26" spans="1:4" x14ac:dyDescent="0.2">
      <c r="A26" s="1" t="s">
        <v>590</v>
      </c>
      <c r="B26" s="10">
        <v>40.133499999999998</v>
      </c>
    </row>
    <row r="27" spans="1:4" x14ac:dyDescent="0.2">
      <c r="A27" s="1" t="s">
        <v>591</v>
      </c>
      <c r="B27" s="10">
        <v>79.699799999999996</v>
      </c>
    </row>
    <row r="28" spans="1:4" x14ac:dyDescent="0.2">
      <c r="A28" s="1" t="s">
        <v>593</v>
      </c>
      <c r="B28" s="10">
        <v>37.496099999999998</v>
      </c>
    </row>
    <row r="30" spans="1:4" x14ac:dyDescent="0.2">
      <c r="A30" s="9" t="s">
        <v>109</v>
      </c>
      <c r="B30" s="11"/>
    </row>
    <row r="31" spans="1:4" x14ac:dyDescent="0.2">
      <c r="A31" s="14" t="s">
        <v>598</v>
      </c>
      <c r="B31" s="15"/>
      <c r="C31" s="56" t="s">
        <v>599</v>
      </c>
      <c r="D31" s="57"/>
    </row>
    <row r="32" spans="1:4" x14ac:dyDescent="0.2">
      <c r="A32" s="58"/>
      <c r="B32" s="59"/>
      <c r="C32" s="16" t="s">
        <v>600</v>
      </c>
      <c r="D32" s="16" t="s">
        <v>601</v>
      </c>
    </row>
    <row r="33" spans="1:4" x14ac:dyDescent="0.2">
      <c r="A33" s="17" t="s">
        <v>593</v>
      </c>
      <c r="B33" s="18"/>
      <c r="C33" s="19">
        <v>1.2245485899999999</v>
      </c>
      <c r="D33" s="19">
        <v>1.1339380970000001</v>
      </c>
    </row>
    <row r="34" spans="1:4" x14ac:dyDescent="0.2">
      <c r="A34" s="17" t="s">
        <v>590</v>
      </c>
      <c r="B34" s="18"/>
      <c r="C34" s="19">
        <v>1.2245485899999999</v>
      </c>
      <c r="D34" s="19">
        <v>1.1339380970000001</v>
      </c>
    </row>
    <row r="35" spans="1:4" x14ac:dyDescent="0.2">
      <c r="A35" s="9"/>
      <c r="B35" s="11"/>
    </row>
    <row r="36" spans="1:4" x14ac:dyDescent="0.2">
      <c r="A36" s="9" t="s">
        <v>111</v>
      </c>
      <c r="B36" s="12">
        <v>0.25464751207797526</v>
      </c>
    </row>
  </sheetData>
  <mergeCells count="3">
    <mergeCell ref="A1:E1"/>
    <mergeCell ref="C31:D31"/>
    <mergeCell ref="A32:B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1"/>
  <sheetViews>
    <sheetView showGridLines="0" workbookViewId="0">
      <selection sqref="A1:E1"/>
    </sheetView>
  </sheetViews>
  <sheetFormatPr defaultRowHeight="11.25" x14ac:dyDescent="0.2"/>
  <cols>
    <col min="1" max="1" width="58.7109375" style="1" bestFit="1" customWidth="1"/>
    <col min="2" max="2" width="33.85546875" style="1" bestFit="1" customWidth="1"/>
    <col min="3" max="3" width="7.85546875" style="1" bestFit="1" customWidth="1"/>
    <col min="4" max="4" width="23.85546875" style="1" bestFit="1" customWidth="1"/>
    <col min="5" max="5" width="14" style="1" bestFit="1" customWidth="1"/>
    <col min="6" max="16384" width="9.140625" style="2"/>
  </cols>
  <sheetData>
    <row r="1" spans="1:11" x14ac:dyDescent="0.2">
      <c r="A1" s="60" t="s">
        <v>184</v>
      </c>
      <c r="B1" s="60"/>
      <c r="C1" s="60"/>
      <c r="D1" s="60"/>
    </row>
    <row r="3" spans="1:11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11" x14ac:dyDescent="0.2">
      <c r="A4" s="5"/>
      <c r="B4" s="5"/>
      <c r="C4" s="5"/>
      <c r="D4" s="5"/>
      <c r="E4" s="5"/>
    </row>
    <row r="5" spans="1:11" x14ac:dyDescent="0.2">
      <c r="A5" s="22" t="s">
        <v>602</v>
      </c>
      <c r="B5" s="23"/>
      <c r="C5" s="23"/>
      <c r="D5" s="36"/>
      <c r="E5" s="37"/>
    </row>
    <row r="6" spans="1:11" x14ac:dyDescent="0.2">
      <c r="A6" s="23" t="s">
        <v>623</v>
      </c>
      <c r="B6" s="38" t="s">
        <v>624</v>
      </c>
      <c r="C6" s="24">
        <v>72050.010999999999</v>
      </c>
      <c r="D6" s="25">
        <v>1897.1209822999999</v>
      </c>
      <c r="E6" s="25">
        <f>D6/$D$13*100</f>
        <v>98.81127249096555</v>
      </c>
      <c r="I6" s="27"/>
      <c r="J6" s="27"/>
      <c r="K6" s="27"/>
    </row>
    <row r="7" spans="1:11" x14ac:dyDescent="0.2">
      <c r="A7" s="22" t="s">
        <v>40</v>
      </c>
      <c r="B7" s="23"/>
      <c r="C7" s="23"/>
      <c r="D7" s="26">
        <f>D6</f>
        <v>1897.1209822999999</v>
      </c>
      <c r="E7" s="26">
        <f>E6</f>
        <v>98.81127249096555</v>
      </c>
      <c r="I7" s="28"/>
      <c r="J7" s="28"/>
    </row>
    <row r="8" spans="1:11" x14ac:dyDescent="0.2">
      <c r="A8" s="22"/>
      <c r="B8" s="23"/>
      <c r="C8" s="23"/>
      <c r="D8" s="26"/>
      <c r="E8" s="26"/>
    </row>
    <row r="9" spans="1:11" x14ac:dyDescent="0.2">
      <c r="A9" s="6" t="s">
        <v>40</v>
      </c>
      <c r="B9" s="7"/>
      <c r="C9" s="7"/>
      <c r="D9" s="39">
        <f>D7</f>
        <v>1897.1209822999999</v>
      </c>
      <c r="E9" s="39">
        <f>E7</f>
        <v>98.81127249096555</v>
      </c>
      <c r="I9" s="28"/>
      <c r="J9" s="28"/>
    </row>
    <row r="10" spans="1:11" x14ac:dyDescent="0.2">
      <c r="A10" s="6"/>
      <c r="B10" s="7"/>
      <c r="C10" s="7"/>
      <c r="D10" s="39"/>
      <c r="E10" s="39"/>
    </row>
    <row r="11" spans="1:11" x14ac:dyDescent="0.2">
      <c r="A11" s="6" t="s">
        <v>103</v>
      </c>
      <c r="B11" s="7"/>
      <c r="C11" s="7"/>
      <c r="D11" s="6">
        <v>22.822901099999999</v>
      </c>
      <c r="E11" s="6">
        <f>D11/$D$13*100</f>
        <v>1.1887275090344445</v>
      </c>
      <c r="I11" s="28"/>
      <c r="J11" s="28"/>
    </row>
    <row r="12" spans="1:11" x14ac:dyDescent="0.2">
      <c r="A12" s="7"/>
      <c r="B12" s="7"/>
      <c r="C12" s="7"/>
      <c r="D12" s="7"/>
      <c r="E12" s="7"/>
    </row>
    <row r="13" spans="1:11" x14ac:dyDescent="0.2">
      <c r="A13" s="8" t="s">
        <v>104</v>
      </c>
      <c r="B13" s="5"/>
      <c r="C13" s="5"/>
      <c r="D13" s="8">
        <f>D9+D11</f>
        <v>1919.9438834</v>
      </c>
      <c r="E13" s="8">
        <f>E9+E11</f>
        <v>100</v>
      </c>
      <c r="I13" s="28"/>
      <c r="J13" s="28"/>
    </row>
    <row r="15" spans="1:11" x14ac:dyDescent="0.2">
      <c r="A15" s="9" t="s">
        <v>105</v>
      </c>
    </row>
    <row r="16" spans="1:11" x14ac:dyDescent="0.2">
      <c r="A16" s="9" t="s">
        <v>106</v>
      </c>
    </row>
    <row r="17" spans="1:2" x14ac:dyDescent="0.2">
      <c r="A17" s="9" t="s">
        <v>107</v>
      </c>
    </row>
    <row r="18" spans="1:2" x14ac:dyDescent="0.2">
      <c r="A18" s="1" t="s">
        <v>592</v>
      </c>
      <c r="B18" s="10">
        <v>11.207000000000001</v>
      </c>
    </row>
    <row r="19" spans="1:2" x14ac:dyDescent="0.2">
      <c r="A19" s="1" t="s">
        <v>593</v>
      </c>
      <c r="B19" s="10">
        <v>10.6525</v>
      </c>
    </row>
    <row r="20" spans="1:2" x14ac:dyDescent="0.2">
      <c r="A20" s="1" t="s">
        <v>591</v>
      </c>
      <c r="B20" s="10">
        <v>10.6525</v>
      </c>
    </row>
    <row r="21" spans="1:2" x14ac:dyDescent="0.2">
      <c r="A21" s="1" t="s">
        <v>590</v>
      </c>
      <c r="B21" s="10">
        <v>11.207000000000001</v>
      </c>
    </row>
    <row r="23" spans="1:2" x14ac:dyDescent="0.2">
      <c r="A23" s="9" t="s">
        <v>108</v>
      </c>
    </row>
    <row r="24" spans="1:2" x14ac:dyDescent="0.2">
      <c r="A24" s="1" t="s">
        <v>593</v>
      </c>
      <c r="B24" s="10">
        <v>10.2799</v>
      </c>
    </row>
    <row r="25" spans="1:2" x14ac:dyDescent="0.2">
      <c r="A25" s="1" t="s">
        <v>592</v>
      </c>
      <c r="B25" s="10">
        <v>10.8721</v>
      </c>
    </row>
    <row r="26" spans="1:2" x14ac:dyDescent="0.2">
      <c r="A26" s="1" t="s">
        <v>591</v>
      </c>
      <c r="B26" s="10">
        <v>10.2799</v>
      </c>
    </row>
    <row r="27" spans="1:2" x14ac:dyDescent="0.2">
      <c r="A27" s="1" t="s">
        <v>590</v>
      </c>
      <c r="B27" s="10">
        <v>10.8721</v>
      </c>
    </row>
    <row r="29" spans="1:2" x14ac:dyDescent="0.2">
      <c r="A29" s="9" t="s">
        <v>109</v>
      </c>
      <c r="B29" s="13" t="s">
        <v>110</v>
      </c>
    </row>
    <row r="30" spans="1:2" x14ac:dyDescent="0.2">
      <c r="A30" s="9"/>
      <c r="B30" s="11"/>
    </row>
    <row r="31" spans="1:2" x14ac:dyDescent="0.2">
      <c r="A31" s="9" t="s">
        <v>111</v>
      </c>
      <c r="B31" s="12">
        <v>2.4826942193661099E-2</v>
      </c>
    </row>
  </sheetData>
  <mergeCells count="1">
    <mergeCell ref="A1:D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68"/>
  <sheetViews>
    <sheetView showGridLines="0" workbookViewId="0">
      <selection sqref="A1:E1"/>
    </sheetView>
  </sheetViews>
  <sheetFormatPr defaultRowHeight="11.25" x14ac:dyDescent="0.2"/>
  <cols>
    <col min="1" max="1" width="58.7109375" style="1" bestFit="1" customWidth="1"/>
    <col min="2" max="2" width="31.42578125" style="1" bestFit="1" customWidth="1"/>
    <col min="3" max="3" width="19.710937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" style="2" bestFit="1" customWidth="1"/>
    <col min="9" max="16384" width="9.140625" style="2"/>
  </cols>
  <sheetData>
    <row r="1" spans="1:6" x14ac:dyDescent="0.2">
      <c r="A1" s="60" t="s">
        <v>112</v>
      </c>
      <c r="B1" s="60"/>
      <c r="C1" s="60"/>
      <c r="D1" s="60"/>
      <c r="E1" s="6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113</v>
      </c>
      <c r="B8" s="7" t="s">
        <v>114</v>
      </c>
      <c r="C8" s="7" t="s">
        <v>11</v>
      </c>
      <c r="D8" s="7">
        <v>4000000</v>
      </c>
      <c r="E8" s="7">
        <v>11740</v>
      </c>
      <c r="F8" s="7">
        <f>E8/$E$50*100</f>
        <v>9.7329670541890998</v>
      </c>
    </row>
    <row r="9" spans="1:6" x14ac:dyDescent="0.2">
      <c r="A9" s="7" t="s">
        <v>115</v>
      </c>
      <c r="B9" s="7" t="s">
        <v>116</v>
      </c>
      <c r="C9" s="7" t="s">
        <v>11</v>
      </c>
      <c r="D9" s="7">
        <v>3700000</v>
      </c>
      <c r="E9" s="7">
        <v>11257.25</v>
      </c>
      <c r="F9" s="7">
        <f t="shared" ref="F9:F43" si="0">E9/$E$50*100</f>
        <v>9.3327464540690155</v>
      </c>
    </row>
    <row r="10" spans="1:6" x14ac:dyDescent="0.2">
      <c r="A10" s="7" t="s">
        <v>117</v>
      </c>
      <c r="B10" s="7" t="s">
        <v>118</v>
      </c>
      <c r="C10" s="7" t="s">
        <v>11</v>
      </c>
      <c r="D10" s="7">
        <v>1850000</v>
      </c>
      <c r="E10" s="7">
        <v>10182.4</v>
      </c>
      <c r="F10" s="7">
        <f t="shared" si="0"/>
        <v>8.4416493809689168</v>
      </c>
    </row>
    <row r="11" spans="1:6" x14ac:dyDescent="0.2">
      <c r="A11" s="7" t="s">
        <v>9</v>
      </c>
      <c r="B11" s="7" t="s">
        <v>10</v>
      </c>
      <c r="C11" s="7" t="s">
        <v>11</v>
      </c>
      <c r="D11" s="7">
        <v>450000</v>
      </c>
      <c r="E11" s="7">
        <v>9807.75</v>
      </c>
      <c r="F11" s="7">
        <f t="shared" si="0"/>
        <v>8.1310483497208814</v>
      </c>
    </row>
    <row r="12" spans="1:6" x14ac:dyDescent="0.2">
      <c r="A12" s="7" t="s">
        <v>119</v>
      </c>
      <c r="B12" s="7" t="s">
        <v>120</v>
      </c>
      <c r="C12" s="7" t="s">
        <v>30</v>
      </c>
      <c r="D12" s="7">
        <v>1900000</v>
      </c>
      <c r="E12" s="7">
        <v>7421.4</v>
      </c>
      <c r="F12" s="7">
        <f t="shared" si="0"/>
        <v>6.1526611325348366</v>
      </c>
    </row>
    <row r="13" spans="1:6" x14ac:dyDescent="0.2">
      <c r="A13" s="7" t="s">
        <v>121</v>
      </c>
      <c r="B13" s="7" t="s">
        <v>122</v>
      </c>
      <c r="C13" s="7" t="s">
        <v>123</v>
      </c>
      <c r="D13" s="7">
        <v>3700000</v>
      </c>
      <c r="E13" s="7">
        <v>6080.95</v>
      </c>
      <c r="F13" s="7">
        <f t="shared" si="0"/>
        <v>5.041370188089541</v>
      </c>
    </row>
    <row r="14" spans="1:6" x14ac:dyDescent="0.2">
      <c r="A14" s="7" t="s">
        <v>124</v>
      </c>
      <c r="B14" s="7" t="s">
        <v>125</v>
      </c>
      <c r="C14" s="7" t="s">
        <v>123</v>
      </c>
      <c r="D14" s="7">
        <v>1200000</v>
      </c>
      <c r="E14" s="7">
        <v>4677</v>
      </c>
      <c r="F14" s="7">
        <f t="shared" si="0"/>
        <v>3.8774350010598315</v>
      </c>
    </row>
    <row r="15" spans="1:6" x14ac:dyDescent="0.2">
      <c r="A15" s="7" t="s">
        <v>126</v>
      </c>
      <c r="B15" s="7" t="s">
        <v>127</v>
      </c>
      <c r="C15" s="7" t="s">
        <v>21</v>
      </c>
      <c r="D15" s="7">
        <v>400000</v>
      </c>
      <c r="E15" s="7">
        <v>3743.8</v>
      </c>
      <c r="F15" s="7">
        <f t="shared" si="0"/>
        <v>3.1037718958665379</v>
      </c>
    </row>
    <row r="16" spans="1:6" x14ac:dyDescent="0.2">
      <c r="A16" s="7" t="s">
        <v>128</v>
      </c>
      <c r="B16" s="7" t="s">
        <v>129</v>
      </c>
      <c r="C16" s="7" t="s">
        <v>130</v>
      </c>
      <c r="D16" s="7">
        <v>2250000</v>
      </c>
      <c r="E16" s="7">
        <v>3484.125</v>
      </c>
      <c r="F16" s="7">
        <f t="shared" si="0"/>
        <v>2.8884901054239012</v>
      </c>
    </row>
    <row r="17" spans="1:6" x14ac:dyDescent="0.2">
      <c r="A17" s="7" t="s">
        <v>131</v>
      </c>
      <c r="B17" s="7" t="s">
        <v>132</v>
      </c>
      <c r="C17" s="7" t="s">
        <v>133</v>
      </c>
      <c r="D17" s="7">
        <v>1500000</v>
      </c>
      <c r="E17" s="7">
        <v>3437.25</v>
      </c>
      <c r="F17" s="7">
        <f t="shared" si="0"/>
        <v>2.8496287058783207</v>
      </c>
    </row>
    <row r="18" spans="1:6" x14ac:dyDescent="0.2">
      <c r="A18" s="7" t="s">
        <v>134</v>
      </c>
      <c r="B18" s="7" t="s">
        <v>135</v>
      </c>
      <c r="C18" s="7" t="s">
        <v>133</v>
      </c>
      <c r="D18" s="7">
        <v>900000</v>
      </c>
      <c r="E18" s="7">
        <v>3376.35</v>
      </c>
      <c r="F18" s="7">
        <f t="shared" si="0"/>
        <v>2.7991399755887025</v>
      </c>
    </row>
    <row r="19" spans="1:6" x14ac:dyDescent="0.2">
      <c r="A19" s="7" t="s">
        <v>136</v>
      </c>
      <c r="B19" s="7" t="s">
        <v>137</v>
      </c>
      <c r="C19" s="7" t="s">
        <v>33</v>
      </c>
      <c r="D19" s="7">
        <v>700000</v>
      </c>
      <c r="E19" s="7">
        <v>3132.5</v>
      </c>
      <c r="F19" s="7">
        <f t="shared" si="0"/>
        <v>2.5969777936326541</v>
      </c>
    </row>
    <row r="20" spans="1:6" x14ac:dyDescent="0.2">
      <c r="A20" s="7" t="s">
        <v>138</v>
      </c>
      <c r="B20" s="7" t="s">
        <v>139</v>
      </c>
      <c r="C20" s="7" t="s">
        <v>140</v>
      </c>
      <c r="D20" s="7">
        <v>50000</v>
      </c>
      <c r="E20" s="7">
        <v>2979.3</v>
      </c>
      <c r="F20" s="7">
        <f t="shared" si="0"/>
        <v>2.4699683768778185</v>
      </c>
    </row>
    <row r="21" spans="1:6" x14ac:dyDescent="0.2">
      <c r="A21" s="7" t="s">
        <v>141</v>
      </c>
      <c r="B21" s="7" t="s">
        <v>669</v>
      </c>
      <c r="C21" s="7" t="s">
        <v>21</v>
      </c>
      <c r="D21" s="7">
        <v>1925000</v>
      </c>
      <c r="E21" s="7">
        <v>2770.0749999999998</v>
      </c>
      <c r="F21" s="7">
        <f t="shared" si="0"/>
        <v>2.296511815386105</v>
      </c>
    </row>
    <row r="22" spans="1:6" x14ac:dyDescent="0.2">
      <c r="A22" s="7" t="s">
        <v>142</v>
      </c>
      <c r="B22" s="7" t="s">
        <v>143</v>
      </c>
      <c r="C22" s="7" t="s">
        <v>52</v>
      </c>
      <c r="D22" s="7">
        <v>15000</v>
      </c>
      <c r="E22" s="7">
        <v>2552.7150000000001</v>
      </c>
      <c r="F22" s="7">
        <f t="shared" si="0"/>
        <v>2.1163109875412549</v>
      </c>
    </row>
    <row r="23" spans="1:6" x14ac:dyDescent="0.2">
      <c r="A23" s="7" t="s">
        <v>144</v>
      </c>
      <c r="B23" s="7" t="s">
        <v>145</v>
      </c>
      <c r="C23" s="7" t="s">
        <v>33</v>
      </c>
      <c r="D23" s="7">
        <v>48000</v>
      </c>
      <c r="E23" s="7">
        <v>2525.1120000000001</v>
      </c>
      <c r="F23" s="7">
        <f t="shared" si="0"/>
        <v>2.0934269083592461</v>
      </c>
    </row>
    <row r="24" spans="1:6" x14ac:dyDescent="0.2">
      <c r="A24" s="7" t="s">
        <v>28</v>
      </c>
      <c r="B24" s="7" t="s">
        <v>29</v>
      </c>
      <c r="C24" s="7" t="s">
        <v>30</v>
      </c>
      <c r="D24" s="7">
        <v>4000000</v>
      </c>
      <c r="E24" s="7">
        <v>2194</v>
      </c>
      <c r="F24" s="7">
        <f t="shared" si="0"/>
        <v>1.81892075953074</v>
      </c>
    </row>
    <row r="25" spans="1:6" x14ac:dyDescent="0.2">
      <c r="A25" s="7" t="s">
        <v>146</v>
      </c>
      <c r="B25" s="7" t="s">
        <v>147</v>
      </c>
      <c r="C25" s="7" t="s">
        <v>24</v>
      </c>
      <c r="D25" s="7">
        <v>400000</v>
      </c>
      <c r="E25" s="7">
        <v>2185.4</v>
      </c>
      <c r="F25" s="7">
        <f t="shared" si="0"/>
        <v>1.811790988094111</v>
      </c>
    </row>
    <row r="26" spans="1:6" x14ac:dyDescent="0.2">
      <c r="A26" s="7" t="s">
        <v>148</v>
      </c>
      <c r="B26" s="7" t="s">
        <v>149</v>
      </c>
      <c r="C26" s="7" t="s">
        <v>27</v>
      </c>
      <c r="D26" s="7">
        <v>3500000</v>
      </c>
      <c r="E26" s="7">
        <v>2154.25</v>
      </c>
      <c r="F26" s="7">
        <f t="shared" si="0"/>
        <v>1.7859662927160878</v>
      </c>
    </row>
    <row r="27" spans="1:6" x14ac:dyDescent="0.2">
      <c r="A27" s="7" t="s">
        <v>150</v>
      </c>
      <c r="B27" s="7" t="s">
        <v>151</v>
      </c>
      <c r="C27" s="7" t="s">
        <v>33</v>
      </c>
      <c r="D27" s="7">
        <v>125000</v>
      </c>
      <c r="E27" s="7">
        <v>2097.8125</v>
      </c>
      <c r="F27" s="7">
        <f t="shared" si="0"/>
        <v>1.7391771676632088</v>
      </c>
    </row>
    <row r="28" spans="1:6" x14ac:dyDescent="0.2">
      <c r="A28" s="7" t="s">
        <v>152</v>
      </c>
      <c r="B28" s="7" t="s">
        <v>153</v>
      </c>
      <c r="C28" s="7" t="s">
        <v>52</v>
      </c>
      <c r="D28" s="7">
        <v>475000</v>
      </c>
      <c r="E28" s="7">
        <v>1609.0625</v>
      </c>
      <c r="F28" s="7">
        <f t="shared" si="0"/>
        <v>1.3339823084012903</v>
      </c>
    </row>
    <row r="29" spans="1:6" x14ac:dyDescent="0.2">
      <c r="A29" s="7" t="s">
        <v>154</v>
      </c>
      <c r="B29" s="7" t="s">
        <v>155</v>
      </c>
      <c r="C29" s="7" t="s">
        <v>33</v>
      </c>
      <c r="D29" s="7">
        <v>250000</v>
      </c>
      <c r="E29" s="7">
        <v>1563.25</v>
      </c>
      <c r="F29" s="7">
        <f t="shared" si="0"/>
        <v>1.2960017672454098</v>
      </c>
    </row>
    <row r="30" spans="1:6" x14ac:dyDescent="0.2">
      <c r="A30" s="7" t="s">
        <v>156</v>
      </c>
      <c r="B30" s="7" t="s">
        <v>157</v>
      </c>
      <c r="C30" s="7" t="s">
        <v>24</v>
      </c>
      <c r="D30" s="7">
        <v>330000</v>
      </c>
      <c r="E30" s="7">
        <v>1559.25</v>
      </c>
      <c r="F30" s="7">
        <f t="shared" si="0"/>
        <v>1.2926855944841869</v>
      </c>
    </row>
    <row r="31" spans="1:6" x14ac:dyDescent="0.2">
      <c r="A31" s="7" t="s">
        <v>158</v>
      </c>
      <c r="B31" s="7" t="s">
        <v>159</v>
      </c>
      <c r="C31" s="7" t="s">
        <v>24</v>
      </c>
      <c r="D31" s="7">
        <v>1025000</v>
      </c>
      <c r="E31" s="7">
        <v>1357.6125</v>
      </c>
      <c r="F31" s="7">
        <f t="shared" si="0"/>
        <v>1.125519398198918</v>
      </c>
    </row>
    <row r="32" spans="1:6" x14ac:dyDescent="0.2">
      <c r="A32" s="7" t="s">
        <v>160</v>
      </c>
      <c r="B32" s="7" t="s">
        <v>161</v>
      </c>
      <c r="C32" s="7" t="s">
        <v>130</v>
      </c>
      <c r="D32" s="7">
        <v>700000</v>
      </c>
      <c r="E32" s="7">
        <v>1276.0999999999999</v>
      </c>
      <c r="F32" s="7">
        <f t="shared" si="0"/>
        <v>1.0579420151491234</v>
      </c>
    </row>
    <row r="33" spans="1:10" x14ac:dyDescent="0.2">
      <c r="A33" s="7" t="s">
        <v>162</v>
      </c>
      <c r="B33" s="7" t="s">
        <v>163</v>
      </c>
      <c r="C33" s="7" t="s">
        <v>33</v>
      </c>
      <c r="D33" s="7">
        <v>650000</v>
      </c>
      <c r="E33" s="7">
        <v>1118.325</v>
      </c>
      <c r="F33" s="7">
        <f t="shared" si="0"/>
        <v>0.92713972579863935</v>
      </c>
    </row>
    <row r="34" spans="1:10" x14ac:dyDescent="0.2">
      <c r="A34" s="7" t="s">
        <v>25</v>
      </c>
      <c r="B34" s="7" t="s">
        <v>26</v>
      </c>
      <c r="C34" s="7" t="s">
        <v>27</v>
      </c>
      <c r="D34" s="7">
        <v>500000</v>
      </c>
      <c r="E34" s="7">
        <v>1067</v>
      </c>
      <c r="F34" s="7">
        <f t="shared" si="0"/>
        <v>0.88458908405619852</v>
      </c>
    </row>
    <row r="35" spans="1:10" x14ac:dyDescent="0.2">
      <c r="A35" s="7" t="s">
        <v>164</v>
      </c>
      <c r="B35" s="7" t="s">
        <v>165</v>
      </c>
      <c r="C35" s="7" t="s">
        <v>95</v>
      </c>
      <c r="D35" s="7">
        <v>150000</v>
      </c>
      <c r="E35" s="7">
        <v>1007.7</v>
      </c>
      <c r="F35" s="7">
        <f t="shared" si="0"/>
        <v>0.83542682287106962</v>
      </c>
    </row>
    <row r="36" spans="1:10" x14ac:dyDescent="0.2">
      <c r="A36" s="7" t="s">
        <v>166</v>
      </c>
      <c r="B36" s="7" t="s">
        <v>167</v>
      </c>
      <c r="C36" s="7" t="s">
        <v>168</v>
      </c>
      <c r="D36" s="7">
        <v>150000</v>
      </c>
      <c r="E36" s="7">
        <v>1003.95</v>
      </c>
      <c r="F36" s="7">
        <f t="shared" si="0"/>
        <v>0.83231791090742324</v>
      </c>
    </row>
    <row r="37" spans="1:10" x14ac:dyDescent="0.2">
      <c r="A37" s="7" t="s">
        <v>169</v>
      </c>
      <c r="B37" s="7" t="s">
        <v>170</v>
      </c>
      <c r="C37" s="7" t="s">
        <v>11</v>
      </c>
      <c r="D37" s="7">
        <v>1100000</v>
      </c>
      <c r="E37" s="7">
        <v>936.1</v>
      </c>
      <c r="F37" s="7">
        <f t="shared" si="0"/>
        <v>0.77606733044518028</v>
      </c>
    </row>
    <row r="38" spans="1:10" x14ac:dyDescent="0.2">
      <c r="A38" s="7" t="s">
        <v>171</v>
      </c>
      <c r="B38" s="7" t="s">
        <v>172</v>
      </c>
      <c r="C38" s="7" t="s">
        <v>130</v>
      </c>
      <c r="D38" s="7">
        <v>1000000</v>
      </c>
      <c r="E38" s="7">
        <v>745.5</v>
      </c>
      <c r="F38" s="7">
        <f t="shared" si="0"/>
        <v>0.61805169837291096</v>
      </c>
    </row>
    <row r="39" spans="1:10" x14ac:dyDescent="0.2">
      <c r="A39" s="7" t="s">
        <v>173</v>
      </c>
      <c r="B39" s="7" t="s">
        <v>174</v>
      </c>
      <c r="C39" s="7" t="s">
        <v>63</v>
      </c>
      <c r="D39" s="7">
        <v>400000</v>
      </c>
      <c r="E39" s="7">
        <v>710.6</v>
      </c>
      <c r="F39" s="7">
        <f t="shared" si="0"/>
        <v>0.58911809103124146</v>
      </c>
    </row>
    <row r="40" spans="1:10" x14ac:dyDescent="0.2">
      <c r="A40" s="7" t="s">
        <v>175</v>
      </c>
      <c r="B40" s="7" t="s">
        <v>176</v>
      </c>
      <c r="C40" s="7" t="s">
        <v>177</v>
      </c>
      <c r="D40" s="7">
        <v>1000000</v>
      </c>
      <c r="E40" s="7">
        <v>640.5</v>
      </c>
      <c r="F40" s="7">
        <f t="shared" si="0"/>
        <v>0.53100216339081086</v>
      </c>
    </row>
    <row r="41" spans="1:10" x14ac:dyDescent="0.2">
      <c r="A41" s="7" t="s">
        <v>178</v>
      </c>
      <c r="B41" s="7" t="s">
        <v>179</v>
      </c>
      <c r="C41" s="7" t="s">
        <v>168</v>
      </c>
      <c r="D41" s="7">
        <v>500000</v>
      </c>
      <c r="E41" s="7">
        <v>494.25</v>
      </c>
      <c r="F41" s="7">
        <f t="shared" si="0"/>
        <v>0.40975459680859988</v>
      </c>
    </row>
    <row r="42" spans="1:10" x14ac:dyDescent="0.2">
      <c r="A42" s="7" t="s">
        <v>180</v>
      </c>
      <c r="B42" s="7" t="s">
        <v>181</v>
      </c>
      <c r="C42" s="7" t="s">
        <v>177</v>
      </c>
      <c r="D42" s="7">
        <v>52391</v>
      </c>
      <c r="E42" s="7">
        <v>130.82032699999999</v>
      </c>
      <c r="F42" s="7">
        <f t="shared" si="0"/>
        <v>0.10845570125291693</v>
      </c>
    </row>
    <row r="43" spans="1:10" x14ac:dyDescent="0.2">
      <c r="A43" s="7" t="s">
        <v>182</v>
      </c>
      <c r="B43" s="7" t="s">
        <v>183</v>
      </c>
      <c r="C43" s="7" t="s">
        <v>95</v>
      </c>
      <c r="D43" s="7">
        <v>5000</v>
      </c>
      <c r="E43" s="7">
        <v>86.935000000000002</v>
      </c>
      <c r="F43" s="7">
        <f t="shared" si="0"/>
        <v>7.2072869749227386E-2</v>
      </c>
      <c r="H43" s="1"/>
      <c r="I43" s="1"/>
    </row>
    <row r="44" spans="1:10" x14ac:dyDescent="0.2">
      <c r="A44" s="6" t="s">
        <v>40</v>
      </c>
      <c r="B44" s="7"/>
      <c r="C44" s="7"/>
      <c r="D44" s="7"/>
      <c r="E44" s="6">
        <f xml:space="preserve"> SUM(E8:E43)</f>
        <v>113106.394827</v>
      </c>
      <c r="F44" s="6">
        <f>SUM(F8:F43)</f>
        <v>93.770086411353958</v>
      </c>
      <c r="I44" s="1"/>
      <c r="J44" s="1"/>
    </row>
    <row r="45" spans="1:10" x14ac:dyDescent="0.2">
      <c r="A45" s="7"/>
      <c r="B45" s="7"/>
      <c r="C45" s="7"/>
      <c r="D45" s="7"/>
      <c r="E45" s="7"/>
      <c r="F45" s="7"/>
    </row>
    <row r="46" spans="1:10" x14ac:dyDescent="0.2">
      <c r="A46" s="6" t="s">
        <v>40</v>
      </c>
      <c r="B46" s="7"/>
      <c r="C46" s="7"/>
      <c r="D46" s="7"/>
      <c r="E46" s="6">
        <f>E44</f>
        <v>113106.394827</v>
      </c>
      <c r="F46" s="6">
        <f>F44</f>
        <v>93.770086411353958</v>
      </c>
      <c r="I46" s="1"/>
      <c r="J46" s="1"/>
    </row>
    <row r="47" spans="1:10" x14ac:dyDescent="0.2">
      <c r="A47" s="7"/>
      <c r="B47" s="7"/>
      <c r="C47" s="7"/>
      <c r="D47" s="7"/>
      <c r="E47" s="7"/>
      <c r="F47" s="7"/>
    </row>
    <row r="48" spans="1:10" x14ac:dyDescent="0.2">
      <c r="A48" s="6" t="s">
        <v>103</v>
      </c>
      <c r="B48" s="7"/>
      <c r="C48" s="7"/>
      <c r="D48" s="7"/>
      <c r="E48" s="6">
        <v>7514.5826676999995</v>
      </c>
      <c r="F48" s="6">
        <f t="shared" ref="F48" si="1">E48/$E$50*100</f>
        <v>6.2299135886460428</v>
      </c>
      <c r="I48" s="1"/>
      <c r="J48" s="1"/>
    </row>
    <row r="49" spans="1:10" x14ac:dyDescent="0.2">
      <c r="A49" s="7"/>
      <c r="B49" s="7"/>
      <c r="C49" s="7"/>
      <c r="D49" s="7"/>
      <c r="E49" s="7"/>
      <c r="F49" s="7"/>
    </row>
    <row r="50" spans="1:10" x14ac:dyDescent="0.2">
      <c r="A50" s="8" t="s">
        <v>104</v>
      </c>
      <c r="B50" s="5"/>
      <c r="C50" s="5"/>
      <c r="D50" s="5"/>
      <c r="E50" s="8">
        <f>E46+E48</f>
        <v>120620.9774947</v>
      </c>
      <c r="F50" s="8">
        <f>F46+F48</f>
        <v>100</v>
      </c>
      <c r="I50" s="1"/>
      <c r="J50" s="1"/>
    </row>
    <row r="52" spans="1:10" x14ac:dyDescent="0.2">
      <c r="A52" s="9" t="s">
        <v>105</v>
      </c>
    </row>
    <row r="53" spans="1:10" x14ac:dyDescent="0.2">
      <c r="A53" s="9" t="s">
        <v>106</v>
      </c>
    </row>
    <row r="54" spans="1:10" x14ac:dyDescent="0.2">
      <c r="A54" s="9" t="s">
        <v>107</v>
      </c>
    </row>
    <row r="55" spans="1:10" x14ac:dyDescent="0.2">
      <c r="A55" s="1" t="s">
        <v>591</v>
      </c>
      <c r="B55" s="10">
        <v>44.056800000000003</v>
      </c>
    </row>
    <row r="56" spans="1:10" x14ac:dyDescent="0.2">
      <c r="A56" s="1" t="s">
        <v>593</v>
      </c>
      <c r="B56" s="10">
        <v>25.128900000000002</v>
      </c>
    </row>
    <row r="57" spans="1:10" x14ac:dyDescent="0.2">
      <c r="A57" s="1" t="s">
        <v>590</v>
      </c>
      <c r="B57" s="10">
        <v>27.055499999999999</v>
      </c>
    </row>
    <row r="58" spans="1:10" x14ac:dyDescent="0.2">
      <c r="A58" s="1" t="s">
        <v>592</v>
      </c>
      <c r="B58" s="10">
        <v>46.705500000000001</v>
      </c>
    </row>
    <row r="60" spans="1:10" x14ac:dyDescent="0.2">
      <c r="A60" s="9" t="s">
        <v>108</v>
      </c>
    </row>
    <row r="61" spans="1:10" x14ac:dyDescent="0.2">
      <c r="A61" s="1" t="s">
        <v>591</v>
      </c>
      <c r="B61" s="10">
        <v>40.392099999999999</v>
      </c>
    </row>
    <row r="62" spans="1:10" x14ac:dyDescent="0.2">
      <c r="A62" s="1" t="s">
        <v>590</v>
      </c>
      <c r="B62" s="10">
        <v>24.962299999999999</v>
      </c>
    </row>
    <row r="63" spans="1:10" x14ac:dyDescent="0.2">
      <c r="A63" s="1" t="s">
        <v>592</v>
      </c>
      <c r="B63" s="10">
        <v>43.0929</v>
      </c>
    </row>
    <row r="64" spans="1:10" x14ac:dyDescent="0.2">
      <c r="A64" s="1" t="s">
        <v>593</v>
      </c>
      <c r="B64" s="10">
        <v>23.038699999999999</v>
      </c>
    </row>
    <row r="66" spans="1:2" x14ac:dyDescent="0.2">
      <c r="A66" s="9" t="s">
        <v>109</v>
      </c>
      <c r="B66" s="13" t="s">
        <v>110</v>
      </c>
    </row>
    <row r="68" spans="1:2" x14ac:dyDescent="0.2">
      <c r="A68" s="9" t="s">
        <v>111</v>
      </c>
      <c r="B68" s="12">
        <v>0.18384333973528164</v>
      </c>
    </row>
  </sheetData>
  <mergeCells count="1">
    <mergeCell ref="A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84"/>
  <sheetViews>
    <sheetView showGridLines="0" workbookViewId="0">
      <selection sqref="A1:E1"/>
    </sheetView>
  </sheetViews>
  <sheetFormatPr defaultRowHeight="11.25" x14ac:dyDescent="0.2"/>
  <cols>
    <col min="1" max="1" width="58.7109375" style="1" bestFit="1" customWidth="1"/>
    <col min="2" max="2" width="45" style="1" bestFit="1" customWidth="1"/>
    <col min="3" max="3" width="40.570312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0" t="s">
        <v>0</v>
      </c>
      <c r="B1" s="60"/>
      <c r="C1" s="60"/>
      <c r="D1" s="60"/>
      <c r="E1" s="6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21509</v>
      </c>
      <c r="E8" s="7">
        <v>468.78865500000001</v>
      </c>
      <c r="F8" s="7">
        <f>E8/$E$66*100</f>
        <v>3.8186377335912063</v>
      </c>
    </row>
    <row r="9" spans="1:6" x14ac:dyDescent="0.2">
      <c r="A9" s="7" t="s">
        <v>12</v>
      </c>
      <c r="B9" s="7" t="s">
        <v>13</v>
      </c>
      <c r="C9" s="7" t="s">
        <v>11</v>
      </c>
      <c r="D9" s="7">
        <v>66259</v>
      </c>
      <c r="E9" s="7">
        <v>243.79999050000001</v>
      </c>
      <c r="F9" s="7">
        <f t="shared" ref="F9:F18" si="0">E9/$E$66*100</f>
        <v>1.9859350972827565</v>
      </c>
    </row>
    <row r="10" spans="1:6" x14ac:dyDescent="0.2">
      <c r="A10" s="7" t="s">
        <v>14</v>
      </c>
      <c r="B10" s="7" t="s">
        <v>15</v>
      </c>
      <c r="C10" s="7" t="s">
        <v>16</v>
      </c>
      <c r="D10" s="7">
        <v>54190</v>
      </c>
      <c r="E10" s="7">
        <v>189.01472000000001</v>
      </c>
      <c r="F10" s="7">
        <f t="shared" si="0"/>
        <v>1.5396676824360789</v>
      </c>
    </row>
    <row r="11" spans="1:6" x14ac:dyDescent="0.2">
      <c r="A11" s="7" t="s">
        <v>17</v>
      </c>
      <c r="B11" s="7" t="s">
        <v>18</v>
      </c>
      <c r="C11" s="7" t="s">
        <v>605</v>
      </c>
      <c r="D11" s="7">
        <v>134100</v>
      </c>
      <c r="E11" s="7">
        <v>178.35300000000001</v>
      </c>
      <c r="F11" s="7">
        <f t="shared" si="0"/>
        <v>1.4528199188164921</v>
      </c>
    </row>
    <row r="12" spans="1:6" x14ac:dyDescent="0.2">
      <c r="A12" s="7" t="s">
        <v>19</v>
      </c>
      <c r="B12" s="7" t="s">
        <v>20</v>
      </c>
      <c r="C12" s="7" t="s">
        <v>21</v>
      </c>
      <c r="D12" s="7">
        <v>54279</v>
      </c>
      <c r="E12" s="7">
        <v>143.35083900000001</v>
      </c>
      <c r="F12" s="7">
        <f t="shared" si="0"/>
        <v>1.1677008756693523</v>
      </c>
    </row>
    <row r="13" spans="1:6" x14ac:dyDescent="0.2">
      <c r="A13" s="7" t="s">
        <v>22</v>
      </c>
      <c r="B13" s="7" t="s">
        <v>23</v>
      </c>
      <c r="C13" s="7" t="s">
        <v>24</v>
      </c>
      <c r="D13" s="7">
        <v>27999</v>
      </c>
      <c r="E13" s="7">
        <v>138.90303900000001</v>
      </c>
      <c r="F13" s="7">
        <f t="shared" si="0"/>
        <v>1.1314701846525934</v>
      </c>
    </row>
    <row r="14" spans="1:6" x14ac:dyDescent="0.2">
      <c r="A14" s="7" t="s">
        <v>25</v>
      </c>
      <c r="B14" s="7" t="s">
        <v>26</v>
      </c>
      <c r="C14" s="7" t="s">
        <v>27</v>
      </c>
      <c r="D14" s="7">
        <v>56959</v>
      </c>
      <c r="E14" s="7">
        <v>121.550506</v>
      </c>
      <c r="F14" s="7">
        <f t="shared" si="0"/>
        <v>0.99012069468426933</v>
      </c>
    </row>
    <row r="15" spans="1:6" x14ac:dyDescent="0.2">
      <c r="A15" s="7" t="s">
        <v>28</v>
      </c>
      <c r="B15" s="7" t="s">
        <v>29</v>
      </c>
      <c r="C15" s="7" t="s">
        <v>30</v>
      </c>
      <c r="D15" s="7">
        <v>206620</v>
      </c>
      <c r="E15" s="7">
        <v>113.33107</v>
      </c>
      <c r="F15" s="7">
        <f t="shared" si="0"/>
        <v>0.92316717922763369</v>
      </c>
    </row>
    <row r="16" spans="1:6" x14ac:dyDescent="0.2">
      <c r="A16" s="7" t="s">
        <v>31</v>
      </c>
      <c r="B16" s="7" t="s">
        <v>32</v>
      </c>
      <c r="C16" s="7" t="s">
        <v>33</v>
      </c>
      <c r="D16" s="7">
        <v>15402</v>
      </c>
      <c r="E16" s="7">
        <v>103.73247000000001</v>
      </c>
      <c r="F16" s="7">
        <f t="shared" si="0"/>
        <v>0.84497933112442292</v>
      </c>
    </row>
    <row r="17" spans="1:6" x14ac:dyDescent="0.2">
      <c r="A17" s="7" t="s">
        <v>34</v>
      </c>
      <c r="B17" s="7" t="s">
        <v>35</v>
      </c>
      <c r="C17" s="7" t="s">
        <v>36</v>
      </c>
      <c r="D17" s="7">
        <v>37307</v>
      </c>
      <c r="E17" s="7">
        <v>96.923586</v>
      </c>
      <c r="F17" s="7">
        <f t="shared" si="0"/>
        <v>0.78951582728590641</v>
      </c>
    </row>
    <row r="18" spans="1:6" x14ac:dyDescent="0.2">
      <c r="A18" s="7" t="s">
        <v>37</v>
      </c>
      <c r="B18" s="7" t="s">
        <v>38</v>
      </c>
      <c r="C18" s="7" t="s">
        <v>39</v>
      </c>
      <c r="D18" s="7">
        <v>7506</v>
      </c>
      <c r="E18" s="7">
        <v>69.036434999999997</v>
      </c>
      <c r="F18" s="7">
        <f t="shared" si="0"/>
        <v>0.56235391550509395</v>
      </c>
    </row>
    <row r="19" spans="1:6" x14ac:dyDescent="0.2">
      <c r="A19" s="6" t="s">
        <v>40</v>
      </c>
      <c r="B19" s="7"/>
      <c r="C19" s="7"/>
      <c r="D19" s="7"/>
      <c r="E19" s="6">
        <f>SUM(E8:E18)</f>
        <v>1866.7843104999997</v>
      </c>
      <c r="F19" s="6">
        <f>SUM(F8:F18)</f>
        <v>15.206368440275806</v>
      </c>
    </row>
    <row r="20" spans="1:6" x14ac:dyDescent="0.2">
      <c r="A20" s="7"/>
      <c r="B20" s="7"/>
      <c r="C20" s="7"/>
      <c r="D20" s="7"/>
      <c r="E20" s="7"/>
      <c r="F20" s="7"/>
    </row>
    <row r="21" spans="1:6" x14ac:dyDescent="0.2">
      <c r="A21" s="6" t="s">
        <v>41</v>
      </c>
      <c r="B21" s="7"/>
      <c r="C21" s="7"/>
      <c r="D21" s="7"/>
      <c r="E21" s="7"/>
      <c r="F21" s="7"/>
    </row>
    <row r="22" spans="1:6" x14ac:dyDescent="0.2">
      <c r="A22" s="7" t="s">
        <v>98</v>
      </c>
      <c r="B22" s="7" t="s">
        <v>99</v>
      </c>
      <c r="C22" s="7" t="s">
        <v>16</v>
      </c>
      <c r="D22" s="7">
        <v>8863</v>
      </c>
      <c r="E22" s="7">
        <v>1124.1607944</v>
      </c>
      <c r="F22" s="7">
        <f t="shared" ref="F22:F59" si="1">E22/$E$66*100</f>
        <v>9.1571388990198699</v>
      </c>
    </row>
    <row r="23" spans="1:6" x14ac:dyDescent="0.2">
      <c r="A23" s="7" t="s">
        <v>71</v>
      </c>
      <c r="B23" s="7" t="s">
        <v>72</v>
      </c>
      <c r="C23" s="7" t="s">
        <v>73</v>
      </c>
      <c r="D23" s="7">
        <v>29400</v>
      </c>
      <c r="E23" s="7">
        <v>913.0762095</v>
      </c>
      <c r="F23" s="7">
        <f t="shared" si="1"/>
        <v>7.4376954946598044</v>
      </c>
    </row>
    <row r="24" spans="1:6" x14ac:dyDescent="0.2">
      <c r="A24" s="7" t="s">
        <v>635</v>
      </c>
      <c r="B24" s="7" t="s">
        <v>636</v>
      </c>
      <c r="C24" s="7" t="s">
        <v>92</v>
      </c>
      <c r="D24" s="7">
        <v>32100</v>
      </c>
      <c r="E24" s="7">
        <v>909.37256560000003</v>
      </c>
      <c r="F24" s="7">
        <f t="shared" si="1"/>
        <v>7.4075265172379323</v>
      </c>
    </row>
    <row r="25" spans="1:6" x14ac:dyDescent="0.2">
      <c r="A25" s="7" t="s">
        <v>90</v>
      </c>
      <c r="B25" s="7" t="s">
        <v>91</v>
      </c>
      <c r="C25" s="7" t="s">
        <v>92</v>
      </c>
      <c r="D25" s="7">
        <v>146714</v>
      </c>
      <c r="E25" s="7">
        <v>807.80100129999994</v>
      </c>
      <c r="F25" s="7">
        <f t="shared" si="1"/>
        <v>6.5801493954603885</v>
      </c>
    </row>
    <row r="26" spans="1:6" x14ac:dyDescent="0.2">
      <c r="A26" s="7" t="s">
        <v>46</v>
      </c>
      <c r="B26" s="7" t="s">
        <v>47</v>
      </c>
      <c r="C26" s="7" t="s">
        <v>39</v>
      </c>
      <c r="D26" s="7">
        <v>120924</v>
      </c>
      <c r="E26" s="7">
        <v>724.2521878</v>
      </c>
      <c r="F26" s="7">
        <f t="shared" si="1"/>
        <v>5.8995811939370943</v>
      </c>
    </row>
    <row r="27" spans="1:6" x14ac:dyDescent="0.2">
      <c r="A27" s="7" t="s">
        <v>44</v>
      </c>
      <c r="B27" s="7" t="s">
        <v>45</v>
      </c>
      <c r="C27" s="7" t="s">
        <v>39</v>
      </c>
      <c r="D27" s="7">
        <v>109310</v>
      </c>
      <c r="E27" s="7">
        <v>695.78972859999999</v>
      </c>
      <c r="F27" s="7">
        <f t="shared" si="1"/>
        <v>5.6677329622602421</v>
      </c>
    </row>
    <row r="28" spans="1:6" x14ac:dyDescent="0.2">
      <c r="A28" s="7" t="s">
        <v>637</v>
      </c>
      <c r="B28" s="7" t="s">
        <v>638</v>
      </c>
      <c r="C28" s="7" t="s">
        <v>168</v>
      </c>
      <c r="D28" s="7">
        <v>23338</v>
      </c>
      <c r="E28" s="7">
        <v>670.28240249999999</v>
      </c>
      <c r="F28" s="7">
        <f t="shared" si="1"/>
        <v>5.4599565220891888</v>
      </c>
    </row>
    <row r="29" spans="1:6" x14ac:dyDescent="0.2">
      <c r="A29" s="7" t="s">
        <v>42</v>
      </c>
      <c r="B29" s="7" t="s">
        <v>43</v>
      </c>
      <c r="C29" s="7" t="s">
        <v>11</v>
      </c>
      <c r="D29" s="7">
        <v>537000</v>
      </c>
      <c r="E29" s="7">
        <v>333.83404609999997</v>
      </c>
      <c r="F29" s="7">
        <f t="shared" si="1"/>
        <v>2.7193304948791606</v>
      </c>
    </row>
    <row r="30" spans="1:6" x14ac:dyDescent="0.2">
      <c r="A30" s="7" t="s">
        <v>77</v>
      </c>
      <c r="B30" s="7" t="s">
        <v>78</v>
      </c>
      <c r="C30" s="7" t="s">
        <v>76</v>
      </c>
      <c r="D30" s="7">
        <v>101700</v>
      </c>
      <c r="E30" s="7">
        <v>263.65280150000001</v>
      </c>
      <c r="F30" s="7">
        <f t="shared" si="1"/>
        <v>2.1476512403546373</v>
      </c>
    </row>
    <row r="31" spans="1:6" x14ac:dyDescent="0.2">
      <c r="A31" s="7" t="s">
        <v>639</v>
      </c>
      <c r="B31" s="7" t="s">
        <v>640</v>
      </c>
      <c r="C31" s="7" t="s">
        <v>63</v>
      </c>
      <c r="D31" s="7">
        <v>594</v>
      </c>
      <c r="E31" s="7">
        <v>260.51008819999998</v>
      </c>
      <c r="F31" s="7">
        <f t="shared" si="1"/>
        <v>2.1220514664154857</v>
      </c>
    </row>
    <row r="32" spans="1:6" x14ac:dyDescent="0.2">
      <c r="A32" s="7" t="s">
        <v>79</v>
      </c>
      <c r="B32" s="7" t="s">
        <v>80</v>
      </c>
      <c r="C32" s="7" t="s">
        <v>11</v>
      </c>
      <c r="D32" s="7">
        <v>17142</v>
      </c>
      <c r="E32" s="7">
        <v>231.03357059999999</v>
      </c>
      <c r="F32" s="7">
        <f t="shared" si="1"/>
        <v>1.8819429630170292</v>
      </c>
    </row>
    <row r="33" spans="1:6" x14ac:dyDescent="0.2">
      <c r="A33" s="7" t="s">
        <v>93</v>
      </c>
      <c r="B33" s="7" t="s">
        <v>94</v>
      </c>
      <c r="C33" s="7" t="s">
        <v>95</v>
      </c>
      <c r="D33" s="7">
        <v>2000</v>
      </c>
      <c r="E33" s="7">
        <v>230.53397940000002</v>
      </c>
      <c r="F33" s="7">
        <f t="shared" si="1"/>
        <v>1.8778734152851413</v>
      </c>
    </row>
    <row r="34" spans="1:6" x14ac:dyDescent="0.2">
      <c r="A34" s="7" t="s">
        <v>641</v>
      </c>
      <c r="B34" s="7" t="s">
        <v>642</v>
      </c>
      <c r="C34" s="7" t="s">
        <v>11</v>
      </c>
      <c r="D34" s="7">
        <v>131360</v>
      </c>
      <c r="E34" s="7">
        <v>224.02770059999997</v>
      </c>
      <c r="F34" s="7">
        <f t="shared" si="1"/>
        <v>1.8248748593987052</v>
      </c>
    </row>
    <row r="35" spans="1:6" x14ac:dyDescent="0.2">
      <c r="A35" s="7" t="s">
        <v>100</v>
      </c>
      <c r="B35" s="7" t="s">
        <v>101</v>
      </c>
      <c r="C35" s="7" t="s">
        <v>102</v>
      </c>
      <c r="D35" s="7">
        <v>3660</v>
      </c>
      <c r="E35" s="7">
        <v>220.91013899999999</v>
      </c>
      <c r="F35" s="7">
        <f t="shared" si="1"/>
        <v>1.7994799650564886</v>
      </c>
    </row>
    <row r="36" spans="1:6" x14ac:dyDescent="0.2">
      <c r="A36" s="7" t="s">
        <v>55</v>
      </c>
      <c r="B36" s="7" t="s">
        <v>56</v>
      </c>
      <c r="C36" s="7" t="s">
        <v>11</v>
      </c>
      <c r="D36" s="7">
        <v>195429</v>
      </c>
      <c r="E36" s="7">
        <v>216.47692860000001</v>
      </c>
      <c r="F36" s="7">
        <f t="shared" si="1"/>
        <v>1.7633681173532014</v>
      </c>
    </row>
    <row r="37" spans="1:6" x14ac:dyDescent="0.2">
      <c r="A37" s="7" t="s">
        <v>83</v>
      </c>
      <c r="B37" s="7" t="s">
        <v>84</v>
      </c>
      <c r="C37" s="7" t="s">
        <v>11</v>
      </c>
      <c r="D37" s="7">
        <v>43451</v>
      </c>
      <c r="E37" s="7">
        <v>201.63338620000002</v>
      </c>
      <c r="F37" s="7">
        <f t="shared" si="1"/>
        <v>1.6424562511972232</v>
      </c>
    </row>
    <row r="38" spans="1:6" x14ac:dyDescent="0.2">
      <c r="A38" s="7" t="s">
        <v>645</v>
      </c>
      <c r="B38" s="7" t="s">
        <v>646</v>
      </c>
      <c r="C38" s="7" t="s">
        <v>73</v>
      </c>
      <c r="D38" s="7">
        <v>6200</v>
      </c>
      <c r="E38" s="7">
        <v>149.6026463</v>
      </c>
      <c r="F38" s="7">
        <f t="shared" si="1"/>
        <v>1.2186265689520128</v>
      </c>
    </row>
    <row r="39" spans="1:6" x14ac:dyDescent="0.2">
      <c r="A39" s="7" t="s">
        <v>651</v>
      </c>
      <c r="B39" s="7" t="s">
        <v>652</v>
      </c>
      <c r="C39" s="7" t="s">
        <v>16</v>
      </c>
      <c r="D39" s="7">
        <v>300100</v>
      </c>
      <c r="E39" s="7">
        <v>146.36849309999999</v>
      </c>
      <c r="F39" s="7">
        <f t="shared" si="1"/>
        <v>1.1922819479506048</v>
      </c>
    </row>
    <row r="40" spans="1:6" x14ac:dyDescent="0.2">
      <c r="A40" s="7" t="s">
        <v>649</v>
      </c>
      <c r="B40" s="7" t="s">
        <v>650</v>
      </c>
      <c r="C40" s="7" t="s">
        <v>76</v>
      </c>
      <c r="D40" s="7">
        <v>87300</v>
      </c>
      <c r="E40" s="7">
        <v>144.3739583</v>
      </c>
      <c r="F40" s="7">
        <f t="shared" si="1"/>
        <v>1.1760349552663627</v>
      </c>
    </row>
    <row r="41" spans="1:6" x14ac:dyDescent="0.2">
      <c r="A41" s="7" t="s">
        <v>48</v>
      </c>
      <c r="B41" s="7" t="s">
        <v>49</v>
      </c>
      <c r="C41" s="7" t="s">
        <v>16</v>
      </c>
      <c r="D41" s="7">
        <v>37521</v>
      </c>
      <c r="E41" s="7">
        <v>143.3648159</v>
      </c>
      <c r="F41" s="7">
        <f t="shared" si="1"/>
        <v>1.1678147280784696</v>
      </c>
    </row>
    <row r="42" spans="1:6" x14ac:dyDescent="0.2">
      <c r="A42" s="7" t="s">
        <v>643</v>
      </c>
      <c r="B42" s="7" t="s">
        <v>644</v>
      </c>
      <c r="C42" s="7" t="s">
        <v>140</v>
      </c>
      <c r="D42" s="7">
        <v>323</v>
      </c>
      <c r="E42" s="7">
        <v>142.01396560000001</v>
      </c>
      <c r="F42" s="7">
        <f t="shared" si="1"/>
        <v>1.1568110319075098</v>
      </c>
    </row>
    <row r="43" spans="1:6" x14ac:dyDescent="0.2">
      <c r="A43" s="7" t="s">
        <v>647</v>
      </c>
      <c r="B43" s="7" t="s">
        <v>648</v>
      </c>
      <c r="C43" s="7" t="s">
        <v>11</v>
      </c>
      <c r="D43" s="7">
        <v>5267</v>
      </c>
      <c r="E43" s="7">
        <v>140.5000751</v>
      </c>
      <c r="F43" s="7">
        <f t="shared" si="1"/>
        <v>1.144479250141534</v>
      </c>
    </row>
    <row r="44" spans="1:6" x14ac:dyDescent="0.2">
      <c r="A44" s="7" t="s">
        <v>96</v>
      </c>
      <c r="B44" s="7" t="s">
        <v>97</v>
      </c>
      <c r="C44" s="7" t="s">
        <v>92</v>
      </c>
      <c r="D44" s="7">
        <v>16010</v>
      </c>
      <c r="E44" s="7">
        <v>135.80891019999999</v>
      </c>
      <c r="F44" s="7">
        <f t="shared" si="1"/>
        <v>1.1062661681682966</v>
      </c>
    </row>
    <row r="45" spans="1:6" x14ac:dyDescent="0.2">
      <c r="A45" s="7" t="s">
        <v>69</v>
      </c>
      <c r="B45" s="7" t="s">
        <v>70</v>
      </c>
      <c r="C45" s="7" t="s">
        <v>92</v>
      </c>
      <c r="D45" s="7">
        <v>11700</v>
      </c>
      <c r="E45" s="7">
        <v>132.477575</v>
      </c>
      <c r="F45" s="7">
        <f t="shared" si="1"/>
        <v>1.0791299263623584</v>
      </c>
    </row>
    <row r="46" spans="1:6" x14ac:dyDescent="0.2">
      <c r="A46" s="7" t="s">
        <v>59</v>
      </c>
      <c r="B46" s="7" t="s">
        <v>60</v>
      </c>
      <c r="C46" s="7" t="s">
        <v>16</v>
      </c>
      <c r="D46" s="7">
        <v>1925400</v>
      </c>
      <c r="E46" s="7">
        <v>120.03977740000001</v>
      </c>
      <c r="F46" s="7">
        <f t="shared" si="1"/>
        <v>0.97781466898239877</v>
      </c>
    </row>
    <row r="47" spans="1:6" x14ac:dyDescent="0.2">
      <c r="A47" s="7" t="s">
        <v>608</v>
      </c>
      <c r="B47" s="7" t="s">
        <v>609</v>
      </c>
      <c r="C47" s="7" t="s">
        <v>73</v>
      </c>
      <c r="D47" s="7">
        <v>4500</v>
      </c>
      <c r="E47" s="7">
        <v>102.22078869999999</v>
      </c>
      <c r="F47" s="7">
        <f t="shared" si="1"/>
        <v>0.83266554496135048</v>
      </c>
    </row>
    <row r="48" spans="1:6" x14ac:dyDescent="0.2">
      <c r="A48" s="7" t="s">
        <v>653</v>
      </c>
      <c r="B48" s="7" t="s">
        <v>654</v>
      </c>
      <c r="C48" s="7" t="s">
        <v>140</v>
      </c>
      <c r="D48" s="7">
        <v>2997</v>
      </c>
      <c r="E48" s="7">
        <v>95.458623000000003</v>
      </c>
      <c r="F48" s="7">
        <f t="shared" si="1"/>
        <v>0.77758259696889931</v>
      </c>
    </row>
    <row r="49" spans="1:10" x14ac:dyDescent="0.2">
      <c r="A49" s="7" t="s">
        <v>74</v>
      </c>
      <c r="B49" s="7" t="s">
        <v>75</v>
      </c>
      <c r="C49" s="7" t="s">
        <v>76</v>
      </c>
      <c r="D49" s="7">
        <v>116000</v>
      </c>
      <c r="E49" s="7">
        <v>91.992414100000005</v>
      </c>
      <c r="F49" s="7">
        <f t="shared" si="1"/>
        <v>0.74934770698836073</v>
      </c>
    </row>
    <row r="50" spans="1:10" x14ac:dyDescent="0.2">
      <c r="A50" s="7" t="s">
        <v>85</v>
      </c>
      <c r="B50" s="7" t="s">
        <v>86</v>
      </c>
      <c r="C50" s="7" t="s">
        <v>87</v>
      </c>
      <c r="D50" s="7">
        <v>117000</v>
      </c>
      <c r="E50" s="7">
        <v>91.695834600000012</v>
      </c>
      <c r="F50" s="7">
        <f t="shared" si="1"/>
        <v>0.7469318429147952</v>
      </c>
    </row>
    <row r="51" spans="1:10" x14ac:dyDescent="0.2">
      <c r="A51" s="7" t="s">
        <v>64</v>
      </c>
      <c r="B51" s="7" t="s">
        <v>65</v>
      </c>
      <c r="C51" s="7" t="s">
        <v>21</v>
      </c>
      <c r="D51" s="7">
        <v>149000</v>
      </c>
      <c r="E51" s="7">
        <v>82.987453899999991</v>
      </c>
      <c r="F51" s="7">
        <f t="shared" si="1"/>
        <v>0.67599550351149329</v>
      </c>
    </row>
    <row r="52" spans="1:10" x14ac:dyDescent="0.2">
      <c r="A52" s="7" t="s">
        <v>53</v>
      </c>
      <c r="B52" s="7" t="s">
        <v>54</v>
      </c>
      <c r="C52" s="7" t="s">
        <v>52</v>
      </c>
      <c r="D52" s="7">
        <v>184500</v>
      </c>
      <c r="E52" s="7">
        <v>66.733342899999997</v>
      </c>
      <c r="F52" s="7">
        <f t="shared" si="1"/>
        <v>0.54359349051785566</v>
      </c>
    </row>
    <row r="53" spans="1:10" x14ac:dyDescent="0.2">
      <c r="A53" s="7" t="s">
        <v>50</v>
      </c>
      <c r="B53" s="7" t="s">
        <v>51</v>
      </c>
      <c r="C53" s="7" t="s">
        <v>52</v>
      </c>
      <c r="D53" s="7">
        <v>95800</v>
      </c>
      <c r="E53" s="7">
        <v>64.400150699999998</v>
      </c>
      <c r="F53" s="7">
        <f t="shared" si="1"/>
        <v>0.52458787747749591</v>
      </c>
    </row>
    <row r="54" spans="1:10" x14ac:dyDescent="0.2">
      <c r="A54" s="7" t="s">
        <v>57</v>
      </c>
      <c r="B54" s="7" t="s">
        <v>58</v>
      </c>
      <c r="C54" s="7" t="s">
        <v>16</v>
      </c>
      <c r="D54" s="7">
        <v>154700</v>
      </c>
      <c r="E54" s="7">
        <v>59.083780099999998</v>
      </c>
      <c r="F54" s="7">
        <f t="shared" si="1"/>
        <v>0.48128202277647958</v>
      </c>
    </row>
    <row r="55" spans="1:10" x14ac:dyDescent="0.2">
      <c r="A55" s="7" t="s">
        <v>88</v>
      </c>
      <c r="B55" s="7" t="s">
        <v>89</v>
      </c>
      <c r="C55" s="7" t="s">
        <v>63</v>
      </c>
      <c r="D55" s="7">
        <v>95100</v>
      </c>
      <c r="E55" s="7">
        <v>48.838240999999996</v>
      </c>
      <c r="F55" s="7">
        <f t="shared" si="1"/>
        <v>0.39782436698435275</v>
      </c>
    </row>
    <row r="56" spans="1:10" x14ac:dyDescent="0.2">
      <c r="A56" s="7" t="s">
        <v>66</v>
      </c>
      <c r="B56" s="7" t="s">
        <v>67</v>
      </c>
      <c r="C56" s="7" t="s">
        <v>68</v>
      </c>
      <c r="D56" s="7">
        <v>5500</v>
      </c>
      <c r="E56" s="7">
        <v>48.089407800000004</v>
      </c>
      <c r="F56" s="7">
        <f t="shared" si="1"/>
        <v>0.39172455487672858</v>
      </c>
    </row>
    <row r="57" spans="1:10" x14ac:dyDescent="0.2">
      <c r="A57" s="7" t="s">
        <v>655</v>
      </c>
      <c r="B57" s="7" t="s">
        <v>656</v>
      </c>
      <c r="C57" s="7" t="s">
        <v>177</v>
      </c>
      <c r="D57" s="7">
        <v>2084</v>
      </c>
      <c r="E57" s="7">
        <v>44.869179000000003</v>
      </c>
      <c r="F57" s="7">
        <f t="shared" si="1"/>
        <v>0.36549335863227783</v>
      </c>
    </row>
    <row r="58" spans="1:10" x14ac:dyDescent="0.2">
      <c r="A58" s="7" t="s">
        <v>81</v>
      </c>
      <c r="B58" s="7" t="s">
        <v>82</v>
      </c>
      <c r="C58" s="7" t="s">
        <v>52</v>
      </c>
      <c r="D58" s="7">
        <v>3412</v>
      </c>
      <c r="E58" s="7">
        <v>31.525877699999999</v>
      </c>
      <c r="F58" s="7">
        <f t="shared" si="1"/>
        <v>0.2568020895680625</v>
      </c>
    </row>
    <row r="59" spans="1:10" x14ac:dyDescent="0.2">
      <c r="A59" s="7" t="s">
        <v>61</v>
      </c>
      <c r="B59" s="7" t="s">
        <v>62</v>
      </c>
      <c r="C59" s="7" t="s">
        <v>63</v>
      </c>
      <c r="D59" s="7">
        <v>32</v>
      </c>
      <c r="E59" s="7">
        <v>0.18368409999999999</v>
      </c>
      <c r="F59" s="7">
        <f t="shared" si="1"/>
        <v>1.4962457556075891E-3</v>
      </c>
    </row>
    <row r="60" spans="1:10" x14ac:dyDescent="0.2">
      <c r="A60" s="6" t="s">
        <v>40</v>
      </c>
      <c r="B60" s="7"/>
      <c r="C60" s="7"/>
      <c r="D60" s="7"/>
      <c r="E60" s="6">
        <f>SUM(E22:E59)</f>
        <v>10109.976524399995</v>
      </c>
      <c r="F60" s="6">
        <f>SUM(F22:F59)</f>
        <v>82.353396205364888</v>
      </c>
      <c r="G60" s="1"/>
      <c r="I60" s="1"/>
    </row>
    <row r="61" spans="1:10" x14ac:dyDescent="0.2">
      <c r="A61" s="7"/>
      <c r="B61" s="7"/>
      <c r="C61" s="7"/>
      <c r="D61" s="7"/>
      <c r="E61" s="7"/>
      <c r="F61" s="7"/>
    </row>
    <row r="62" spans="1:10" x14ac:dyDescent="0.2">
      <c r="A62" s="6" t="s">
        <v>40</v>
      </c>
      <c r="B62" s="7"/>
      <c r="C62" s="7"/>
      <c r="D62" s="7"/>
      <c r="E62" s="6">
        <f>E60+E19</f>
        <v>11976.760834899995</v>
      </c>
      <c r="F62" s="6">
        <f>F60+F19</f>
        <v>97.559764645640698</v>
      </c>
      <c r="I62" s="1"/>
      <c r="J62" s="1"/>
    </row>
    <row r="63" spans="1:10" x14ac:dyDescent="0.2">
      <c r="A63" s="7"/>
      <c r="B63" s="7"/>
      <c r="C63" s="7"/>
      <c r="D63" s="7"/>
      <c r="E63" s="7"/>
      <c r="F63" s="7"/>
    </row>
    <row r="64" spans="1:10" x14ac:dyDescent="0.2">
      <c r="A64" s="6" t="s">
        <v>103</v>
      </c>
      <c r="B64" s="7"/>
      <c r="C64" s="7"/>
      <c r="D64" s="7"/>
      <c r="E64" s="6">
        <v>299.57139940000002</v>
      </c>
      <c r="F64" s="6">
        <f t="shared" ref="F64" si="2">E64/$E$66*100</f>
        <v>2.4402353543593374</v>
      </c>
      <c r="I64" s="1"/>
      <c r="J64" s="1"/>
    </row>
    <row r="65" spans="1:10" x14ac:dyDescent="0.2">
      <c r="A65" s="7"/>
      <c r="B65" s="7"/>
      <c r="C65" s="7"/>
      <c r="D65" s="7"/>
      <c r="E65" s="7"/>
      <c r="F65" s="7"/>
    </row>
    <row r="66" spans="1:10" x14ac:dyDescent="0.2">
      <c r="A66" s="8" t="s">
        <v>104</v>
      </c>
      <c r="B66" s="5"/>
      <c r="C66" s="5"/>
      <c r="D66" s="5"/>
      <c r="E66" s="8">
        <f>E62+E64</f>
        <v>12276.332234299995</v>
      </c>
      <c r="F66" s="8">
        <f>F62+F64</f>
        <v>100.00000000000003</v>
      </c>
      <c r="I66" s="1"/>
      <c r="J66" s="1"/>
    </row>
    <row r="68" spans="1:10" x14ac:dyDescent="0.2">
      <c r="A68" s="9" t="s">
        <v>105</v>
      </c>
    </row>
    <row r="69" spans="1:10" x14ac:dyDescent="0.2">
      <c r="A69" s="9" t="s">
        <v>106</v>
      </c>
    </row>
    <row r="70" spans="1:10" x14ac:dyDescent="0.2">
      <c r="A70" s="9" t="s">
        <v>107</v>
      </c>
    </row>
    <row r="71" spans="1:10" x14ac:dyDescent="0.2">
      <c r="A71" s="1" t="s">
        <v>593</v>
      </c>
      <c r="B71" s="10">
        <v>15.0932</v>
      </c>
    </row>
    <row r="72" spans="1:10" x14ac:dyDescent="0.2">
      <c r="A72" s="1" t="s">
        <v>592</v>
      </c>
      <c r="B72" s="10">
        <v>24.4558</v>
      </c>
    </row>
    <row r="73" spans="1:10" x14ac:dyDescent="0.2">
      <c r="A73" s="1" t="s">
        <v>590</v>
      </c>
      <c r="B73" s="10">
        <v>15.6363</v>
      </c>
    </row>
    <row r="74" spans="1:10" x14ac:dyDescent="0.2">
      <c r="A74" s="1" t="s">
        <v>591</v>
      </c>
      <c r="B74" s="10">
        <v>23.6496</v>
      </c>
    </row>
    <row r="76" spans="1:10" x14ac:dyDescent="0.2">
      <c r="A76" s="9" t="s">
        <v>108</v>
      </c>
    </row>
    <row r="77" spans="1:10" x14ac:dyDescent="0.2">
      <c r="A77" s="1" t="s">
        <v>591</v>
      </c>
      <c r="B77" s="10">
        <v>21.9693</v>
      </c>
    </row>
    <row r="78" spans="1:10" x14ac:dyDescent="0.2">
      <c r="A78" s="1" t="s">
        <v>590</v>
      </c>
      <c r="B78" s="10">
        <v>14.5648</v>
      </c>
    </row>
    <row r="79" spans="1:10" x14ac:dyDescent="0.2">
      <c r="A79" s="1" t="s">
        <v>592</v>
      </c>
      <c r="B79" s="10">
        <v>22.793199999999999</v>
      </c>
    </row>
    <row r="80" spans="1:10" x14ac:dyDescent="0.2">
      <c r="A80" s="1" t="s">
        <v>593</v>
      </c>
      <c r="B80" s="10">
        <v>14.020799999999999</v>
      </c>
    </row>
    <row r="82" spans="1:2" x14ac:dyDescent="0.2">
      <c r="A82" s="9" t="s">
        <v>109</v>
      </c>
      <c r="B82" s="13" t="s">
        <v>110</v>
      </c>
    </row>
    <row r="83" spans="1:2" x14ac:dyDescent="0.2">
      <c r="A83" s="9"/>
      <c r="B83" s="11"/>
    </row>
    <row r="84" spans="1:2" x14ac:dyDescent="0.2">
      <c r="A84" s="9" t="s">
        <v>111</v>
      </c>
      <c r="B84" s="12">
        <v>0.10282410829382374</v>
      </c>
    </row>
  </sheetData>
  <sortState ref="A22:F59">
    <sortCondition descending="1" ref="E22:E59"/>
  </sortState>
  <mergeCells count="1">
    <mergeCell ref="A1:E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01"/>
  <sheetViews>
    <sheetView showGridLines="0" workbookViewId="0"/>
  </sheetViews>
  <sheetFormatPr defaultRowHeight="11.25" x14ac:dyDescent="0.2"/>
  <cols>
    <col min="1" max="1" width="38" style="2" customWidth="1"/>
    <col min="2" max="2" width="76" style="2" bestFit="1" customWidth="1"/>
    <col min="3" max="3" width="12.140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8" width="9.140625" style="2"/>
    <col min="9" max="9" width="7.28515625" style="2" customWidth="1"/>
    <col min="10" max="16384" width="9.140625" style="2"/>
  </cols>
  <sheetData>
    <row r="1" spans="1:6" x14ac:dyDescent="0.2">
      <c r="A1" s="4"/>
      <c r="B1" s="55" t="s">
        <v>772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773</v>
      </c>
      <c r="B8" s="46" t="s">
        <v>1368</v>
      </c>
      <c r="C8" s="46" t="s">
        <v>774</v>
      </c>
      <c r="D8" s="46">
        <v>2797</v>
      </c>
      <c r="E8" s="7">
        <v>27083.406940000001</v>
      </c>
      <c r="F8" s="7">
        <f>E8/$E$78*100</f>
        <v>7.3242056011028973</v>
      </c>
    </row>
    <row r="9" spans="1:6" x14ac:dyDescent="0.2">
      <c r="A9" s="46" t="s">
        <v>775</v>
      </c>
      <c r="B9" s="46" t="s">
        <v>1369</v>
      </c>
      <c r="C9" s="46" t="s">
        <v>776</v>
      </c>
      <c r="D9" s="46">
        <v>1514</v>
      </c>
      <c r="E9" s="7">
        <v>15712.68564</v>
      </c>
      <c r="F9" s="7">
        <f t="shared" ref="F9:F45" si="0">E9/$E$78*100</f>
        <v>4.2492047041130885</v>
      </c>
    </row>
    <row r="10" spans="1:6" x14ac:dyDescent="0.2">
      <c r="A10" s="46" t="s">
        <v>777</v>
      </c>
      <c r="B10" s="46" t="s">
        <v>1370</v>
      </c>
      <c r="C10" s="46" t="s">
        <v>778</v>
      </c>
      <c r="D10" s="46">
        <v>1380</v>
      </c>
      <c r="E10" s="7">
        <v>13928.1468</v>
      </c>
      <c r="F10" s="7">
        <f t="shared" si="0"/>
        <v>3.7666092390643446</v>
      </c>
    </row>
    <row r="11" spans="1:6" x14ac:dyDescent="0.2">
      <c r="A11" s="46" t="s">
        <v>779</v>
      </c>
      <c r="B11" s="46" t="s">
        <v>1371</v>
      </c>
      <c r="C11" s="46" t="s">
        <v>780</v>
      </c>
      <c r="D11" s="46">
        <v>12100</v>
      </c>
      <c r="E11" s="7">
        <v>11598.9995</v>
      </c>
      <c r="F11" s="7">
        <f t="shared" si="0"/>
        <v>3.1367345066037582</v>
      </c>
    </row>
    <row r="12" spans="1:6" x14ac:dyDescent="0.2">
      <c r="A12" s="46" t="s">
        <v>781</v>
      </c>
      <c r="B12" s="46" t="s">
        <v>1372</v>
      </c>
      <c r="C12" s="46" t="s">
        <v>782</v>
      </c>
      <c r="D12" s="46">
        <v>1000</v>
      </c>
      <c r="E12" s="7">
        <v>9946.39</v>
      </c>
      <c r="F12" s="7">
        <f t="shared" si="0"/>
        <v>2.6898168871494952</v>
      </c>
    </row>
    <row r="13" spans="1:6" x14ac:dyDescent="0.2">
      <c r="A13" s="46" t="s">
        <v>783</v>
      </c>
      <c r="B13" s="46" t="s">
        <v>1373</v>
      </c>
      <c r="C13" s="46" t="s">
        <v>674</v>
      </c>
      <c r="D13" s="46">
        <v>900</v>
      </c>
      <c r="E13" s="7">
        <v>9090.9449999999997</v>
      </c>
      <c r="F13" s="7">
        <f t="shared" si="0"/>
        <v>2.458477636725211</v>
      </c>
    </row>
    <row r="14" spans="1:6" x14ac:dyDescent="0.2">
      <c r="A14" s="46" t="s">
        <v>784</v>
      </c>
      <c r="B14" s="46" t="s">
        <v>1374</v>
      </c>
      <c r="C14" s="46" t="s">
        <v>785</v>
      </c>
      <c r="D14" s="46">
        <v>75</v>
      </c>
      <c r="E14" s="7">
        <v>8410.9575000000004</v>
      </c>
      <c r="F14" s="7">
        <f t="shared" si="0"/>
        <v>2.2745876162704968</v>
      </c>
    </row>
    <row r="15" spans="1:6" x14ac:dyDescent="0.2">
      <c r="A15" s="46" t="s">
        <v>786</v>
      </c>
      <c r="B15" s="46" t="s">
        <v>1375</v>
      </c>
      <c r="C15" s="46" t="s">
        <v>787</v>
      </c>
      <c r="D15" s="46">
        <v>800</v>
      </c>
      <c r="E15" s="7">
        <v>8370.9040000000005</v>
      </c>
      <c r="F15" s="7">
        <f t="shared" si="0"/>
        <v>2.2637558893133352</v>
      </c>
    </row>
    <row r="16" spans="1:6" x14ac:dyDescent="0.2">
      <c r="A16" s="46" t="s">
        <v>788</v>
      </c>
      <c r="B16" s="46" t="s">
        <v>1376</v>
      </c>
      <c r="C16" s="46" t="s">
        <v>787</v>
      </c>
      <c r="D16" s="46">
        <v>850</v>
      </c>
      <c r="E16" s="7">
        <v>8323.5570000000007</v>
      </c>
      <c r="F16" s="7">
        <f t="shared" si="0"/>
        <v>2.2509517704163415</v>
      </c>
    </row>
    <row r="17" spans="1:6" x14ac:dyDescent="0.2">
      <c r="A17" s="46" t="s">
        <v>789</v>
      </c>
      <c r="B17" s="46" t="s">
        <v>1377</v>
      </c>
      <c r="C17" s="46" t="s">
        <v>774</v>
      </c>
      <c r="D17" s="46">
        <v>750</v>
      </c>
      <c r="E17" s="7">
        <v>7641.75</v>
      </c>
      <c r="F17" s="7">
        <f t="shared" si="0"/>
        <v>2.0665696998986225</v>
      </c>
    </row>
    <row r="18" spans="1:6" x14ac:dyDescent="0.2">
      <c r="A18" s="46" t="s">
        <v>790</v>
      </c>
      <c r="B18" s="46" t="s">
        <v>1378</v>
      </c>
      <c r="C18" s="46" t="s">
        <v>776</v>
      </c>
      <c r="D18" s="46">
        <v>750</v>
      </c>
      <c r="E18" s="7">
        <v>7170.0450000000001</v>
      </c>
      <c r="F18" s="7">
        <f t="shared" si="0"/>
        <v>1.9390058224764768</v>
      </c>
    </row>
    <row r="19" spans="1:6" x14ac:dyDescent="0.2">
      <c r="A19" s="46" t="s">
        <v>791</v>
      </c>
      <c r="B19" s="46" t="s">
        <v>1379</v>
      </c>
      <c r="C19" s="46" t="s">
        <v>792</v>
      </c>
      <c r="D19" s="46">
        <v>646</v>
      </c>
      <c r="E19" s="7">
        <v>6566.57708</v>
      </c>
      <c r="F19" s="7">
        <f t="shared" si="0"/>
        <v>1.7758091046653934</v>
      </c>
    </row>
    <row r="20" spans="1:6" x14ac:dyDescent="0.2">
      <c r="A20" s="46" t="s">
        <v>793</v>
      </c>
      <c r="B20" s="46" t="s">
        <v>1380</v>
      </c>
      <c r="C20" s="46" t="s">
        <v>778</v>
      </c>
      <c r="D20" s="46">
        <v>650</v>
      </c>
      <c r="E20" s="7">
        <v>6440.5445</v>
      </c>
      <c r="F20" s="7">
        <f t="shared" si="0"/>
        <v>1.7417259285567734</v>
      </c>
    </row>
    <row r="21" spans="1:6" x14ac:dyDescent="0.2">
      <c r="A21" s="46" t="s">
        <v>794</v>
      </c>
      <c r="B21" s="46" t="s">
        <v>1381</v>
      </c>
      <c r="C21" s="46" t="s">
        <v>795</v>
      </c>
      <c r="D21" s="46">
        <v>6700</v>
      </c>
      <c r="E21" s="7">
        <v>6427.3167000000003</v>
      </c>
      <c r="F21" s="7">
        <f t="shared" si="0"/>
        <v>1.7381487151336281</v>
      </c>
    </row>
    <row r="22" spans="1:6" x14ac:dyDescent="0.2">
      <c r="A22" s="46" t="s">
        <v>796</v>
      </c>
      <c r="B22" s="46" t="s">
        <v>1382</v>
      </c>
      <c r="C22" s="46" t="s">
        <v>797</v>
      </c>
      <c r="D22" s="46">
        <v>500</v>
      </c>
      <c r="E22" s="7">
        <v>5722.4829120000004</v>
      </c>
      <c r="F22" s="7">
        <f t="shared" si="0"/>
        <v>1.5475394764454262</v>
      </c>
    </row>
    <row r="23" spans="1:6" x14ac:dyDescent="0.2">
      <c r="A23" s="46" t="s">
        <v>798</v>
      </c>
      <c r="B23" s="46" t="s">
        <v>1383</v>
      </c>
      <c r="C23" s="46" t="s">
        <v>799</v>
      </c>
      <c r="D23" s="46">
        <v>11</v>
      </c>
      <c r="E23" s="7">
        <v>5708.5874999999996</v>
      </c>
      <c r="F23" s="7">
        <f t="shared" si="0"/>
        <v>1.5437817197265058</v>
      </c>
    </row>
    <row r="24" spans="1:6" x14ac:dyDescent="0.2">
      <c r="A24" s="46" t="s">
        <v>800</v>
      </c>
      <c r="B24" s="46" t="s">
        <v>1384</v>
      </c>
      <c r="C24" s="46" t="s">
        <v>782</v>
      </c>
      <c r="D24" s="46">
        <v>550</v>
      </c>
      <c r="E24" s="7">
        <v>5579.299</v>
      </c>
      <c r="F24" s="7">
        <f t="shared" si="0"/>
        <v>1.508818040380107</v>
      </c>
    </row>
    <row r="25" spans="1:6" x14ac:dyDescent="0.2">
      <c r="A25" s="46" t="s">
        <v>801</v>
      </c>
      <c r="B25" s="46" t="s">
        <v>1385</v>
      </c>
      <c r="C25" s="46" t="s">
        <v>774</v>
      </c>
      <c r="D25" s="46">
        <v>550</v>
      </c>
      <c r="E25" s="7">
        <v>5330.4679999999998</v>
      </c>
      <c r="F25" s="7">
        <f t="shared" si="0"/>
        <v>1.4415263068118178</v>
      </c>
    </row>
    <row r="26" spans="1:6" x14ac:dyDescent="0.2">
      <c r="A26" s="46" t="s">
        <v>802</v>
      </c>
      <c r="B26" s="46" t="s">
        <v>1386</v>
      </c>
      <c r="C26" s="46" t="s">
        <v>792</v>
      </c>
      <c r="D26" s="46">
        <v>501</v>
      </c>
      <c r="E26" s="7">
        <v>5067.6651000000002</v>
      </c>
      <c r="F26" s="7">
        <f t="shared" si="0"/>
        <v>1.3704561317621908</v>
      </c>
    </row>
    <row r="27" spans="1:6" x14ac:dyDescent="0.2">
      <c r="A27" s="46" t="s">
        <v>803</v>
      </c>
      <c r="B27" s="46" t="s">
        <v>1387</v>
      </c>
      <c r="C27" s="46" t="s">
        <v>799</v>
      </c>
      <c r="D27" s="46">
        <v>8</v>
      </c>
      <c r="E27" s="7">
        <v>4151.7</v>
      </c>
      <c r="F27" s="7">
        <f t="shared" si="0"/>
        <v>1.122750341619277</v>
      </c>
    </row>
    <row r="28" spans="1:6" x14ac:dyDescent="0.2">
      <c r="A28" s="46" t="s">
        <v>804</v>
      </c>
      <c r="B28" s="46" t="s">
        <v>1388</v>
      </c>
      <c r="C28" s="46" t="s">
        <v>799</v>
      </c>
      <c r="D28" s="46">
        <v>4000</v>
      </c>
      <c r="E28" s="7">
        <v>4001.62</v>
      </c>
      <c r="F28" s="7">
        <f t="shared" si="0"/>
        <v>1.0821639863262111</v>
      </c>
    </row>
    <row r="29" spans="1:6" x14ac:dyDescent="0.2">
      <c r="A29" s="46" t="s">
        <v>805</v>
      </c>
      <c r="B29" s="46" t="s">
        <v>1389</v>
      </c>
      <c r="C29" s="46" t="s">
        <v>806</v>
      </c>
      <c r="D29" s="46">
        <v>400</v>
      </c>
      <c r="E29" s="7">
        <v>3981.4679999999998</v>
      </c>
      <c r="F29" s="7">
        <f t="shared" si="0"/>
        <v>1.076714251305783</v>
      </c>
    </row>
    <row r="30" spans="1:6" x14ac:dyDescent="0.2">
      <c r="A30" s="46" t="s">
        <v>807</v>
      </c>
      <c r="B30" s="46" t="s">
        <v>1390</v>
      </c>
      <c r="C30" s="46" t="s">
        <v>808</v>
      </c>
      <c r="D30" s="46">
        <v>400</v>
      </c>
      <c r="E30" s="7">
        <v>3969.6680000000001</v>
      </c>
      <c r="F30" s="7">
        <f t="shared" si="0"/>
        <v>1.0735231599381247</v>
      </c>
    </row>
    <row r="31" spans="1:6" x14ac:dyDescent="0.2">
      <c r="A31" s="46" t="s">
        <v>809</v>
      </c>
      <c r="B31" s="46" t="s">
        <v>1391</v>
      </c>
      <c r="C31" s="46" t="s">
        <v>799</v>
      </c>
      <c r="D31" s="46">
        <v>7</v>
      </c>
      <c r="E31" s="7">
        <v>3575.3409999999999</v>
      </c>
      <c r="F31" s="7">
        <f t="shared" si="0"/>
        <v>0.9668847289436634</v>
      </c>
    </row>
    <row r="32" spans="1:6" x14ac:dyDescent="0.2">
      <c r="A32" s="46" t="s">
        <v>810</v>
      </c>
      <c r="B32" s="46" t="s">
        <v>1392</v>
      </c>
      <c r="C32" s="46" t="s">
        <v>792</v>
      </c>
      <c r="D32" s="46">
        <v>350</v>
      </c>
      <c r="E32" s="7">
        <v>3554.4740000000002</v>
      </c>
      <c r="F32" s="7">
        <f t="shared" si="0"/>
        <v>0.96124163542087304</v>
      </c>
    </row>
    <row r="33" spans="1:6" x14ac:dyDescent="0.2">
      <c r="A33" s="46" t="s">
        <v>811</v>
      </c>
      <c r="B33" s="46" t="s">
        <v>1393</v>
      </c>
      <c r="C33" s="46" t="s">
        <v>778</v>
      </c>
      <c r="D33" s="46">
        <v>350</v>
      </c>
      <c r="E33" s="7">
        <v>3488.9609999999998</v>
      </c>
      <c r="F33" s="7">
        <f t="shared" si="0"/>
        <v>0.94352485840651645</v>
      </c>
    </row>
    <row r="34" spans="1:6" x14ac:dyDescent="0.2">
      <c r="A34" s="46" t="s">
        <v>812</v>
      </c>
      <c r="B34" s="46" t="s">
        <v>1394</v>
      </c>
      <c r="C34" s="46" t="s">
        <v>782</v>
      </c>
      <c r="D34" s="46">
        <v>200</v>
      </c>
      <c r="E34" s="7">
        <v>2063.444</v>
      </c>
      <c r="F34" s="7">
        <f t="shared" si="0"/>
        <v>0.55802019797004776</v>
      </c>
    </row>
    <row r="35" spans="1:6" x14ac:dyDescent="0.2">
      <c r="A35" s="46" t="s">
        <v>813</v>
      </c>
      <c r="B35" s="46" t="s">
        <v>1395</v>
      </c>
      <c r="C35" s="46" t="s">
        <v>799</v>
      </c>
      <c r="D35" s="46">
        <v>2000</v>
      </c>
      <c r="E35" s="7">
        <v>2000.998</v>
      </c>
      <c r="F35" s="7">
        <f t="shared" si="0"/>
        <v>0.54113283427981063</v>
      </c>
    </row>
    <row r="36" spans="1:6" x14ac:dyDescent="0.2">
      <c r="A36" s="46" t="s">
        <v>814</v>
      </c>
      <c r="B36" s="46" t="s">
        <v>1396</v>
      </c>
      <c r="C36" s="46" t="s">
        <v>792</v>
      </c>
      <c r="D36" s="46">
        <v>150</v>
      </c>
      <c r="E36" s="7">
        <v>1514.3789999999999</v>
      </c>
      <c r="F36" s="7">
        <f t="shared" si="0"/>
        <v>0.40953574188671121</v>
      </c>
    </row>
    <row r="37" spans="1:6" x14ac:dyDescent="0.2">
      <c r="A37" s="46" t="s">
        <v>815</v>
      </c>
      <c r="B37" s="46" t="s">
        <v>1397</v>
      </c>
      <c r="C37" s="46" t="s">
        <v>792</v>
      </c>
      <c r="D37" s="46">
        <v>150</v>
      </c>
      <c r="E37" s="7">
        <v>1497.606</v>
      </c>
      <c r="F37" s="7">
        <f t="shared" si="0"/>
        <v>0.40499979480961507</v>
      </c>
    </row>
    <row r="38" spans="1:6" x14ac:dyDescent="0.2">
      <c r="A38" s="46" t="s">
        <v>816</v>
      </c>
      <c r="B38" s="46" t="s">
        <v>1390</v>
      </c>
      <c r="C38" s="46" t="s">
        <v>808</v>
      </c>
      <c r="D38" s="46">
        <v>150</v>
      </c>
      <c r="E38" s="7">
        <v>1488.6255000000001</v>
      </c>
      <c r="F38" s="7">
        <f t="shared" si="0"/>
        <v>0.40257118497679684</v>
      </c>
    </row>
    <row r="39" spans="1:6" x14ac:dyDescent="0.2">
      <c r="A39" s="46" t="s">
        <v>817</v>
      </c>
      <c r="B39" s="46" t="s">
        <v>1398</v>
      </c>
      <c r="C39" s="46" t="s">
        <v>782</v>
      </c>
      <c r="D39" s="46">
        <v>150</v>
      </c>
      <c r="E39" s="7">
        <v>1430.7570000000001</v>
      </c>
      <c r="F39" s="7">
        <f t="shared" si="0"/>
        <v>0.38692172134888647</v>
      </c>
    </row>
    <row r="40" spans="1:6" x14ac:dyDescent="0.2">
      <c r="A40" s="46" t="s">
        <v>818</v>
      </c>
      <c r="B40" s="46" t="s">
        <v>1399</v>
      </c>
      <c r="C40" s="46" t="s">
        <v>778</v>
      </c>
      <c r="D40" s="46">
        <v>110000</v>
      </c>
      <c r="E40" s="7">
        <v>1077.2112999999999</v>
      </c>
      <c r="F40" s="7">
        <f t="shared" si="0"/>
        <v>0.29131183733678867</v>
      </c>
    </row>
    <row r="41" spans="1:6" x14ac:dyDescent="0.2">
      <c r="A41" s="46" t="s">
        <v>819</v>
      </c>
      <c r="B41" s="46" t="s">
        <v>1400</v>
      </c>
      <c r="C41" s="46" t="s">
        <v>820</v>
      </c>
      <c r="D41" s="46">
        <v>100</v>
      </c>
      <c r="E41" s="7">
        <v>995.5</v>
      </c>
      <c r="F41" s="7">
        <f t="shared" si="0"/>
        <v>0.26921453021219988</v>
      </c>
    </row>
    <row r="42" spans="1:6" x14ac:dyDescent="0.2">
      <c r="A42" s="46" t="s">
        <v>821</v>
      </c>
      <c r="B42" s="46" t="s">
        <v>1401</v>
      </c>
      <c r="C42" s="46" t="s">
        <v>787</v>
      </c>
      <c r="D42" s="46">
        <v>100</v>
      </c>
      <c r="E42" s="7">
        <v>964.28399999999999</v>
      </c>
      <c r="F42" s="7">
        <f t="shared" si="0"/>
        <v>0.26077274138738415</v>
      </c>
    </row>
    <row r="43" spans="1:6" x14ac:dyDescent="0.2">
      <c r="A43" s="46" t="s">
        <v>822</v>
      </c>
      <c r="B43" s="46" t="s">
        <v>1402</v>
      </c>
      <c r="C43" s="46" t="s">
        <v>808</v>
      </c>
      <c r="D43" s="46">
        <v>40</v>
      </c>
      <c r="E43" s="7">
        <v>396.96679999999998</v>
      </c>
      <c r="F43" s="7">
        <f t="shared" si="0"/>
        <v>0.10735231599381247</v>
      </c>
    </row>
    <row r="44" spans="1:6" x14ac:dyDescent="0.2">
      <c r="A44" s="46" t="s">
        <v>744</v>
      </c>
      <c r="B44" s="46" t="s">
        <v>1345</v>
      </c>
      <c r="C44" s="46" t="s">
        <v>674</v>
      </c>
      <c r="D44" s="46">
        <v>40</v>
      </c>
      <c r="E44" s="7">
        <v>388.20839999999998</v>
      </c>
      <c r="F44" s="7">
        <f t="shared" si="0"/>
        <v>0.10498376899088877</v>
      </c>
    </row>
    <row r="45" spans="1:6" x14ac:dyDescent="0.2">
      <c r="A45" s="46" t="s">
        <v>721</v>
      </c>
      <c r="B45" s="46" t="s">
        <v>1328</v>
      </c>
      <c r="C45" s="46" t="s">
        <v>674</v>
      </c>
      <c r="D45" s="46">
        <v>24</v>
      </c>
      <c r="E45" s="7">
        <v>245.19383999999999</v>
      </c>
      <c r="F45" s="7">
        <f t="shared" si="0"/>
        <v>6.6308131036188156E-2</v>
      </c>
    </row>
    <row r="46" spans="1:6" x14ac:dyDescent="0.2">
      <c r="A46" s="45" t="s">
        <v>40</v>
      </c>
      <c r="B46" s="46"/>
      <c r="C46" s="46"/>
      <c r="D46" s="46"/>
      <c r="E46" s="6">
        <f>SUM(E8:E45)</f>
        <v>214907.13401199997</v>
      </c>
      <c r="F46" s="6">
        <f>SUM(F8:F45)</f>
        <v>58.117652558805482</v>
      </c>
    </row>
    <row r="47" spans="1:6" x14ac:dyDescent="0.2">
      <c r="A47" s="46"/>
      <c r="B47" s="46"/>
      <c r="C47" s="46"/>
      <c r="D47" s="46"/>
      <c r="E47" s="7"/>
      <c r="F47" s="7"/>
    </row>
    <row r="48" spans="1:6" x14ac:dyDescent="0.2">
      <c r="A48" s="45" t="s">
        <v>712</v>
      </c>
      <c r="B48" s="46"/>
      <c r="C48" s="46"/>
      <c r="D48" s="46"/>
      <c r="E48" s="7"/>
      <c r="F48" s="7"/>
    </row>
    <row r="49" spans="1:6" x14ac:dyDescent="0.2">
      <c r="A49" s="46" t="s">
        <v>823</v>
      </c>
      <c r="B49" s="46" t="s">
        <v>1403</v>
      </c>
      <c r="C49" s="46" t="s">
        <v>824</v>
      </c>
      <c r="D49" s="46">
        <v>1850</v>
      </c>
      <c r="E49" s="7">
        <v>18078.126</v>
      </c>
      <c r="F49" s="7">
        <f t="shared" ref="F49:F71" si="1">E49/$E$78*100</f>
        <v>4.8888942222068872</v>
      </c>
    </row>
    <row r="50" spans="1:6" x14ac:dyDescent="0.2">
      <c r="A50" s="46" t="s">
        <v>825</v>
      </c>
      <c r="B50" s="46" t="s">
        <v>1404</v>
      </c>
      <c r="C50" s="46" t="s">
        <v>806</v>
      </c>
      <c r="D50" s="46">
        <v>1650</v>
      </c>
      <c r="E50" s="7">
        <v>16343.497499999999</v>
      </c>
      <c r="F50" s="7">
        <f t="shared" si="1"/>
        <v>4.4197960838641519</v>
      </c>
    </row>
    <row r="51" spans="1:6" x14ac:dyDescent="0.2">
      <c r="A51" s="46" t="s">
        <v>826</v>
      </c>
      <c r="B51" s="46" t="s">
        <v>1405</v>
      </c>
      <c r="C51" s="46" t="s">
        <v>797</v>
      </c>
      <c r="D51" s="46">
        <v>1450</v>
      </c>
      <c r="E51" s="7">
        <v>14149.2595</v>
      </c>
      <c r="F51" s="7">
        <f t="shared" si="1"/>
        <v>3.8264050719668568</v>
      </c>
    </row>
    <row r="52" spans="1:6" x14ac:dyDescent="0.2">
      <c r="A52" s="46" t="s">
        <v>827</v>
      </c>
      <c r="B52" s="46" t="s">
        <v>1406</v>
      </c>
      <c r="C52" s="46" t="s">
        <v>828</v>
      </c>
      <c r="D52" s="46">
        <v>1250</v>
      </c>
      <c r="E52" s="7">
        <v>13956.137500000001</v>
      </c>
      <c r="F52" s="7">
        <f t="shared" si="1"/>
        <v>3.7741788052630496</v>
      </c>
    </row>
    <row r="53" spans="1:6" x14ac:dyDescent="0.2">
      <c r="A53" s="46" t="s">
        <v>829</v>
      </c>
      <c r="B53" s="46" t="s">
        <v>1407</v>
      </c>
      <c r="C53" s="46" t="s">
        <v>830</v>
      </c>
      <c r="D53" s="46">
        <v>12673</v>
      </c>
      <c r="E53" s="7">
        <v>12356.529844000001</v>
      </c>
      <c r="F53" s="7">
        <f t="shared" si="1"/>
        <v>3.3415945524917001</v>
      </c>
    </row>
    <row r="54" spans="1:6" x14ac:dyDescent="0.2">
      <c r="A54" s="46" t="s">
        <v>831</v>
      </c>
      <c r="B54" s="46" t="s">
        <v>1408</v>
      </c>
      <c r="C54" s="46" t="s">
        <v>832</v>
      </c>
      <c r="D54" s="46">
        <v>1000</v>
      </c>
      <c r="E54" s="7">
        <v>10318.450000000001</v>
      </c>
      <c r="F54" s="7">
        <f t="shared" si="1"/>
        <v>2.7904336205605969</v>
      </c>
    </row>
    <row r="55" spans="1:6" x14ac:dyDescent="0.2">
      <c r="A55" s="46" t="s">
        <v>833</v>
      </c>
      <c r="B55" s="46" t="s">
        <v>1409</v>
      </c>
      <c r="C55" s="46" t="s">
        <v>797</v>
      </c>
      <c r="D55" s="46">
        <v>850</v>
      </c>
      <c r="E55" s="7">
        <v>8481.7335000000003</v>
      </c>
      <c r="F55" s="7">
        <f t="shared" si="1"/>
        <v>2.293727674121123</v>
      </c>
    </row>
    <row r="56" spans="1:6" x14ac:dyDescent="0.2">
      <c r="A56" s="46" t="s">
        <v>834</v>
      </c>
      <c r="B56" s="46" t="s">
        <v>1410</v>
      </c>
      <c r="C56" s="46" t="s">
        <v>835</v>
      </c>
      <c r="D56" s="46">
        <v>770</v>
      </c>
      <c r="E56" s="7">
        <v>7359.3519999999999</v>
      </c>
      <c r="F56" s="7">
        <f t="shared" si="1"/>
        <v>1.9902003931152323</v>
      </c>
    </row>
    <row r="57" spans="1:6" x14ac:dyDescent="0.2">
      <c r="A57" s="46" t="s">
        <v>836</v>
      </c>
      <c r="B57" s="46" t="s">
        <v>1411</v>
      </c>
      <c r="C57" s="46" t="s">
        <v>830</v>
      </c>
      <c r="D57" s="46">
        <v>44</v>
      </c>
      <c r="E57" s="7">
        <v>6244.9067999999997</v>
      </c>
      <c r="F57" s="7">
        <f t="shared" si="1"/>
        <v>1.688819337399269</v>
      </c>
    </row>
    <row r="58" spans="1:6" x14ac:dyDescent="0.2">
      <c r="A58" s="46" t="s">
        <v>837</v>
      </c>
      <c r="B58" s="46" t="s">
        <v>1412</v>
      </c>
      <c r="C58" s="46" t="s">
        <v>835</v>
      </c>
      <c r="D58" s="46">
        <v>6000</v>
      </c>
      <c r="E58" s="7">
        <v>5924.9160000000002</v>
      </c>
      <c r="F58" s="7">
        <f t="shared" si="1"/>
        <v>1.602283754381463</v>
      </c>
    </row>
    <row r="59" spans="1:6" x14ac:dyDescent="0.2">
      <c r="A59" s="46" t="s">
        <v>838</v>
      </c>
      <c r="B59" s="46" t="s">
        <v>1413</v>
      </c>
      <c r="C59" s="46" t="s">
        <v>830</v>
      </c>
      <c r="D59" s="46">
        <v>3559</v>
      </c>
      <c r="E59" s="7">
        <v>3470.124652</v>
      </c>
      <c r="F59" s="7">
        <f t="shared" si="1"/>
        <v>0.93843091709287163</v>
      </c>
    </row>
    <row r="60" spans="1:6" x14ac:dyDescent="0.2">
      <c r="A60" s="46" t="s">
        <v>839</v>
      </c>
      <c r="B60" s="46" t="s">
        <v>1414</v>
      </c>
      <c r="C60" s="46" t="s">
        <v>806</v>
      </c>
      <c r="D60" s="46">
        <v>350</v>
      </c>
      <c r="E60" s="7">
        <v>3350.3854999999999</v>
      </c>
      <c r="F60" s="7">
        <f t="shared" si="1"/>
        <v>0.90604968198118163</v>
      </c>
    </row>
    <row r="61" spans="1:6" x14ac:dyDescent="0.2">
      <c r="A61" s="46" t="s">
        <v>840</v>
      </c>
      <c r="B61" s="46" t="s">
        <v>1415</v>
      </c>
      <c r="C61" s="46" t="s">
        <v>832</v>
      </c>
      <c r="D61" s="46">
        <v>320</v>
      </c>
      <c r="E61" s="7">
        <v>3301.904</v>
      </c>
      <c r="F61" s="7">
        <f t="shared" si="1"/>
        <v>0.89293875857939087</v>
      </c>
    </row>
    <row r="62" spans="1:6" x14ac:dyDescent="0.2">
      <c r="A62" s="46" t="s">
        <v>841</v>
      </c>
      <c r="B62" s="46" t="s">
        <v>1416</v>
      </c>
      <c r="C62" s="46" t="s">
        <v>842</v>
      </c>
      <c r="D62" s="46">
        <v>307</v>
      </c>
      <c r="E62" s="7">
        <v>3075.8667700000001</v>
      </c>
      <c r="F62" s="7">
        <f t="shared" si="1"/>
        <v>0.83181117778088065</v>
      </c>
    </row>
    <row r="63" spans="1:6" x14ac:dyDescent="0.2">
      <c r="A63" s="46" t="s">
        <v>843</v>
      </c>
      <c r="B63" s="46" t="s">
        <v>1417</v>
      </c>
      <c r="C63" s="46" t="s">
        <v>806</v>
      </c>
      <c r="D63" s="46">
        <v>300</v>
      </c>
      <c r="E63" s="7">
        <v>3031.4009999999998</v>
      </c>
      <c r="F63" s="7">
        <f t="shared" si="1"/>
        <v>0.81978623415348351</v>
      </c>
    </row>
    <row r="64" spans="1:6" x14ac:dyDescent="0.2">
      <c r="A64" s="46" t="s">
        <v>844</v>
      </c>
      <c r="B64" s="46" t="s">
        <v>1418</v>
      </c>
      <c r="C64" s="46" t="s">
        <v>835</v>
      </c>
      <c r="D64" s="46">
        <v>250</v>
      </c>
      <c r="E64" s="7">
        <v>2449.5875000000001</v>
      </c>
      <c r="F64" s="7">
        <f t="shared" si="1"/>
        <v>0.66244555301474362</v>
      </c>
    </row>
    <row r="65" spans="1:10" x14ac:dyDescent="0.2">
      <c r="A65" s="46" t="s">
        <v>845</v>
      </c>
      <c r="B65" s="46" t="s">
        <v>1419</v>
      </c>
      <c r="C65" s="46" t="s">
        <v>846</v>
      </c>
      <c r="D65" s="46">
        <v>20</v>
      </c>
      <c r="E65" s="7">
        <v>2368.9580000000001</v>
      </c>
      <c r="F65" s="7">
        <f t="shared" si="1"/>
        <v>0.64064079865638635</v>
      </c>
    </row>
    <row r="66" spans="1:10" x14ac:dyDescent="0.2">
      <c r="A66" s="46" t="s">
        <v>847</v>
      </c>
      <c r="B66" s="46" t="s">
        <v>1420</v>
      </c>
      <c r="C66" s="46" t="s">
        <v>848</v>
      </c>
      <c r="D66" s="46">
        <v>135</v>
      </c>
      <c r="E66" s="7">
        <v>1353.25755</v>
      </c>
      <c r="F66" s="7">
        <f t="shared" si="1"/>
        <v>0.3659634310189479</v>
      </c>
    </row>
    <row r="67" spans="1:10" x14ac:dyDescent="0.2">
      <c r="A67" s="46" t="s">
        <v>849</v>
      </c>
      <c r="B67" s="46" t="s">
        <v>1421</v>
      </c>
      <c r="C67" s="46" t="s">
        <v>850</v>
      </c>
      <c r="D67" s="46">
        <v>10</v>
      </c>
      <c r="E67" s="7">
        <v>1118.1759999999999</v>
      </c>
      <c r="F67" s="7">
        <f t="shared" si="1"/>
        <v>0.3023899814510867</v>
      </c>
    </row>
    <row r="68" spans="1:10" x14ac:dyDescent="0.2">
      <c r="A68" s="46" t="s">
        <v>851</v>
      </c>
      <c r="B68" s="46" t="s">
        <v>1422</v>
      </c>
      <c r="C68" s="46" t="s">
        <v>835</v>
      </c>
      <c r="D68" s="46">
        <v>110</v>
      </c>
      <c r="E68" s="7">
        <v>1083.8982000000001</v>
      </c>
      <c r="F68" s="7">
        <f t="shared" si="1"/>
        <v>0.29312018554580521</v>
      </c>
    </row>
    <row r="69" spans="1:10" x14ac:dyDescent="0.2">
      <c r="A69" s="46" t="s">
        <v>852</v>
      </c>
      <c r="B69" s="46" t="s">
        <v>1423</v>
      </c>
      <c r="C69" s="46" t="s">
        <v>835</v>
      </c>
      <c r="D69" s="46">
        <v>100</v>
      </c>
      <c r="E69" s="7">
        <v>995.60900000000004</v>
      </c>
      <c r="F69" s="7">
        <f t="shared" si="1"/>
        <v>0.26924400724262998</v>
      </c>
    </row>
    <row r="70" spans="1:10" x14ac:dyDescent="0.2">
      <c r="A70" s="46" t="s">
        <v>853</v>
      </c>
      <c r="B70" s="46" t="s">
        <v>1424</v>
      </c>
      <c r="C70" s="46" t="s">
        <v>854</v>
      </c>
      <c r="D70" s="46">
        <v>100</v>
      </c>
      <c r="E70" s="7">
        <v>989.04200000000003</v>
      </c>
      <c r="F70" s="7">
        <f t="shared" si="1"/>
        <v>0.26746808376708647</v>
      </c>
    </row>
    <row r="71" spans="1:10" x14ac:dyDescent="0.2">
      <c r="A71" s="46" t="s">
        <v>855</v>
      </c>
      <c r="B71" s="46" t="s">
        <v>1425</v>
      </c>
      <c r="C71" s="46" t="s">
        <v>799</v>
      </c>
      <c r="D71" s="46">
        <v>50</v>
      </c>
      <c r="E71" s="7">
        <v>574.98699999999997</v>
      </c>
      <c r="F71" s="7">
        <f t="shared" si="1"/>
        <v>0.15549458069625532</v>
      </c>
    </row>
    <row r="72" spans="1:10" x14ac:dyDescent="0.2">
      <c r="A72" s="45" t="s">
        <v>40</v>
      </c>
      <c r="B72" s="46"/>
      <c r="C72" s="46"/>
      <c r="D72" s="46"/>
      <c r="E72" s="6">
        <f>SUM(E49:E71)</f>
        <v>140376.105816</v>
      </c>
      <c r="F72" s="6">
        <f>SUM(F49:F71)</f>
        <v>37.962116906351064</v>
      </c>
    </row>
    <row r="73" spans="1:10" x14ac:dyDescent="0.2">
      <c r="A73" s="46"/>
      <c r="B73" s="46"/>
      <c r="C73" s="46"/>
      <c r="D73" s="46"/>
      <c r="E73" s="7"/>
      <c r="F73" s="7"/>
    </row>
    <row r="74" spans="1:10" x14ac:dyDescent="0.2">
      <c r="A74" s="45" t="s">
        <v>40</v>
      </c>
      <c r="B74" s="46"/>
      <c r="C74" s="46"/>
      <c r="D74" s="46"/>
      <c r="E74" s="6">
        <f>E46+E72</f>
        <v>355283.23982799996</v>
      </c>
      <c r="F74" s="6">
        <f>F46+F72</f>
        <v>96.079769465156545</v>
      </c>
      <c r="G74" s="28"/>
      <c r="H74" s="28"/>
      <c r="I74" s="28"/>
      <c r="J74" s="28"/>
    </row>
    <row r="75" spans="1:10" x14ac:dyDescent="0.2">
      <c r="A75" s="46"/>
      <c r="B75" s="46"/>
      <c r="C75" s="46"/>
      <c r="D75" s="46"/>
      <c r="E75" s="7"/>
      <c r="F75" s="7"/>
    </row>
    <row r="76" spans="1:10" x14ac:dyDescent="0.2">
      <c r="A76" s="45" t="s">
        <v>103</v>
      </c>
      <c r="B76" s="46"/>
      <c r="C76" s="46"/>
      <c r="D76" s="46"/>
      <c r="E76" s="6">
        <v>14496.206777400001</v>
      </c>
      <c r="F76" s="6">
        <v>3.92</v>
      </c>
      <c r="G76" s="28"/>
      <c r="H76" s="28"/>
      <c r="I76" s="28"/>
      <c r="J76" s="28"/>
    </row>
    <row r="77" spans="1:10" x14ac:dyDescent="0.2">
      <c r="A77" s="46"/>
      <c r="B77" s="46"/>
      <c r="C77" s="46"/>
      <c r="D77" s="46"/>
      <c r="E77" s="7"/>
      <c r="F77" s="7"/>
    </row>
    <row r="78" spans="1:10" x14ac:dyDescent="0.2">
      <c r="A78" s="47" t="s">
        <v>104</v>
      </c>
      <c r="B78" s="44"/>
      <c r="C78" s="44"/>
      <c r="D78" s="44"/>
      <c r="E78" s="8">
        <f>E74+E76</f>
        <v>369779.44660539995</v>
      </c>
      <c r="F78" s="8">
        <f xml:space="preserve"> ROUND(SUM(F74:F77),2)</f>
        <v>100</v>
      </c>
      <c r="I78" s="28"/>
    </row>
    <row r="79" spans="1:10" x14ac:dyDescent="0.2">
      <c r="A79" s="4" t="s">
        <v>686</v>
      </c>
    </row>
    <row r="81" spans="1:4" x14ac:dyDescent="0.2">
      <c r="A81" s="4" t="s">
        <v>105</v>
      </c>
    </row>
    <row r="82" spans="1:4" x14ac:dyDescent="0.2">
      <c r="A82" s="4" t="s">
        <v>106</v>
      </c>
    </row>
    <row r="83" spans="1:4" x14ac:dyDescent="0.2">
      <c r="A83" s="4" t="s">
        <v>107</v>
      </c>
    </row>
    <row r="84" spans="1:4" x14ac:dyDescent="0.2">
      <c r="A84" s="2" t="s">
        <v>591</v>
      </c>
      <c r="D84" s="10">
        <v>20.324999999999999</v>
      </c>
    </row>
    <row r="85" spans="1:4" x14ac:dyDescent="0.2">
      <c r="A85" s="2" t="s">
        <v>590</v>
      </c>
      <c r="D85" s="10">
        <v>11.561</v>
      </c>
    </row>
    <row r="86" spans="1:4" x14ac:dyDescent="0.2">
      <c r="A86" s="2" t="s">
        <v>592</v>
      </c>
      <c r="D86" s="10">
        <v>21.156600000000001</v>
      </c>
    </row>
    <row r="87" spans="1:4" x14ac:dyDescent="0.2">
      <c r="A87" s="2" t="s">
        <v>593</v>
      </c>
      <c r="D87" s="10">
        <v>11.064500000000001</v>
      </c>
    </row>
    <row r="89" spans="1:4" x14ac:dyDescent="0.2">
      <c r="A89" s="4" t="s">
        <v>108</v>
      </c>
    </row>
    <row r="90" spans="1:4" x14ac:dyDescent="0.2">
      <c r="A90" s="2" t="s">
        <v>591</v>
      </c>
      <c r="D90" s="10">
        <v>21.073799999999999</v>
      </c>
    </row>
    <row r="91" spans="1:4" x14ac:dyDescent="0.2">
      <c r="A91" s="2" t="s">
        <v>590</v>
      </c>
      <c r="D91" s="10">
        <v>11.5814</v>
      </c>
    </row>
    <row r="92" spans="1:4" x14ac:dyDescent="0.2">
      <c r="A92" s="2" t="s">
        <v>592</v>
      </c>
      <c r="D92" s="10">
        <v>22.014199999999999</v>
      </c>
    </row>
    <row r="93" spans="1:4" x14ac:dyDescent="0.2">
      <c r="A93" s="2" t="s">
        <v>593</v>
      </c>
      <c r="D93" s="10">
        <v>11.023400000000001</v>
      </c>
    </row>
    <row r="95" spans="1:4" x14ac:dyDescent="0.2">
      <c r="A95" s="4" t="s">
        <v>109</v>
      </c>
      <c r="D95" s="50"/>
    </row>
    <row r="96" spans="1:4" x14ac:dyDescent="0.2">
      <c r="A96" s="14" t="s">
        <v>598</v>
      </c>
      <c r="B96" s="15"/>
      <c r="C96" s="56" t="s">
        <v>599</v>
      </c>
      <c r="D96" s="57"/>
    </row>
    <row r="97" spans="1:5" x14ac:dyDescent="0.2">
      <c r="A97" s="58"/>
      <c r="B97" s="59"/>
      <c r="C97" s="16" t="s">
        <v>600</v>
      </c>
      <c r="D97" s="16" t="s">
        <v>601</v>
      </c>
    </row>
    <row r="98" spans="1:5" x14ac:dyDescent="0.2">
      <c r="A98" s="17" t="s">
        <v>593</v>
      </c>
      <c r="B98" s="18"/>
      <c r="C98" s="19">
        <v>0.3173692984</v>
      </c>
      <c r="D98" s="19">
        <v>0.29396120380000001</v>
      </c>
    </row>
    <row r="99" spans="1:5" x14ac:dyDescent="0.2">
      <c r="A99" s="17" t="s">
        <v>590</v>
      </c>
      <c r="B99" s="18"/>
      <c r="C99" s="19">
        <v>0.3173692984</v>
      </c>
      <c r="D99" s="19">
        <v>0.29396120380000001</v>
      </c>
    </row>
    <row r="101" spans="1:5" x14ac:dyDescent="0.2">
      <c r="A101" s="4" t="s">
        <v>688</v>
      </c>
      <c r="D101" s="28">
        <v>3.8208325396100506</v>
      </c>
      <c r="E101" s="1" t="s">
        <v>856</v>
      </c>
    </row>
  </sheetData>
  <mergeCells count="3">
    <mergeCell ref="B1:E1"/>
    <mergeCell ref="C96:D96"/>
    <mergeCell ref="A97:B9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91"/>
  <sheetViews>
    <sheetView showGridLines="0" workbookViewId="0"/>
  </sheetViews>
  <sheetFormatPr defaultRowHeight="11.25" x14ac:dyDescent="0.2"/>
  <cols>
    <col min="1" max="1" width="38" style="2" customWidth="1"/>
    <col min="2" max="2" width="83.7109375" style="2" bestFit="1" customWidth="1"/>
    <col min="3" max="3" width="12.140625" style="2" bestFit="1" customWidth="1"/>
    <col min="4" max="4" width="8.285156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x14ac:dyDescent="0.2">
      <c r="A1" s="4"/>
      <c r="B1" s="55" t="s">
        <v>857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858</v>
      </c>
      <c r="B8" s="46" t="s">
        <v>1426</v>
      </c>
      <c r="C8" s="46" t="s">
        <v>774</v>
      </c>
      <c r="D8" s="46">
        <v>4110</v>
      </c>
      <c r="E8" s="7">
        <v>40471.457699999999</v>
      </c>
      <c r="F8" s="7">
        <f>E8/$E$151*100</f>
        <v>3.7284488216949199</v>
      </c>
    </row>
    <row r="9" spans="1:6" x14ac:dyDescent="0.2">
      <c r="A9" s="46" t="s">
        <v>777</v>
      </c>
      <c r="B9" s="46" t="s">
        <v>1370</v>
      </c>
      <c r="C9" s="46" t="s">
        <v>778</v>
      </c>
      <c r="D9" s="46">
        <v>3100</v>
      </c>
      <c r="E9" s="7">
        <v>31287.866000000002</v>
      </c>
      <c r="F9" s="7">
        <f t="shared" ref="F9:F72" si="0">E9/$E$151*100</f>
        <v>2.8824068553638624</v>
      </c>
    </row>
    <row r="10" spans="1:6" x14ac:dyDescent="0.2">
      <c r="A10" s="46" t="s">
        <v>788</v>
      </c>
      <c r="B10" s="46" t="s">
        <v>1376</v>
      </c>
      <c r="C10" s="46" t="s">
        <v>787</v>
      </c>
      <c r="D10" s="46">
        <v>2250</v>
      </c>
      <c r="E10" s="7">
        <v>22032.945</v>
      </c>
      <c r="F10" s="7">
        <f t="shared" si="0"/>
        <v>2.0297936494567872</v>
      </c>
    </row>
    <row r="11" spans="1:6" x14ac:dyDescent="0.2">
      <c r="A11" s="46" t="s">
        <v>809</v>
      </c>
      <c r="B11" s="46" t="s">
        <v>1391</v>
      </c>
      <c r="C11" s="46" t="s">
        <v>799</v>
      </c>
      <c r="D11" s="46">
        <v>43</v>
      </c>
      <c r="E11" s="7">
        <v>21962.809000000001</v>
      </c>
      <c r="F11" s="7">
        <f t="shared" si="0"/>
        <v>2.0233323431085757</v>
      </c>
    </row>
    <row r="12" spans="1:6" x14ac:dyDescent="0.2">
      <c r="A12" s="46" t="s">
        <v>790</v>
      </c>
      <c r="B12" s="46" t="s">
        <v>1378</v>
      </c>
      <c r="C12" s="46" t="s">
        <v>776</v>
      </c>
      <c r="D12" s="46">
        <v>2150</v>
      </c>
      <c r="E12" s="7">
        <v>20554.129000000001</v>
      </c>
      <c r="F12" s="7">
        <f t="shared" si="0"/>
        <v>1.8935571488203498</v>
      </c>
    </row>
    <row r="13" spans="1:6" x14ac:dyDescent="0.2">
      <c r="A13" s="46" t="s">
        <v>859</v>
      </c>
      <c r="B13" s="46" t="s">
        <v>1427</v>
      </c>
      <c r="C13" s="46" t="s">
        <v>782</v>
      </c>
      <c r="D13" s="46">
        <v>1615</v>
      </c>
      <c r="E13" s="7">
        <v>15897.7693</v>
      </c>
      <c r="F13" s="7">
        <f t="shared" si="0"/>
        <v>1.4645881957981137</v>
      </c>
    </row>
    <row r="14" spans="1:6" x14ac:dyDescent="0.2">
      <c r="A14" s="46" t="s">
        <v>860</v>
      </c>
      <c r="B14" s="46" t="s">
        <v>1428</v>
      </c>
      <c r="C14" s="46" t="s">
        <v>861</v>
      </c>
      <c r="D14" s="46">
        <v>1600</v>
      </c>
      <c r="E14" s="7">
        <v>15872.064</v>
      </c>
      <c r="F14" s="7">
        <f t="shared" si="0"/>
        <v>1.4622200850123164</v>
      </c>
    </row>
    <row r="15" spans="1:6" x14ac:dyDescent="0.2">
      <c r="A15" s="46" t="s">
        <v>800</v>
      </c>
      <c r="B15" s="46" t="s">
        <v>1384</v>
      </c>
      <c r="C15" s="46" t="s">
        <v>782</v>
      </c>
      <c r="D15" s="46">
        <v>1450</v>
      </c>
      <c r="E15" s="7">
        <v>14709.061</v>
      </c>
      <c r="F15" s="7">
        <f t="shared" si="0"/>
        <v>1.3550779801462081</v>
      </c>
    </row>
    <row r="16" spans="1:6" x14ac:dyDescent="0.2">
      <c r="A16" s="46" t="s">
        <v>862</v>
      </c>
      <c r="B16" s="46" t="s">
        <v>1429</v>
      </c>
      <c r="C16" s="46" t="s">
        <v>785</v>
      </c>
      <c r="D16" s="46">
        <v>130</v>
      </c>
      <c r="E16" s="7">
        <v>14483.156999999999</v>
      </c>
      <c r="F16" s="7">
        <f t="shared" si="0"/>
        <v>1.3342664860591995</v>
      </c>
    </row>
    <row r="17" spans="1:6" x14ac:dyDescent="0.2">
      <c r="A17" s="46" t="s">
        <v>811</v>
      </c>
      <c r="B17" s="46" t="s">
        <v>1393</v>
      </c>
      <c r="C17" s="46" t="s">
        <v>778</v>
      </c>
      <c r="D17" s="46">
        <v>1350</v>
      </c>
      <c r="E17" s="7">
        <v>13457.421</v>
      </c>
      <c r="F17" s="7">
        <f t="shared" si="0"/>
        <v>1.2397701570927722</v>
      </c>
    </row>
    <row r="18" spans="1:6" x14ac:dyDescent="0.2">
      <c r="A18" s="46" t="s">
        <v>863</v>
      </c>
      <c r="B18" s="46" t="s">
        <v>1430</v>
      </c>
      <c r="C18" s="46" t="s">
        <v>864</v>
      </c>
      <c r="D18" s="46">
        <v>1250</v>
      </c>
      <c r="E18" s="7">
        <v>12532.5625</v>
      </c>
      <c r="F18" s="7">
        <f t="shared" si="0"/>
        <v>1.1545672071491249</v>
      </c>
    </row>
    <row r="19" spans="1:6" x14ac:dyDescent="0.2">
      <c r="A19" s="46" t="s">
        <v>814</v>
      </c>
      <c r="B19" s="46" t="s">
        <v>1396</v>
      </c>
      <c r="C19" s="46" t="s">
        <v>792</v>
      </c>
      <c r="D19" s="46">
        <v>999</v>
      </c>
      <c r="E19" s="7">
        <v>10085.764139999999</v>
      </c>
      <c r="F19" s="7">
        <f t="shared" si="0"/>
        <v>0.92915495415120364</v>
      </c>
    </row>
    <row r="20" spans="1:6" x14ac:dyDescent="0.2">
      <c r="A20" s="46" t="s">
        <v>865</v>
      </c>
      <c r="B20" s="46" t="s">
        <v>1431</v>
      </c>
      <c r="C20" s="46" t="s">
        <v>787</v>
      </c>
      <c r="D20" s="46">
        <v>1000</v>
      </c>
      <c r="E20" s="7">
        <v>9836.19</v>
      </c>
      <c r="F20" s="7">
        <f t="shared" si="0"/>
        <v>0.90616283918697005</v>
      </c>
    </row>
    <row r="21" spans="1:6" x14ac:dyDescent="0.2">
      <c r="A21" s="46" t="s">
        <v>866</v>
      </c>
      <c r="B21" s="46" t="s">
        <v>1432</v>
      </c>
      <c r="C21" s="46" t="s">
        <v>674</v>
      </c>
      <c r="D21" s="46">
        <v>950</v>
      </c>
      <c r="E21" s="7">
        <v>9798.5280000000002</v>
      </c>
      <c r="F21" s="7">
        <f t="shared" si="0"/>
        <v>0.9026932127513827</v>
      </c>
    </row>
    <row r="22" spans="1:6" x14ac:dyDescent="0.2">
      <c r="A22" s="46" t="s">
        <v>801</v>
      </c>
      <c r="B22" s="46" t="s">
        <v>1385</v>
      </c>
      <c r="C22" s="46" t="s">
        <v>774</v>
      </c>
      <c r="D22" s="46">
        <v>1000</v>
      </c>
      <c r="E22" s="7">
        <v>9691.76</v>
      </c>
      <c r="F22" s="7">
        <f t="shared" si="0"/>
        <v>0.89285716911921253</v>
      </c>
    </row>
    <row r="23" spans="1:6" x14ac:dyDescent="0.2">
      <c r="A23" s="46" t="s">
        <v>867</v>
      </c>
      <c r="B23" s="46" t="s">
        <v>1433</v>
      </c>
      <c r="C23" s="46" t="s">
        <v>776</v>
      </c>
      <c r="D23" s="46">
        <v>1000</v>
      </c>
      <c r="E23" s="7">
        <v>9674.73</v>
      </c>
      <c r="F23" s="7">
        <f t="shared" si="0"/>
        <v>0.89128827372868502</v>
      </c>
    </row>
    <row r="24" spans="1:6" x14ac:dyDescent="0.2">
      <c r="A24" s="46" t="s">
        <v>868</v>
      </c>
      <c r="B24" s="46" t="s">
        <v>1434</v>
      </c>
      <c r="C24" s="46" t="s">
        <v>776</v>
      </c>
      <c r="D24" s="46">
        <v>922</v>
      </c>
      <c r="E24" s="7">
        <v>9339.2053799999994</v>
      </c>
      <c r="F24" s="7">
        <f t="shared" si="0"/>
        <v>0.86037793727968093</v>
      </c>
    </row>
    <row r="25" spans="1:6" x14ac:dyDescent="0.2">
      <c r="A25" s="46" t="s">
        <v>804</v>
      </c>
      <c r="B25" s="46" t="s">
        <v>1388</v>
      </c>
      <c r="C25" s="46" t="s">
        <v>799</v>
      </c>
      <c r="D25" s="46">
        <v>8500</v>
      </c>
      <c r="E25" s="7">
        <v>8503.4424999999992</v>
      </c>
      <c r="F25" s="7">
        <f t="shared" si="0"/>
        <v>0.78338295606969222</v>
      </c>
    </row>
    <row r="26" spans="1:6" x14ac:dyDescent="0.2">
      <c r="A26" s="46" t="s">
        <v>869</v>
      </c>
      <c r="B26" s="46" t="s">
        <v>1435</v>
      </c>
      <c r="C26" s="46" t="s">
        <v>864</v>
      </c>
      <c r="D26" s="46">
        <v>830</v>
      </c>
      <c r="E26" s="7">
        <v>8381.8379999999997</v>
      </c>
      <c r="F26" s="7">
        <f t="shared" si="0"/>
        <v>0.77218009408980848</v>
      </c>
    </row>
    <row r="27" spans="1:6" x14ac:dyDescent="0.2">
      <c r="A27" s="46" t="s">
        <v>870</v>
      </c>
      <c r="B27" s="46" t="s">
        <v>1436</v>
      </c>
      <c r="C27" s="46" t="s">
        <v>792</v>
      </c>
      <c r="D27" s="46">
        <v>822</v>
      </c>
      <c r="E27" s="7">
        <v>8317.7193599999991</v>
      </c>
      <c r="F27" s="7">
        <f t="shared" si="0"/>
        <v>0.76627313937795294</v>
      </c>
    </row>
    <row r="28" spans="1:6" x14ac:dyDescent="0.2">
      <c r="A28" s="46" t="s">
        <v>871</v>
      </c>
      <c r="B28" s="46" t="s">
        <v>1437</v>
      </c>
      <c r="C28" s="46" t="s">
        <v>792</v>
      </c>
      <c r="D28" s="46">
        <v>822</v>
      </c>
      <c r="E28" s="7">
        <v>8305.7592600000007</v>
      </c>
      <c r="F28" s="7">
        <f t="shared" si="0"/>
        <v>0.7651713105018374</v>
      </c>
    </row>
    <row r="29" spans="1:6" x14ac:dyDescent="0.2">
      <c r="A29" s="46" t="s">
        <v>793</v>
      </c>
      <c r="B29" s="46" t="s">
        <v>1380</v>
      </c>
      <c r="C29" s="46" t="s">
        <v>778</v>
      </c>
      <c r="D29" s="46">
        <v>800</v>
      </c>
      <c r="E29" s="7">
        <v>7926.8239999999996</v>
      </c>
      <c r="F29" s="7">
        <f t="shared" si="0"/>
        <v>0.730261751915672</v>
      </c>
    </row>
    <row r="30" spans="1:6" x14ac:dyDescent="0.2">
      <c r="A30" s="46" t="s">
        <v>872</v>
      </c>
      <c r="B30" s="46" t="s">
        <v>1438</v>
      </c>
      <c r="C30" s="46" t="s">
        <v>792</v>
      </c>
      <c r="D30" s="46">
        <v>754</v>
      </c>
      <c r="E30" s="7">
        <v>7640.1764400000002</v>
      </c>
      <c r="F30" s="7">
        <f t="shared" si="0"/>
        <v>0.70385423367785671</v>
      </c>
    </row>
    <row r="31" spans="1:6" x14ac:dyDescent="0.2">
      <c r="A31" s="46" t="s">
        <v>873</v>
      </c>
      <c r="B31" s="46" t="s">
        <v>1439</v>
      </c>
      <c r="C31" s="46" t="s">
        <v>792</v>
      </c>
      <c r="D31" s="46">
        <v>650</v>
      </c>
      <c r="E31" s="7">
        <v>6560.3005000000003</v>
      </c>
      <c r="F31" s="7">
        <f t="shared" si="0"/>
        <v>0.6043702416280794</v>
      </c>
    </row>
    <row r="32" spans="1:6" x14ac:dyDescent="0.2">
      <c r="A32" s="46" t="s">
        <v>802</v>
      </c>
      <c r="B32" s="46" t="s">
        <v>1386</v>
      </c>
      <c r="C32" s="46" t="s">
        <v>792</v>
      </c>
      <c r="D32" s="46">
        <v>629</v>
      </c>
      <c r="E32" s="7">
        <v>6362.3978999999999</v>
      </c>
      <c r="F32" s="7">
        <f t="shared" si="0"/>
        <v>0.58613838743468927</v>
      </c>
    </row>
    <row r="33" spans="1:6" x14ac:dyDescent="0.2">
      <c r="A33" s="46" t="s">
        <v>874</v>
      </c>
      <c r="B33" s="46" t="s">
        <v>1440</v>
      </c>
      <c r="C33" s="46" t="s">
        <v>799</v>
      </c>
      <c r="D33" s="46">
        <v>6000</v>
      </c>
      <c r="E33" s="7">
        <v>6003.5820000000003</v>
      </c>
      <c r="F33" s="7">
        <f t="shared" si="0"/>
        <v>0.55308233273368934</v>
      </c>
    </row>
    <row r="34" spans="1:6" x14ac:dyDescent="0.2">
      <c r="A34" s="46" t="s">
        <v>784</v>
      </c>
      <c r="B34" s="46" t="s">
        <v>1374</v>
      </c>
      <c r="C34" s="46" t="s">
        <v>785</v>
      </c>
      <c r="D34" s="46">
        <v>50</v>
      </c>
      <c r="E34" s="7">
        <v>5607.3050000000003</v>
      </c>
      <c r="F34" s="7">
        <f t="shared" si="0"/>
        <v>0.51657515958793931</v>
      </c>
    </row>
    <row r="35" spans="1:6" x14ac:dyDescent="0.2">
      <c r="A35" s="46" t="s">
        <v>786</v>
      </c>
      <c r="B35" s="46" t="s">
        <v>1375</v>
      </c>
      <c r="C35" s="46" t="s">
        <v>787</v>
      </c>
      <c r="D35" s="46">
        <v>530</v>
      </c>
      <c r="E35" s="7">
        <v>5545.7239</v>
      </c>
      <c r="F35" s="7">
        <f t="shared" si="0"/>
        <v>0.5109019767380496</v>
      </c>
    </row>
    <row r="36" spans="1:6" x14ac:dyDescent="0.2">
      <c r="A36" s="46" t="s">
        <v>875</v>
      </c>
      <c r="B36" s="46" t="s">
        <v>1441</v>
      </c>
      <c r="C36" s="46" t="s">
        <v>782</v>
      </c>
      <c r="D36" s="46">
        <v>500</v>
      </c>
      <c r="E36" s="7">
        <v>5206.2150000000001</v>
      </c>
      <c r="F36" s="7">
        <f t="shared" si="0"/>
        <v>0.47962458694045063</v>
      </c>
    </row>
    <row r="37" spans="1:6" x14ac:dyDescent="0.2">
      <c r="A37" s="46" t="s">
        <v>876</v>
      </c>
      <c r="B37" s="46" t="s">
        <v>1442</v>
      </c>
      <c r="C37" s="46" t="s">
        <v>799</v>
      </c>
      <c r="D37" s="46">
        <v>10</v>
      </c>
      <c r="E37" s="7">
        <v>5107.63</v>
      </c>
      <c r="F37" s="7">
        <f t="shared" si="0"/>
        <v>0.47054240537408726</v>
      </c>
    </row>
    <row r="38" spans="1:6" x14ac:dyDescent="0.2">
      <c r="A38" s="46" t="s">
        <v>877</v>
      </c>
      <c r="B38" s="46" t="s">
        <v>1443</v>
      </c>
      <c r="C38" s="46" t="s">
        <v>782</v>
      </c>
      <c r="D38" s="46">
        <v>500</v>
      </c>
      <c r="E38" s="7">
        <v>5102.8050000000003</v>
      </c>
      <c r="F38" s="7">
        <f t="shared" si="0"/>
        <v>0.47009790036766946</v>
      </c>
    </row>
    <row r="39" spans="1:6" x14ac:dyDescent="0.2">
      <c r="A39" s="46" t="s">
        <v>878</v>
      </c>
      <c r="B39" s="46" t="s">
        <v>1444</v>
      </c>
      <c r="C39" s="46" t="s">
        <v>879</v>
      </c>
      <c r="D39" s="46">
        <v>500</v>
      </c>
      <c r="E39" s="7">
        <v>5060.2849999999999</v>
      </c>
      <c r="F39" s="7">
        <f t="shared" si="0"/>
        <v>0.46618072878779648</v>
      </c>
    </row>
    <row r="40" spans="1:6" x14ac:dyDescent="0.2">
      <c r="A40" s="46" t="s">
        <v>880</v>
      </c>
      <c r="B40" s="46" t="s">
        <v>1445</v>
      </c>
      <c r="C40" s="46" t="s">
        <v>881</v>
      </c>
      <c r="D40" s="46">
        <v>500</v>
      </c>
      <c r="E40" s="7">
        <v>5028.0150000000003</v>
      </c>
      <c r="F40" s="7">
        <f t="shared" si="0"/>
        <v>0.46320784245471808</v>
      </c>
    </row>
    <row r="41" spans="1:6" x14ac:dyDescent="0.2">
      <c r="A41" s="46" t="s">
        <v>882</v>
      </c>
      <c r="B41" s="46" t="s">
        <v>1446</v>
      </c>
      <c r="C41" s="46" t="s">
        <v>861</v>
      </c>
      <c r="D41" s="46">
        <v>500</v>
      </c>
      <c r="E41" s="7">
        <v>5004.54</v>
      </c>
      <c r="F41" s="7">
        <f t="shared" si="0"/>
        <v>0.46104519892608403</v>
      </c>
    </row>
    <row r="42" spans="1:6" x14ac:dyDescent="0.2">
      <c r="A42" s="46" t="s">
        <v>883</v>
      </c>
      <c r="B42" s="46" t="s">
        <v>1447</v>
      </c>
      <c r="C42" s="46" t="s">
        <v>808</v>
      </c>
      <c r="D42" s="46">
        <v>500</v>
      </c>
      <c r="E42" s="7">
        <v>5001.34</v>
      </c>
      <c r="F42" s="7">
        <f t="shared" si="0"/>
        <v>0.46075039767830439</v>
      </c>
    </row>
    <row r="43" spans="1:6" x14ac:dyDescent="0.2">
      <c r="A43" s="46" t="s">
        <v>884</v>
      </c>
      <c r="B43" s="46" t="s">
        <v>1390</v>
      </c>
      <c r="C43" s="46" t="s">
        <v>808</v>
      </c>
      <c r="D43" s="46">
        <v>500</v>
      </c>
      <c r="E43" s="7">
        <v>4962.085</v>
      </c>
      <c r="F43" s="7">
        <f t="shared" si="0"/>
        <v>0.45713401549655663</v>
      </c>
    </row>
    <row r="44" spans="1:6" x14ac:dyDescent="0.2">
      <c r="A44" s="46" t="s">
        <v>885</v>
      </c>
      <c r="B44" s="46" t="s">
        <v>1448</v>
      </c>
      <c r="C44" s="46" t="s">
        <v>861</v>
      </c>
      <c r="D44" s="46">
        <v>500</v>
      </c>
      <c r="E44" s="7">
        <v>4955.2550000000001</v>
      </c>
      <c r="F44" s="7">
        <f t="shared" si="0"/>
        <v>0.45650479908332686</v>
      </c>
    </row>
    <row r="45" spans="1:6" x14ac:dyDescent="0.2">
      <c r="A45" s="46" t="s">
        <v>886</v>
      </c>
      <c r="B45" s="46" t="s">
        <v>1449</v>
      </c>
      <c r="C45" s="46" t="s">
        <v>776</v>
      </c>
      <c r="D45" s="46">
        <v>500</v>
      </c>
      <c r="E45" s="7">
        <v>4926.4949999999999</v>
      </c>
      <c r="F45" s="7">
        <f t="shared" si="0"/>
        <v>0.4538552728689067</v>
      </c>
    </row>
    <row r="46" spans="1:6" x14ac:dyDescent="0.2">
      <c r="A46" s="46" t="s">
        <v>887</v>
      </c>
      <c r="B46" s="46" t="s">
        <v>1450</v>
      </c>
      <c r="C46" s="46" t="s">
        <v>782</v>
      </c>
      <c r="D46" s="46">
        <v>400</v>
      </c>
      <c r="E46" s="7">
        <v>3990.152</v>
      </c>
      <c r="F46" s="7">
        <f t="shared" si="0"/>
        <v>0.36759430888459521</v>
      </c>
    </row>
    <row r="47" spans="1:6" x14ac:dyDescent="0.2">
      <c r="A47" s="46" t="s">
        <v>888</v>
      </c>
      <c r="B47" s="46" t="s">
        <v>1451</v>
      </c>
      <c r="C47" s="46" t="s">
        <v>889</v>
      </c>
      <c r="D47" s="46">
        <v>400</v>
      </c>
      <c r="E47" s="7">
        <v>3988.3319999999999</v>
      </c>
      <c r="F47" s="7">
        <f t="shared" si="0"/>
        <v>0.36742664067492048</v>
      </c>
    </row>
    <row r="48" spans="1:6" x14ac:dyDescent="0.2">
      <c r="A48" s="46" t="s">
        <v>890</v>
      </c>
      <c r="B48" s="46" t="s">
        <v>1452</v>
      </c>
      <c r="C48" s="46" t="s">
        <v>861</v>
      </c>
      <c r="D48" s="46">
        <v>370</v>
      </c>
      <c r="E48" s="7">
        <v>3840.0117</v>
      </c>
      <c r="F48" s="7">
        <f t="shared" si="0"/>
        <v>0.35376257520271398</v>
      </c>
    </row>
    <row r="49" spans="1:6" x14ac:dyDescent="0.2">
      <c r="A49" s="46" t="s">
        <v>818</v>
      </c>
      <c r="B49" s="46" t="s">
        <v>1399</v>
      </c>
      <c r="C49" s="46" t="s">
        <v>778</v>
      </c>
      <c r="D49" s="46">
        <v>390000</v>
      </c>
      <c r="E49" s="7">
        <v>3819.2037</v>
      </c>
      <c r="F49" s="7">
        <f t="shared" si="0"/>
        <v>0.35184563008902642</v>
      </c>
    </row>
    <row r="50" spans="1:6" x14ac:dyDescent="0.2">
      <c r="A50" s="46" t="s">
        <v>891</v>
      </c>
      <c r="B50" s="46" t="s">
        <v>1453</v>
      </c>
      <c r="C50" s="46" t="s">
        <v>792</v>
      </c>
      <c r="D50" s="46">
        <v>350</v>
      </c>
      <c r="E50" s="7">
        <v>3502.835</v>
      </c>
      <c r="F50" s="7">
        <f t="shared" si="0"/>
        <v>0.32270004023951243</v>
      </c>
    </row>
    <row r="51" spans="1:6" x14ac:dyDescent="0.2">
      <c r="A51" s="46" t="s">
        <v>816</v>
      </c>
      <c r="B51" s="46" t="s">
        <v>1390</v>
      </c>
      <c r="C51" s="46" t="s">
        <v>808</v>
      </c>
      <c r="D51" s="46">
        <v>350</v>
      </c>
      <c r="E51" s="7">
        <v>3473.4594999999999</v>
      </c>
      <c r="F51" s="7">
        <f t="shared" si="0"/>
        <v>0.31999381084758971</v>
      </c>
    </row>
    <row r="52" spans="1:6" x14ac:dyDescent="0.2">
      <c r="A52" s="46" t="s">
        <v>892</v>
      </c>
      <c r="B52" s="46" t="s">
        <v>1454</v>
      </c>
      <c r="C52" s="46" t="s">
        <v>774</v>
      </c>
      <c r="D52" s="46">
        <v>340</v>
      </c>
      <c r="E52" s="7">
        <v>3462.4818</v>
      </c>
      <c r="F52" s="7">
        <f t="shared" si="0"/>
        <v>0.31898248595454237</v>
      </c>
    </row>
    <row r="53" spans="1:6" x14ac:dyDescent="0.2">
      <c r="A53" s="46" t="s">
        <v>893</v>
      </c>
      <c r="B53" s="46" t="s">
        <v>1455</v>
      </c>
      <c r="C53" s="46" t="s">
        <v>774</v>
      </c>
      <c r="D53" s="46">
        <v>300</v>
      </c>
      <c r="E53" s="7">
        <v>3060.3389999999999</v>
      </c>
      <c r="F53" s="7">
        <f t="shared" si="0"/>
        <v>0.28193492369653417</v>
      </c>
    </row>
    <row r="54" spans="1:6" x14ac:dyDescent="0.2">
      <c r="A54" s="46" t="s">
        <v>894</v>
      </c>
      <c r="B54" s="46" t="s">
        <v>1456</v>
      </c>
      <c r="C54" s="46" t="s">
        <v>850</v>
      </c>
      <c r="D54" s="46">
        <v>300</v>
      </c>
      <c r="E54" s="7">
        <v>2908.998</v>
      </c>
      <c r="F54" s="7">
        <f t="shared" si="0"/>
        <v>0.26799257505896262</v>
      </c>
    </row>
    <row r="55" spans="1:6" x14ac:dyDescent="0.2">
      <c r="A55" s="46" t="s">
        <v>821</v>
      </c>
      <c r="B55" s="46" t="s">
        <v>1401</v>
      </c>
      <c r="C55" s="46" t="s">
        <v>787</v>
      </c>
      <c r="D55" s="46">
        <v>300</v>
      </c>
      <c r="E55" s="7">
        <v>2892.8519999999999</v>
      </c>
      <c r="F55" s="7">
        <f t="shared" si="0"/>
        <v>0.26650511851313408</v>
      </c>
    </row>
    <row r="56" spans="1:6" x14ac:dyDescent="0.2">
      <c r="A56" s="46" t="s">
        <v>895</v>
      </c>
      <c r="B56" s="46" t="s">
        <v>1457</v>
      </c>
      <c r="C56" s="46" t="s">
        <v>782</v>
      </c>
      <c r="D56" s="46">
        <v>280</v>
      </c>
      <c r="E56" s="7">
        <v>2858.8503999999998</v>
      </c>
      <c r="F56" s="7">
        <f t="shared" si="0"/>
        <v>0.26337270785485078</v>
      </c>
    </row>
    <row r="57" spans="1:6" x14ac:dyDescent="0.2">
      <c r="A57" s="46" t="s">
        <v>896</v>
      </c>
      <c r="B57" s="46" t="s">
        <v>1458</v>
      </c>
      <c r="C57" s="46" t="s">
        <v>820</v>
      </c>
      <c r="D57" s="46">
        <v>272</v>
      </c>
      <c r="E57" s="7">
        <v>2723.7862399999999</v>
      </c>
      <c r="F57" s="7">
        <f t="shared" si="0"/>
        <v>0.25092986944912626</v>
      </c>
    </row>
    <row r="58" spans="1:6" x14ac:dyDescent="0.2">
      <c r="A58" s="46" t="s">
        <v>803</v>
      </c>
      <c r="B58" s="46" t="s">
        <v>1387</v>
      </c>
      <c r="C58" s="46" t="s">
        <v>799</v>
      </c>
      <c r="D58" s="46">
        <v>5</v>
      </c>
      <c r="E58" s="7">
        <v>2594.8125</v>
      </c>
      <c r="F58" s="7">
        <f t="shared" si="0"/>
        <v>0.23904811336074636</v>
      </c>
    </row>
    <row r="59" spans="1:6" x14ac:dyDescent="0.2">
      <c r="A59" s="46" t="s">
        <v>897</v>
      </c>
      <c r="B59" s="46" t="s">
        <v>1459</v>
      </c>
      <c r="C59" s="46" t="s">
        <v>799</v>
      </c>
      <c r="D59" s="46">
        <v>2500</v>
      </c>
      <c r="E59" s="7">
        <v>2505.9475000000002</v>
      </c>
      <c r="F59" s="7">
        <f t="shared" si="0"/>
        <v>0.23086139058451391</v>
      </c>
    </row>
    <row r="60" spans="1:6" x14ac:dyDescent="0.2">
      <c r="A60" s="46" t="s">
        <v>898</v>
      </c>
      <c r="B60" s="46" t="s">
        <v>1460</v>
      </c>
      <c r="C60" s="46" t="s">
        <v>787</v>
      </c>
      <c r="D60" s="46">
        <v>250</v>
      </c>
      <c r="E60" s="7">
        <v>2483.6725000000001</v>
      </c>
      <c r="F60" s="7">
        <f t="shared" si="0"/>
        <v>0.22880929752379731</v>
      </c>
    </row>
    <row r="61" spans="1:6" x14ac:dyDescent="0.2">
      <c r="A61" s="46" t="s">
        <v>899</v>
      </c>
      <c r="B61" s="46" t="s">
        <v>1461</v>
      </c>
      <c r="C61" s="46" t="s">
        <v>787</v>
      </c>
      <c r="D61" s="46">
        <v>250</v>
      </c>
      <c r="E61" s="7">
        <v>2454.6125000000002</v>
      </c>
      <c r="F61" s="7">
        <f t="shared" si="0"/>
        <v>0.22613213369239779</v>
      </c>
    </row>
    <row r="62" spans="1:6" x14ac:dyDescent="0.2">
      <c r="A62" s="46" t="s">
        <v>900</v>
      </c>
      <c r="B62" s="46" t="s">
        <v>1462</v>
      </c>
      <c r="C62" s="46" t="s">
        <v>901</v>
      </c>
      <c r="D62" s="46">
        <v>240</v>
      </c>
      <c r="E62" s="7">
        <v>2400.4920000000002</v>
      </c>
      <c r="F62" s="7">
        <f t="shared" si="0"/>
        <v>0.2211462615266285</v>
      </c>
    </row>
    <row r="63" spans="1:6" x14ac:dyDescent="0.2">
      <c r="A63" s="46" t="s">
        <v>775</v>
      </c>
      <c r="B63" s="46" t="s">
        <v>1369</v>
      </c>
      <c r="C63" s="46" t="s">
        <v>776</v>
      </c>
      <c r="D63" s="46">
        <v>220</v>
      </c>
      <c r="E63" s="7">
        <v>2283.2172</v>
      </c>
      <c r="F63" s="7">
        <f t="shared" si="0"/>
        <v>0.21034227484752979</v>
      </c>
    </row>
    <row r="64" spans="1:6" x14ac:dyDescent="0.2">
      <c r="A64" s="46" t="s">
        <v>813</v>
      </c>
      <c r="B64" s="46" t="s">
        <v>1395</v>
      </c>
      <c r="C64" s="46" t="s">
        <v>799</v>
      </c>
      <c r="D64" s="46">
        <v>2000</v>
      </c>
      <c r="E64" s="7">
        <v>2000.998</v>
      </c>
      <c r="F64" s="7">
        <f t="shared" si="0"/>
        <v>0.18434272100146992</v>
      </c>
    </row>
    <row r="65" spans="1:6" x14ac:dyDescent="0.2">
      <c r="A65" s="46" t="s">
        <v>902</v>
      </c>
      <c r="B65" s="46" t="s">
        <v>1463</v>
      </c>
      <c r="C65" s="46" t="s">
        <v>782</v>
      </c>
      <c r="D65" s="46">
        <v>200</v>
      </c>
      <c r="E65" s="7">
        <v>1925.2360000000001</v>
      </c>
      <c r="F65" s="7">
        <f t="shared" si="0"/>
        <v>0.17736311720950546</v>
      </c>
    </row>
    <row r="66" spans="1:6" x14ac:dyDescent="0.2">
      <c r="A66" s="46" t="s">
        <v>812</v>
      </c>
      <c r="B66" s="46" t="s">
        <v>1394</v>
      </c>
      <c r="C66" s="46" t="s">
        <v>782</v>
      </c>
      <c r="D66" s="46">
        <v>150</v>
      </c>
      <c r="E66" s="7">
        <v>1547.5830000000001</v>
      </c>
      <c r="F66" s="7">
        <f t="shared" si="0"/>
        <v>0.14257168732583334</v>
      </c>
    </row>
    <row r="67" spans="1:6" x14ac:dyDescent="0.2">
      <c r="A67" s="46" t="s">
        <v>675</v>
      </c>
      <c r="B67" s="46" t="s">
        <v>1294</v>
      </c>
      <c r="C67" s="46" t="s">
        <v>674</v>
      </c>
      <c r="D67" s="46">
        <v>150</v>
      </c>
      <c r="E67" s="7">
        <v>1485.7950000000001</v>
      </c>
      <c r="F67" s="7">
        <f t="shared" si="0"/>
        <v>0.13687944373276686</v>
      </c>
    </row>
    <row r="68" spans="1:6" x14ac:dyDescent="0.2">
      <c r="A68" s="46" t="s">
        <v>903</v>
      </c>
      <c r="B68" s="46" t="s">
        <v>1464</v>
      </c>
      <c r="C68" s="46" t="s">
        <v>782</v>
      </c>
      <c r="D68" s="46">
        <v>140</v>
      </c>
      <c r="E68" s="7">
        <v>1434.2496000000001</v>
      </c>
      <c r="F68" s="7">
        <f t="shared" si="0"/>
        <v>0.1321308036586093</v>
      </c>
    </row>
    <row r="69" spans="1:6" x14ac:dyDescent="0.2">
      <c r="A69" s="46" t="s">
        <v>904</v>
      </c>
      <c r="B69" s="46" t="s">
        <v>1465</v>
      </c>
      <c r="C69" s="46" t="s">
        <v>861</v>
      </c>
      <c r="D69" s="46">
        <v>1400</v>
      </c>
      <c r="E69" s="7">
        <v>1348.9657999999999</v>
      </c>
      <c r="F69" s="7">
        <f t="shared" si="0"/>
        <v>0.12427400032879828</v>
      </c>
    </row>
    <row r="70" spans="1:6" x14ac:dyDescent="0.2">
      <c r="A70" s="46" t="s">
        <v>905</v>
      </c>
      <c r="B70" s="46" t="s">
        <v>1466</v>
      </c>
      <c r="C70" s="46" t="s">
        <v>850</v>
      </c>
      <c r="D70" s="46">
        <v>100</v>
      </c>
      <c r="E70" s="7">
        <v>1046.9100000000001</v>
      </c>
      <c r="F70" s="7">
        <f t="shared" si="0"/>
        <v>9.6446991972830007E-2</v>
      </c>
    </row>
    <row r="71" spans="1:6" x14ac:dyDescent="0.2">
      <c r="A71" s="46" t="s">
        <v>906</v>
      </c>
      <c r="B71" s="46" t="s">
        <v>1467</v>
      </c>
      <c r="C71" s="46" t="s">
        <v>864</v>
      </c>
      <c r="D71" s="46">
        <v>97</v>
      </c>
      <c r="E71" s="7">
        <v>973.18839000000003</v>
      </c>
      <c r="F71" s="7">
        <f t="shared" si="0"/>
        <v>8.9655359905227147E-2</v>
      </c>
    </row>
    <row r="72" spans="1:6" x14ac:dyDescent="0.2">
      <c r="A72" s="46" t="s">
        <v>724</v>
      </c>
      <c r="B72" s="46" t="s">
        <v>1330</v>
      </c>
      <c r="C72" s="46" t="s">
        <v>677</v>
      </c>
      <c r="D72" s="46">
        <v>76</v>
      </c>
      <c r="E72" s="7">
        <v>769.20360000000005</v>
      </c>
      <c r="F72" s="7">
        <f t="shared" si="0"/>
        <v>7.086318158645151E-2</v>
      </c>
    </row>
    <row r="73" spans="1:6" x14ac:dyDescent="0.2">
      <c r="A73" s="46" t="s">
        <v>907</v>
      </c>
      <c r="B73" s="46" t="s">
        <v>1468</v>
      </c>
      <c r="C73" s="46" t="s">
        <v>792</v>
      </c>
      <c r="D73" s="46">
        <v>76</v>
      </c>
      <c r="E73" s="7">
        <v>761.72519999999997</v>
      </c>
      <c r="F73" s="7">
        <f t="shared" ref="F73:F81" si="1">E73/$E$151*100</f>
        <v>7.0174231070390308E-2</v>
      </c>
    </row>
    <row r="74" spans="1:6" x14ac:dyDescent="0.2">
      <c r="A74" s="46" t="s">
        <v>721</v>
      </c>
      <c r="B74" s="46" t="s">
        <v>1328</v>
      </c>
      <c r="C74" s="46" t="s">
        <v>674</v>
      </c>
      <c r="D74" s="46">
        <v>71</v>
      </c>
      <c r="E74" s="7">
        <v>725.36510999999996</v>
      </c>
      <c r="F74" s="7">
        <f t="shared" si="1"/>
        <v>6.6824543601208264E-2</v>
      </c>
    </row>
    <row r="75" spans="1:6" x14ac:dyDescent="0.2">
      <c r="A75" s="46" t="s">
        <v>791</v>
      </c>
      <c r="B75" s="46" t="s">
        <v>1379</v>
      </c>
      <c r="C75" s="46" t="s">
        <v>792</v>
      </c>
      <c r="D75" s="46">
        <v>62</v>
      </c>
      <c r="E75" s="7">
        <v>630.22875999999997</v>
      </c>
      <c r="F75" s="7">
        <f t="shared" si="1"/>
        <v>5.8060070260831022E-2</v>
      </c>
    </row>
    <row r="76" spans="1:6" x14ac:dyDescent="0.2">
      <c r="A76" s="46" t="s">
        <v>810</v>
      </c>
      <c r="B76" s="46" t="s">
        <v>1392</v>
      </c>
      <c r="C76" s="46" t="s">
        <v>792</v>
      </c>
      <c r="D76" s="46">
        <v>62</v>
      </c>
      <c r="E76" s="7">
        <v>629.64967999999999</v>
      </c>
      <c r="F76" s="7">
        <f t="shared" si="1"/>
        <v>5.8006722290029684E-2</v>
      </c>
    </row>
    <row r="77" spans="1:6" x14ac:dyDescent="0.2">
      <c r="A77" s="46" t="s">
        <v>908</v>
      </c>
      <c r="B77" s="46" t="s">
        <v>1469</v>
      </c>
      <c r="C77" s="46" t="s">
        <v>861</v>
      </c>
      <c r="D77" s="46">
        <v>50</v>
      </c>
      <c r="E77" s="7">
        <v>517.20050000000003</v>
      </c>
      <c r="F77" s="7">
        <f t="shared" si="1"/>
        <v>4.764729773509057E-2</v>
      </c>
    </row>
    <row r="78" spans="1:6" x14ac:dyDescent="0.2">
      <c r="A78" s="46" t="s">
        <v>909</v>
      </c>
      <c r="B78" s="46" t="s">
        <v>1470</v>
      </c>
      <c r="C78" s="46" t="s">
        <v>901</v>
      </c>
      <c r="D78" s="46">
        <v>50</v>
      </c>
      <c r="E78" s="7">
        <v>500.10449999999997</v>
      </c>
      <c r="F78" s="7">
        <f t="shared" si="1"/>
        <v>4.6072322068827463E-2</v>
      </c>
    </row>
    <row r="79" spans="1:6" x14ac:dyDescent="0.2">
      <c r="A79" s="46" t="s">
        <v>761</v>
      </c>
      <c r="B79" s="46" t="s">
        <v>1359</v>
      </c>
      <c r="C79" s="46" t="s">
        <v>685</v>
      </c>
      <c r="D79" s="46">
        <v>45</v>
      </c>
      <c r="E79" s="7">
        <v>453.81464999999997</v>
      </c>
      <c r="F79" s="7">
        <f t="shared" si="1"/>
        <v>4.1807851587722586E-2</v>
      </c>
    </row>
    <row r="80" spans="1:6" x14ac:dyDescent="0.2">
      <c r="A80" s="46" t="s">
        <v>910</v>
      </c>
      <c r="B80" s="46" t="s">
        <v>1471</v>
      </c>
      <c r="C80" s="46" t="s">
        <v>674</v>
      </c>
      <c r="D80" s="46">
        <v>30</v>
      </c>
      <c r="E80" s="7">
        <v>294.8211</v>
      </c>
      <c r="F80" s="7">
        <f t="shared" si="1"/>
        <v>2.7160508797433314E-2</v>
      </c>
    </row>
    <row r="81" spans="1:6" x14ac:dyDescent="0.2">
      <c r="A81" s="46" t="s">
        <v>773</v>
      </c>
      <c r="B81" s="46" t="s">
        <v>1368</v>
      </c>
      <c r="C81" s="46" t="s">
        <v>774</v>
      </c>
      <c r="D81" s="46">
        <v>30</v>
      </c>
      <c r="E81" s="7">
        <v>290.49059999999997</v>
      </c>
      <c r="F81" s="7">
        <f t="shared" si="1"/>
        <v>2.6761559796336428E-2</v>
      </c>
    </row>
    <row r="82" spans="1:6" x14ac:dyDescent="0.2">
      <c r="A82" s="46" t="s">
        <v>765</v>
      </c>
      <c r="B82" s="46" t="s">
        <v>1363</v>
      </c>
      <c r="C82" s="46" t="s">
        <v>674</v>
      </c>
      <c r="D82" s="46">
        <v>1</v>
      </c>
      <c r="E82" s="7">
        <v>98.849800000000002</v>
      </c>
      <c r="F82" s="51" t="s">
        <v>911</v>
      </c>
    </row>
    <row r="83" spans="1:6" x14ac:dyDescent="0.2">
      <c r="A83" s="46" t="s">
        <v>758</v>
      </c>
      <c r="B83" s="46" t="s">
        <v>1357</v>
      </c>
      <c r="C83" s="46" t="s">
        <v>674</v>
      </c>
      <c r="D83" s="46">
        <v>1</v>
      </c>
      <c r="E83" s="7">
        <v>9.8851099999999992</v>
      </c>
      <c r="F83" s="51" t="s">
        <v>911</v>
      </c>
    </row>
    <row r="84" spans="1:6" x14ac:dyDescent="0.2">
      <c r="A84" s="45" t="s">
        <v>40</v>
      </c>
      <c r="B84" s="46"/>
      <c r="C84" s="46"/>
      <c r="D84" s="46"/>
      <c r="E84" s="6">
        <f>SUM(E8:E83)</f>
        <v>483885.47282000008</v>
      </c>
      <c r="F84" s="6">
        <f>SUM(F8:F83)</f>
        <v>44.568120619583013</v>
      </c>
    </row>
    <row r="85" spans="1:6" x14ac:dyDescent="0.2">
      <c r="A85" s="46"/>
      <c r="B85" s="46"/>
      <c r="C85" s="46"/>
      <c r="D85" s="46"/>
      <c r="E85" s="7"/>
      <c r="F85" s="7"/>
    </row>
    <row r="86" spans="1:6" x14ac:dyDescent="0.2">
      <c r="A86" s="45" t="s">
        <v>712</v>
      </c>
      <c r="B86" s="46"/>
      <c r="C86" s="46"/>
      <c r="D86" s="46"/>
      <c r="E86" s="7"/>
      <c r="F86" s="7"/>
    </row>
    <row r="87" spans="1:6" x14ac:dyDescent="0.2">
      <c r="A87" s="46" t="s">
        <v>912</v>
      </c>
      <c r="B87" s="46" t="s">
        <v>1472</v>
      </c>
      <c r="C87" s="46" t="s">
        <v>913</v>
      </c>
      <c r="D87" s="46">
        <v>2380</v>
      </c>
      <c r="E87" s="7">
        <v>37621.921399999999</v>
      </c>
      <c r="F87" s="7">
        <f t="shared" ref="F87:F143" si="2">E87/$E$151*100</f>
        <v>3.4659341789344276</v>
      </c>
    </row>
    <row r="88" spans="1:6" x14ac:dyDescent="0.2">
      <c r="A88" s="46" t="s">
        <v>837</v>
      </c>
      <c r="B88" s="46" t="s">
        <v>1412</v>
      </c>
      <c r="C88" s="46" t="s">
        <v>835</v>
      </c>
      <c r="D88" s="46">
        <v>30000</v>
      </c>
      <c r="E88" s="7">
        <v>29624.58</v>
      </c>
      <c r="F88" s="7">
        <f t="shared" si="2"/>
        <v>2.7291759840468237</v>
      </c>
    </row>
    <row r="89" spans="1:6" x14ac:dyDescent="0.2">
      <c r="A89" s="46" t="s">
        <v>914</v>
      </c>
      <c r="B89" s="46" t="s">
        <v>1473</v>
      </c>
      <c r="C89" s="46" t="s">
        <v>915</v>
      </c>
      <c r="D89" s="46">
        <v>2400</v>
      </c>
      <c r="E89" s="7">
        <v>25649.4</v>
      </c>
      <c r="F89" s="7">
        <f t="shared" si="2"/>
        <v>2.3629609765002781</v>
      </c>
    </row>
    <row r="90" spans="1:6" x14ac:dyDescent="0.2">
      <c r="A90" s="46" t="s">
        <v>916</v>
      </c>
      <c r="B90" s="46" t="s">
        <v>1474</v>
      </c>
      <c r="C90" s="46" t="s">
        <v>917</v>
      </c>
      <c r="D90" s="46">
        <v>2500</v>
      </c>
      <c r="E90" s="7">
        <v>24786.65</v>
      </c>
      <c r="F90" s="7">
        <f t="shared" si="2"/>
        <v>2.2834797963371702</v>
      </c>
    </row>
    <row r="91" spans="1:6" x14ac:dyDescent="0.2">
      <c r="A91" s="46" t="s">
        <v>918</v>
      </c>
      <c r="B91" s="46" t="s">
        <v>1475</v>
      </c>
      <c r="C91" s="46" t="s">
        <v>797</v>
      </c>
      <c r="D91" s="46">
        <v>2330</v>
      </c>
      <c r="E91" s="7">
        <v>23272.086599999999</v>
      </c>
      <c r="F91" s="7">
        <f t="shared" si="2"/>
        <v>2.1439500525367077</v>
      </c>
    </row>
    <row r="92" spans="1:6" x14ac:dyDescent="0.2">
      <c r="A92" s="46" t="s">
        <v>849</v>
      </c>
      <c r="B92" s="46" t="s">
        <v>1421</v>
      </c>
      <c r="C92" s="46" t="s">
        <v>850</v>
      </c>
      <c r="D92" s="46">
        <v>165</v>
      </c>
      <c r="E92" s="7">
        <v>18449.903999999999</v>
      </c>
      <c r="F92" s="7">
        <f t="shared" si="2"/>
        <v>1.6997046001924558</v>
      </c>
    </row>
    <row r="93" spans="1:6" x14ac:dyDescent="0.2">
      <c r="A93" s="46" t="s">
        <v>919</v>
      </c>
      <c r="B93" s="46" t="s">
        <v>1476</v>
      </c>
      <c r="C93" s="46" t="s">
        <v>820</v>
      </c>
      <c r="D93" s="46">
        <v>1800</v>
      </c>
      <c r="E93" s="7">
        <v>18006.137999999999</v>
      </c>
      <c r="F93" s="7">
        <f t="shared" si="2"/>
        <v>1.6588224844042649</v>
      </c>
    </row>
    <row r="94" spans="1:6" x14ac:dyDescent="0.2">
      <c r="A94" s="46" t="s">
        <v>920</v>
      </c>
      <c r="B94" s="46" t="s">
        <v>1477</v>
      </c>
      <c r="C94" s="46" t="s">
        <v>799</v>
      </c>
      <c r="D94" s="46">
        <v>1750</v>
      </c>
      <c r="E94" s="7">
        <v>17071.145</v>
      </c>
      <c r="F94" s="7">
        <f t="shared" si="2"/>
        <v>1.5726858896963607</v>
      </c>
    </row>
    <row r="95" spans="1:6" x14ac:dyDescent="0.2">
      <c r="A95" s="46" t="s">
        <v>921</v>
      </c>
      <c r="B95" s="46" t="s">
        <v>1478</v>
      </c>
      <c r="C95" s="46" t="s">
        <v>835</v>
      </c>
      <c r="D95" s="46">
        <v>17000</v>
      </c>
      <c r="E95" s="7">
        <v>16835.355</v>
      </c>
      <c r="F95" s="7">
        <f t="shared" si="2"/>
        <v>1.5509636440044927</v>
      </c>
    </row>
    <row r="96" spans="1:6" x14ac:dyDescent="0.2">
      <c r="A96" s="46" t="s">
        <v>922</v>
      </c>
      <c r="B96" s="46" t="s">
        <v>1479</v>
      </c>
      <c r="C96" s="46" t="s">
        <v>820</v>
      </c>
      <c r="D96" s="46">
        <v>1720</v>
      </c>
      <c r="E96" s="7">
        <v>16790.038</v>
      </c>
      <c r="F96" s="7">
        <f t="shared" si="2"/>
        <v>1.5467887977089823</v>
      </c>
    </row>
    <row r="97" spans="1:6" x14ac:dyDescent="0.2">
      <c r="A97" s="46" t="s">
        <v>923</v>
      </c>
      <c r="B97" s="46" t="s">
        <v>1480</v>
      </c>
      <c r="C97" s="46" t="s">
        <v>835</v>
      </c>
      <c r="D97" s="46">
        <v>1660</v>
      </c>
      <c r="E97" s="7">
        <v>15878.680200000001</v>
      </c>
      <c r="F97" s="7">
        <f t="shared" si="2"/>
        <v>1.462829605017179</v>
      </c>
    </row>
    <row r="98" spans="1:6" x14ac:dyDescent="0.2">
      <c r="A98" s="46" t="s">
        <v>839</v>
      </c>
      <c r="B98" s="46" t="s">
        <v>1414</v>
      </c>
      <c r="C98" s="46" t="s">
        <v>806</v>
      </c>
      <c r="D98" s="46">
        <v>1300</v>
      </c>
      <c r="E98" s="7">
        <v>12444.289000000001</v>
      </c>
      <c r="F98" s="7">
        <f t="shared" si="2"/>
        <v>1.1464349765410367</v>
      </c>
    </row>
    <row r="99" spans="1:6" x14ac:dyDescent="0.2">
      <c r="A99" s="46" t="s">
        <v>845</v>
      </c>
      <c r="B99" s="46" t="s">
        <v>1419</v>
      </c>
      <c r="C99" s="46" t="s">
        <v>846</v>
      </c>
      <c r="D99" s="46">
        <v>100</v>
      </c>
      <c r="E99" s="7">
        <v>11844.79</v>
      </c>
      <c r="F99" s="7">
        <f t="shared" si="2"/>
        <v>1.0912058974026968</v>
      </c>
    </row>
    <row r="100" spans="1:6" x14ac:dyDescent="0.2">
      <c r="A100" s="46" t="s">
        <v>855</v>
      </c>
      <c r="B100" s="46" t="s">
        <v>1425</v>
      </c>
      <c r="C100" s="46" t="s">
        <v>799</v>
      </c>
      <c r="D100" s="46">
        <v>1000</v>
      </c>
      <c r="E100" s="7">
        <v>11499.74</v>
      </c>
      <c r="F100" s="7">
        <f t="shared" si="2"/>
        <v>1.0594180316069501</v>
      </c>
    </row>
    <row r="101" spans="1:6" x14ac:dyDescent="0.2">
      <c r="A101" s="46" t="s">
        <v>924</v>
      </c>
      <c r="B101" s="46" t="s">
        <v>1481</v>
      </c>
      <c r="C101" s="46" t="s">
        <v>797</v>
      </c>
      <c r="D101" s="46">
        <v>1100</v>
      </c>
      <c r="E101" s="7">
        <v>10979.133</v>
      </c>
      <c r="F101" s="7">
        <f t="shared" si="2"/>
        <v>1.011456908731059</v>
      </c>
    </row>
    <row r="102" spans="1:6" x14ac:dyDescent="0.2">
      <c r="A102" s="46" t="s">
        <v>829</v>
      </c>
      <c r="B102" s="46" t="s">
        <v>1407</v>
      </c>
      <c r="C102" s="46" t="s">
        <v>830</v>
      </c>
      <c r="D102" s="46">
        <v>10977</v>
      </c>
      <c r="E102" s="7">
        <v>10702.882356</v>
      </c>
      <c r="F102" s="7">
        <f t="shared" si="2"/>
        <v>0.98600721043382511</v>
      </c>
    </row>
    <row r="103" spans="1:6" x14ac:dyDescent="0.2">
      <c r="A103" s="46" t="s">
        <v>925</v>
      </c>
      <c r="B103" s="46" t="s">
        <v>1482</v>
      </c>
      <c r="C103" s="46" t="s">
        <v>830</v>
      </c>
      <c r="D103" s="46">
        <v>75</v>
      </c>
      <c r="E103" s="7">
        <v>10642.4625</v>
      </c>
      <c r="F103" s="7">
        <f t="shared" si="2"/>
        <v>0.98044100764024067</v>
      </c>
    </row>
    <row r="104" spans="1:6" x14ac:dyDescent="0.2">
      <c r="A104" s="46" t="s">
        <v>827</v>
      </c>
      <c r="B104" s="46" t="s">
        <v>1406</v>
      </c>
      <c r="C104" s="46" t="s">
        <v>828</v>
      </c>
      <c r="D104" s="46">
        <v>940</v>
      </c>
      <c r="E104" s="7">
        <v>10495.0154</v>
      </c>
      <c r="F104" s="7">
        <f t="shared" si="2"/>
        <v>0.96685738605852212</v>
      </c>
    </row>
    <row r="105" spans="1:6" x14ac:dyDescent="0.2">
      <c r="A105" s="46" t="s">
        <v>926</v>
      </c>
      <c r="B105" s="46" t="s">
        <v>1483</v>
      </c>
      <c r="C105" s="46" t="s">
        <v>806</v>
      </c>
      <c r="D105" s="46">
        <v>1112</v>
      </c>
      <c r="E105" s="7">
        <v>10270.587680000001</v>
      </c>
      <c r="F105" s="7">
        <f t="shared" si="2"/>
        <v>0.94618189484216109</v>
      </c>
    </row>
    <row r="106" spans="1:6" x14ac:dyDescent="0.2">
      <c r="A106" s="46" t="s">
        <v>927</v>
      </c>
      <c r="B106" s="46" t="s">
        <v>1484</v>
      </c>
      <c r="C106" s="46" t="s">
        <v>917</v>
      </c>
      <c r="D106" s="46">
        <v>950</v>
      </c>
      <c r="E106" s="7">
        <v>9411.8685000000005</v>
      </c>
      <c r="F106" s="7">
        <f t="shared" si="2"/>
        <v>0.86707205554329558</v>
      </c>
    </row>
    <row r="107" spans="1:6" x14ac:dyDescent="0.2">
      <c r="A107" s="46" t="s">
        <v>928</v>
      </c>
      <c r="B107" s="46" t="s">
        <v>1485</v>
      </c>
      <c r="C107" s="46" t="s">
        <v>842</v>
      </c>
      <c r="D107" s="46">
        <v>950</v>
      </c>
      <c r="E107" s="7">
        <v>9378.3240000000005</v>
      </c>
      <c r="F107" s="7">
        <f t="shared" si="2"/>
        <v>0.86398175540074984</v>
      </c>
    </row>
    <row r="108" spans="1:6" x14ac:dyDescent="0.2">
      <c r="A108" s="46" t="s">
        <v>929</v>
      </c>
      <c r="B108" s="46" t="s">
        <v>1486</v>
      </c>
      <c r="C108" s="46" t="s">
        <v>799</v>
      </c>
      <c r="D108" s="46">
        <v>740</v>
      </c>
      <c r="E108" s="7">
        <v>9014.8724000000002</v>
      </c>
      <c r="F108" s="7">
        <f t="shared" si="2"/>
        <v>0.83049863502964605</v>
      </c>
    </row>
    <row r="109" spans="1:6" x14ac:dyDescent="0.2">
      <c r="A109" s="46" t="s">
        <v>834</v>
      </c>
      <c r="B109" s="46" t="s">
        <v>1410</v>
      </c>
      <c r="C109" s="46" t="s">
        <v>835</v>
      </c>
      <c r="D109" s="46">
        <v>910</v>
      </c>
      <c r="E109" s="7">
        <v>8697.4159999999993</v>
      </c>
      <c r="F109" s="7">
        <f t="shared" si="2"/>
        <v>0.80125284039350397</v>
      </c>
    </row>
    <row r="110" spans="1:6" x14ac:dyDescent="0.2">
      <c r="A110" s="46" t="s">
        <v>930</v>
      </c>
      <c r="B110" s="46" t="s">
        <v>1487</v>
      </c>
      <c r="C110" s="46" t="s">
        <v>797</v>
      </c>
      <c r="D110" s="46">
        <v>800</v>
      </c>
      <c r="E110" s="7">
        <v>7844.4960000000001</v>
      </c>
      <c r="F110" s="7">
        <f t="shared" si="2"/>
        <v>0.72267725281341955</v>
      </c>
    </row>
    <row r="111" spans="1:6" x14ac:dyDescent="0.2">
      <c r="A111" s="46" t="s">
        <v>931</v>
      </c>
      <c r="B111" s="46" t="s">
        <v>1488</v>
      </c>
      <c r="C111" s="46" t="s">
        <v>832</v>
      </c>
      <c r="D111" s="46">
        <v>750</v>
      </c>
      <c r="E111" s="7">
        <v>7758.6225000000004</v>
      </c>
      <c r="F111" s="7">
        <f t="shared" si="2"/>
        <v>0.71476612314116617</v>
      </c>
    </row>
    <row r="112" spans="1:6" x14ac:dyDescent="0.2">
      <c r="A112" s="46" t="s">
        <v>932</v>
      </c>
      <c r="B112" s="46" t="s">
        <v>1489</v>
      </c>
      <c r="C112" s="46" t="s">
        <v>933</v>
      </c>
      <c r="D112" s="46">
        <v>666</v>
      </c>
      <c r="E112" s="7">
        <v>7006.6729800000003</v>
      </c>
      <c r="F112" s="7">
        <f t="shared" si="2"/>
        <v>0.64549248040261809</v>
      </c>
    </row>
    <row r="113" spans="1:6" x14ac:dyDescent="0.2">
      <c r="A113" s="46" t="s">
        <v>934</v>
      </c>
      <c r="B113" s="46" t="s">
        <v>1490</v>
      </c>
      <c r="C113" s="46" t="s">
        <v>913</v>
      </c>
      <c r="D113" s="46">
        <v>700</v>
      </c>
      <c r="E113" s="7">
        <v>6969.7879999999996</v>
      </c>
      <c r="F113" s="7">
        <f t="shared" si="2"/>
        <v>0.64209443723751503</v>
      </c>
    </row>
    <row r="114" spans="1:6" x14ac:dyDescent="0.2">
      <c r="A114" s="46" t="s">
        <v>836</v>
      </c>
      <c r="B114" s="46" t="s">
        <v>1411</v>
      </c>
      <c r="C114" s="46" t="s">
        <v>830</v>
      </c>
      <c r="D114" s="46">
        <v>44</v>
      </c>
      <c r="E114" s="7">
        <v>6244.9067999999997</v>
      </c>
      <c r="F114" s="7">
        <f t="shared" si="2"/>
        <v>0.57531447403374836</v>
      </c>
    </row>
    <row r="115" spans="1:6" x14ac:dyDescent="0.2">
      <c r="A115" s="46" t="s">
        <v>935</v>
      </c>
      <c r="B115" s="46" t="s">
        <v>1491</v>
      </c>
      <c r="C115" s="46" t="s">
        <v>835</v>
      </c>
      <c r="D115" s="46">
        <v>6000</v>
      </c>
      <c r="E115" s="7">
        <v>5921.7780000000002</v>
      </c>
      <c r="F115" s="7">
        <f t="shared" si="2"/>
        <v>0.54554610733576081</v>
      </c>
    </row>
    <row r="116" spans="1:6" x14ac:dyDescent="0.2">
      <c r="A116" s="46" t="s">
        <v>936</v>
      </c>
      <c r="B116" s="46" t="s">
        <v>1492</v>
      </c>
      <c r="C116" s="46" t="s">
        <v>797</v>
      </c>
      <c r="D116" s="46">
        <v>600</v>
      </c>
      <c r="E116" s="7">
        <v>5907.7619999999997</v>
      </c>
      <c r="F116" s="7">
        <f t="shared" si="2"/>
        <v>0.54425487787048565</v>
      </c>
    </row>
    <row r="117" spans="1:6" x14ac:dyDescent="0.2">
      <c r="A117" s="46" t="s">
        <v>937</v>
      </c>
      <c r="B117" s="46" t="s">
        <v>1493</v>
      </c>
      <c r="C117" s="46" t="s">
        <v>842</v>
      </c>
      <c r="D117" s="46">
        <v>587</v>
      </c>
      <c r="E117" s="7">
        <v>5882.8024699999996</v>
      </c>
      <c r="F117" s="7">
        <f t="shared" si="2"/>
        <v>0.54195547143673717</v>
      </c>
    </row>
    <row r="118" spans="1:6" x14ac:dyDescent="0.2">
      <c r="A118" s="46" t="s">
        <v>938</v>
      </c>
      <c r="B118" s="46" t="s">
        <v>1494</v>
      </c>
      <c r="C118" s="46" t="s">
        <v>917</v>
      </c>
      <c r="D118" s="46">
        <v>38</v>
      </c>
      <c r="E118" s="7">
        <v>5489.8638000000001</v>
      </c>
      <c r="F118" s="7">
        <f t="shared" si="2"/>
        <v>0.50575584324395595</v>
      </c>
    </row>
    <row r="119" spans="1:6" x14ac:dyDescent="0.2">
      <c r="A119" s="46" t="s">
        <v>939</v>
      </c>
      <c r="B119" s="46" t="s">
        <v>1495</v>
      </c>
      <c r="C119" s="46" t="s">
        <v>917</v>
      </c>
      <c r="D119" s="46">
        <v>38</v>
      </c>
      <c r="E119" s="7">
        <v>5423.1054000000004</v>
      </c>
      <c r="F119" s="7">
        <f t="shared" si="2"/>
        <v>0.49960569961277579</v>
      </c>
    </row>
    <row r="120" spans="1:6" x14ac:dyDescent="0.2">
      <c r="A120" s="46" t="s">
        <v>940</v>
      </c>
      <c r="B120" s="46" t="s">
        <v>1496</v>
      </c>
      <c r="C120" s="46" t="s">
        <v>832</v>
      </c>
      <c r="D120" s="46">
        <v>500</v>
      </c>
      <c r="E120" s="7">
        <v>5159.2250000000004</v>
      </c>
      <c r="F120" s="7">
        <f t="shared" si="2"/>
        <v>0.47529561486758548</v>
      </c>
    </row>
    <row r="121" spans="1:6" x14ac:dyDescent="0.2">
      <c r="A121" s="46" t="s">
        <v>941</v>
      </c>
      <c r="B121" s="46" t="s">
        <v>1497</v>
      </c>
      <c r="C121" s="46" t="s">
        <v>933</v>
      </c>
      <c r="D121" s="46">
        <v>468</v>
      </c>
      <c r="E121" s="7">
        <v>4936.1223600000003</v>
      </c>
      <c r="F121" s="7">
        <f t="shared" si="2"/>
        <v>0.45474219716291436</v>
      </c>
    </row>
    <row r="122" spans="1:6" x14ac:dyDescent="0.2">
      <c r="A122" s="46" t="s">
        <v>942</v>
      </c>
      <c r="B122" s="46" t="s">
        <v>1498</v>
      </c>
      <c r="C122" s="46" t="s">
        <v>842</v>
      </c>
      <c r="D122" s="46">
        <v>500</v>
      </c>
      <c r="E122" s="7">
        <v>4912.03</v>
      </c>
      <c r="F122" s="7">
        <f t="shared" si="2"/>
        <v>0.45252267910355248</v>
      </c>
    </row>
    <row r="123" spans="1:6" x14ac:dyDescent="0.2">
      <c r="A123" s="46" t="s">
        <v>943</v>
      </c>
      <c r="B123" s="46" t="s">
        <v>1499</v>
      </c>
      <c r="C123" s="46" t="s">
        <v>830</v>
      </c>
      <c r="D123" s="46">
        <v>34</v>
      </c>
      <c r="E123" s="7">
        <v>4825.6098000000002</v>
      </c>
      <c r="F123" s="7">
        <f t="shared" si="2"/>
        <v>0.44456118448062376</v>
      </c>
    </row>
    <row r="124" spans="1:6" x14ac:dyDescent="0.2">
      <c r="A124" s="46" t="s">
        <v>944</v>
      </c>
      <c r="B124" s="46" t="s">
        <v>1500</v>
      </c>
      <c r="C124" s="46" t="s">
        <v>842</v>
      </c>
      <c r="D124" s="46">
        <v>600</v>
      </c>
      <c r="E124" s="7">
        <v>4508.4539999999997</v>
      </c>
      <c r="F124" s="7">
        <f t="shared" si="2"/>
        <v>0.41534308273669496</v>
      </c>
    </row>
    <row r="125" spans="1:6" x14ac:dyDescent="0.2">
      <c r="A125" s="46" t="s">
        <v>945</v>
      </c>
      <c r="B125" s="46" t="s">
        <v>1501</v>
      </c>
      <c r="C125" s="46" t="s">
        <v>835</v>
      </c>
      <c r="D125" s="46">
        <v>400</v>
      </c>
      <c r="E125" s="7">
        <v>4037.1039999999998</v>
      </c>
      <c r="F125" s="7">
        <f t="shared" si="2"/>
        <v>0.37191978019264299</v>
      </c>
    </row>
    <row r="126" spans="1:6" x14ac:dyDescent="0.2">
      <c r="A126" s="46" t="s">
        <v>946</v>
      </c>
      <c r="B126" s="46" t="s">
        <v>1502</v>
      </c>
      <c r="C126" s="46" t="s">
        <v>797</v>
      </c>
      <c r="D126" s="46">
        <v>400</v>
      </c>
      <c r="E126" s="7">
        <v>3964.48</v>
      </c>
      <c r="F126" s="7">
        <f t="shared" si="2"/>
        <v>0.3652292658742825</v>
      </c>
    </row>
    <row r="127" spans="1:6" x14ac:dyDescent="0.2">
      <c r="A127" s="46" t="s">
        <v>947</v>
      </c>
      <c r="B127" s="46" t="s">
        <v>1503</v>
      </c>
      <c r="C127" s="46" t="s">
        <v>948</v>
      </c>
      <c r="D127" s="46">
        <v>400</v>
      </c>
      <c r="E127" s="7">
        <v>3957.8519999999999</v>
      </c>
      <c r="F127" s="7">
        <f t="shared" si="2"/>
        <v>0.36461865878981875</v>
      </c>
    </row>
    <row r="128" spans="1:6" x14ac:dyDescent="0.2">
      <c r="A128" s="46" t="s">
        <v>949</v>
      </c>
      <c r="B128" s="46" t="s">
        <v>1504</v>
      </c>
      <c r="C128" s="46" t="s">
        <v>842</v>
      </c>
      <c r="D128" s="46">
        <v>394</v>
      </c>
      <c r="E128" s="7">
        <v>3944.5191799999998</v>
      </c>
      <c r="F128" s="7">
        <f t="shared" si="2"/>
        <v>0.36339036754843679</v>
      </c>
    </row>
    <row r="129" spans="1:6" x14ac:dyDescent="0.2">
      <c r="A129" s="46" t="s">
        <v>950</v>
      </c>
      <c r="B129" s="46" t="s">
        <v>1505</v>
      </c>
      <c r="C129" s="46" t="s">
        <v>797</v>
      </c>
      <c r="D129" s="46">
        <v>270</v>
      </c>
      <c r="E129" s="7">
        <v>3725.8056000000001</v>
      </c>
      <c r="F129" s="7">
        <f t="shared" si="2"/>
        <v>0.34324129370769701</v>
      </c>
    </row>
    <row r="130" spans="1:6" x14ac:dyDescent="0.2">
      <c r="A130" s="46" t="s">
        <v>951</v>
      </c>
      <c r="B130" s="46" t="s">
        <v>1506</v>
      </c>
      <c r="C130" s="46" t="s">
        <v>848</v>
      </c>
      <c r="D130" s="46">
        <v>350</v>
      </c>
      <c r="E130" s="7">
        <v>3501.0959665999999</v>
      </c>
      <c r="F130" s="7">
        <f t="shared" si="2"/>
        <v>0.32253983110943413</v>
      </c>
    </row>
    <row r="131" spans="1:6" x14ac:dyDescent="0.2">
      <c r="A131" s="46" t="s">
        <v>843</v>
      </c>
      <c r="B131" s="46" t="s">
        <v>1417</v>
      </c>
      <c r="C131" s="46" t="s">
        <v>806</v>
      </c>
      <c r="D131" s="46">
        <v>300</v>
      </c>
      <c r="E131" s="7">
        <v>3031.4009999999998</v>
      </c>
      <c r="F131" s="7">
        <f t="shared" si="2"/>
        <v>0.27926899916270626</v>
      </c>
    </row>
    <row r="132" spans="1:6" x14ac:dyDescent="0.2">
      <c r="A132" s="46" t="s">
        <v>851</v>
      </c>
      <c r="B132" s="46" t="s">
        <v>1422</v>
      </c>
      <c r="C132" s="46" t="s">
        <v>835</v>
      </c>
      <c r="D132" s="46">
        <v>230</v>
      </c>
      <c r="E132" s="7">
        <v>2266.3326000000002</v>
      </c>
      <c r="F132" s="7">
        <f t="shared" si="2"/>
        <v>0.20878677448869812</v>
      </c>
    </row>
    <row r="133" spans="1:6" x14ac:dyDescent="0.2">
      <c r="A133" s="46" t="s">
        <v>952</v>
      </c>
      <c r="B133" s="46" t="s">
        <v>1507</v>
      </c>
      <c r="C133" s="46" t="s">
        <v>842</v>
      </c>
      <c r="D133" s="46">
        <v>200</v>
      </c>
      <c r="E133" s="7">
        <v>2004.5619999999999</v>
      </c>
      <c r="F133" s="7">
        <f t="shared" si="2"/>
        <v>0.18467105589118457</v>
      </c>
    </row>
    <row r="134" spans="1:6" x14ac:dyDescent="0.2">
      <c r="A134" s="46" t="s">
        <v>953</v>
      </c>
      <c r="B134" s="46" t="s">
        <v>1508</v>
      </c>
      <c r="C134" s="46" t="s">
        <v>797</v>
      </c>
      <c r="D134" s="46">
        <v>200</v>
      </c>
      <c r="E134" s="7">
        <v>1995.038</v>
      </c>
      <c r="F134" s="7">
        <f t="shared" si="2"/>
        <v>0.18379365367748021</v>
      </c>
    </row>
    <row r="135" spans="1:6" x14ac:dyDescent="0.2">
      <c r="A135" s="46" t="s">
        <v>840</v>
      </c>
      <c r="B135" s="46" t="s">
        <v>1415</v>
      </c>
      <c r="C135" s="46" t="s">
        <v>832</v>
      </c>
      <c r="D135" s="46">
        <v>180</v>
      </c>
      <c r="E135" s="7">
        <v>1857.3209999999999</v>
      </c>
      <c r="F135" s="7">
        <f t="shared" si="2"/>
        <v>0.17110642135233076</v>
      </c>
    </row>
    <row r="136" spans="1:6" x14ac:dyDescent="0.2">
      <c r="A136" s="46" t="s">
        <v>954</v>
      </c>
      <c r="B136" s="46" t="s">
        <v>1509</v>
      </c>
      <c r="C136" s="46" t="s">
        <v>955</v>
      </c>
      <c r="D136" s="46">
        <v>15</v>
      </c>
      <c r="E136" s="7">
        <v>1698.9045000000001</v>
      </c>
      <c r="F136" s="7">
        <f t="shared" si="2"/>
        <v>0.15651223951830126</v>
      </c>
    </row>
    <row r="137" spans="1:6" x14ac:dyDescent="0.2">
      <c r="A137" s="46" t="s">
        <v>844</v>
      </c>
      <c r="B137" s="46" t="s">
        <v>1418</v>
      </c>
      <c r="C137" s="46" t="s">
        <v>835</v>
      </c>
      <c r="D137" s="46">
        <v>150</v>
      </c>
      <c r="E137" s="7">
        <v>1469.7525000000001</v>
      </c>
      <c r="F137" s="7">
        <f t="shared" si="2"/>
        <v>0.13540152216479626</v>
      </c>
    </row>
    <row r="138" spans="1:6" x14ac:dyDescent="0.2">
      <c r="A138" s="46" t="s">
        <v>852</v>
      </c>
      <c r="B138" s="46" t="s">
        <v>1423</v>
      </c>
      <c r="C138" s="46" t="s">
        <v>835</v>
      </c>
      <c r="D138" s="46">
        <v>102</v>
      </c>
      <c r="E138" s="7">
        <v>1015.52118</v>
      </c>
      <c r="F138" s="7">
        <f t="shared" si="2"/>
        <v>9.3555284690851032E-2</v>
      </c>
    </row>
    <row r="139" spans="1:6" x14ac:dyDescent="0.2">
      <c r="A139" s="46" t="s">
        <v>853</v>
      </c>
      <c r="B139" s="46" t="s">
        <v>1424</v>
      </c>
      <c r="C139" s="46" t="s">
        <v>854</v>
      </c>
      <c r="D139" s="46">
        <v>100</v>
      </c>
      <c r="E139" s="7">
        <v>989.04200000000003</v>
      </c>
      <c r="F139" s="7">
        <f t="shared" si="2"/>
        <v>9.1115879908293673E-2</v>
      </c>
    </row>
    <row r="140" spans="1:6" x14ac:dyDescent="0.2">
      <c r="A140" s="46" t="s">
        <v>956</v>
      </c>
      <c r="B140" s="46" t="s">
        <v>1510</v>
      </c>
      <c r="C140" s="46" t="s">
        <v>955</v>
      </c>
      <c r="D140" s="46">
        <v>5</v>
      </c>
      <c r="E140" s="7">
        <v>648.56100000000004</v>
      </c>
      <c r="F140" s="7">
        <f t="shared" si="2"/>
        <v>5.9748935019142621E-2</v>
      </c>
    </row>
    <row r="141" spans="1:6" x14ac:dyDescent="0.2">
      <c r="A141" s="46" t="s">
        <v>957</v>
      </c>
      <c r="B141" s="46" t="s">
        <v>1511</v>
      </c>
      <c r="C141" s="46" t="s">
        <v>799</v>
      </c>
      <c r="D141" s="46">
        <v>50</v>
      </c>
      <c r="E141" s="7">
        <v>574.98699999999997</v>
      </c>
      <c r="F141" s="7">
        <f t="shared" si="2"/>
        <v>5.29709015803475E-2</v>
      </c>
    </row>
    <row r="142" spans="1:6" x14ac:dyDescent="0.2">
      <c r="A142" s="46" t="s">
        <v>958</v>
      </c>
      <c r="B142" s="46" t="s">
        <v>1512</v>
      </c>
      <c r="C142" s="46" t="s">
        <v>842</v>
      </c>
      <c r="D142" s="46">
        <v>275</v>
      </c>
      <c r="E142" s="7">
        <v>459.05337500000002</v>
      </c>
      <c r="F142" s="7">
        <f t="shared" si="2"/>
        <v>4.2290471171089708E-2</v>
      </c>
    </row>
    <row r="143" spans="1:6" x14ac:dyDescent="0.2">
      <c r="A143" s="46" t="s">
        <v>959</v>
      </c>
      <c r="B143" s="46" t="s">
        <v>1513</v>
      </c>
      <c r="C143" s="46" t="s">
        <v>797</v>
      </c>
      <c r="D143" s="46">
        <v>40</v>
      </c>
      <c r="E143" s="7">
        <v>399.6044</v>
      </c>
      <c r="F143" s="7">
        <f t="shared" si="2"/>
        <v>3.6813711168206961E-2</v>
      </c>
    </row>
    <row r="144" spans="1:6" x14ac:dyDescent="0.2">
      <c r="A144" s="46" t="s">
        <v>769</v>
      </c>
      <c r="B144" s="46" t="s">
        <v>1367</v>
      </c>
      <c r="C144" s="46" t="s">
        <v>674</v>
      </c>
      <c r="D144" s="46">
        <v>9</v>
      </c>
      <c r="E144" s="7">
        <v>89.00667</v>
      </c>
      <c r="F144" s="51" t="s">
        <v>911</v>
      </c>
    </row>
    <row r="145" spans="1:10" x14ac:dyDescent="0.2">
      <c r="A145" s="45" t="s">
        <v>40</v>
      </c>
      <c r="B145" s="46"/>
      <c r="C145" s="46"/>
      <c r="D145" s="46"/>
      <c r="E145" s="6">
        <f>SUM(E87:E144)</f>
        <v>499788.46211759996</v>
      </c>
      <c r="F145" s="6">
        <f>SUM(F87:F144)</f>
        <v>46.035007181498123</v>
      </c>
    </row>
    <row r="146" spans="1:10" x14ac:dyDescent="0.2">
      <c r="A146" s="46"/>
      <c r="B146" s="46"/>
      <c r="C146" s="46"/>
      <c r="D146" s="46"/>
      <c r="E146" s="7"/>
      <c r="F146" s="7"/>
    </row>
    <row r="147" spans="1:10" x14ac:dyDescent="0.2">
      <c r="A147" s="45" t="s">
        <v>40</v>
      </c>
      <c r="B147" s="46"/>
      <c r="C147" s="46"/>
      <c r="D147" s="46"/>
      <c r="E147" s="6">
        <f>E145+E84</f>
        <v>983673.93493760005</v>
      </c>
      <c r="F147" s="6">
        <v>90.621345233461142</v>
      </c>
      <c r="I147" s="28"/>
      <c r="J147" s="28"/>
    </row>
    <row r="148" spans="1:10" x14ac:dyDescent="0.2">
      <c r="A148" s="46"/>
      <c r="B148" s="46"/>
      <c r="C148" s="46"/>
      <c r="D148" s="46"/>
      <c r="E148" s="7"/>
      <c r="F148" s="7"/>
    </row>
    <row r="149" spans="1:10" x14ac:dyDescent="0.2">
      <c r="A149" s="45" t="s">
        <v>103</v>
      </c>
      <c r="B149" s="46"/>
      <c r="C149" s="46"/>
      <c r="D149" s="46"/>
      <c r="E149" s="6">
        <v>101803.1531347</v>
      </c>
      <c r="F149" s="6">
        <v>9.3800000000000008</v>
      </c>
      <c r="I149" s="28"/>
      <c r="J149" s="28"/>
    </row>
    <row r="150" spans="1:10" x14ac:dyDescent="0.2">
      <c r="A150" s="46"/>
      <c r="B150" s="46"/>
      <c r="C150" s="46"/>
      <c r="D150" s="46"/>
      <c r="E150" s="7"/>
      <c r="F150" s="7"/>
    </row>
    <row r="151" spans="1:10" x14ac:dyDescent="0.2">
      <c r="A151" s="47" t="s">
        <v>104</v>
      </c>
      <c r="B151" s="44"/>
      <c r="C151" s="44"/>
      <c r="D151" s="44"/>
      <c r="E151" s="8">
        <f>E147+E149</f>
        <v>1085477.0880723</v>
      </c>
      <c r="F151" s="8">
        <f xml:space="preserve"> ROUND(SUM(F147:F150),2)</f>
        <v>100</v>
      </c>
      <c r="I151" s="28"/>
      <c r="J151" s="28"/>
    </row>
    <row r="152" spans="1:10" x14ac:dyDescent="0.2">
      <c r="A152" s="4" t="s">
        <v>686</v>
      </c>
      <c r="F152" s="9" t="s">
        <v>960</v>
      </c>
    </row>
    <row r="154" spans="1:10" x14ac:dyDescent="0.2">
      <c r="A154" s="4" t="s">
        <v>105</v>
      </c>
    </row>
    <row r="155" spans="1:10" x14ac:dyDescent="0.2">
      <c r="A155" s="4" t="s">
        <v>106</v>
      </c>
    </row>
    <row r="156" spans="1:10" x14ac:dyDescent="0.2">
      <c r="A156" s="4" t="s">
        <v>107</v>
      </c>
    </row>
    <row r="157" spans="1:10" x14ac:dyDescent="0.2">
      <c r="A157" s="2" t="s">
        <v>961</v>
      </c>
      <c r="D157" s="10">
        <v>3758.9423999999999</v>
      </c>
    </row>
    <row r="158" spans="1:10" x14ac:dyDescent="0.2">
      <c r="A158" s="2" t="s">
        <v>962</v>
      </c>
      <c r="D158" s="10">
        <v>1267.0550000000001</v>
      </c>
    </row>
    <row r="159" spans="1:10" x14ac:dyDescent="0.2">
      <c r="A159" s="2" t="s">
        <v>963</v>
      </c>
      <c r="D159" s="10">
        <v>1315.4875999999999</v>
      </c>
    </row>
    <row r="160" spans="1:10" x14ac:dyDescent="0.2">
      <c r="A160" s="2" t="s">
        <v>964</v>
      </c>
      <c r="D160" s="10">
        <v>1097.8652</v>
      </c>
    </row>
    <row r="161" spans="1:4" x14ac:dyDescent="0.2">
      <c r="A161" s="2" t="s">
        <v>965</v>
      </c>
      <c r="D161" s="10">
        <v>2969.2674999999999</v>
      </c>
    </row>
    <row r="162" spans="1:4" x14ac:dyDescent="0.2">
      <c r="A162" s="2" t="s">
        <v>966</v>
      </c>
      <c r="D162" s="10">
        <v>1306.9244000000001</v>
      </c>
    </row>
    <row r="163" spans="1:4" x14ac:dyDescent="0.2">
      <c r="A163" s="2" t="s">
        <v>967</v>
      </c>
      <c r="D163" s="10">
        <v>3612.5268999999998</v>
      </c>
    </row>
    <row r="164" spans="1:4" x14ac:dyDescent="0.2">
      <c r="A164" s="2" t="s">
        <v>968</v>
      </c>
      <c r="D164" s="10">
        <v>1211.0728999999999</v>
      </c>
    </row>
    <row r="165" spans="1:4" x14ac:dyDescent="0.2">
      <c r="A165" s="2" t="s">
        <v>969</v>
      </c>
      <c r="D165" s="10">
        <v>1255.8984</v>
      </c>
    </row>
    <row r="166" spans="1:4" x14ac:dyDescent="0.2">
      <c r="A166" s="2" t="s">
        <v>970</v>
      </c>
      <c r="D166" s="10">
        <v>1095.0196000000001</v>
      </c>
    </row>
    <row r="168" spans="1:4" x14ac:dyDescent="0.2">
      <c r="A168" s="4" t="s">
        <v>108</v>
      </c>
    </row>
    <row r="169" spans="1:4" x14ac:dyDescent="0.2">
      <c r="A169" s="2" t="s">
        <v>961</v>
      </c>
      <c r="D169" s="10">
        <v>3905.1167999999998</v>
      </c>
    </row>
    <row r="170" spans="1:4" x14ac:dyDescent="0.2">
      <c r="A170" s="2" t="s">
        <v>962</v>
      </c>
      <c r="D170" s="10">
        <v>1265.9048</v>
      </c>
    </row>
    <row r="171" spans="1:4" x14ac:dyDescent="0.2">
      <c r="A171" s="2" t="s">
        <v>963</v>
      </c>
      <c r="D171" s="10">
        <v>1315.7660000000001</v>
      </c>
    </row>
    <row r="172" spans="1:4" x14ac:dyDescent="0.2">
      <c r="A172" s="2" t="s">
        <v>964</v>
      </c>
      <c r="D172" s="10">
        <v>1090.9340999999999</v>
      </c>
    </row>
    <row r="173" spans="1:4" x14ac:dyDescent="0.2">
      <c r="A173" s="2" t="s">
        <v>965</v>
      </c>
      <c r="D173" s="10">
        <v>3079.5765000000001</v>
      </c>
    </row>
    <row r="174" spans="1:4" x14ac:dyDescent="0.2">
      <c r="A174" s="2" t="s">
        <v>967</v>
      </c>
      <c r="D174" s="10">
        <v>3739.5273999999999</v>
      </c>
    </row>
    <row r="175" spans="1:4" x14ac:dyDescent="0.2">
      <c r="A175" s="2" t="s">
        <v>968</v>
      </c>
      <c r="D175" s="10">
        <v>1203.2610999999999</v>
      </c>
    </row>
    <row r="176" spans="1:4" x14ac:dyDescent="0.2">
      <c r="A176" s="2" t="s">
        <v>969</v>
      </c>
      <c r="D176" s="10">
        <v>1249.1442</v>
      </c>
    </row>
    <row r="177" spans="1:5" x14ac:dyDescent="0.2">
      <c r="A177" s="2" t="s">
        <v>970</v>
      </c>
      <c r="D177" s="10">
        <v>1086.7938999999999</v>
      </c>
    </row>
    <row r="179" spans="1:5" x14ac:dyDescent="0.2">
      <c r="A179" s="4" t="s">
        <v>109</v>
      </c>
      <c r="D179" s="50"/>
    </row>
    <row r="180" spans="1:5" x14ac:dyDescent="0.2">
      <c r="A180" s="4"/>
      <c r="D180" s="50"/>
    </row>
    <row r="181" spans="1:5" x14ac:dyDescent="0.2">
      <c r="A181" s="14" t="s">
        <v>598</v>
      </c>
      <c r="B181" s="15"/>
      <c r="C181" s="56" t="s">
        <v>599</v>
      </c>
      <c r="D181" s="57"/>
    </row>
    <row r="182" spans="1:5" x14ac:dyDescent="0.2">
      <c r="A182" s="58"/>
      <c r="B182" s="59"/>
      <c r="C182" s="16" t="s">
        <v>600</v>
      </c>
      <c r="D182" s="16" t="s">
        <v>601</v>
      </c>
    </row>
    <row r="183" spans="1:5" x14ac:dyDescent="0.2">
      <c r="A183" s="17" t="s">
        <v>969</v>
      </c>
      <c r="B183" s="18"/>
      <c r="C183" s="19">
        <v>36.064692999999998</v>
      </c>
      <c r="D183" s="19">
        <v>33.40468225</v>
      </c>
    </row>
    <row r="184" spans="1:5" x14ac:dyDescent="0.2">
      <c r="A184" s="17" t="s">
        <v>968</v>
      </c>
      <c r="B184" s="18"/>
      <c r="C184" s="19">
        <v>35.688021929999998</v>
      </c>
      <c r="D184" s="19">
        <v>33.052960052000003</v>
      </c>
    </row>
    <row r="185" spans="1:5" x14ac:dyDescent="0.2">
      <c r="A185" s="17" t="s">
        <v>970</v>
      </c>
      <c r="B185" s="18"/>
      <c r="C185" s="19">
        <v>33.142421347999999</v>
      </c>
      <c r="D185" s="19">
        <v>30.695201871000005</v>
      </c>
    </row>
    <row r="186" spans="1:5" x14ac:dyDescent="0.2">
      <c r="A186" s="17" t="s">
        <v>966</v>
      </c>
      <c r="B186" s="18"/>
      <c r="C186" s="19">
        <v>17.860035105000001</v>
      </c>
      <c r="D186" s="19">
        <v>16.544155402999998</v>
      </c>
    </row>
    <row r="187" spans="1:5" x14ac:dyDescent="0.2">
      <c r="A187" s="17" t="s">
        <v>963</v>
      </c>
      <c r="B187" s="18"/>
      <c r="C187" s="19">
        <v>36.064692999999998</v>
      </c>
      <c r="D187" s="19">
        <v>33.40468225</v>
      </c>
    </row>
    <row r="188" spans="1:5" x14ac:dyDescent="0.2">
      <c r="A188" s="17" t="s">
        <v>962</v>
      </c>
      <c r="B188" s="18"/>
      <c r="C188" s="19">
        <v>35.688021929999998</v>
      </c>
      <c r="D188" s="19">
        <v>33.052960052000003</v>
      </c>
    </row>
    <row r="189" spans="1:5" x14ac:dyDescent="0.2">
      <c r="A189" s="17" t="s">
        <v>964</v>
      </c>
      <c r="B189" s="18"/>
      <c r="C189" s="19">
        <v>35.252104136</v>
      </c>
      <c r="D189" s="19">
        <v>32.649097763</v>
      </c>
    </row>
    <row r="191" spans="1:5" x14ac:dyDescent="0.2">
      <c r="A191" s="4" t="s">
        <v>688</v>
      </c>
      <c r="D191" s="28">
        <v>2.1335799630464876</v>
      </c>
      <c r="E191" s="1" t="s">
        <v>689</v>
      </c>
    </row>
  </sheetData>
  <mergeCells count="3">
    <mergeCell ref="B1:E1"/>
    <mergeCell ref="C181:D181"/>
    <mergeCell ref="A182:B18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96"/>
  <sheetViews>
    <sheetView showGridLines="0" workbookViewId="0"/>
  </sheetViews>
  <sheetFormatPr defaultRowHeight="11.25" x14ac:dyDescent="0.2"/>
  <cols>
    <col min="1" max="1" width="38" style="2" customWidth="1"/>
    <col min="2" max="2" width="83.7109375" style="2" bestFit="1" customWidth="1"/>
    <col min="3" max="3" width="11.85546875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x14ac:dyDescent="0.2">
      <c r="A1" s="4"/>
      <c r="B1" s="55" t="s">
        <v>971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819</v>
      </c>
      <c r="B8" s="46" t="s">
        <v>1400</v>
      </c>
      <c r="C8" s="46" t="s">
        <v>820</v>
      </c>
      <c r="D8" s="46">
        <v>6640</v>
      </c>
      <c r="E8" s="7">
        <v>66101.2</v>
      </c>
      <c r="F8" s="7">
        <f>E8/$E$153*100</f>
        <v>4.7895383138344911</v>
      </c>
    </row>
    <row r="9" spans="1:6" x14ac:dyDescent="0.2">
      <c r="A9" s="46" t="s">
        <v>972</v>
      </c>
      <c r="B9" s="46" t="s">
        <v>1514</v>
      </c>
      <c r="C9" s="46" t="s">
        <v>685</v>
      </c>
      <c r="D9" s="46">
        <v>2500</v>
      </c>
      <c r="E9" s="7">
        <v>24999.083332499999</v>
      </c>
      <c r="F9" s="7">
        <f t="shared" ref="F9:F60" si="0">E9/$E$153*100</f>
        <v>1.8113750950323138</v>
      </c>
    </row>
    <row r="10" spans="1:6" x14ac:dyDescent="0.2">
      <c r="A10" s="46" t="s">
        <v>973</v>
      </c>
      <c r="B10" s="46" t="s">
        <v>1515</v>
      </c>
      <c r="C10" s="46" t="s">
        <v>782</v>
      </c>
      <c r="D10" s="46">
        <v>2500</v>
      </c>
      <c r="E10" s="7">
        <v>24997.35</v>
      </c>
      <c r="F10" s="7">
        <f t="shared" si="0"/>
        <v>1.8112495018143486</v>
      </c>
    </row>
    <row r="11" spans="1:6" x14ac:dyDescent="0.2">
      <c r="A11" s="46" t="s">
        <v>974</v>
      </c>
      <c r="B11" s="46" t="s">
        <v>1516</v>
      </c>
      <c r="C11" s="46" t="s">
        <v>861</v>
      </c>
      <c r="D11" s="46">
        <v>2400</v>
      </c>
      <c r="E11" s="7">
        <v>24047.808000000001</v>
      </c>
      <c r="F11" s="7">
        <f t="shared" si="0"/>
        <v>1.7424479098675303</v>
      </c>
    </row>
    <row r="12" spans="1:6" x14ac:dyDescent="0.2">
      <c r="A12" s="46" t="s">
        <v>975</v>
      </c>
      <c r="B12" s="46" t="s">
        <v>1517</v>
      </c>
      <c r="C12" s="46" t="s">
        <v>782</v>
      </c>
      <c r="D12" s="46">
        <v>2400</v>
      </c>
      <c r="E12" s="7">
        <v>23993.712</v>
      </c>
      <c r="F12" s="7">
        <f t="shared" si="0"/>
        <v>1.7385282402605462</v>
      </c>
    </row>
    <row r="13" spans="1:6" x14ac:dyDescent="0.2">
      <c r="A13" s="46" t="s">
        <v>887</v>
      </c>
      <c r="B13" s="46" t="s">
        <v>1450</v>
      </c>
      <c r="C13" s="46" t="s">
        <v>782</v>
      </c>
      <c r="D13" s="46">
        <v>2000</v>
      </c>
      <c r="E13" s="7">
        <v>19950.759999999998</v>
      </c>
      <c r="F13" s="7">
        <f t="shared" si="0"/>
        <v>1.4455853964847327</v>
      </c>
    </row>
    <row r="14" spans="1:6" x14ac:dyDescent="0.2">
      <c r="A14" s="46" t="s">
        <v>976</v>
      </c>
      <c r="B14" s="46" t="s">
        <v>1518</v>
      </c>
      <c r="C14" s="46" t="s">
        <v>774</v>
      </c>
      <c r="D14" s="46">
        <v>1750</v>
      </c>
      <c r="E14" s="7">
        <v>17519.932499999999</v>
      </c>
      <c r="F14" s="7">
        <f t="shared" si="0"/>
        <v>1.2694533225500308</v>
      </c>
    </row>
    <row r="15" spans="1:6" x14ac:dyDescent="0.2">
      <c r="A15" s="46" t="s">
        <v>977</v>
      </c>
      <c r="B15" s="46" t="s">
        <v>1519</v>
      </c>
      <c r="C15" s="46" t="s">
        <v>978</v>
      </c>
      <c r="D15" s="46">
        <v>1740</v>
      </c>
      <c r="E15" s="7">
        <v>17449.2768</v>
      </c>
      <c r="F15" s="7">
        <f t="shared" si="0"/>
        <v>1.264333775821064</v>
      </c>
    </row>
    <row r="16" spans="1:6" x14ac:dyDescent="0.2">
      <c r="A16" s="46" t="s">
        <v>814</v>
      </c>
      <c r="B16" s="46" t="s">
        <v>1396</v>
      </c>
      <c r="C16" s="46" t="s">
        <v>792</v>
      </c>
      <c r="D16" s="46">
        <v>1558</v>
      </c>
      <c r="E16" s="7">
        <v>15729.34988</v>
      </c>
      <c r="F16" s="7">
        <f t="shared" si="0"/>
        <v>1.1397118948213945</v>
      </c>
    </row>
    <row r="17" spans="1:6" x14ac:dyDescent="0.2">
      <c r="A17" s="46" t="s">
        <v>979</v>
      </c>
      <c r="B17" s="46" t="s">
        <v>1520</v>
      </c>
      <c r="C17" s="46" t="s">
        <v>778</v>
      </c>
      <c r="D17" s="46">
        <v>1550</v>
      </c>
      <c r="E17" s="7">
        <v>15501.6674807</v>
      </c>
      <c r="F17" s="7">
        <f t="shared" si="0"/>
        <v>1.1232145608118285</v>
      </c>
    </row>
    <row r="18" spans="1:6" x14ac:dyDescent="0.2">
      <c r="A18" s="46" t="s">
        <v>873</v>
      </c>
      <c r="B18" s="46" t="s">
        <v>1439</v>
      </c>
      <c r="C18" s="46" t="s">
        <v>792</v>
      </c>
      <c r="D18" s="46">
        <v>1412</v>
      </c>
      <c r="E18" s="7">
        <v>14250.991239999999</v>
      </c>
      <c r="F18" s="7">
        <f t="shared" si="0"/>
        <v>1.0325934862619697</v>
      </c>
    </row>
    <row r="19" spans="1:6" x14ac:dyDescent="0.2">
      <c r="A19" s="46" t="s">
        <v>980</v>
      </c>
      <c r="B19" s="46" t="s">
        <v>1521</v>
      </c>
      <c r="C19" s="46" t="s">
        <v>981</v>
      </c>
      <c r="D19" s="46">
        <v>1280</v>
      </c>
      <c r="E19" s="7">
        <v>12844.2624</v>
      </c>
      <c r="F19" s="7">
        <f t="shared" si="0"/>
        <v>0.93066520543868736</v>
      </c>
    </row>
    <row r="20" spans="1:6" x14ac:dyDescent="0.2">
      <c r="A20" s="46" t="s">
        <v>982</v>
      </c>
      <c r="B20" s="46" t="s">
        <v>1522</v>
      </c>
      <c r="C20" s="46" t="s">
        <v>782</v>
      </c>
      <c r="D20" s="46">
        <v>1250</v>
      </c>
      <c r="E20" s="7">
        <v>12680.225</v>
      </c>
      <c r="F20" s="7">
        <f t="shared" si="0"/>
        <v>0.91877943918630778</v>
      </c>
    </row>
    <row r="21" spans="1:6" x14ac:dyDescent="0.2">
      <c r="A21" s="46" t="s">
        <v>983</v>
      </c>
      <c r="B21" s="46" t="s">
        <v>1523</v>
      </c>
      <c r="C21" s="46" t="s">
        <v>799</v>
      </c>
      <c r="D21" s="46">
        <v>23</v>
      </c>
      <c r="E21" s="7">
        <v>11507.93845</v>
      </c>
      <c r="F21" s="7">
        <f t="shared" si="0"/>
        <v>0.83383829823852085</v>
      </c>
    </row>
    <row r="22" spans="1:6" x14ac:dyDescent="0.2">
      <c r="A22" s="46" t="s">
        <v>984</v>
      </c>
      <c r="B22" s="46" t="s">
        <v>1524</v>
      </c>
      <c r="C22" s="46" t="s">
        <v>674</v>
      </c>
      <c r="D22" s="46">
        <v>110</v>
      </c>
      <c r="E22" s="7">
        <v>10963.656000000001</v>
      </c>
      <c r="F22" s="7">
        <f t="shared" si="0"/>
        <v>0.79440086521426856</v>
      </c>
    </row>
    <row r="23" spans="1:6" x14ac:dyDescent="0.2">
      <c r="A23" s="46" t="s">
        <v>985</v>
      </c>
      <c r="B23" s="46" t="s">
        <v>1525</v>
      </c>
      <c r="C23" s="46" t="s">
        <v>861</v>
      </c>
      <c r="D23" s="46">
        <v>1000</v>
      </c>
      <c r="E23" s="7">
        <v>9973.0400000000009</v>
      </c>
      <c r="F23" s="7">
        <f t="shared" si="0"/>
        <v>0.72262314731659849</v>
      </c>
    </row>
    <row r="24" spans="1:6" x14ac:dyDescent="0.2">
      <c r="A24" s="46" t="s">
        <v>986</v>
      </c>
      <c r="B24" s="46" t="s">
        <v>1526</v>
      </c>
      <c r="C24" s="46" t="s">
        <v>861</v>
      </c>
      <c r="D24" s="46">
        <v>1000</v>
      </c>
      <c r="E24" s="7">
        <v>9964.01</v>
      </c>
      <c r="F24" s="7">
        <f t="shared" si="0"/>
        <v>0.7219688546415195</v>
      </c>
    </row>
    <row r="25" spans="1:6" x14ac:dyDescent="0.2">
      <c r="A25" s="46" t="s">
        <v>987</v>
      </c>
      <c r="B25" s="46" t="s">
        <v>1527</v>
      </c>
      <c r="C25" s="46" t="s">
        <v>799</v>
      </c>
      <c r="D25" s="46">
        <v>19</v>
      </c>
      <c r="E25" s="7">
        <v>9506.5578499999992</v>
      </c>
      <c r="F25" s="7">
        <f t="shared" si="0"/>
        <v>0.68882294202312577</v>
      </c>
    </row>
    <row r="26" spans="1:6" x14ac:dyDescent="0.2">
      <c r="A26" s="46" t="s">
        <v>988</v>
      </c>
      <c r="B26" s="46" t="s">
        <v>1528</v>
      </c>
      <c r="C26" s="46" t="s">
        <v>861</v>
      </c>
      <c r="D26" s="46">
        <v>840</v>
      </c>
      <c r="E26" s="7">
        <v>8393.2631999999994</v>
      </c>
      <c r="F26" s="7">
        <f t="shared" si="0"/>
        <v>0.60815621614277937</v>
      </c>
    </row>
    <row r="27" spans="1:6" x14ac:dyDescent="0.2">
      <c r="A27" s="46" t="s">
        <v>989</v>
      </c>
      <c r="B27" s="46" t="s">
        <v>1529</v>
      </c>
      <c r="C27" s="46" t="s">
        <v>861</v>
      </c>
      <c r="D27" s="46">
        <v>800</v>
      </c>
      <c r="E27" s="7">
        <v>8027.3919999999998</v>
      </c>
      <c r="F27" s="7">
        <f t="shared" si="0"/>
        <v>0.58164604491550054</v>
      </c>
    </row>
    <row r="28" spans="1:6" x14ac:dyDescent="0.2">
      <c r="A28" s="46" t="s">
        <v>990</v>
      </c>
      <c r="B28" s="46" t="s">
        <v>1530</v>
      </c>
      <c r="C28" s="46" t="s">
        <v>861</v>
      </c>
      <c r="D28" s="46">
        <v>800</v>
      </c>
      <c r="E28" s="7">
        <v>8027.3919999999998</v>
      </c>
      <c r="F28" s="7">
        <f t="shared" si="0"/>
        <v>0.58164604491550054</v>
      </c>
    </row>
    <row r="29" spans="1:6" x14ac:dyDescent="0.2">
      <c r="A29" s="46" t="s">
        <v>991</v>
      </c>
      <c r="B29" s="46" t="s">
        <v>1531</v>
      </c>
      <c r="C29" s="46" t="s">
        <v>792</v>
      </c>
      <c r="D29" s="46">
        <v>794</v>
      </c>
      <c r="E29" s="7">
        <v>8009.2685600000004</v>
      </c>
      <c r="F29" s="7">
        <f t="shared" si="0"/>
        <v>0.58033286285135532</v>
      </c>
    </row>
    <row r="30" spans="1:6" x14ac:dyDescent="0.2">
      <c r="A30" s="46" t="s">
        <v>992</v>
      </c>
      <c r="B30" s="46" t="s">
        <v>1528</v>
      </c>
      <c r="C30" s="46" t="s">
        <v>861</v>
      </c>
      <c r="D30" s="46">
        <v>800</v>
      </c>
      <c r="E30" s="7">
        <v>7993.5839999999998</v>
      </c>
      <c r="F30" s="7">
        <f t="shared" si="0"/>
        <v>0.57919639632645648</v>
      </c>
    </row>
    <row r="31" spans="1:6" x14ac:dyDescent="0.2">
      <c r="A31" s="46" t="s">
        <v>993</v>
      </c>
      <c r="B31" s="46" t="s">
        <v>1528</v>
      </c>
      <c r="C31" s="46" t="s">
        <v>861</v>
      </c>
      <c r="D31" s="46">
        <v>800</v>
      </c>
      <c r="E31" s="7">
        <v>7993.5839999999998</v>
      </c>
      <c r="F31" s="7">
        <f t="shared" si="0"/>
        <v>0.57919639632645648</v>
      </c>
    </row>
    <row r="32" spans="1:6" x14ac:dyDescent="0.2">
      <c r="A32" s="46" t="s">
        <v>907</v>
      </c>
      <c r="B32" s="46" t="s">
        <v>1468</v>
      </c>
      <c r="C32" s="46" t="s">
        <v>792</v>
      </c>
      <c r="D32" s="46">
        <v>750</v>
      </c>
      <c r="E32" s="7">
        <v>7517.0249999999996</v>
      </c>
      <c r="F32" s="7">
        <f t="shared" si="0"/>
        <v>0.54466604605592206</v>
      </c>
    </row>
    <row r="33" spans="1:6" x14ac:dyDescent="0.2">
      <c r="A33" s="46" t="s">
        <v>994</v>
      </c>
      <c r="B33" s="46" t="s">
        <v>1532</v>
      </c>
      <c r="C33" s="46" t="s">
        <v>864</v>
      </c>
      <c r="D33" s="46">
        <v>750</v>
      </c>
      <c r="E33" s="7">
        <v>7444.5675000000001</v>
      </c>
      <c r="F33" s="7">
        <f t="shared" si="0"/>
        <v>0.53941594511411373</v>
      </c>
    </row>
    <row r="34" spans="1:6" x14ac:dyDescent="0.2">
      <c r="A34" s="46" t="s">
        <v>995</v>
      </c>
      <c r="B34" s="46" t="s">
        <v>1533</v>
      </c>
      <c r="C34" s="46" t="s">
        <v>850</v>
      </c>
      <c r="D34" s="46">
        <v>730</v>
      </c>
      <c r="E34" s="7">
        <v>7342.3632380999998</v>
      </c>
      <c r="F34" s="7">
        <f t="shared" si="0"/>
        <v>0.53201046339506441</v>
      </c>
    </row>
    <row r="35" spans="1:6" x14ac:dyDescent="0.2">
      <c r="A35" s="46" t="s">
        <v>996</v>
      </c>
      <c r="B35" s="46" t="s">
        <v>1534</v>
      </c>
      <c r="C35" s="46" t="s">
        <v>797</v>
      </c>
      <c r="D35" s="46">
        <v>500</v>
      </c>
      <c r="E35" s="7">
        <v>5722.4980985000002</v>
      </c>
      <c r="F35" s="7">
        <f t="shared" si="0"/>
        <v>0.41463882491710857</v>
      </c>
    </row>
    <row r="36" spans="1:6" x14ac:dyDescent="0.2">
      <c r="A36" s="46" t="s">
        <v>997</v>
      </c>
      <c r="B36" s="46" t="s">
        <v>1535</v>
      </c>
      <c r="C36" s="46" t="s">
        <v>674</v>
      </c>
      <c r="D36" s="46">
        <v>55</v>
      </c>
      <c r="E36" s="7">
        <v>5492.08</v>
      </c>
      <c r="F36" s="7">
        <f t="shared" si="0"/>
        <v>0.39794326854344753</v>
      </c>
    </row>
    <row r="37" spans="1:6" x14ac:dyDescent="0.2">
      <c r="A37" s="46" t="s">
        <v>998</v>
      </c>
      <c r="B37" s="46" t="s">
        <v>1536</v>
      </c>
      <c r="C37" s="46" t="s">
        <v>861</v>
      </c>
      <c r="D37" s="46">
        <v>520</v>
      </c>
      <c r="E37" s="7">
        <v>5217.8047999999999</v>
      </c>
      <c r="F37" s="7">
        <f t="shared" si="0"/>
        <v>0.37806992919507537</v>
      </c>
    </row>
    <row r="38" spans="1:6" x14ac:dyDescent="0.2">
      <c r="A38" s="46" t="s">
        <v>999</v>
      </c>
      <c r="B38" s="46" t="s">
        <v>1537</v>
      </c>
      <c r="C38" s="46" t="s">
        <v>674</v>
      </c>
      <c r="D38" s="46">
        <v>50</v>
      </c>
      <c r="E38" s="7">
        <v>4986.3450000000003</v>
      </c>
      <c r="F38" s="7">
        <f t="shared" si="0"/>
        <v>0.3612988935676969</v>
      </c>
    </row>
    <row r="39" spans="1:6" x14ac:dyDescent="0.2">
      <c r="A39" s="46" t="s">
        <v>796</v>
      </c>
      <c r="B39" s="46" t="s">
        <v>1382</v>
      </c>
      <c r="C39" s="46" t="s">
        <v>797</v>
      </c>
      <c r="D39" s="46">
        <v>380</v>
      </c>
      <c r="E39" s="7">
        <v>4349.0870131000001</v>
      </c>
      <c r="F39" s="7">
        <f t="shared" si="0"/>
        <v>0.31512467064807381</v>
      </c>
    </row>
    <row r="40" spans="1:6" x14ac:dyDescent="0.2">
      <c r="A40" s="46" t="s">
        <v>1000</v>
      </c>
      <c r="B40" s="46" t="s">
        <v>1538</v>
      </c>
      <c r="C40" s="46" t="s">
        <v>787</v>
      </c>
      <c r="D40" s="46">
        <v>400</v>
      </c>
      <c r="E40" s="7">
        <v>4047.2959999999998</v>
      </c>
      <c r="F40" s="7">
        <f t="shared" si="0"/>
        <v>0.29325759985339267</v>
      </c>
    </row>
    <row r="41" spans="1:6" x14ac:dyDescent="0.2">
      <c r="A41" s="46" t="s">
        <v>1001</v>
      </c>
      <c r="B41" s="46" t="s">
        <v>1539</v>
      </c>
      <c r="C41" s="46" t="s">
        <v>674</v>
      </c>
      <c r="D41" s="46">
        <v>40</v>
      </c>
      <c r="E41" s="7">
        <v>3981.7840000000001</v>
      </c>
      <c r="F41" s="7">
        <f t="shared" si="0"/>
        <v>0.28851075359317463</v>
      </c>
    </row>
    <row r="42" spans="1:6" x14ac:dyDescent="0.2">
      <c r="A42" s="46" t="s">
        <v>1002</v>
      </c>
      <c r="B42" s="46" t="s">
        <v>1540</v>
      </c>
      <c r="C42" s="46" t="s">
        <v>674</v>
      </c>
      <c r="D42" s="46">
        <v>350</v>
      </c>
      <c r="E42" s="7">
        <v>3477.6210000000001</v>
      </c>
      <c r="F42" s="7">
        <f t="shared" si="0"/>
        <v>0.25198028205986306</v>
      </c>
    </row>
    <row r="43" spans="1:6" x14ac:dyDescent="0.2">
      <c r="A43" s="46" t="s">
        <v>1003</v>
      </c>
      <c r="B43" s="46" t="s">
        <v>1541</v>
      </c>
      <c r="C43" s="46" t="s">
        <v>778</v>
      </c>
      <c r="D43" s="46">
        <v>350</v>
      </c>
      <c r="E43" s="7">
        <v>3445.4735000000001</v>
      </c>
      <c r="F43" s="7">
        <f t="shared" si="0"/>
        <v>0.24965094941621974</v>
      </c>
    </row>
    <row r="44" spans="1:6" x14ac:dyDescent="0.2">
      <c r="A44" s="46" t="s">
        <v>802</v>
      </c>
      <c r="B44" s="46" t="s">
        <v>1386</v>
      </c>
      <c r="C44" s="46" t="s">
        <v>792</v>
      </c>
      <c r="D44" s="46">
        <v>311</v>
      </c>
      <c r="E44" s="7">
        <v>3145.7961</v>
      </c>
      <c r="F44" s="7">
        <f t="shared" si="0"/>
        <v>0.22793702608214553</v>
      </c>
    </row>
    <row r="45" spans="1:6" x14ac:dyDescent="0.2">
      <c r="A45" s="46" t="s">
        <v>1004</v>
      </c>
      <c r="B45" s="46" t="s">
        <v>1542</v>
      </c>
      <c r="C45" s="46" t="s">
        <v>861</v>
      </c>
      <c r="D45" s="46">
        <v>300</v>
      </c>
      <c r="E45" s="7">
        <v>3000.1125000000002</v>
      </c>
      <c r="F45" s="7">
        <f t="shared" si="0"/>
        <v>0.21738113324060354</v>
      </c>
    </row>
    <row r="46" spans="1:6" x14ac:dyDescent="0.2">
      <c r="A46" s="46" t="s">
        <v>1005</v>
      </c>
      <c r="B46" s="46" t="s">
        <v>1543</v>
      </c>
      <c r="C46" s="46" t="s">
        <v>674</v>
      </c>
      <c r="D46" s="46">
        <v>250</v>
      </c>
      <c r="E46" s="7">
        <v>2505.3274999999999</v>
      </c>
      <c r="F46" s="7">
        <f t="shared" si="0"/>
        <v>0.18153016964825422</v>
      </c>
    </row>
    <row r="47" spans="1:6" x14ac:dyDescent="0.2">
      <c r="A47" s="46" t="s">
        <v>1006</v>
      </c>
      <c r="B47" s="46" t="s">
        <v>1544</v>
      </c>
      <c r="C47" s="46" t="s">
        <v>778</v>
      </c>
      <c r="D47" s="46">
        <v>250</v>
      </c>
      <c r="E47" s="7">
        <v>2478.3425000000002</v>
      </c>
      <c r="F47" s="7">
        <f t="shared" si="0"/>
        <v>0.17957489967737891</v>
      </c>
    </row>
    <row r="48" spans="1:6" x14ac:dyDescent="0.2">
      <c r="A48" s="46" t="s">
        <v>1007</v>
      </c>
      <c r="B48" s="46" t="s">
        <v>1545</v>
      </c>
      <c r="C48" s="46" t="s">
        <v>1008</v>
      </c>
      <c r="D48" s="46">
        <v>200</v>
      </c>
      <c r="E48" s="7">
        <v>2021.758</v>
      </c>
      <c r="F48" s="7">
        <f t="shared" si="0"/>
        <v>0.14649185494819147</v>
      </c>
    </row>
    <row r="49" spans="1:6" x14ac:dyDescent="0.2">
      <c r="A49" s="46" t="s">
        <v>1009</v>
      </c>
      <c r="B49" s="46" t="s">
        <v>1546</v>
      </c>
      <c r="C49" s="46" t="s">
        <v>674</v>
      </c>
      <c r="D49" s="46">
        <v>200</v>
      </c>
      <c r="E49" s="7">
        <v>1995.5740000000001</v>
      </c>
      <c r="F49" s="7">
        <f t="shared" si="0"/>
        <v>0.14459462356344441</v>
      </c>
    </row>
    <row r="50" spans="1:6" x14ac:dyDescent="0.2">
      <c r="A50" s="46" t="s">
        <v>1010</v>
      </c>
      <c r="B50" s="46" t="s">
        <v>1547</v>
      </c>
      <c r="C50" s="46" t="s">
        <v>677</v>
      </c>
      <c r="D50" s="46">
        <v>170</v>
      </c>
      <c r="E50" s="7">
        <v>1698.606</v>
      </c>
      <c r="F50" s="7">
        <f t="shared" si="0"/>
        <v>0.12307701701495813</v>
      </c>
    </row>
    <row r="51" spans="1:6" x14ac:dyDescent="0.2">
      <c r="A51" s="46" t="s">
        <v>1011</v>
      </c>
      <c r="B51" s="46" t="s">
        <v>1548</v>
      </c>
      <c r="C51" s="46" t="s">
        <v>806</v>
      </c>
      <c r="D51" s="46">
        <v>150</v>
      </c>
      <c r="E51" s="7">
        <v>1547.3309999999999</v>
      </c>
      <c r="F51" s="7">
        <f t="shared" si="0"/>
        <v>0.11211598441002338</v>
      </c>
    </row>
    <row r="52" spans="1:6" x14ac:dyDescent="0.2">
      <c r="A52" s="46" t="s">
        <v>1012</v>
      </c>
      <c r="B52" s="46" t="s">
        <v>1549</v>
      </c>
      <c r="C52" s="46" t="s">
        <v>806</v>
      </c>
      <c r="D52" s="46">
        <v>150</v>
      </c>
      <c r="E52" s="7">
        <v>1527.1590000000001</v>
      </c>
      <c r="F52" s="7">
        <f t="shared" si="0"/>
        <v>0.11065436848071092</v>
      </c>
    </row>
    <row r="53" spans="1:6" x14ac:dyDescent="0.2">
      <c r="A53" s="46" t="s">
        <v>1013</v>
      </c>
      <c r="B53" s="46" t="s">
        <v>1550</v>
      </c>
      <c r="C53" s="46" t="s">
        <v>787</v>
      </c>
      <c r="D53" s="46">
        <v>150</v>
      </c>
      <c r="E53" s="7">
        <v>1517.4855</v>
      </c>
      <c r="F53" s="7">
        <f t="shared" si="0"/>
        <v>0.10995344930104584</v>
      </c>
    </row>
    <row r="54" spans="1:6" x14ac:dyDescent="0.2">
      <c r="A54" s="46" t="s">
        <v>1014</v>
      </c>
      <c r="B54" s="46" t="s">
        <v>1551</v>
      </c>
      <c r="C54" s="46" t="s">
        <v>674</v>
      </c>
      <c r="D54" s="46">
        <v>150</v>
      </c>
      <c r="E54" s="7">
        <v>1501.3634500999999</v>
      </c>
      <c r="F54" s="7">
        <f t="shared" si="0"/>
        <v>0.1087852832814637</v>
      </c>
    </row>
    <row r="55" spans="1:6" x14ac:dyDescent="0.2">
      <c r="A55" s="46" t="s">
        <v>1015</v>
      </c>
      <c r="B55" s="46" t="s">
        <v>1552</v>
      </c>
      <c r="C55" s="46" t="s">
        <v>674</v>
      </c>
      <c r="D55" s="46">
        <v>150</v>
      </c>
      <c r="E55" s="7">
        <v>1499.8317</v>
      </c>
      <c r="F55" s="7">
        <f t="shared" si="0"/>
        <v>0.10867429625261747</v>
      </c>
    </row>
    <row r="56" spans="1:6" x14ac:dyDescent="0.2">
      <c r="A56" s="46" t="s">
        <v>1016</v>
      </c>
      <c r="B56" s="46" t="s">
        <v>1553</v>
      </c>
      <c r="C56" s="46" t="s">
        <v>778</v>
      </c>
      <c r="D56" s="46">
        <v>150</v>
      </c>
      <c r="E56" s="7">
        <v>1490.5965000000001</v>
      </c>
      <c r="F56" s="7">
        <f t="shared" si="0"/>
        <v>0.10800513526558664</v>
      </c>
    </row>
    <row r="57" spans="1:6" x14ac:dyDescent="0.2">
      <c r="A57" s="46" t="s">
        <v>1017</v>
      </c>
      <c r="B57" s="46" t="s">
        <v>1554</v>
      </c>
      <c r="C57" s="46" t="s">
        <v>787</v>
      </c>
      <c r="D57" s="46">
        <v>100</v>
      </c>
      <c r="E57" s="7">
        <v>1036.7027499999999</v>
      </c>
      <c r="F57" s="7">
        <f t="shared" si="0"/>
        <v>7.5117055986617193E-2</v>
      </c>
    </row>
    <row r="58" spans="1:6" x14ac:dyDescent="0.2">
      <c r="A58" s="46" t="s">
        <v>1018</v>
      </c>
      <c r="B58" s="46" t="s">
        <v>1555</v>
      </c>
      <c r="C58" s="46" t="s">
        <v>787</v>
      </c>
      <c r="D58" s="46">
        <v>100</v>
      </c>
      <c r="E58" s="7">
        <v>1036.7027499999999</v>
      </c>
      <c r="F58" s="7">
        <f t="shared" si="0"/>
        <v>7.5117055986617193E-2</v>
      </c>
    </row>
    <row r="59" spans="1:6" x14ac:dyDescent="0.2">
      <c r="A59" s="46" t="s">
        <v>788</v>
      </c>
      <c r="B59" s="46" t="s">
        <v>1376</v>
      </c>
      <c r="C59" s="46" t="s">
        <v>787</v>
      </c>
      <c r="D59" s="46">
        <v>70</v>
      </c>
      <c r="E59" s="7">
        <v>685.46939999999995</v>
      </c>
      <c r="F59" s="7">
        <f t="shared" si="0"/>
        <v>4.9667509126326607E-2</v>
      </c>
    </row>
    <row r="60" spans="1:6" x14ac:dyDescent="0.2">
      <c r="A60" s="46" t="s">
        <v>1019</v>
      </c>
      <c r="B60" s="46" t="s">
        <v>1556</v>
      </c>
      <c r="C60" s="46" t="s">
        <v>674</v>
      </c>
      <c r="D60" s="46">
        <v>50</v>
      </c>
      <c r="E60" s="7">
        <v>500.45049999999998</v>
      </c>
      <c r="F60" s="7">
        <f t="shared" si="0"/>
        <v>3.6261472468391315E-2</v>
      </c>
    </row>
    <row r="61" spans="1:6" x14ac:dyDescent="0.2">
      <c r="A61" s="45" t="s">
        <v>40</v>
      </c>
      <c r="B61" s="46"/>
      <c r="C61" s="46"/>
      <c r="D61" s="46"/>
      <c r="E61" s="6">
        <f>SUM(E8:E60)</f>
        <v>482637.85899299983</v>
      </c>
      <c r="F61" s="6">
        <f>SUM(F8:F60)</f>
        <v>34.970810172190852</v>
      </c>
    </row>
    <row r="62" spans="1:6" x14ac:dyDescent="0.2">
      <c r="A62" s="46"/>
      <c r="B62" s="46"/>
      <c r="C62" s="46"/>
      <c r="D62" s="46"/>
      <c r="E62" s="7"/>
      <c r="F62" s="7"/>
    </row>
    <row r="63" spans="1:6" x14ac:dyDescent="0.2">
      <c r="A63" s="45" t="s">
        <v>712</v>
      </c>
      <c r="B63" s="46"/>
      <c r="C63" s="46"/>
      <c r="D63" s="46"/>
      <c r="E63" s="7"/>
      <c r="F63" s="7"/>
    </row>
    <row r="64" spans="1:6" x14ac:dyDescent="0.2">
      <c r="A64" s="46" t="s">
        <v>951</v>
      </c>
      <c r="B64" s="46" t="s">
        <v>1506</v>
      </c>
      <c r="C64" s="46" t="s">
        <v>848</v>
      </c>
      <c r="D64" s="46">
        <v>2900</v>
      </c>
      <c r="E64" s="7">
        <v>29009.080865700002</v>
      </c>
      <c r="F64" s="7">
        <f t="shared" ref="F64:F83" si="1">E64/$E$153*100</f>
        <v>2.1019301352379864</v>
      </c>
    </row>
    <row r="65" spans="1:6" x14ac:dyDescent="0.2">
      <c r="A65" s="46" t="s">
        <v>1020</v>
      </c>
      <c r="B65" s="46" t="s">
        <v>1557</v>
      </c>
      <c r="C65" s="46" t="s">
        <v>848</v>
      </c>
      <c r="D65" s="46">
        <v>2600</v>
      </c>
      <c r="E65" s="7">
        <v>25969.4170658</v>
      </c>
      <c r="F65" s="7">
        <f t="shared" si="1"/>
        <v>1.8816832073335492</v>
      </c>
    </row>
    <row r="66" spans="1:6" x14ac:dyDescent="0.2">
      <c r="A66" s="46" t="s">
        <v>1021</v>
      </c>
      <c r="B66" s="46" t="s">
        <v>1558</v>
      </c>
      <c r="C66" s="46" t="s">
        <v>917</v>
      </c>
      <c r="D66" s="46">
        <v>2500</v>
      </c>
      <c r="E66" s="7">
        <v>24839.55</v>
      </c>
      <c r="F66" s="7">
        <f t="shared" si="1"/>
        <v>1.7998156829740992</v>
      </c>
    </row>
    <row r="67" spans="1:6" x14ac:dyDescent="0.2">
      <c r="A67" s="46" t="s">
        <v>1022</v>
      </c>
      <c r="B67" s="46" t="s">
        <v>1559</v>
      </c>
      <c r="C67" s="46" t="s">
        <v>782</v>
      </c>
      <c r="D67" s="46">
        <v>2350</v>
      </c>
      <c r="E67" s="7">
        <v>23496.498500000002</v>
      </c>
      <c r="F67" s="7">
        <f t="shared" si="1"/>
        <v>1.7025013132394671</v>
      </c>
    </row>
    <row r="68" spans="1:6" x14ac:dyDescent="0.2">
      <c r="A68" s="46" t="s">
        <v>1023</v>
      </c>
      <c r="B68" s="46" t="s">
        <v>1560</v>
      </c>
      <c r="C68" s="46" t="s">
        <v>835</v>
      </c>
      <c r="D68" s="46">
        <v>20000</v>
      </c>
      <c r="E68" s="7">
        <v>19991.86</v>
      </c>
      <c r="F68" s="7">
        <f t="shared" si="1"/>
        <v>1.4485634063347597</v>
      </c>
    </row>
    <row r="69" spans="1:6" x14ac:dyDescent="0.2">
      <c r="A69" s="46" t="s">
        <v>914</v>
      </c>
      <c r="B69" s="46" t="s">
        <v>1473</v>
      </c>
      <c r="C69" s="46" t="s">
        <v>915</v>
      </c>
      <c r="D69" s="46">
        <v>1820</v>
      </c>
      <c r="E69" s="7">
        <v>19450.794999999998</v>
      </c>
      <c r="F69" s="7">
        <f t="shared" si="1"/>
        <v>1.4093591022105552</v>
      </c>
    </row>
    <row r="70" spans="1:6" x14ac:dyDescent="0.2">
      <c r="A70" s="46" t="s">
        <v>1024</v>
      </c>
      <c r="B70" s="46" t="s">
        <v>1561</v>
      </c>
      <c r="C70" s="46" t="s">
        <v>848</v>
      </c>
      <c r="D70" s="46">
        <v>1500</v>
      </c>
      <c r="E70" s="7">
        <v>15010.183681500001</v>
      </c>
      <c r="F70" s="7">
        <f t="shared" si="1"/>
        <v>1.0876027945065674</v>
      </c>
    </row>
    <row r="71" spans="1:6" x14ac:dyDescent="0.2">
      <c r="A71" s="46" t="s">
        <v>1025</v>
      </c>
      <c r="B71" s="46" t="s">
        <v>1562</v>
      </c>
      <c r="C71" s="46" t="s">
        <v>848</v>
      </c>
      <c r="D71" s="46">
        <v>1500</v>
      </c>
      <c r="E71" s="7">
        <v>15006.402</v>
      </c>
      <c r="F71" s="7">
        <f t="shared" si="1"/>
        <v>1.0873287827120013</v>
      </c>
    </row>
    <row r="72" spans="1:6" x14ac:dyDescent="0.2">
      <c r="A72" s="46" t="s">
        <v>1026</v>
      </c>
      <c r="B72" s="46" t="s">
        <v>1563</v>
      </c>
      <c r="C72" s="46" t="s">
        <v>917</v>
      </c>
      <c r="D72" s="46">
        <v>100</v>
      </c>
      <c r="E72" s="7">
        <v>13718.24</v>
      </c>
      <c r="F72" s="7">
        <f t="shared" si="1"/>
        <v>0.99399157773802704</v>
      </c>
    </row>
    <row r="73" spans="1:6" x14ac:dyDescent="0.2">
      <c r="A73" s="46" t="s">
        <v>912</v>
      </c>
      <c r="B73" s="46" t="s">
        <v>1472</v>
      </c>
      <c r="C73" s="46" t="s">
        <v>913</v>
      </c>
      <c r="D73" s="46">
        <v>780</v>
      </c>
      <c r="E73" s="7">
        <v>12329.8734</v>
      </c>
      <c r="F73" s="7">
        <f t="shared" si="1"/>
        <v>0.8933937818682377</v>
      </c>
    </row>
    <row r="74" spans="1:6" x14ac:dyDescent="0.2">
      <c r="A74" s="46" t="s">
        <v>1027</v>
      </c>
      <c r="B74" s="46" t="s">
        <v>1564</v>
      </c>
      <c r="C74" s="46" t="s">
        <v>933</v>
      </c>
      <c r="D74" s="46">
        <v>1000</v>
      </c>
      <c r="E74" s="7">
        <v>10709.82</v>
      </c>
      <c r="F74" s="7">
        <f t="shared" si="1"/>
        <v>0.77600850248211706</v>
      </c>
    </row>
    <row r="75" spans="1:6" x14ac:dyDescent="0.2">
      <c r="A75" s="46" t="s">
        <v>1028</v>
      </c>
      <c r="B75" s="46" t="s">
        <v>1565</v>
      </c>
      <c r="C75" s="46" t="s">
        <v>835</v>
      </c>
      <c r="D75" s="46">
        <v>1000</v>
      </c>
      <c r="E75" s="7">
        <v>9860.6200000000008</v>
      </c>
      <c r="F75" s="7">
        <f t="shared" si="1"/>
        <v>0.71447745711367827</v>
      </c>
    </row>
    <row r="76" spans="1:6" x14ac:dyDescent="0.2">
      <c r="A76" s="46" t="s">
        <v>847</v>
      </c>
      <c r="B76" s="46" t="s">
        <v>1420</v>
      </c>
      <c r="C76" s="46" t="s">
        <v>848</v>
      </c>
      <c r="D76" s="46">
        <v>740</v>
      </c>
      <c r="E76" s="7">
        <v>7417.8562000000002</v>
      </c>
      <c r="F76" s="7">
        <f t="shared" si="1"/>
        <v>0.53748050680494042</v>
      </c>
    </row>
    <row r="77" spans="1:6" x14ac:dyDescent="0.2">
      <c r="A77" s="46" t="s">
        <v>1029</v>
      </c>
      <c r="B77" s="46" t="s">
        <v>1566</v>
      </c>
      <c r="C77" s="46" t="s">
        <v>797</v>
      </c>
      <c r="D77" s="46">
        <v>300</v>
      </c>
      <c r="E77" s="7">
        <v>4154.1770699999997</v>
      </c>
      <c r="F77" s="7">
        <f t="shared" si="1"/>
        <v>0.3010019521463711</v>
      </c>
    </row>
    <row r="78" spans="1:6" x14ac:dyDescent="0.2">
      <c r="A78" s="46" t="s">
        <v>1030</v>
      </c>
      <c r="B78" s="46" t="s">
        <v>1567</v>
      </c>
      <c r="C78" s="46" t="s">
        <v>797</v>
      </c>
      <c r="D78" s="46">
        <v>290</v>
      </c>
      <c r="E78" s="7">
        <v>4016.3753000000002</v>
      </c>
      <c r="F78" s="7">
        <f t="shared" si="1"/>
        <v>0.29101715826775459</v>
      </c>
    </row>
    <row r="79" spans="1:6" x14ac:dyDescent="0.2">
      <c r="A79" s="46" t="s">
        <v>1031</v>
      </c>
      <c r="B79" s="46" t="s">
        <v>1568</v>
      </c>
      <c r="C79" s="46" t="s">
        <v>835</v>
      </c>
      <c r="D79" s="46">
        <v>4000</v>
      </c>
      <c r="E79" s="7">
        <v>3993.828</v>
      </c>
      <c r="F79" s="7">
        <f t="shared" si="1"/>
        <v>0.28938343365725555</v>
      </c>
    </row>
    <row r="80" spans="1:6" x14ac:dyDescent="0.2">
      <c r="A80" s="46" t="s">
        <v>1032</v>
      </c>
      <c r="B80" s="46" t="s">
        <v>1569</v>
      </c>
      <c r="C80" s="46" t="s">
        <v>797</v>
      </c>
      <c r="D80" s="46">
        <v>278</v>
      </c>
      <c r="E80" s="7">
        <v>3837.4647399999999</v>
      </c>
      <c r="F80" s="7">
        <f t="shared" si="1"/>
        <v>0.27805371763627462</v>
      </c>
    </row>
    <row r="81" spans="1:6" x14ac:dyDescent="0.2">
      <c r="A81" s="46" t="s">
        <v>851</v>
      </c>
      <c r="B81" s="46" t="s">
        <v>1422</v>
      </c>
      <c r="C81" s="46" t="s">
        <v>835</v>
      </c>
      <c r="D81" s="46">
        <v>155</v>
      </c>
      <c r="E81" s="7">
        <v>1527.3110999999999</v>
      </c>
      <c r="F81" s="7">
        <f t="shared" si="1"/>
        <v>0.11066538929088582</v>
      </c>
    </row>
    <row r="82" spans="1:6" x14ac:dyDescent="0.2">
      <c r="A82" s="46" t="s">
        <v>1033</v>
      </c>
      <c r="B82" s="46" t="s">
        <v>1570</v>
      </c>
      <c r="C82" s="46" t="s">
        <v>842</v>
      </c>
      <c r="D82" s="46">
        <v>100</v>
      </c>
      <c r="E82" s="7">
        <v>988.42899999999997</v>
      </c>
      <c r="F82" s="7">
        <f t="shared" si="1"/>
        <v>7.1619252993971552E-2</v>
      </c>
    </row>
    <row r="83" spans="1:6" x14ac:dyDescent="0.2">
      <c r="A83" s="46" t="s">
        <v>954</v>
      </c>
      <c r="B83" s="46" t="s">
        <v>1509</v>
      </c>
      <c r="C83" s="46" t="s">
        <v>955</v>
      </c>
      <c r="D83" s="46">
        <v>7</v>
      </c>
      <c r="E83" s="7">
        <v>792.82209999999998</v>
      </c>
      <c r="F83" s="7">
        <f t="shared" si="1"/>
        <v>5.7446034625766564E-2</v>
      </c>
    </row>
    <row r="84" spans="1:6" x14ac:dyDescent="0.2">
      <c r="A84" s="45" t="s">
        <v>40</v>
      </c>
      <c r="B84" s="46"/>
      <c r="C84" s="46"/>
      <c r="D84" s="46"/>
      <c r="E84" s="6">
        <f>SUM(E64:E83)</f>
        <v>246120.60402300002</v>
      </c>
      <c r="F84" s="6">
        <f>SUM(F64:F83)</f>
        <v>17.833323189174273</v>
      </c>
    </row>
    <row r="85" spans="1:6" x14ac:dyDescent="0.2">
      <c r="A85" s="46"/>
      <c r="B85" s="46"/>
      <c r="C85" s="46"/>
      <c r="D85" s="46"/>
      <c r="E85" s="7"/>
      <c r="F85" s="7"/>
    </row>
    <row r="86" spans="1:6" x14ac:dyDescent="0.2">
      <c r="A86" s="45" t="s">
        <v>1034</v>
      </c>
      <c r="B86" s="46"/>
      <c r="C86" s="46"/>
      <c r="D86" s="46"/>
      <c r="E86" s="7"/>
      <c r="F86" s="7"/>
    </row>
    <row r="87" spans="1:6" x14ac:dyDescent="0.2">
      <c r="A87" s="45" t="s">
        <v>1035</v>
      </c>
      <c r="B87" s="46"/>
      <c r="C87" s="46"/>
      <c r="D87" s="46"/>
      <c r="E87" s="7"/>
      <c r="F87" s="7"/>
    </row>
    <row r="88" spans="1:6" x14ac:dyDescent="0.2">
      <c r="A88" s="46" t="s">
        <v>1036</v>
      </c>
      <c r="B88" s="46" t="s">
        <v>1646</v>
      </c>
      <c r="C88" s="46" t="s">
        <v>1037</v>
      </c>
      <c r="D88" s="46">
        <v>30000</v>
      </c>
      <c r="E88" s="7">
        <v>29605.38</v>
      </c>
      <c r="F88" s="7">
        <f t="shared" ref="F88:F105" si="2">E88/$E$153*100</f>
        <v>2.1451365755179843</v>
      </c>
    </row>
    <row r="89" spans="1:6" x14ac:dyDescent="0.2">
      <c r="A89" s="46" t="s">
        <v>1038</v>
      </c>
      <c r="B89" s="46" t="s">
        <v>1647</v>
      </c>
      <c r="C89" s="46" t="s">
        <v>1037</v>
      </c>
      <c r="D89" s="46">
        <v>30000</v>
      </c>
      <c r="E89" s="7">
        <v>29558.400000000001</v>
      </c>
      <c r="F89" s="7">
        <f t="shared" si="2"/>
        <v>2.1417325146237198</v>
      </c>
    </row>
    <row r="90" spans="1:6" x14ac:dyDescent="0.2">
      <c r="A90" s="46" t="s">
        <v>1039</v>
      </c>
      <c r="B90" s="46" t="s">
        <v>1648</v>
      </c>
      <c r="C90" s="46" t="s">
        <v>1037</v>
      </c>
      <c r="D90" s="46">
        <v>27500</v>
      </c>
      <c r="E90" s="7">
        <v>27316.217499999999</v>
      </c>
      <c r="F90" s="7">
        <f t="shared" si="2"/>
        <v>1.9792692160699992</v>
      </c>
    </row>
    <row r="91" spans="1:6" x14ac:dyDescent="0.2">
      <c r="A91" s="46" t="s">
        <v>1040</v>
      </c>
      <c r="B91" s="46" t="s">
        <v>1649</v>
      </c>
      <c r="C91" s="46" t="s">
        <v>1041</v>
      </c>
      <c r="D91" s="46">
        <v>25000</v>
      </c>
      <c r="E91" s="7">
        <v>24961.224999999999</v>
      </c>
      <c r="F91" s="7">
        <f t="shared" si="2"/>
        <v>1.8086319688257302</v>
      </c>
    </row>
    <row r="92" spans="1:6" x14ac:dyDescent="0.2">
      <c r="A92" s="46" t="s">
        <v>1042</v>
      </c>
      <c r="B92" s="46" t="s">
        <v>1650</v>
      </c>
      <c r="C92" s="46" t="s">
        <v>1043</v>
      </c>
      <c r="D92" s="46">
        <v>10000</v>
      </c>
      <c r="E92" s="7">
        <v>9959.75</v>
      </c>
      <c r="F92" s="7">
        <f t="shared" si="2"/>
        <v>0.72166018500742912</v>
      </c>
    </row>
    <row r="93" spans="1:6" x14ac:dyDescent="0.2">
      <c r="A93" s="46" t="s">
        <v>1044</v>
      </c>
      <c r="B93" s="46" t="s">
        <v>1651</v>
      </c>
      <c r="C93" s="46" t="s">
        <v>1037</v>
      </c>
      <c r="D93" s="46">
        <v>10000</v>
      </c>
      <c r="E93" s="7">
        <v>9719.68</v>
      </c>
      <c r="F93" s="7">
        <f t="shared" si="2"/>
        <v>0.70426527443088527</v>
      </c>
    </row>
    <row r="94" spans="1:6" x14ac:dyDescent="0.2">
      <c r="A94" s="46" t="s">
        <v>1045</v>
      </c>
      <c r="B94" s="46" t="s">
        <v>1652</v>
      </c>
      <c r="C94" s="46" t="s">
        <v>1037</v>
      </c>
      <c r="D94" s="46">
        <v>10000</v>
      </c>
      <c r="E94" s="7">
        <v>9712.17</v>
      </c>
      <c r="F94" s="7">
        <f t="shared" si="2"/>
        <v>0.70372111739989485</v>
      </c>
    </row>
    <row r="95" spans="1:6" x14ac:dyDescent="0.2">
      <c r="A95" s="46" t="s">
        <v>1046</v>
      </c>
      <c r="B95" s="46" t="s">
        <v>1653</v>
      </c>
      <c r="C95" s="46" t="s">
        <v>1041</v>
      </c>
      <c r="D95" s="46">
        <v>10000</v>
      </c>
      <c r="E95" s="7">
        <v>9639.11</v>
      </c>
      <c r="F95" s="7">
        <f t="shared" si="2"/>
        <v>0.69842736071758438</v>
      </c>
    </row>
    <row r="96" spans="1:6" x14ac:dyDescent="0.2">
      <c r="A96" s="46" t="s">
        <v>1047</v>
      </c>
      <c r="B96" s="46" t="s">
        <v>1654</v>
      </c>
      <c r="C96" s="46" t="s">
        <v>1041</v>
      </c>
      <c r="D96" s="46">
        <v>8500</v>
      </c>
      <c r="E96" s="7">
        <v>8261.3284999999996</v>
      </c>
      <c r="F96" s="7">
        <f t="shared" si="2"/>
        <v>0.59859653643084887</v>
      </c>
    </row>
    <row r="97" spans="1:6" x14ac:dyDescent="0.2">
      <c r="A97" s="46" t="s">
        <v>1048</v>
      </c>
      <c r="B97" s="46" t="s">
        <v>1655</v>
      </c>
      <c r="C97" s="46" t="s">
        <v>1041</v>
      </c>
      <c r="D97" s="46">
        <v>8000</v>
      </c>
      <c r="E97" s="7">
        <v>7941.04</v>
      </c>
      <c r="F97" s="7">
        <f t="shared" si="2"/>
        <v>0.57538918100869951</v>
      </c>
    </row>
    <row r="98" spans="1:6" x14ac:dyDescent="0.2">
      <c r="A98" s="46" t="s">
        <v>1049</v>
      </c>
      <c r="B98" s="46" t="s">
        <v>1656</v>
      </c>
      <c r="C98" s="46" t="s">
        <v>1037</v>
      </c>
      <c r="D98" s="46">
        <v>6800</v>
      </c>
      <c r="E98" s="7">
        <v>6793.71</v>
      </c>
      <c r="F98" s="7">
        <f t="shared" si="2"/>
        <v>0.4922563332901751</v>
      </c>
    </row>
    <row r="99" spans="1:6" x14ac:dyDescent="0.2">
      <c r="A99" s="46" t="s">
        <v>1050</v>
      </c>
      <c r="B99" s="46" t="s">
        <v>1657</v>
      </c>
      <c r="C99" s="46" t="s">
        <v>1041</v>
      </c>
      <c r="D99" s="46">
        <v>5000</v>
      </c>
      <c r="E99" s="7">
        <v>4983.2700000000004</v>
      </c>
      <c r="F99" s="7">
        <f t="shared" si="2"/>
        <v>0.36107608626139931</v>
      </c>
    </row>
    <row r="100" spans="1:6" x14ac:dyDescent="0.2">
      <c r="A100" s="46" t="s">
        <v>1051</v>
      </c>
      <c r="B100" s="46" t="s">
        <v>1658</v>
      </c>
      <c r="C100" s="46" t="s">
        <v>1037</v>
      </c>
      <c r="D100" s="46">
        <v>5000</v>
      </c>
      <c r="E100" s="7">
        <v>4946.2749999999996</v>
      </c>
      <c r="F100" s="7">
        <f t="shared" si="2"/>
        <v>0.35839551510807216</v>
      </c>
    </row>
    <row r="101" spans="1:6" x14ac:dyDescent="0.2">
      <c r="A101" s="46" t="s">
        <v>1052</v>
      </c>
      <c r="B101" s="46" t="s">
        <v>1659</v>
      </c>
      <c r="C101" s="46" t="s">
        <v>1041</v>
      </c>
      <c r="D101" s="46">
        <v>2300</v>
      </c>
      <c r="E101" s="7">
        <v>2219.7001</v>
      </c>
      <c r="F101" s="7">
        <f t="shared" si="2"/>
        <v>0.16083427644539361</v>
      </c>
    </row>
    <row r="102" spans="1:6" x14ac:dyDescent="0.2">
      <c r="A102" s="46" t="s">
        <v>1053</v>
      </c>
      <c r="B102" s="46" t="s">
        <v>1660</v>
      </c>
      <c r="C102" s="46" t="s">
        <v>1041</v>
      </c>
      <c r="D102" s="46">
        <v>1000</v>
      </c>
      <c r="E102" s="7">
        <v>993.90499999999997</v>
      </c>
      <c r="F102" s="7">
        <f t="shared" si="2"/>
        <v>7.2016031143332798E-2</v>
      </c>
    </row>
    <row r="103" spans="1:6" x14ac:dyDescent="0.2">
      <c r="A103" s="46" t="s">
        <v>1054</v>
      </c>
      <c r="B103" s="46" t="s">
        <v>1661</v>
      </c>
      <c r="C103" s="46" t="s">
        <v>1041</v>
      </c>
      <c r="D103" s="46">
        <v>500</v>
      </c>
      <c r="E103" s="7">
        <v>495.315</v>
      </c>
      <c r="F103" s="7">
        <f t="shared" si="2"/>
        <v>3.5889366152459121E-2</v>
      </c>
    </row>
    <row r="104" spans="1:6" x14ac:dyDescent="0.2">
      <c r="A104" s="46" t="s">
        <v>1055</v>
      </c>
      <c r="B104" s="46" t="s">
        <v>1750</v>
      </c>
      <c r="C104" s="46" t="s">
        <v>1041</v>
      </c>
      <c r="D104" s="46">
        <v>300000</v>
      </c>
      <c r="E104" s="7">
        <v>299.98469999999998</v>
      </c>
      <c r="F104" s="7">
        <f t="shared" si="2"/>
        <v>2.1736189573171825E-2</v>
      </c>
    </row>
    <row r="105" spans="1:6" x14ac:dyDescent="0.2">
      <c r="A105" s="46" t="s">
        <v>1056</v>
      </c>
      <c r="B105" s="46" t="s">
        <v>1662</v>
      </c>
      <c r="C105" s="46" t="s">
        <v>1041</v>
      </c>
      <c r="D105" s="46">
        <v>300</v>
      </c>
      <c r="E105" s="7">
        <v>286.85579999999999</v>
      </c>
      <c r="F105" s="7">
        <f t="shared" si="2"/>
        <v>2.0784900193122728E-2</v>
      </c>
    </row>
    <row r="106" spans="1:6" x14ac:dyDescent="0.2">
      <c r="A106" s="45" t="s">
        <v>40</v>
      </c>
      <c r="B106" s="46"/>
      <c r="C106" s="46"/>
      <c r="D106" s="46"/>
      <c r="E106" s="6">
        <f>SUM(E88:E105)</f>
        <v>187693.31659999996</v>
      </c>
      <c r="F106" s="6">
        <f>SUM(F88:F105)</f>
        <v>13.5998186281999</v>
      </c>
    </row>
    <row r="107" spans="1:6" x14ac:dyDescent="0.2">
      <c r="A107" s="46"/>
      <c r="B107" s="46"/>
      <c r="C107" s="46"/>
      <c r="D107" s="46"/>
      <c r="E107" s="7"/>
      <c r="F107" s="7"/>
    </row>
    <row r="108" spans="1:6" x14ac:dyDescent="0.2">
      <c r="A108" s="45" t="s">
        <v>1057</v>
      </c>
      <c r="B108" s="46"/>
      <c r="C108" s="46"/>
      <c r="D108" s="46"/>
      <c r="E108" s="7"/>
      <c r="F108" s="7"/>
    </row>
    <row r="109" spans="1:6" x14ac:dyDescent="0.2">
      <c r="A109" s="46" t="s">
        <v>1058</v>
      </c>
      <c r="B109" s="46" t="s">
        <v>1663</v>
      </c>
      <c r="C109" s="46" t="s">
        <v>1059</v>
      </c>
      <c r="D109" s="46">
        <v>10000</v>
      </c>
      <c r="E109" s="7">
        <v>49480.3</v>
      </c>
      <c r="F109" s="7">
        <f t="shared" ref="F109:F141" si="3">E109/$E$153*100</f>
        <v>3.5852267830239812</v>
      </c>
    </row>
    <row r="110" spans="1:6" x14ac:dyDescent="0.2">
      <c r="A110" s="46" t="s">
        <v>1060</v>
      </c>
      <c r="B110" s="46" t="s">
        <v>1664</v>
      </c>
      <c r="C110" s="46" t="s">
        <v>1041</v>
      </c>
      <c r="D110" s="46">
        <v>8000</v>
      </c>
      <c r="E110" s="7">
        <v>39992</v>
      </c>
      <c r="F110" s="7">
        <f t="shared" si="3"/>
        <v>2.8977267620991598</v>
      </c>
    </row>
    <row r="111" spans="1:6" x14ac:dyDescent="0.2">
      <c r="A111" s="46" t="s">
        <v>1061</v>
      </c>
      <c r="B111" s="46" t="s">
        <v>1665</v>
      </c>
      <c r="C111" s="46" t="s">
        <v>1041</v>
      </c>
      <c r="D111" s="46">
        <v>4700</v>
      </c>
      <c r="E111" s="7">
        <v>23475.653999999999</v>
      </c>
      <c r="F111" s="7">
        <f t="shared" si="3"/>
        <v>1.7009909695334113</v>
      </c>
    </row>
    <row r="112" spans="1:6" x14ac:dyDescent="0.2">
      <c r="A112" s="46" t="s">
        <v>1062</v>
      </c>
      <c r="B112" s="46" t="s">
        <v>1666</v>
      </c>
      <c r="C112" s="46" t="s">
        <v>1059</v>
      </c>
      <c r="D112" s="46">
        <v>4400</v>
      </c>
      <c r="E112" s="7">
        <v>21255.542000000001</v>
      </c>
      <c r="F112" s="7">
        <f t="shared" si="3"/>
        <v>1.5401268477776231</v>
      </c>
    </row>
    <row r="113" spans="1:6" x14ac:dyDescent="0.2">
      <c r="A113" s="46" t="s">
        <v>1063</v>
      </c>
      <c r="B113" s="46" t="s">
        <v>1667</v>
      </c>
      <c r="C113" s="46" t="s">
        <v>1041</v>
      </c>
      <c r="D113" s="46">
        <v>4000</v>
      </c>
      <c r="E113" s="7">
        <v>19992.16</v>
      </c>
      <c r="F113" s="7">
        <f t="shared" si="3"/>
        <v>1.4485851436329351</v>
      </c>
    </row>
    <row r="114" spans="1:6" x14ac:dyDescent="0.2">
      <c r="A114" s="46" t="s">
        <v>1064</v>
      </c>
      <c r="B114" s="46" t="s">
        <v>1668</v>
      </c>
      <c r="C114" s="46" t="s">
        <v>1041</v>
      </c>
      <c r="D114" s="46">
        <v>4000</v>
      </c>
      <c r="E114" s="7">
        <v>19942.38</v>
      </c>
      <c r="F114" s="7">
        <f t="shared" si="3"/>
        <v>1.444978201289034</v>
      </c>
    </row>
    <row r="115" spans="1:6" x14ac:dyDescent="0.2">
      <c r="A115" s="46" t="s">
        <v>1065</v>
      </c>
      <c r="B115" s="46" t="s">
        <v>1669</v>
      </c>
      <c r="C115" s="46" t="s">
        <v>1041</v>
      </c>
      <c r="D115" s="46">
        <v>4000</v>
      </c>
      <c r="E115" s="7">
        <v>19651.759999999998</v>
      </c>
      <c r="F115" s="7">
        <f t="shared" si="3"/>
        <v>1.4239205559699386</v>
      </c>
    </row>
    <row r="116" spans="1:6" x14ac:dyDescent="0.2">
      <c r="A116" s="46" t="s">
        <v>1066</v>
      </c>
      <c r="B116" s="46" t="s">
        <v>1670</v>
      </c>
      <c r="C116" s="46" t="s">
        <v>1041</v>
      </c>
      <c r="D116" s="46">
        <v>4000</v>
      </c>
      <c r="E116" s="7">
        <v>19108.04</v>
      </c>
      <c r="F116" s="7">
        <f t="shared" si="3"/>
        <v>1.3845238767568822</v>
      </c>
    </row>
    <row r="117" spans="1:6" x14ac:dyDescent="0.2">
      <c r="A117" s="46" t="s">
        <v>1067</v>
      </c>
      <c r="B117" s="46" t="s">
        <v>1671</v>
      </c>
      <c r="C117" s="46" t="s">
        <v>1041</v>
      </c>
      <c r="D117" s="46">
        <v>3800</v>
      </c>
      <c r="E117" s="7">
        <v>18991.886999999999</v>
      </c>
      <c r="F117" s="7">
        <f t="shared" si="3"/>
        <v>1.3761077021069994</v>
      </c>
    </row>
    <row r="118" spans="1:6" x14ac:dyDescent="0.2">
      <c r="A118" s="46" t="s">
        <v>1068</v>
      </c>
      <c r="B118" s="46" t="s">
        <v>1672</v>
      </c>
      <c r="C118" s="46" t="s">
        <v>1041</v>
      </c>
      <c r="D118" s="46">
        <v>3000</v>
      </c>
      <c r="E118" s="7">
        <v>14905.575000000001</v>
      </c>
      <c r="F118" s="7">
        <f t="shared" si="3"/>
        <v>1.0800230941682383</v>
      </c>
    </row>
    <row r="119" spans="1:6" x14ac:dyDescent="0.2">
      <c r="A119" s="46" t="s">
        <v>1069</v>
      </c>
      <c r="B119" s="46" t="s">
        <v>1673</v>
      </c>
      <c r="C119" s="46" t="s">
        <v>1037</v>
      </c>
      <c r="D119" s="46">
        <v>3000</v>
      </c>
      <c r="E119" s="7">
        <v>14373.555</v>
      </c>
      <c r="F119" s="7">
        <f t="shared" si="3"/>
        <v>1.0414741695840215</v>
      </c>
    </row>
    <row r="120" spans="1:6" x14ac:dyDescent="0.2">
      <c r="A120" s="46" t="s">
        <v>1070</v>
      </c>
      <c r="B120" s="46" t="s">
        <v>1674</v>
      </c>
      <c r="C120" s="46" t="s">
        <v>1041</v>
      </c>
      <c r="D120" s="46">
        <v>2500</v>
      </c>
      <c r="E120" s="7">
        <v>12359.2</v>
      </c>
      <c r="F120" s="7">
        <f t="shared" si="3"/>
        <v>0.89551871869713795</v>
      </c>
    </row>
    <row r="121" spans="1:6" x14ac:dyDescent="0.2">
      <c r="A121" s="46" t="s">
        <v>1071</v>
      </c>
      <c r="B121" s="46" t="s">
        <v>1675</v>
      </c>
      <c r="C121" s="46" t="s">
        <v>1041</v>
      </c>
      <c r="D121" s="46">
        <v>2000</v>
      </c>
      <c r="E121" s="7">
        <v>10000</v>
      </c>
      <c r="F121" s="7">
        <f t="shared" si="3"/>
        <v>0.72457660584595907</v>
      </c>
    </row>
    <row r="122" spans="1:6" x14ac:dyDescent="0.2">
      <c r="A122" s="46" t="s">
        <v>1072</v>
      </c>
      <c r="B122" s="46" t="s">
        <v>1676</v>
      </c>
      <c r="C122" s="46" t="s">
        <v>1037</v>
      </c>
      <c r="D122" s="46">
        <v>2000</v>
      </c>
      <c r="E122" s="7">
        <v>9995.44</v>
      </c>
      <c r="F122" s="7">
        <f t="shared" si="3"/>
        <v>0.72424619891369346</v>
      </c>
    </row>
    <row r="123" spans="1:6" x14ac:dyDescent="0.2">
      <c r="A123" s="46" t="s">
        <v>1073</v>
      </c>
      <c r="B123" s="46" t="s">
        <v>1677</v>
      </c>
      <c r="C123" s="46" t="s">
        <v>1037</v>
      </c>
      <c r="D123" s="46">
        <v>2000</v>
      </c>
      <c r="E123" s="7">
        <v>9990.9</v>
      </c>
      <c r="F123" s="7">
        <f t="shared" si="3"/>
        <v>0.72391724113463929</v>
      </c>
    </row>
    <row r="124" spans="1:6" x14ac:dyDescent="0.2">
      <c r="A124" s="46" t="s">
        <v>1074</v>
      </c>
      <c r="B124" s="46" t="s">
        <v>1678</v>
      </c>
      <c r="C124" s="46" t="s">
        <v>1059</v>
      </c>
      <c r="D124" s="46">
        <v>2000</v>
      </c>
      <c r="E124" s="7">
        <v>9901.42</v>
      </c>
      <c r="F124" s="7">
        <f t="shared" si="3"/>
        <v>0.71743372966552965</v>
      </c>
    </row>
    <row r="125" spans="1:6" x14ac:dyDescent="0.2">
      <c r="A125" s="46" t="s">
        <v>1075</v>
      </c>
      <c r="B125" s="46" t="s">
        <v>1679</v>
      </c>
      <c r="C125" s="46" t="s">
        <v>1037</v>
      </c>
      <c r="D125" s="46">
        <v>2000</v>
      </c>
      <c r="E125" s="7">
        <v>9885.34</v>
      </c>
      <c r="F125" s="7">
        <f t="shared" si="3"/>
        <v>0.71626861048332935</v>
      </c>
    </row>
    <row r="126" spans="1:6" x14ac:dyDescent="0.2">
      <c r="A126" s="46" t="s">
        <v>1076</v>
      </c>
      <c r="B126" s="46" t="s">
        <v>1680</v>
      </c>
      <c r="C126" s="46" t="s">
        <v>1041</v>
      </c>
      <c r="D126" s="46">
        <v>1700</v>
      </c>
      <c r="E126" s="7">
        <v>8486.0514999999996</v>
      </c>
      <c r="F126" s="7">
        <f t="shared" si="3"/>
        <v>0.61487943929040101</v>
      </c>
    </row>
    <row r="127" spans="1:6" x14ac:dyDescent="0.2">
      <c r="A127" s="46" t="s">
        <v>1077</v>
      </c>
      <c r="B127" s="46" t="s">
        <v>1681</v>
      </c>
      <c r="C127" s="46" t="s">
        <v>1037</v>
      </c>
      <c r="D127" s="46">
        <v>1600</v>
      </c>
      <c r="E127" s="7">
        <v>7990.616</v>
      </c>
      <c r="F127" s="7">
        <f t="shared" si="3"/>
        <v>0.57898134198984152</v>
      </c>
    </row>
    <row r="128" spans="1:6" x14ac:dyDescent="0.2">
      <c r="A128" s="46" t="s">
        <v>1078</v>
      </c>
      <c r="B128" s="46" t="s">
        <v>1682</v>
      </c>
      <c r="C128" s="46" t="s">
        <v>1059</v>
      </c>
      <c r="D128" s="46">
        <v>1100</v>
      </c>
      <c r="E128" s="7">
        <v>5485.6615000000002</v>
      </c>
      <c r="F128" s="7">
        <f t="shared" si="3"/>
        <v>0.39747819904898535</v>
      </c>
    </row>
    <row r="129" spans="1:6" x14ac:dyDescent="0.2">
      <c r="A129" s="46" t="s">
        <v>1079</v>
      </c>
      <c r="B129" s="46" t="s">
        <v>1683</v>
      </c>
      <c r="C129" s="46" t="s">
        <v>1080</v>
      </c>
      <c r="D129" s="46">
        <v>1000</v>
      </c>
      <c r="E129" s="7">
        <v>4633.79</v>
      </c>
      <c r="F129" s="7">
        <f t="shared" si="3"/>
        <v>0.33575358304029468</v>
      </c>
    </row>
    <row r="130" spans="1:6" x14ac:dyDescent="0.2">
      <c r="A130" s="46" t="s">
        <v>1081</v>
      </c>
      <c r="B130" s="46" t="s">
        <v>1684</v>
      </c>
      <c r="C130" s="46" t="s">
        <v>1082</v>
      </c>
      <c r="D130" s="46">
        <v>1000</v>
      </c>
      <c r="E130" s="7">
        <v>4613.24</v>
      </c>
      <c r="F130" s="7">
        <f t="shared" si="3"/>
        <v>0.33426457811528126</v>
      </c>
    </row>
    <row r="131" spans="1:6" x14ac:dyDescent="0.2">
      <c r="A131" s="46" t="s">
        <v>1083</v>
      </c>
      <c r="B131" s="46" t="s">
        <v>1685</v>
      </c>
      <c r="C131" s="46" t="s">
        <v>1082</v>
      </c>
      <c r="D131" s="46">
        <v>1000</v>
      </c>
      <c r="E131" s="7">
        <v>4610.97</v>
      </c>
      <c r="F131" s="7">
        <f t="shared" si="3"/>
        <v>0.33410009922575423</v>
      </c>
    </row>
    <row r="132" spans="1:6" x14ac:dyDescent="0.2">
      <c r="A132" s="46" t="s">
        <v>1084</v>
      </c>
      <c r="B132" s="46" t="s">
        <v>1686</v>
      </c>
      <c r="C132" s="46" t="s">
        <v>1080</v>
      </c>
      <c r="D132" s="46">
        <v>700</v>
      </c>
      <c r="E132" s="7">
        <v>3250.8944999999999</v>
      </c>
      <c r="F132" s="7">
        <f t="shared" si="3"/>
        <v>0.23555221027732964</v>
      </c>
    </row>
    <row r="133" spans="1:6" x14ac:dyDescent="0.2">
      <c r="A133" s="46" t="s">
        <v>1085</v>
      </c>
      <c r="B133" s="46" t="s">
        <v>1687</v>
      </c>
      <c r="C133" s="46" t="s">
        <v>1041</v>
      </c>
      <c r="D133" s="46">
        <v>500</v>
      </c>
      <c r="E133" s="7">
        <v>2500</v>
      </c>
      <c r="F133" s="7">
        <f t="shared" si="3"/>
        <v>0.18114415146148977</v>
      </c>
    </row>
    <row r="134" spans="1:6" x14ac:dyDescent="0.2">
      <c r="A134" s="46" t="s">
        <v>1086</v>
      </c>
      <c r="B134" s="46" t="s">
        <v>1688</v>
      </c>
      <c r="C134" s="46" t="s">
        <v>1037</v>
      </c>
      <c r="D134" s="46">
        <v>500</v>
      </c>
      <c r="E134" s="7">
        <v>2467.8175000000001</v>
      </c>
      <c r="F134" s="7">
        <f t="shared" si="3"/>
        <v>0.17881228279972605</v>
      </c>
    </row>
    <row r="135" spans="1:6" x14ac:dyDescent="0.2">
      <c r="A135" s="46" t="s">
        <v>1087</v>
      </c>
      <c r="B135" s="46" t="s">
        <v>1689</v>
      </c>
      <c r="C135" s="46" t="s">
        <v>1037</v>
      </c>
      <c r="D135" s="46">
        <v>500</v>
      </c>
      <c r="E135" s="7">
        <v>2448.6774999999998</v>
      </c>
      <c r="F135" s="7">
        <f t="shared" si="3"/>
        <v>0.17742544317613684</v>
      </c>
    </row>
    <row r="136" spans="1:6" x14ac:dyDescent="0.2">
      <c r="A136" s="46" t="s">
        <v>1088</v>
      </c>
      <c r="B136" s="46" t="s">
        <v>1690</v>
      </c>
      <c r="C136" s="46" t="s">
        <v>1080</v>
      </c>
      <c r="D136" s="46">
        <v>500</v>
      </c>
      <c r="E136" s="7">
        <v>2310.0349999999999</v>
      </c>
      <c r="F136" s="7">
        <f t="shared" si="3"/>
        <v>0.167379731968537</v>
      </c>
    </row>
    <row r="137" spans="1:6" x14ac:dyDescent="0.2">
      <c r="A137" s="46" t="s">
        <v>1089</v>
      </c>
      <c r="B137" s="46" t="s">
        <v>1691</v>
      </c>
      <c r="C137" s="46" t="s">
        <v>1059</v>
      </c>
      <c r="D137" s="46">
        <v>400</v>
      </c>
      <c r="E137" s="7">
        <v>1994.288</v>
      </c>
      <c r="F137" s="7">
        <f t="shared" si="3"/>
        <v>0.1445014430119326</v>
      </c>
    </row>
    <row r="138" spans="1:6" x14ac:dyDescent="0.2">
      <c r="A138" s="46" t="s">
        <v>1090</v>
      </c>
      <c r="B138" s="46" t="s">
        <v>1692</v>
      </c>
      <c r="C138" s="46" t="s">
        <v>1037</v>
      </c>
      <c r="D138" s="46">
        <v>340</v>
      </c>
      <c r="E138" s="7">
        <v>1693.846</v>
      </c>
      <c r="F138" s="7">
        <f t="shared" si="3"/>
        <v>0.12273211855057546</v>
      </c>
    </row>
    <row r="139" spans="1:6" x14ac:dyDescent="0.2">
      <c r="A139" s="46" t="s">
        <v>1091</v>
      </c>
      <c r="B139" s="46" t="s">
        <v>1693</v>
      </c>
      <c r="C139" s="46" t="s">
        <v>1037</v>
      </c>
      <c r="D139" s="46">
        <v>300</v>
      </c>
      <c r="E139" s="7">
        <v>1474.3995</v>
      </c>
      <c r="F139" s="7">
        <f t="shared" si="3"/>
        <v>0.10683153853709793</v>
      </c>
    </row>
    <row r="140" spans="1:6" x14ac:dyDescent="0.2">
      <c r="A140" s="46" t="s">
        <v>1092</v>
      </c>
      <c r="B140" s="46" t="s">
        <v>1694</v>
      </c>
      <c r="C140" s="46" t="s">
        <v>1059</v>
      </c>
      <c r="D140" s="46">
        <v>100</v>
      </c>
      <c r="E140" s="7">
        <v>499.88600000000002</v>
      </c>
      <c r="F140" s="7">
        <f t="shared" si="3"/>
        <v>3.6220570118991317E-2</v>
      </c>
    </row>
    <row r="141" spans="1:6" x14ac:dyDescent="0.2">
      <c r="A141" s="46" t="s">
        <v>1093</v>
      </c>
      <c r="B141" s="46" t="s">
        <v>1695</v>
      </c>
      <c r="C141" s="46" t="s">
        <v>1041</v>
      </c>
      <c r="D141" s="46">
        <v>100</v>
      </c>
      <c r="E141" s="7">
        <v>495.11649999999997</v>
      </c>
      <c r="F141" s="7">
        <f t="shared" si="3"/>
        <v>3.5874983306833079E-2</v>
      </c>
    </row>
    <row r="142" spans="1:6" x14ac:dyDescent="0.2">
      <c r="A142" s="46" t="s">
        <v>1094</v>
      </c>
      <c r="B142" s="46" t="s">
        <v>1696</v>
      </c>
      <c r="C142" s="46" t="s">
        <v>1041</v>
      </c>
      <c r="D142" s="46">
        <v>20</v>
      </c>
      <c r="E142" s="7">
        <v>99.133600000000001</v>
      </c>
      <c r="F142" s="51" t="s">
        <v>911</v>
      </c>
    </row>
    <row r="143" spans="1:6" x14ac:dyDescent="0.2">
      <c r="A143" s="45" t="s">
        <v>40</v>
      </c>
      <c r="B143" s="46"/>
      <c r="C143" s="46"/>
      <c r="D143" s="46"/>
      <c r="E143" s="6">
        <f>SUM(E109:E142)</f>
        <v>378355.57609999995</v>
      </c>
      <c r="F143" s="6">
        <f>SUM(F109:F142)</f>
        <v>27.407576924601717</v>
      </c>
    </row>
    <row r="144" spans="1:6" x14ac:dyDescent="0.2">
      <c r="A144" s="46"/>
      <c r="B144" s="46"/>
      <c r="C144" s="46"/>
      <c r="D144" s="46"/>
      <c r="E144" s="7"/>
      <c r="F144" s="7"/>
    </row>
    <row r="145" spans="1:10" x14ac:dyDescent="0.2">
      <c r="A145" s="45" t="s">
        <v>668</v>
      </c>
      <c r="B145" s="46"/>
      <c r="C145" s="46"/>
      <c r="D145" s="46"/>
      <c r="E145" s="7"/>
      <c r="F145" s="7"/>
    </row>
    <row r="146" spans="1:10" x14ac:dyDescent="0.2">
      <c r="A146" s="46" t="s">
        <v>310</v>
      </c>
      <c r="B146" s="46" t="s">
        <v>1095</v>
      </c>
      <c r="C146" s="46" t="s">
        <v>1096</v>
      </c>
      <c r="D146" s="46">
        <v>1175000</v>
      </c>
      <c r="E146" s="7">
        <v>1175</v>
      </c>
      <c r="F146" s="7">
        <f t="shared" ref="F146" si="4">E146/$E$153*100</f>
        <v>8.5137751186900201E-2</v>
      </c>
    </row>
    <row r="147" spans="1:10" x14ac:dyDescent="0.2">
      <c r="A147" s="45" t="s">
        <v>40</v>
      </c>
      <c r="B147" s="46"/>
      <c r="C147" s="46"/>
      <c r="D147" s="46"/>
      <c r="E147" s="6">
        <f>SUM(E146:E146)</f>
        <v>1175</v>
      </c>
      <c r="F147" s="6">
        <f>SUM(F146:F146)</f>
        <v>8.5137751186900201E-2</v>
      </c>
    </row>
    <row r="148" spans="1:10" x14ac:dyDescent="0.2">
      <c r="A148" s="46"/>
      <c r="B148" s="46"/>
      <c r="C148" s="46"/>
      <c r="D148" s="46"/>
      <c r="E148" s="7"/>
      <c r="F148" s="7"/>
    </row>
    <row r="149" spans="1:10" x14ac:dyDescent="0.2">
      <c r="A149" s="45" t="s">
        <v>40</v>
      </c>
      <c r="B149" s="46"/>
      <c r="C149" s="46"/>
      <c r="D149" s="46"/>
      <c r="E149" s="6">
        <f>E143+E147+E106+E61+E84</f>
        <v>1295982.3557159998</v>
      </c>
      <c r="F149" s="6">
        <v>93.902524364359877</v>
      </c>
      <c r="I149" s="28"/>
      <c r="J149" s="28"/>
    </row>
    <row r="150" spans="1:10" x14ac:dyDescent="0.2">
      <c r="A150" s="46"/>
      <c r="B150" s="46"/>
      <c r="C150" s="46"/>
      <c r="D150" s="46"/>
      <c r="E150" s="7"/>
      <c r="F150" s="7"/>
    </row>
    <row r="151" spans="1:10" x14ac:dyDescent="0.2">
      <c r="A151" s="45" t="s">
        <v>103</v>
      </c>
      <c r="B151" s="46"/>
      <c r="C151" s="46"/>
      <c r="D151" s="46"/>
      <c r="E151" s="6">
        <v>84133.965914999993</v>
      </c>
      <c r="F151" s="6">
        <v>6.1</v>
      </c>
      <c r="I151" s="28"/>
      <c r="J151" s="28"/>
    </row>
    <row r="152" spans="1:10" x14ac:dyDescent="0.2">
      <c r="A152" s="46"/>
      <c r="B152" s="46"/>
      <c r="C152" s="46"/>
      <c r="D152" s="46"/>
      <c r="E152" s="7"/>
      <c r="F152" s="7"/>
    </row>
    <row r="153" spans="1:10" x14ac:dyDescent="0.2">
      <c r="A153" s="47" t="s">
        <v>104</v>
      </c>
      <c r="B153" s="44"/>
      <c r="C153" s="44"/>
      <c r="D153" s="44"/>
      <c r="E153" s="8">
        <f>E149+E151</f>
        <v>1380116.3216309999</v>
      </c>
      <c r="F153" s="8">
        <f xml:space="preserve"> ROUND(SUM(F149:F152),2)</f>
        <v>100</v>
      </c>
      <c r="I153" s="28"/>
      <c r="J153" s="28"/>
    </row>
    <row r="154" spans="1:10" x14ac:dyDescent="0.2">
      <c r="A154" s="4" t="s">
        <v>686</v>
      </c>
      <c r="F154" s="9" t="s">
        <v>960</v>
      </c>
    </row>
    <row r="156" spans="1:10" x14ac:dyDescent="0.2">
      <c r="A156" s="4" t="s">
        <v>105</v>
      </c>
    </row>
    <row r="157" spans="1:10" x14ac:dyDescent="0.2">
      <c r="A157" s="4" t="s">
        <v>106</v>
      </c>
    </row>
    <row r="158" spans="1:10" x14ac:dyDescent="0.2">
      <c r="A158" s="4" t="s">
        <v>107</v>
      </c>
    </row>
    <row r="159" spans="1:10" x14ac:dyDescent="0.2">
      <c r="A159" s="2" t="s">
        <v>1097</v>
      </c>
      <c r="D159" s="10">
        <v>10.063800000000001</v>
      </c>
    </row>
    <row r="160" spans="1:10" x14ac:dyDescent="0.2">
      <c r="A160" s="2" t="s">
        <v>1098</v>
      </c>
      <c r="D160" s="10">
        <v>23.801500000000001</v>
      </c>
    </row>
    <row r="161" spans="1:4" x14ac:dyDescent="0.2">
      <c r="A161" s="2" t="s">
        <v>1099</v>
      </c>
      <c r="D161" s="10">
        <v>10.098599999999999</v>
      </c>
    </row>
    <row r="162" spans="1:4" x14ac:dyDescent="0.2">
      <c r="A162" s="2" t="s">
        <v>1100</v>
      </c>
      <c r="D162" s="10">
        <v>10</v>
      </c>
    </row>
    <row r="163" spans="1:4" x14ac:dyDescent="0.2">
      <c r="A163" s="2" t="s">
        <v>965</v>
      </c>
      <c r="D163" s="10">
        <v>23.057400000000001</v>
      </c>
    </row>
    <row r="164" spans="1:4" x14ac:dyDescent="0.2">
      <c r="A164" s="2" t="s">
        <v>1101</v>
      </c>
      <c r="D164" s="10">
        <v>10.0534</v>
      </c>
    </row>
    <row r="165" spans="1:4" x14ac:dyDescent="0.2">
      <c r="A165" s="2" t="s">
        <v>967</v>
      </c>
      <c r="D165" s="10">
        <v>22.596</v>
      </c>
    </row>
    <row r="166" spans="1:4" x14ac:dyDescent="0.2">
      <c r="A166" s="2" t="s">
        <v>970</v>
      </c>
      <c r="D166" s="10">
        <v>10.1332</v>
      </c>
    </row>
    <row r="167" spans="1:4" x14ac:dyDescent="0.2">
      <c r="A167" s="2" t="s">
        <v>1102</v>
      </c>
      <c r="D167" s="10">
        <v>10.0814</v>
      </c>
    </row>
    <row r="168" spans="1:4" x14ac:dyDescent="0.2">
      <c r="A168" s="2" t="s">
        <v>1103</v>
      </c>
      <c r="D168" s="10">
        <v>23.717700000000001</v>
      </c>
    </row>
    <row r="169" spans="1:4" x14ac:dyDescent="0.2">
      <c r="A169" s="2" t="s">
        <v>1104</v>
      </c>
      <c r="D169" s="10">
        <v>10.1061</v>
      </c>
    </row>
    <row r="171" spans="1:4" x14ac:dyDescent="0.2">
      <c r="A171" s="4" t="s">
        <v>108</v>
      </c>
    </row>
    <row r="172" spans="1:4" x14ac:dyDescent="0.2">
      <c r="A172" s="2" t="s">
        <v>1097</v>
      </c>
      <c r="D172" s="10">
        <v>10.0456</v>
      </c>
    </row>
    <row r="173" spans="1:4" x14ac:dyDescent="0.2">
      <c r="A173" s="2" t="s">
        <v>1098</v>
      </c>
      <c r="D173" s="10">
        <v>24.765599999999999</v>
      </c>
    </row>
    <row r="174" spans="1:4" x14ac:dyDescent="0.2">
      <c r="A174" s="2" t="s">
        <v>1099</v>
      </c>
      <c r="D174" s="10">
        <v>10.0976</v>
      </c>
    </row>
    <row r="175" spans="1:4" x14ac:dyDescent="0.2">
      <c r="A175" s="2" t="s">
        <v>1100</v>
      </c>
      <c r="D175" s="10">
        <v>10</v>
      </c>
    </row>
    <row r="176" spans="1:4" x14ac:dyDescent="0.2">
      <c r="A176" s="2" t="s">
        <v>965</v>
      </c>
      <c r="D176" s="10">
        <v>23.953900000000001</v>
      </c>
    </row>
    <row r="177" spans="1:4" x14ac:dyDescent="0.2">
      <c r="A177" s="2" t="s">
        <v>1101</v>
      </c>
      <c r="D177" s="10">
        <v>10.033200000000001</v>
      </c>
    </row>
    <row r="178" spans="1:4" x14ac:dyDescent="0.2">
      <c r="A178" s="2" t="s">
        <v>967</v>
      </c>
      <c r="D178" s="10">
        <v>23.4512</v>
      </c>
    </row>
    <row r="179" spans="1:4" x14ac:dyDescent="0.2">
      <c r="A179" s="2" t="s">
        <v>970</v>
      </c>
      <c r="D179" s="10">
        <v>10.132300000000001</v>
      </c>
    </row>
    <row r="180" spans="1:4" x14ac:dyDescent="0.2">
      <c r="A180" s="2" t="s">
        <v>1102</v>
      </c>
      <c r="D180" s="10">
        <v>10.063000000000001</v>
      </c>
    </row>
    <row r="181" spans="1:4" x14ac:dyDescent="0.2">
      <c r="A181" s="2" t="s">
        <v>1103</v>
      </c>
      <c r="D181" s="10">
        <v>24.669799999999999</v>
      </c>
    </row>
    <row r="182" spans="1:4" x14ac:dyDescent="0.2">
      <c r="A182" s="2" t="s">
        <v>1104</v>
      </c>
      <c r="D182" s="10">
        <v>10.1051</v>
      </c>
    </row>
    <row r="184" spans="1:4" x14ac:dyDescent="0.2">
      <c r="A184" s="4" t="s">
        <v>109</v>
      </c>
      <c r="D184" s="50"/>
    </row>
    <row r="185" spans="1:4" x14ac:dyDescent="0.2">
      <c r="A185" s="4"/>
      <c r="D185" s="50"/>
    </row>
    <row r="186" spans="1:4" x14ac:dyDescent="0.2">
      <c r="A186" s="14" t="s">
        <v>598</v>
      </c>
      <c r="B186" s="15"/>
      <c r="C186" s="56" t="s">
        <v>599</v>
      </c>
      <c r="D186" s="57"/>
    </row>
    <row r="187" spans="1:4" x14ac:dyDescent="0.2">
      <c r="A187" s="58"/>
      <c r="B187" s="59"/>
      <c r="C187" s="16" t="s">
        <v>600</v>
      </c>
      <c r="D187" s="16" t="s">
        <v>601</v>
      </c>
    </row>
    <row r="188" spans="1:4" x14ac:dyDescent="0.2">
      <c r="A188" s="17" t="s">
        <v>1101</v>
      </c>
      <c r="B188" s="18"/>
      <c r="C188" s="19">
        <v>0.28358525040000004</v>
      </c>
      <c r="D188" s="19">
        <v>0.26264890329999996</v>
      </c>
    </row>
    <row r="189" spans="1:4" x14ac:dyDescent="0.2">
      <c r="A189" s="17" t="s">
        <v>1105</v>
      </c>
      <c r="B189" s="18"/>
      <c r="C189" s="19">
        <v>0.27509026980000001</v>
      </c>
      <c r="D189" s="19">
        <v>0.25478199560000003</v>
      </c>
    </row>
    <row r="190" spans="1:4" x14ac:dyDescent="0.2">
      <c r="A190" s="17" t="s">
        <v>1106</v>
      </c>
      <c r="B190" s="18"/>
      <c r="C190" s="19">
        <v>0.29918191640000019</v>
      </c>
      <c r="D190" s="19">
        <v>0.27709388350000008</v>
      </c>
    </row>
    <row r="191" spans="1:4" x14ac:dyDescent="0.2">
      <c r="A191" s="17" t="s">
        <v>970</v>
      </c>
      <c r="B191" s="18"/>
      <c r="C191" s="19">
        <v>0.27215975340000004</v>
      </c>
      <c r="D191" s="19">
        <v>0.25206341230000001</v>
      </c>
    </row>
    <row r="192" spans="1:4" x14ac:dyDescent="0.2">
      <c r="A192" s="17" t="s">
        <v>1104</v>
      </c>
      <c r="B192" s="18"/>
      <c r="C192" s="19">
        <v>0.28765931659999994</v>
      </c>
      <c r="D192" s="19">
        <v>0.26641832020000006</v>
      </c>
    </row>
    <row r="193" spans="1:5" x14ac:dyDescent="0.2">
      <c r="A193" s="17" t="s">
        <v>1107</v>
      </c>
      <c r="B193" s="18"/>
      <c r="C193" s="19">
        <v>0.30081000590000001</v>
      </c>
      <c r="D193" s="19">
        <v>0.27860177510000012</v>
      </c>
    </row>
    <row r="194" spans="1:5" x14ac:dyDescent="0.2">
      <c r="A194" s="17" t="s">
        <v>1099</v>
      </c>
      <c r="B194" s="18"/>
      <c r="C194" s="19">
        <v>0.28975019460000001</v>
      </c>
      <c r="D194" s="19">
        <v>0.26835482770000008</v>
      </c>
    </row>
    <row r="195" spans="1:5" x14ac:dyDescent="0.2">
      <c r="A195" s="20"/>
      <c r="B195" s="20"/>
      <c r="C195" s="21"/>
      <c r="D195" s="21"/>
    </row>
    <row r="196" spans="1:5" x14ac:dyDescent="0.2">
      <c r="A196" s="4" t="s">
        <v>688</v>
      </c>
      <c r="D196" s="28">
        <v>0.4811862492896461</v>
      </c>
      <c r="E196" s="1" t="s">
        <v>689</v>
      </c>
    </row>
  </sheetData>
  <mergeCells count="3">
    <mergeCell ref="B1:E1"/>
    <mergeCell ref="C186:D186"/>
    <mergeCell ref="A187:B18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72"/>
  <sheetViews>
    <sheetView showGridLines="0" workbookViewId="0"/>
  </sheetViews>
  <sheetFormatPr defaultRowHeight="11.25" x14ac:dyDescent="0.2"/>
  <cols>
    <col min="1" max="1" width="38" style="2" customWidth="1"/>
    <col min="2" max="2" width="56" style="2" bestFit="1" customWidth="1"/>
    <col min="3" max="3" width="11.57031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B1" s="55" t="s">
        <v>1108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1034</v>
      </c>
      <c r="B5" s="46"/>
      <c r="C5" s="46"/>
      <c r="D5" s="46"/>
      <c r="E5" s="7"/>
      <c r="F5" s="7"/>
    </row>
    <row r="6" spans="1:6" x14ac:dyDescent="0.2">
      <c r="A6" s="45" t="s">
        <v>1035</v>
      </c>
      <c r="B6" s="46"/>
      <c r="C6" s="46"/>
      <c r="D6" s="46"/>
      <c r="E6" s="7"/>
      <c r="F6" s="7"/>
    </row>
    <row r="7" spans="1:6" x14ac:dyDescent="0.2">
      <c r="A7" s="46" t="s">
        <v>1109</v>
      </c>
      <c r="B7" s="46" t="s">
        <v>1697</v>
      </c>
      <c r="C7" s="46" t="s">
        <v>1041</v>
      </c>
      <c r="D7" s="46">
        <v>5000</v>
      </c>
      <c r="E7" s="7">
        <v>4805.6049999999996</v>
      </c>
      <c r="F7" s="7">
        <v>10.204822416292799</v>
      </c>
    </row>
    <row r="8" spans="1:6" x14ac:dyDescent="0.2">
      <c r="A8" s="46" t="s">
        <v>1110</v>
      </c>
      <c r="B8" s="46" t="s">
        <v>1698</v>
      </c>
      <c r="C8" s="46" t="s">
        <v>1041</v>
      </c>
      <c r="D8" s="46">
        <v>5000</v>
      </c>
      <c r="E8" s="7">
        <v>4785.93</v>
      </c>
      <c r="F8" s="7">
        <v>10.163042061677601</v>
      </c>
    </row>
    <row r="9" spans="1:6" x14ac:dyDescent="0.2">
      <c r="A9" s="46" t="s">
        <v>1111</v>
      </c>
      <c r="B9" s="46" t="s">
        <v>1699</v>
      </c>
      <c r="C9" s="46" t="s">
        <v>1041</v>
      </c>
      <c r="D9" s="46">
        <v>4800</v>
      </c>
      <c r="E9" s="7">
        <v>4587.2592000000004</v>
      </c>
      <c r="F9" s="7">
        <v>9.7411596486822294</v>
      </c>
    </row>
    <row r="10" spans="1:6" x14ac:dyDescent="0.2">
      <c r="A10" s="46" t="s">
        <v>1112</v>
      </c>
      <c r="B10" s="46" t="s">
        <v>1700</v>
      </c>
      <c r="C10" s="46" t="s">
        <v>1041</v>
      </c>
      <c r="D10" s="46">
        <v>2500</v>
      </c>
      <c r="E10" s="7">
        <v>2397.0574999999999</v>
      </c>
      <c r="F10" s="7">
        <v>5.0902115569512896</v>
      </c>
    </row>
    <row r="11" spans="1:6" x14ac:dyDescent="0.2">
      <c r="A11" s="46" t="s">
        <v>1113</v>
      </c>
      <c r="B11" s="46" t="s">
        <v>1701</v>
      </c>
      <c r="C11" s="46" t="s">
        <v>1041</v>
      </c>
      <c r="D11" s="46">
        <v>2500</v>
      </c>
      <c r="E11" s="7">
        <v>2390.0650000000001</v>
      </c>
      <c r="F11" s="7">
        <v>5.0753628083034199</v>
      </c>
    </row>
    <row r="12" spans="1:6" x14ac:dyDescent="0.2">
      <c r="A12" s="46" t="s">
        <v>1114</v>
      </c>
      <c r="B12" s="46" t="s">
        <v>1702</v>
      </c>
      <c r="C12" s="46" t="s">
        <v>1041</v>
      </c>
      <c r="D12" s="46">
        <v>2500</v>
      </c>
      <c r="E12" s="7">
        <v>2346.4825000000001</v>
      </c>
      <c r="F12" s="7">
        <v>4.9828142794588599</v>
      </c>
    </row>
    <row r="13" spans="1:6" x14ac:dyDescent="0.2">
      <c r="A13" s="46" t="s">
        <v>1045</v>
      </c>
      <c r="B13" s="46" t="s">
        <v>1652</v>
      </c>
      <c r="C13" s="46" t="s">
        <v>1037</v>
      </c>
      <c r="D13" s="46">
        <v>2000</v>
      </c>
      <c r="E13" s="7">
        <v>1942.434</v>
      </c>
      <c r="F13" s="7">
        <v>4.1248071835636502</v>
      </c>
    </row>
    <row r="14" spans="1:6" x14ac:dyDescent="0.2">
      <c r="A14" s="46" t="s">
        <v>1048</v>
      </c>
      <c r="B14" s="46" t="s">
        <v>1655</v>
      </c>
      <c r="C14" s="46" t="s">
        <v>1041</v>
      </c>
      <c r="D14" s="46">
        <v>1600</v>
      </c>
      <c r="E14" s="7">
        <v>1588.2080000000001</v>
      </c>
      <c r="F14" s="7">
        <v>3.3725994125891798</v>
      </c>
    </row>
    <row r="15" spans="1:6" x14ac:dyDescent="0.2">
      <c r="A15" s="46" t="s">
        <v>1047</v>
      </c>
      <c r="B15" s="46" t="s">
        <v>1654</v>
      </c>
      <c r="C15" s="46" t="s">
        <v>1041</v>
      </c>
      <c r="D15" s="46">
        <v>1500</v>
      </c>
      <c r="E15" s="7">
        <v>1457.8815</v>
      </c>
      <c r="F15" s="7">
        <v>3.09584783008563</v>
      </c>
    </row>
    <row r="16" spans="1:6" x14ac:dyDescent="0.2">
      <c r="A16" s="45" t="s">
        <v>40</v>
      </c>
      <c r="B16" s="46"/>
      <c r="C16" s="46"/>
      <c r="D16" s="46"/>
      <c r="E16" s="6">
        <f>SUM(E7:E15)</f>
        <v>26300.922699999999</v>
      </c>
      <c r="F16" s="6">
        <f>SUM(F7:F15)</f>
        <v>55.85066719760465</v>
      </c>
    </row>
    <row r="17" spans="1:10" x14ac:dyDescent="0.2">
      <c r="A17" s="46"/>
      <c r="B17" s="46"/>
      <c r="C17" s="46"/>
      <c r="D17" s="46"/>
      <c r="E17" s="7"/>
      <c r="F17" s="7"/>
    </row>
    <row r="18" spans="1:10" x14ac:dyDescent="0.2">
      <c r="A18" s="45" t="s">
        <v>1057</v>
      </c>
      <c r="B18" s="46"/>
      <c r="C18" s="46"/>
      <c r="D18" s="46"/>
      <c r="E18" s="7"/>
      <c r="F18" s="7"/>
    </row>
    <row r="19" spans="1:10" x14ac:dyDescent="0.2">
      <c r="A19" s="46" t="s">
        <v>1115</v>
      </c>
      <c r="B19" s="46" t="s">
        <v>1703</v>
      </c>
      <c r="C19" s="46" t="s">
        <v>1059</v>
      </c>
      <c r="D19" s="46">
        <v>1000</v>
      </c>
      <c r="E19" s="7">
        <v>4788.8850000000002</v>
      </c>
      <c r="F19" s="7">
        <v>10.169317078088699</v>
      </c>
    </row>
    <row r="20" spans="1:10" x14ac:dyDescent="0.2">
      <c r="A20" s="46" t="s">
        <v>1116</v>
      </c>
      <c r="B20" s="46" t="s">
        <v>1704</v>
      </c>
      <c r="C20" s="46" t="s">
        <v>1037</v>
      </c>
      <c r="D20" s="46">
        <v>800</v>
      </c>
      <c r="E20" s="7">
        <v>3799.1120000000001</v>
      </c>
      <c r="F20" s="7">
        <v>8.0675093561803592</v>
      </c>
    </row>
    <row r="21" spans="1:10" x14ac:dyDescent="0.2">
      <c r="A21" s="46" t="s">
        <v>1069</v>
      </c>
      <c r="B21" s="46" t="s">
        <v>1673</v>
      </c>
      <c r="C21" s="46" t="s">
        <v>1037</v>
      </c>
      <c r="D21" s="46">
        <v>500</v>
      </c>
      <c r="E21" s="7">
        <v>2395.5925000000002</v>
      </c>
      <c r="F21" s="7">
        <v>5.0871005928084001</v>
      </c>
    </row>
    <row r="22" spans="1:10" x14ac:dyDescent="0.2">
      <c r="A22" s="46" t="s">
        <v>1117</v>
      </c>
      <c r="B22" s="46" t="s">
        <v>1705</v>
      </c>
      <c r="C22" s="46" t="s">
        <v>1041</v>
      </c>
      <c r="D22" s="46">
        <v>500</v>
      </c>
      <c r="E22" s="7">
        <v>2388.8225000000002</v>
      </c>
      <c r="F22" s="7">
        <v>5.0727243284757497</v>
      </c>
    </row>
    <row r="23" spans="1:10" x14ac:dyDescent="0.2">
      <c r="A23" s="46" t="s">
        <v>1118</v>
      </c>
      <c r="B23" s="46" t="s">
        <v>1706</v>
      </c>
      <c r="C23" s="46" t="s">
        <v>1059</v>
      </c>
      <c r="D23" s="46">
        <v>500</v>
      </c>
      <c r="E23" s="7">
        <v>2374.7950000000001</v>
      </c>
      <c r="F23" s="7">
        <v>5.042936581367</v>
      </c>
    </row>
    <row r="24" spans="1:10" x14ac:dyDescent="0.2">
      <c r="A24" s="46" t="s">
        <v>1119</v>
      </c>
      <c r="B24" s="46" t="s">
        <v>1707</v>
      </c>
      <c r="C24" s="46" t="s">
        <v>1080</v>
      </c>
      <c r="D24" s="46">
        <v>500</v>
      </c>
      <c r="E24" s="7">
        <v>2300.9524999999999</v>
      </c>
      <c r="F24" s="7">
        <v>4.8861301856530099</v>
      </c>
    </row>
    <row r="25" spans="1:10" x14ac:dyDescent="0.2">
      <c r="A25" s="46" t="s">
        <v>1076</v>
      </c>
      <c r="B25" s="46" t="s">
        <v>1680</v>
      </c>
      <c r="C25" s="46" t="s">
        <v>1041</v>
      </c>
      <c r="D25" s="46">
        <v>300</v>
      </c>
      <c r="E25" s="7">
        <v>1497.5385000000001</v>
      </c>
      <c r="F25" s="7">
        <v>3.1800604614947701</v>
      </c>
    </row>
    <row r="26" spans="1:10" x14ac:dyDescent="0.2">
      <c r="A26" s="46" t="s">
        <v>1120</v>
      </c>
      <c r="B26" s="46" t="s">
        <v>1708</v>
      </c>
      <c r="C26" s="46" t="s">
        <v>1041</v>
      </c>
      <c r="D26" s="46">
        <v>200</v>
      </c>
      <c r="E26" s="7">
        <v>950.89300000000003</v>
      </c>
      <c r="F26" s="7">
        <v>2.0192450694336999</v>
      </c>
    </row>
    <row r="27" spans="1:10" x14ac:dyDescent="0.2">
      <c r="A27" s="45" t="s">
        <v>40</v>
      </c>
      <c r="B27" s="46"/>
      <c r="C27" s="46"/>
      <c r="D27" s="46"/>
      <c r="E27" s="6">
        <f>SUM(E19:E26)</f>
        <v>20496.591</v>
      </c>
      <c r="F27" s="6">
        <f>SUM(F19:F26)</f>
        <v>43.525023653501691</v>
      </c>
    </row>
    <row r="28" spans="1:10" x14ac:dyDescent="0.2">
      <c r="A28" s="46"/>
      <c r="B28" s="46"/>
      <c r="C28" s="46"/>
      <c r="D28" s="46"/>
      <c r="E28" s="7"/>
      <c r="F28" s="7"/>
    </row>
    <row r="29" spans="1:10" x14ac:dyDescent="0.2">
      <c r="A29" s="45" t="s">
        <v>40</v>
      </c>
      <c r="B29" s="46"/>
      <c r="C29" s="46"/>
      <c r="D29" s="46"/>
      <c r="E29" s="6">
        <v>46797.513699999996</v>
      </c>
      <c r="F29" s="6">
        <v>99.375690851106341</v>
      </c>
      <c r="I29" s="28"/>
      <c r="J29" s="28"/>
    </row>
    <row r="30" spans="1:10" x14ac:dyDescent="0.2">
      <c r="A30" s="46"/>
      <c r="B30" s="46"/>
      <c r="C30" s="46"/>
      <c r="D30" s="46"/>
      <c r="E30" s="7"/>
      <c r="F30" s="7"/>
    </row>
    <row r="31" spans="1:10" x14ac:dyDescent="0.2">
      <c r="A31" s="45" t="s">
        <v>103</v>
      </c>
      <c r="B31" s="46"/>
      <c r="C31" s="46"/>
      <c r="D31" s="46"/>
      <c r="E31" s="6">
        <v>294.00030720000001</v>
      </c>
      <c r="F31" s="6">
        <v>0.62</v>
      </c>
      <c r="I31" s="28"/>
      <c r="J31" s="28"/>
    </row>
    <row r="32" spans="1:10" x14ac:dyDescent="0.2">
      <c r="A32" s="46"/>
      <c r="B32" s="46"/>
      <c r="C32" s="46"/>
      <c r="D32" s="46"/>
      <c r="E32" s="7"/>
      <c r="F32" s="7"/>
    </row>
    <row r="33" spans="1:10" x14ac:dyDescent="0.2">
      <c r="A33" s="47" t="s">
        <v>104</v>
      </c>
      <c r="B33" s="44"/>
      <c r="C33" s="44"/>
      <c r="D33" s="44"/>
      <c r="E33" s="8">
        <v>47091.510307199998</v>
      </c>
      <c r="F33" s="8">
        <f xml:space="preserve"> ROUND(SUM(F29:F32),2)</f>
        <v>100</v>
      </c>
      <c r="I33" s="28"/>
      <c r="J33" s="28"/>
    </row>
    <row r="34" spans="1:10" x14ac:dyDescent="0.2">
      <c r="A34" s="4" t="s">
        <v>686</v>
      </c>
    </row>
    <row r="36" spans="1:10" x14ac:dyDescent="0.2">
      <c r="A36" s="4" t="s">
        <v>105</v>
      </c>
    </row>
    <row r="37" spans="1:10" x14ac:dyDescent="0.2">
      <c r="A37" s="4" t="s">
        <v>106</v>
      </c>
    </row>
    <row r="38" spans="1:10" x14ac:dyDescent="0.2">
      <c r="A38" s="4" t="s">
        <v>107</v>
      </c>
    </row>
    <row r="39" spans="1:10" x14ac:dyDescent="0.2">
      <c r="A39" s="2" t="s">
        <v>1121</v>
      </c>
      <c r="D39" s="10">
        <v>10.000500000000001</v>
      </c>
    </row>
    <row r="40" spans="1:10" x14ac:dyDescent="0.2">
      <c r="A40" s="2" t="s">
        <v>961</v>
      </c>
      <c r="D40" s="10">
        <v>32.050899999999999</v>
      </c>
    </row>
    <row r="41" spans="1:10" x14ac:dyDescent="0.2">
      <c r="A41" s="2" t="s">
        <v>962</v>
      </c>
      <c r="D41" s="10">
        <v>10.289300000000001</v>
      </c>
    </row>
    <row r="42" spans="1:10" x14ac:dyDescent="0.2">
      <c r="A42" s="2" t="s">
        <v>963</v>
      </c>
      <c r="D42" s="10">
        <v>11.257199999999999</v>
      </c>
    </row>
    <row r="43" spans="1:10" x14ac:dyDescent="0.2">
      <c r="A43" s="2" t="s">
        <v>1122</v>
      </c>
      <c r="D43" s="10">
        <v>10.367000000000001</v>
      </c>
    </row>
    <row r="44" spans="1:10" x14ac:dyDescent="0.2">
      <c r="A44" s="2" t="s">
        <v>1101</v>
      </c>
      <c r="D44" s="10">
        <v>10.019299999999999</v>
      </c>
    </row>
    <row r="45" spans="1:10" x14ac:dyDescent="0.2">
      <c r="A45" s="2" t="s">
        <v>967</v>
      </c>
      <c r="D45" s="10">
        <v>31.396699999999999</v>
      </c>
    </row>
    <row r="46" spans="1:10" x14ac:dyDescent="0.2">
      <c r="A46" s="2" t="s">
        <v>968</v>
      </c>
      <c r="D46" s="10">
        <v>10.058400000000001</v>
      </c>
    </row>
    <row r="47" spans="1:10" x14ac:dyDescent="0.2">
      <c r="A47" s="2" t="s">
        <v>969</v>
      </c>
      <c r="D47" s="10">
        <v>10.9901</v>
      </c>
    </row>
    <row r="49" spans="1:4" x14ac:dyDescent="0.2">
      <c r="A49" s="4" t="s">
        <v>108</v>
      </c>
    </row>
    <row r="50" spans="1:4" x14ac:dyDescent="0.2">
      <c r="A50" s="2" t="s">
        <v>1121</v>
      </c>
      <c r="D50" s="10">
        <v>10.0108</v>
      </c>
    </row>
    <row r="51" spans="1:4" x14ac:dyDescent="0.2">
      <c r="A51" s="2" t="s">
        <v>961</v>
      </c>
      <c r="D51" s="10">
        <v>33.2211</v>
      </c>
    </row>
    <row r="52" spans="1:4" x14ac:dyDescent="0.2">
      <c r="A52" s="2" t="s">
        <v>962</v>
      </c>
      <c r="D52" s="10">
        <v>10.374499999999999</v>
      </c>
    </row>
    <row r="53" spans="1:4" x14ac:dyDescent="0.2">
      <c r="A53" s="2" t="s">
        <v>963</v>
      </c>
      <c r="D53" s="10">
        <v>11.2202</v>
      </c>
    </row>
    <row r="54" spans="1:4" x14ac:dyDescent="0.2">
      <c r="A54" s="2" t="s">
        <v>1122</v>
      </c>
      <c r="D54" s="10">
        <v>10.361000000000001</v>
      </c>
    </row>
    <row r="55" spans="1:4" x14ac:dyDescent="0.2">
      <c r="A55" s="2" t="s">
        <v>1101</v>
      </c>
      <c r="D55" s="10">
        <v>10</v>
      </c>
    </row>
    <row r="56" spans="1:4" x14ac:dyDescent="0.2">
      <c r="A56" s="2" t="s">
        <v>967</v>
      </c>
      <c r="D56" s="10">
        <v>32.508299999999998</v>
      </c>
    </row>
    <row r="57" spans="1:4" x14ac:dyDescent="0.2">
      <c r="A57" s="2" t="s">
        <v>968</v>
      </c>
      <c r="D57" s="10">
        <v>10.1243</v>
      </c>
    </row>
    <row r="58" spans="1:4" x14ac:dyDescent="0.2">
      <c r="A58" s="2" t="s">
        <v>969</v>
      </c>
      <c r="D58" s="10">
        <v>10.9316</v>
      </c>
    </row>
    <row r="60" spans="1:4" x14ac:dyDescent="0.2">
      <c r="A60" s="4" t="s">
        <v>109</v>
      </c>
      <c r="D60" s="50"/>
    </row>
    <row r="61" spans="1:4" x14ac:dyDescent="0.2">
      <c r="A61" s="4"/>
      <c r="D61" s="50"/>
    </row>
    <row r="62" spans="1:4" x14ac:dyDescent="0.2">
      <c r="A62" s="14" t="s">
        <v>598</v>
      </c>
      <c r="B62" s="15"/>
      <c r="C62" s="56" t="s">
        <v>599</v>
      </c>
      <c r="D62" s="57"/>
    </row>
    <row r="63" spans="1:4" x14ac:dyDescent="0.2">
      <c r="A63" s="58"/>
      <c r="B63" s="59"/>
      <c r="C63" s="16" t="s">
        <v>600</v>
      </c>
      <c r="D63" s="16" t="s">
        <v>601</v>
      </c>
    </row>
    <row r="64" spans="1:4" x14ac:dyDescent="0.2">
      <c r="A64" s="17" t="s">
        <v>969</v>
      </c>
      <c r="B64" s="18"/>
      <c r="C64" s="19">
        <v>0.3173692984</v>
      </c>
      <c r="D64" s="19">
        <v>0.29396120380000001</v>
      </c>
    </row>
    <row r="65" spans="1:5" x14ac:dyDescent="0.2">
      <c r="A65" s="17" t="s">
        <v>1122</v>
      </c>
      <c r="B65" s="18"/>
      <c r="C65" s="19">
        <v>0.24720453960000002</v>
      </c>
      <c r="D65" s="19">
        <v>0.2289490864</v>
      </c>
    </row>
    <row r="66" spans="1:5" x14ac:dyDescent="0.2">
      <c r="A66" s="17" t="s">
        <v>963</v>
      </c>
      <c r="B66" s="18"/>
      <c r="C66" s="19">
        <v>0.3173692984</v>
      </c>
      <c r="D66" s="19">
        <v>0.29396120380000001</v>
      </c>
    </row>
    <row r="67" spans="1:5" x14ac:dyDescent="0.2">
      <c r="A67" s="17" t="s">
        <v>1101</v>
      </c>
      <c r="B67" s="18"/>
      <c r="C67" s="19">
        <v>0.26498760120000003</v>
      </c>
      <c r="D67" s="19">
        <v>0.24542457770000001</v>
      </c>
    </row>
    <row r="68" spans="1:5" x14ac:dyDescent="0.2">
      <c r="A68" s="17" t="s">
        <v>1121</v>
      </c>
      <c r="B68" s="18"/>
      <c r="C68" s="19">
        <v>0.25116755609999986</v>
      </c>
      <c r="D68" s="19">
        <v>0.23262682000000007</v>
      </c>
    </row>
    <row r="69" spans="1:5" x14ac:dyDescent="0.2">
      <c r="A69" s="17" t="s">
        <v>968</v>
      </c>
      <c r="B69" s="18"/>
      <c r="C69" s="19">
        <v>0.2054764899</v>
      </c>
      <c r="D69" s="19">
        <v>0.19030492160000001</v>
      </c>
    </row>
    <row r="70" spans="1:5" x14ac:dyDescent="0.2">
      <c r="A70" s="17" t="s">
        <v>962</v>
      </c>
      <c r="B70" s="18"/>
      <c r="C70" s="19">
        <v>0.2054764899</v>
      </c>
      <c r="D70" s="19">
        <v>0.19030492160000001</v>
      </c>
    </row>
    <row r="72" spans="1:5" x14ac:dyDescent="0.2">
      <c r="A72" s="4" t="s">
        <v>688</v>
      </c>
      <c r="D72" s="28">
        <v>0.56888033011375816</v>
      </c>
      <c r="E72" s="1" t="s">
        <v>689</v>
      </c>
    </row>
  </sheetData>
  <mergeCells count="3">
    <mergeCell ref="B1:E1"/>
    <mergeCell ref="C62:D62"/>
    <mergeCell ref="A63:B6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94"/>
  <sheetViews>
    <sheetView showGridLines="0" workbookViewId="0"/>
  </sheetViews>
  <sheetFormatPr defaultRowHeight="11.25" x14ac:dyDescent="0.2"/>
  <cols>
    <col min="1" max="1" width="38" style="2" customWidth="1"/>
    <col min="2" max="2" width="47.7109375" style="2" bestFit="1" customWidth="1"/>
    <col min="3" max="3" width="18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x14ac:dyDescent="0.2">
      <c r="A1" s="4"/>
      <c r="B1" s="55" t="s">
        <v>1123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1124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7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6" t="s">
        <v>9</v>
      </c>
      <c r="B7" s="46" t="s">
        <v>10</v>
      </c>
      <c r="C7" s="46" t="s">
        <v>11</v>
      </c>
      <c r="D7" s="46">
        <v>79000</v>
      </c>
      <c r="E7" s="7">
        <v>1721.8050000000001</v>
      </c>
      <c r="F7" s="7">
        <v>4.0153977262545597</v>
      </c>
    </row>
    <row r="8" spans="1:6" x14ac:dyDescent="0.2">
      <c r="A8" s="46" t="s">
        <v>117</v>
      </c>
      <c r="B8" s="46" t="s">
        <v>118</v>
      </c>
      <c r="C8" s="46" t="s">
        <v>11</v>
      </c>
      <c r="D8" s="46">
        <v>206475</v>
      </c>
      <c r="E8" s="7">
        <v>1136.4384</v>
      </c>
      <c r="F8" s="7">
        <v>2.6502723405893001</v>
      </c>
    </row>
    <row r="9" spans="1:6" x14ac:dyDescent="0.2">
      <c r="A9" s="46" t="s">
        <v>113</v>
      </c>
      <c r="B9" s="46" t="s">
        <v>114</v>
      </c>
      <c r="C9" s="46" t="s">
        <v>11</v>
      </c>
      <c r="D9" s="46">
        <v>317906</v>
      </c>
      <c r="E9" s="7">
        <v>933.05411000000004</v>
      </c>
      <c r="F9" s="7">
        <v>2.1759626390714799</v>
      </c>
    </row>
    <row r="10" spans="1:6" x14ac:dyDescent="0.2">
      <c r="A10" s="46" t="s">
        <v>239</v>
      </c>
      <c r="B10" s="46" t="s">
        <v>240</v>
      </c>
      <c r="C10" s="46" t="s">
        <v>52</v>
      </c>
      <c r="D10" s="46">
        <v>79950</v>
      </c>
      <c r="E10" s="7">
        <v>819.64739999999995</v>
      </c>
      <c r="F10" s="7">
        <v>1.9114884126195799</v>
      </c>
    </row>
    <row r="11" spans="1:6" x14ac:dyDescent="0.2">
      <c r="A11" s="46" t="s">
        <v>188</v>
      </c>
      <c r="B11" s="46" t="s">
        <v>189</v>
      </c>
      <c r="C11" s="46" t="s">
        <v>73</v>
      </c>
      <c r="D11" s="46">
        <v>54952</v>
      </c>
      <c r="E11" s="7">
        <v>750.14975200000003</v>
      </c>
      <c r="F11" s="7">
        <v>1.7494139049028301</v>
      </c>
    </row>
    <row r="12" spans="1:6" x14ac:dyDescent="0.2">
      <c r="A12" s="46" t="s">
        <v>195</v>
      </c>
      <c r="B12" s="46" t="s">
        <v>196</v>
      </c>
      <c r="C12" s="46" t="s">
        <v>11</v>
      </c>
      <c r="D12" s="46">
        <v>53853</v>
      </c>
      <c r="E12" s="7">
        <v>703.77793050000002</v>
      </c>
      <c r="F12" s="7">
        <v>1.6412708186570699</v>
      </c>
    </row>
    <row r="13" spans="1:6" x14ac:dyDescent="0.2">
      <c r="A13" s="46" t="s">
        <v>12</v>
      </c>
      <c r="B13" s="46" t="s">
        <v>13</v>
      </c>
      <c r="C13" s="46" t="s">
        <v>11</v>
      </c>
      <c r="D13" s="46">
        <v>187500</v>
      </c>
      <c r="E13" s="7">
        <v>689.90625</v>
      </c>
      <c r="F13" s="7">
        <v>1.60892086361627</v>
      </c>
    </row>
    <row r="14" spans="1:6" x14ac:dyDescent="0.2">
      <c r="A14" s="46" t="s">
        <v>119</v>
      </c>
      <c r="B14" s="46" t="s">
        <v>120</v>
      </c>
      <c r="C14" s="46" t="s">
        <v>30</v>
      </c>
      <c r="D14" s="46">
        <v>160000</v>
      </c>
      <c r="E14" s="7">
        <v>624.96</v>
      </c>
      <c r="F14" s="7">
        <v>1.45746060848937</v>
      </c>
    </row>
    <row r="15" spans="1:6" x14ac:dyDescent="0.2">
      <c r="A15" s="46" t="s">
        <v>126</v>
      </c>
      <c r="B15" s="46" t="s">
        <v>127</v>
      </c>
      <c r="C15" s="46" t="s">
        <v>21</v>
      </c>
      <c r="D15" s="46">
        <v>66526</v>
      </c>
      <c r="E15" s="7">
        <v>622.65009699999996</v>
      </c>
      <c r="F15" s="7">
        <v>1.4520737155171299</v>
      </c>
    </row>
    <row r="16" spans="1:6" x14ac:dyDescent="0.2">
      <c r="A16" s="46" t="s">
        <v>292</v>
      </c>
      <c r="B16" s="46" t="s">
        <v>293</v>
      </c>
      <c r="C16" s="46" t="s">
        <v>123</v>
      </c>
      <c r="D16" s="46">
        <v>203475</v>
      </c>
      <c r="E16" s="7">
        <v>579.49680000000001</v>
      </c>
      <c r="F16" s="7">
        <v>1.35143650592941</v>
      </c>
    </row>
    <row r="17" spans="1:6" x14ac:dyDescent="0.2">
      <c r="A17" s="46" t="s">
        <v>25</v>
      </c>
      <c r="B17" s="46" t="s">
        <v>26</v>
      </c>
      <c r="C17" s="46" t="s">
        <v>27</v>
      </c>
      <c r="D17" s="46">
        <v>254936</v>
      </c>
      <c r="E17" s="7">
        <v>544.03342399999997</v>
      </c>
      <c r="F17" s="7">
        <v>1.2687328551932899</v>
      </c>
    </row>
    <row r="18" spans="1:6" x14ac:dyDescent="0.2">
      <c r="A18" s="46" t="s">
        <v>199</v>
      </c>
      <c r="B18" s="46" t="s">
        <v>200</v>
      </c>
      <c r="C18" s="46" t="s">
        <v>140</v>
      </c>
      <c r="D18" s="46">
        <v>25367</v>
      </c>
      <c r="E18" s="7">
        <v>539.75902599999995</v>
      </c>
      <c r="F18" s="7">
        <v>1.25876459048834</v>
      </c>
    </row>
    <row r="19" spans="1:6" x14ac:dyDescent="0.2">
      <c r="A19" s="46" t="s">
        <v>414</v>
      </c>
      <c r="B19" s="46" t="s">
        <v>415</v>
      </c>
      <c r="C19" s="46" t="s">
        <v>76</v>
      </c>
      <c r="D19" s="46">
        <v>34000</v>
      </c>
      <c r="E19" s="7">
        <v>493.476</v>
      </c>
      <c r="F19" s="7">
        <v>1.1508285830051601</v>
      </c>
    </row>
    <row r="20" spans="1:6" x14ac:dyDescent="0.2">
      <c r="A20" s="46" t="s">
        <v>258</v>
      </c>
      <c r="B20" s="46" t="s">
        <v>259</v>
      </c>
      <c r="C20" s="46" t="s">
        <v>260</v>
      </c>
      <c r="D20" s="46">
        <v>40000</v>
      </c>
      <c r="E20" s="7">
        <v>483.14</v>
      </c>
      <c r="F20" s="7">
        <v>1.1267241397618299</v>
      </c>
    </row>
    <row r="21" spans="1:6" x14ac:dyDescent="0.2">
      <c r="A21" s="46" t="s">
        <v>410</v>
      </c>
      <c r="B21" s="46" t="s">
        <v>411</v>
      </c>
      <c r="C21" s="46" t="s">
        <v>76</v>
      </c>
      <c r="D21" s="46">
        <v>27311</v>
      </c>
      <c r="E21" s="7">
        <v>472.93093149999999</v>
      </c>
      <c r="F21" s="7">
        <v>1.1029157117214501</v>
      </c>
    </row>
    <row r="22" spans="1:6" x14ac:dyDescent="0.2">
      <c r="A22" s="46" t="s">
        <v>131</v>
      </c>
      <c r="B22" s="46" t="s">
        <v>132</v>
      </c>
      <c r="C22" s="46" t="s">
        <v>133</v>
      </c>
      <c r="D22" s="46">
        <v>190244</v>
      </c>
      <c r="E22" s="7">
        <v>435.94412599999998</v>
      </c>
      <c r="F22" s="7">
        <v>1.01665929203042</v>
      </c>
    </row>
    <row r="23" spans="1:6" x14ac:dyDescent="0.2">
      <c r="A23" s="46" t="s">
        <v>225</v>
      </c>
      <c r="B23" s="46" t="s">
        <v>226</v>
      </c>
      <c r="C23" s="46" t="s">
        <v>227</v>
      </c>
      <c r="D23" s="46">
        <v>74355</v>
      </c>
      <c r="E23" s="7">
        <v>418.65582749999999</v>
      </c>
      <c r="F23" s="7">
        <v>0.97634148920854502</v>
      </c>
    </row>
    <row r="24" spans="1:6" x14ac:dyDescent="0.2">
      <c r="A24" s="46" t="s">
        <v>160</v>
      </c>
      <c r="B24" s="46" t="s">
        <v>161</v>
      </c>
      <c r="C24" s="46" t="s">
        <v>130</v>
      </c>
      <c r="D24" s="46">
        <v>219265</v>
      </c>
      <c r="E24" s="7">
        <v>399.72009500000001</v>
      </c>
      <c r="F24" s="7">
        <v>0.93218172824521695</v>
      </c>
    </row>
    <row r="25" spans="1:6" x14ac:dyDescent="0.2">
      <c r="A25" s="46" t="s">
        <v>124</v>
      </c>
      <c r="B25" s="46" t="s">
        <v>125</v>
      </c>
      <c r="C25" s="46" t="s">
        <v>123</v>
      </c>
      <c r="D25" s="46">
        <v>93000</v>
      </c>
      <c r="E25" s="7">
        <v>362.46749999999997</v>
      </c>
      <c r="F25" s="7">
        <v>0.84530546452192501</v>
      </c>
    </row>
    <row r="26" spans="1:6" x14ac:dyDescent="0.2">
      <c r="A26" s="46" t="s">
        <v>230</v>
      </c>
      <c r="B26" s="46" t="s">
        <v>231</v>
      </c>
      <c r="C26" s="46" t="s">
        <v>192</v>
      </c>
      <c r="D26" s="46">
        <v>60000</v>
      </c>
      <c r="E26" s="7">
        <v>340.77</v>
      </c>
      <c r="F26" s="7">
        <v>0.79470502360938999</v>
      </c>
    </row>
    <row r="27" spans="1:6" x14ac:dyDescent="0.2">
      <c r="A27" s="46" t="s">
        <v>237</v>
      </c>
      <c r="B27" s="46" t="s">
        <v>238</v>
      </c>
      <c r="C27" s="46" t="s">
        <v>133</v>
      </c>
      <c r="D27" s="46">
        <v>168573</v>
      </c>
      <c r="E27" s="7">
        <v>333.77454</v>
      </c>
      <c r="F27" s="7">
        <v>0.77839100769114999</v>
      </c>
    </row>
    <row r="28" spans="1:6" x14ac:dyDescent="0.2">
      <c r="A28" s="46" t="s">
        <v>228</v>
      </c>
      <c r="B28" s="46" t="s">
        <v>229</v>
      </c>
      <c r="C28" s="46" t="s">
        <v>16</v>
      </c>
      <c r="D28" s="46">
        <v>227368</v>
      </c>
      <c r="E28" s="7">
        <v>318.65625199999999</v>
      </c>
      <c r="F28" s="7">
        <v>0.74313385646899499</v>
      </c>
    </row>
    <row r="29" spans="1:6" x14ac:dyDescent="0.2">
      <c r="A29" s="46" t="s">
        <v>234</v>
      </c>
      <c r="B29" s="46" t="s">
        <v>235</v>
      </c>
      <c r="C29" s="46" t="s">
        <v>76</v>
      </c>
      <c r="D29" s="46">
        <v>26468</v>
      </c>
      <c r="E29" s="7">
        <v>303.12477000000001</v>
      </c>
      <c r="F29" s="7">
        <v>0.70691310121032003</v>
      </c>
    </row>
    <row r="30" spans="1:6" x14ac:dyDescent="0.2">
      <c r="A30" s="46" t="s">
        <v>128</v>
      </c>
      <c r="B30" s="46" t="s">
        <v>129</v>
      </c>
      <c r="C30" s="46" t="s">
        <v>130</v>
      </c>
      <c r="D30" s="46">
        <v>184376</v>
      </c>
      <c r="E30" s="7">
        <v>285.506236</v>
      </c>
      <c r="F30" s="7">
        <v>0.66582516072719999</v>
      </c>
    </row>
    <row r="31" spans="1:6" x14ac:dyDescent="0.2">
      <c r="A31" s="46" t="s">
        <v>203</v>
      </c>
      <c r="B31" s="46" t="s">
        <v>204</v>
      </c>
      <c r="C31" s="46" t="s">
        <v>140</v>
      </c>
      <c r="D31" s="46">
        <v>72000</v>
      </c>
      <c r="E31" s="7">
        <v>274.64400000000001</v>
      </c>
      <c r="F31" s="7">
        <v>0.64049348975607301</v>
      </c>
    </row>
    <row r="32" spans="1:6" x14ac:dyDescent="0.2">
      <c r="A32" s="46" t="s">
        <v>301</v>
      </c>
      <c r="B32" s="46" t="s">
        <v>302</v>
      </c>
      <c r="C32" s="46" t="s">
        <v>11</v>
      </c>
      <c r="D32" s="46">
        <v>274166</v>
      </c>
      <c r="E32" s="7">
        <v>274.30308300000002</v>
      </c>
      <c r="F32" s="7">
        <v>0.63969844191578895</v>
      </c>
    </row>
    <row r="33" spans="1:10" x14ac:dyDescent="0.2">
      <c r="A33" s="46" t="s">
        <v>241</v>
      </c>
      <c r="B33" s="46" t="s">
        <v>242</v>
      </c>
      <c r="C33" s="46" t="s">
        <v>76</v>
      </c>
      <c r="D33" s="46">
        <v>57182</v>
      </c>
      <c r="E33" s="7">
        <v>272.10054700000001</v>
      </c>
      <c r="F33" s="7">
        <v>0.63456193804549299</v>
      </c>
    </row>
    <row r="34" spans="1:10" x14ac:dyDescent="0.2">
      <c r="A34" s="46" t="s">
        <v>265</v>
      </c>
      <c r="B34" s="46" t="s">
        <v>266</v>
      </c>
      <c r="C34" s="46" t="s">
        <v>260</v>
      </c>
      <c r="D34" s="46">
        <v>27000</v>
      </c>
      <c r="E34" s="7">
        <v>222.43950000000001</v>
      </c>
      <c r="F34" s="7">
        <v>0.518748094313352</v>
      </c>
    </row>
    <row r="35" spans="1:10" x14ac:dyDescent="0.2">
      <c r="A35" s="46" t="s">
        <v>31</v>
      </c>
      <c r="B35" s="46" t="s">
        <v>32</v>
      </c>
      <c r="C35" s="46" t="s">
        <v>33</v>
      </c>
      <c r="D35" s="46">
        <v>32100</v>
      </c>
      <c r="E35" s="7">
        <v>216.1935</v>
      </c>
      <c r="F35" s="7">
        <v>0.50418188373887496</v>
      </c>
    </row>
    <row r="36" spans="1:10" x14ac:dyDescent="0.2">
      <c r="A36" s="46" t="s">
        <v>19</v>
      </c>
      <c r="B36" s="46" t="s">
        <v>20</v>
      </c>
      <c r="C36" s="46" t="s">
        <v>21</v>
      </c>
      <c r="D36" s="46">
        <v>74940</v>
      </c>
      <c r="E36" s="7">
        <v>197.91654</v>
      </c>
      <c r="F36" s="7">
        <v>0.46155843704958999</v>
      </c>
    </row>
    <row r="37" spans="1:10" x14ac:dyDescent="0.2">
      <c r="A37" s="46" t="s">
        <v>277</v>
      </c>
      <c r="B37" s="46" t="s">
        <v>278</v>
      </c>
      <c r="C37" s="46" t="s">
        <v>63</v>
      </c>
      <c r="D37" s="46">
        <v>153047</v>
      </c>
      <c r="E37" s="7">
        <v>177.9171375</v>
      </c>
      <c r="F37" s="7">
        <v>0.41491810592908002</v>
      </c>
    </row>
    <row r="38" spans="1:10" x14ac:dyDescent="0.2">
      <c r="A38" s="46" t="s">
        <v>115</v>
      </c>
      <c r="B38" s="46" t="s">
        <v>116</v>
      </c>
      <c r="C38" s="46" t="s">
        <v>11</v>
      </c>
      <c r="D38" s="46">
        <v>57684</v>
      </c>
      <c r="E38" s="7">
        <v>175.50357</v>
      </c>
      <c r="F38" s="7">
        <v>0.40928945840414999</v>
      </c>
    </row>
    <row r="39" spans="1:10" x14ac:dyDescent="0.2">
      <c r="A39" s="46" t="s">
        <v>215</v>
      </c>
      <c r="B39" s="46" t="s">
        <v>216</v>
      </c>
      <c r="C39" s="46" t="s">
        <v>76</v>
      </c>
      <c r="D39" s="46">
        <v>15000</v>
      </c>
      <c r="E39" s="7">
        <v>163.6275</v>
      </c>
      <c r="F39" s="7">
        <v>0.381593439125056</v>
      </c>
    </row>
    <row r="40" spans="1:10" x14ac:dyDescent="0.2">
      <c r="A40" s="46" t="s">
        <v>580</v>
      </c>
      <c r="B40" s="46" t="s">
        <v>581</v>
      </c>
      <c r="C40" s="46" t="s">
        <v>21</v>
      </c>
      <c r="D40" s="46">
        <v>23121</v>
      </c>
      <c r="E40" s="7">
        <v>119.44308599999999</v>
      </c>
      <c r="F40" s="7">
        <v>0.27855157578310402</v>
      </c>
    </row>
    <row r="41" spans="1:10" x14ac:dyDescent="0.2">
      <c r="A41" s="46" t="s">
        <v>256</v>
      </c>
      <c r="B41" s="46" t="s">
        <v>257</v>
      </c>
      <c r="C41" s="46" t="s">
        <v>140</v>
      </c>
      <c r="D41" s="46">
        <v>7072</v>
      </c>
      <c r="E41" s="7">
        <v>108.102592</v>
      </c>
      <c r="F41" s="7">
        <v>0.252104565917176</v>
      </c>
    </row>
    <row r="42" spans="1:10" x14ac:dyDescent="0.2">
      <c r="A42" s="46" t="s">
        <v>341</v>
      </c>
      <c r="B42" s="46" t="s">
        <v>342</v>
      </c>
      <c r="C42" s="46" t="s">
        <v>343</v>
      </c>
      <c r="D42" s="46">
        <v>984</v>
      </c>
      <c r="E42" s="7">
        <v>2.5692240000000002</v>
      </c>
      <c r="F42" s="51" t="s">
        <v>911</v>
      </c>
    </row>
    <row r="43" spans="1:10" x14ac:dyDescent="0.2">
      <c r="A43" s="45" t="s">
        <v>40</v>
      </c>
      <c r="B43" s="46"/>
      <c r="C43" s="46"/>
      <c r="D43" s="46"/>
      <c r="E43" s="6">
        <f>SUM(E7:E42)</f>
        <v>16518.604747000005</v>
      </c>
      <c r="F43" s="6">
        <f>SUM(F7:F42)</f>
        <v>38.51681896950798</v>
      </c>
      <c r="H43" s="28"/>
      <c r="I43" s="28"/>
      <c r="J43" s="28"/>
    </row>
    <row r="44" spans="1:10" x14ac:dyDescent="0.2">
      <c r="A44" s="46"/>
      <c r="B44" s="46"/>
      <c r="C44" s="46"/>
      <c r="D44" s="46"/>
      <c r="E44" s="7"/>
      <c r="F44" s="7"/>
    </row>
    <row r="45" spans="1:10" x14ac:dyDescent="0.2">
      <c r="A45" s="45" t="s">
        <v>672</v>
      </c>
      <c r="B45" s="46"/>
      <c r="C45" s="46"/>
      <c r="D45" s="46"/>
      <c r="E45" s="7"/>
      <c r="F45" s="7"/>
    </row>
    <row r="46" spans="1:10" x14ac:dyDescent="0.2">
      <c r="A46" s="45" t="s">
        <v>8</v>
      </c>
      <c r="B46" s="46"/>
      <c r="C46" s="46"/>
      <c r="D46" s="46"/>
      <c r="E46" s="7"/>
      <c r="F46" s="7"/>
    </row>
    <row r="47" spans="1:10" x14ac:dyDescent="0.2">
      <c r="A47" s="45"/>
      <c r="B47" s="46"/>
      <c r="C47" s="46"/>
      <c r="D47" s="46"/>
      <c r="E47" s="7"/>
      <c r="F47" s="7"/>
    </row>
    <row r="48" spans="1:10" x14ac:dyDescent="0.2">
      <c r="A48" s="46" t="s">
        <v>1125</v>
      </c>
      <c r="B48" s="46" t="s">
        <v>1571</v>
      </c>
      <c r="C48" s="46" t="s">
        <v>955</v>
      </c>
      <c r="D48" s="46">
        <v>250</v>
      </c>
      <c r="E48" s="7">
        <v>2498.4775</v>
      </c>
      <c r="F48" s="7">
        <v>5.8266649664730696</v>
      </c>
    </row>
    <row r="49" spans="1:6" x14ac:dyDescent="0.2">
      <c r="A49" s="46" t="s">
        <v>1126</v>
      </c>
      <c r="B49" s="46" t="s">
        <v>1572</v>
      </c>
      <c r="C49" s="46" t="s">
        <v>850</v>
      </c>
      <c r="D49" s="46">
        <v>200</v>
      </c>
      <c r="E49" s="7">
        <v>2063.634</v>
      </c>
      <c r="F49" s="7">
        <v>4.8125724291784504</v>
      </c>
    </row>
    <row r="50" spans="1:6" x14ac:dyDescent="0.2">
      <c r="A50" s="46" t="s">
        <v>793</v>
      </c>
      <c r="B50" s="46" t="s">
        <v>1380</v>
      </c>
      <c r="C50" s="46" t="s">
        <v>778</v>
      </c>
      <c r="D50" s="46">
        <v>200</v>
      </c>
      <c r="E50" s="7">
        <v>1981.7059999999999</v>
      </c>
      <c r="F50" s="7">
        <v>4.6215092687644699</v>
      </c>
    </row>
    <row r="51" spans="1:6" x14ac:dyDescent="0.2">
      <c r="A51" s="46" t="s">
        <v>1127</v>
      </c>
      <c r="B51" s="46" t="s">
        <v>1573</v>
      </c>
      <c r="C51" s="46" t="s">
        <v>778</v>
      </c>
      <c r="D51" s="46">
        <v>200</v>
      </c>
      <c r="E51" s="7">
        <v>1971.1959999999999</v>
      </c>
      <c r="F51" s="7">
        <v>4.5969990425176297</v>
      </c>
    </row>
    <row r="52" spans="1:6" x14ac:dyDescent="0.2">
      <c r="A52" s="46" t="s">
        <v>954</v>
      </c>
      <c r="B52" s="46" t="s">
        <v>1509</v>
      </c>
      <c r="C52" s="46" t="s">
        <v>955</v>
      </c>
      <c r="D52" s="46">
        <v>14</v>
      </c>
      <c r="E52" s="7">
        <v>1585.6442</v>
      </c>
      <c r="F52" s="7">
        <v>3.6978589999034299</v>
      </c>
    </row>
    <row r="53" spans="1:6" x14ac:dyDescent="0.2">
      <c r="A53" s="46" t="s">
        <v>1128</v>
      </c>
      <c r="B53" s="46" t="s">
        <v>1574</v>
      </c>
      <c r="C53" s="46" t="s">
        <v>981</v>
      </c>
      <c r="D53" s="46">
        <v>150</v>
      </c>
      <c r="E53" s="7">
        <v>1502.829</v>
      </c>
      <c r="F53" s="7">
        <v>3.5047268125887698</v>
      </c>
    </row>
    <row r="54" spans="1:6" x14ac:dyDescent="0.2">
      <c r="A54" s="46" t="s">
        <v>1016</v>
      </c>
      <c r="B54" s="46" t="s">
        <v>1553</v>
      </c>
      <c r="C54" s="46" t="s">
        <v>778</v>
      </c>
      <c r="D54" s="46">
        <v>150</v>
      </c>
      <c r="E54" s="7">
        <v>1490.5965000000001</v>
      </c>
      <c r="F54" s="7">
        <v>3.4761995678157498</v>
      </c>
    </row>
    <row r="55" spans="1:6" x14ac:dyDescent="0.2">
      <c r="A55" s="46" t="s">
        <v>1129</v>
      </c>
      <c r="B55" s="46" t="s">
        <v>1575</v>
      </c>
      <c r="C55" s="46" t="s">
        <v>1130</v>
      </c>
      <c r="D55" s="46">
        <v>150</v>
      </c>
      <c r="E55" s="7">
        <v>1470.4455</v>
      </c>
      <c r="F55" s="7">
        <v>3.4292056982534298</v>
      </c>
    </row>
    <row r="56" spans="1:6" x14ac:dyDescent="0.2">
      <c r="A56" s="46" t="s">
        <v>869</v>
      </c>
      <c r="B56" s="46" t="s">
        <v>1435</v>
      </c>
      <c r="C56" s="46" t="s">
        <v>864</v>
      </c>
      <c r="D56" s="46">
        <v>100</v>
      </c>
      <c r="E56" s="7">
        <v>1009.86</v>
      </c>
      <c r="F56" s="7">
        <v>2.3550805973007498</v>
      </c>
    </row>
    <row r="57" spans="1:6" x14ac:dyDescent="0.2">
      <c r="A57" s="46" t="s">
        <v>1131</v>
      </c>
      <c r="B57" s="46" t="s">
        <v>1576</v>
      </c>
      <c r="C57" s="46" t="s">
        <v>674</v>
      </c>
      <c r="D57" s="46">
        <v>100</v>
      </c>
      <c r="E57" s="7">
        <v>926.67499999999995</v>
      </c>
      <c r="F57" s="7">
        <v>2.1610860044993099</v>
      </c>
    </row>
    <row r="58" spans="1:6" x14ac:dyDescent="0.2">
      <c r="A58" s="46" t="s">
        <v>1014</v>
      </c>
      <c r="B58" s="46" t="s">
        <v>1551</v>
      </c>
      <c r="C58" s="46" t="s">
        <v>674</v>
      </c>
      <c r="D58" s="46">
        <v>50</v>
      </c>
      <c r="E58" s="7">
        <v>500.45448340000002</v>
      </c>
      <c r="F58" s="7">
        <v>1.16710300802835</v>
      </c>
    </row>
    <row r="59" spans="1:6" x14ac:dyDescent="0.2">
      <c r="A59" s="46" t="s">
        <v>1132</v>
      </c>
      <c r="B59" s="46" t="s">
        <v>1577</v>
      </c>
      <c r="C59" s="46" t="s">
        <v>864</v>
      </c>
      <c r="D59" s="46">
        <v>50</v>
      </c>
      <c r="E59" s="7">
        <v>498.58</v>
      </c>
      <c r="F59" s="7">
        <v>1.1627315511082801</v>
      </c>
    </row>
    <row r="60" spans="1:6" x14ac:dyDescent="0.2">
      <c r="A60" s="46" t="s">
        <v>1133</v>
      </c>
      <c r="B60" s="46" t="s">
        <v>1578</v>
      </c>
      <c r="C60" s="46" t="s">
        <v>787</v>
      </c>
      <c r="D60" s="46">
        <v>50</v>
      </c>
      <c r="E60" s="7">
        <v>492.06450000000001</v>
      </c>
      <c r="F60" s="7">
        <v>1.1475368432955999</v>
      </c>
    </row>
    <row r="61" spans="1:6" x14ac:dyDescent="0.2">
      <c r="A61" s="46" t="s">
        <v>1134</v>
      </c>
      <c r="B61" s="46" t="s">
        <v>1579</v>
      </c>
      <c r="C61" s="46" t="s">
        <v>879</v>
      </c>
      <c r="D61" s="46">
        <v>44</v>
      </c>
      <c r="E61" s="7">
        <v>447.27496000000002</v>
      </c>
      <c r="F61" s="7">
        <v>1.04308377394339</v>
      </c>
    </row>
    <row r="62" spans="1:6" x14ac:dyDescent="0.2">
      <c r="A62" s="46" t="s">
        <v>1135</v>
      </c>
      <c r="B62" s="46" t="s">
        <v>1580</v>
      </c>
      <c r="C62" s="46" t="s">
        <v>674</v>
      </c>
      <c r="D62" s="46">
        <v>40</v>
      </c>
      <c r="E62" s="7">
        <v>400.71</v>
      </c>
      <c r="F62" s="7">
        <v>0.93449027206185498</v>
      </c>
    </row>
    <row r="63" spans="1:6" x14ac:dyDescent="0.2">
      <c r="A63" s="45" t="s">
        <v>40</v>
      </c>
      <c r="B63" s="46"/>
      <c r="C63" s="46"/>
      <c r="D63" s="46"/>
      <c r="E63" s="6">
        <f>SUM(E48:E62)</f>
        <v>18840.147643400003</v>
      </c>
      <c r="F63" s="6">
        <f>SUM(F48:F62)</f>
        <v>43.936848835732533</v>
      </c>
    </row>
    <row r="64" spans="1:6" x14ac:dyDescent="0.2">
      <c r="A64" s="46"/>
      <c r="B64" s="46"/>
      <c r="C64" s="46"/>
      <c r="D64" s="46"/>
      <c r="E64" s="7"/>
      <c r="F64" s="7"/>
    </row>
    <row r="65" spans="1:10" x14ac:dyDescent="0.2">
      <c r="A65" s="45" t="s">
        <v>1136</v>
      </c>
      <c r="B65" s="46"/>
      <c r="C65" s="46"/>
      <c r="D65" s="46"/>
      <c r="E65" s="7"/>
      <c r="F65" s="7"/>
    </row>
    <row r="66" spans="1:10" x14ac:dyDescent="0.2">
      <c r="A66" s="46" t="s">
        <v>1137</v>
      </c>
      <c r="B66" s="46" t="s">
        <v>1138</v>
      </c>
      <c r="C66" s="46" t="s">
        <v>1139</v>
      </c>
      <c r="D66" s="46">
        <v>4125000</v>
      </c>
      <c r="E66" s="7">
        <v>3960.7218750000002</v>
      </c>
      <c r="F66" s="7">
        <v>9.2367449340672607</v>
      </c>
    </row>
    <row r="67" spans="1:10" x14ac:dyDescent="0.2">
      <c r="A67" s="46" t="s">
        <v>1140</v>
      </c>
      <c r="B67" s="46" t="s">
        <v>1141</v>
      </c>
      <c r="C67" s="46" t="s">
        <v>1139</v>
      </c>
      <c r="D67" s="46">
        <v>1550000</v>
      </c>
      <c r="E67" s="7">
        <v>1495.6724999999999</v>
      </c>
      <c r="F67" s="7">
        <v>3.4880372375045199</v>
      </c>
    </row>
    <row r="68" spans="1:10" x14ac:dyDescent="0.2">
      <c r="A68" s="46" t="s">
        <v>1142</v>
      </c>
      <c r="B68" s="46" t="s">
        <v>1143</v>
      </c>
      <c r="C68" s="46" t="s">
        <v>1139</v>
      </c>
      <c r="D68" s="46">
        <v>525000</v>
      </c>
      <c r="E68" s="7">
        <v>470.45249999999999</v>
      </c>
      <c r="F68" s="7">
        <v>1.0971357957554799</v>
      </c>
    </row>
    <row r="69" spans="1:10" x14ac:dyDescent="0.2">
      <c r="A69" s="45" t="s">
        <v>40</v>
      </c>
      <c r="B69" s="46"/>
      <c r="C69" s="46"/>
      <c r="D69" s="46"/>
      <c r="E69" s="6">
        <f>SUM(E66:E68)</f>
        <v>5926.8468750000002</v>
      </c>
      <c r="F69" s="6">
        <f>SUM(F66:F68)</f>
        <v>13.821917967327259</v>
      </c>
    </row>
    <row r="70" spans="1:10" x14ac:dyDescent="0.2">
      <c r="A70" s="46"/>
      <c r="B70" s="46"/>
      <c r="C70" s="46"/>
      <c r="D70" s="46"/>
      <c r="E70" s="7"/>
      <c r="F70" s="7"/>
    </row>
    <row r="71" spans="1:10" x14ac:dyDescent="0.2">
      <c r="A71" s="45" t="s">
        <v>40</v>
      </c>
      <c r="B71" s="46"/>
      <c r="C71" s="46"/>
      <c r="D71" s="46"/>
      <c r="E71" s="6">
        <v>41285.5992654</v>
      </c>
      <c r="F71" s="6">
        <v>96.281577424472502</v>
      </c>
      <c r="I71" s="28"/>
      <c r="J71" s="28"/>
    </row>
    <row r="72" spans="1:10" x14ac:dyDescent="0.2">
      <c r="A72" s="46"/>
      <c r="B72" s="46"/>
      <c r="C72" s="46"/>
      <c r="D72" s="46"/>
      <c r="E72" s="7"/>
      <c r="F72" s="7"/>
    </row>
    <row r="73" spans="1:10" x14ac:dyDescent="0.2">
      <c r="A73" s="45" t="s">
        <v>103</v>
      </c>
      <c r="B73" s="46"/>
      <c r="C73" s="46"/>
      <c r="D73" s="46"/>
      <c r="E73" s="6">
        <v>1594.4611391999999</v>
      </c>
      <c r="F73" s="6">
        <v>3.72</v>
      </c>
      <c r="I73" s="28"/>
      <c r="J73" s="28"/>
    </row>
    <row r="74" spans="1:10" x14ac:dyDescent="0.2">
      <c r="A74" s="46"/>
      <c r="B74" s="46"/>
      <c r="C74" s="46"/>
      <c r="D74" s="46"/>
      <c r="E74" s="7"/>
      <c r="F74" s="7"/>
    </row>
    <row r="75" spans="1:10" x14ac:dyDescent="0.2">
      <c r="A75" s="47" t="s">
        <v>104</v>
      </c>
      <c r="B75" s="44"/>
      <c r="C75" s="44"/>
      <c r="D75" s="44"/>
      <c r="E75" s="8">
        <v>42880.061139199999</v>
      </c>
      <c r="F75" s="8">
        <f xml:space="preserve"> ROUND(SUM(F71:F74),2)</f>
        <v>100</v>
      </c>
      <c r="I75" s="28"/>
      <c r="J75" s="28"/>
    </row>
    <row r="76" spans="1:10" x14ac:dyDescent="0.2">
      <c r="A76" s="4" t="s">
        <v>686</v>
      </c>
      <c r="F76" s="9" t="s">
        <v>960</v>
      </c>
    </row>
    <row r="78" spans="1:10" x14ac:dyDescent="0.2">
      <c r="A78" s="4" t="s">
        <v>105</v>
      </c>
    </row>
    <row r="79" spans="1:10" x14ac:dyDescent="0.2">
      <c r="A79" s="4" t="s">
        <v>106</v>
      </c>
    </row>
    <row r="80" spans="1:10" x14ac:dyDescent="0.2">
      <c r="A80" s="4" t="s">
        <v>107</v>
      </c>
    </row>
    <row r="81" spans="1:5" x14ac:dyDescent="0.2">
      <c r="A81" s="2" t="s">
        <v>590</v>
      </c>
      <c r="D81" s="10">
        <v>18.650500000000001</v>
      </c>
    </row>
    <row r="82" spans="1:5" x14ac:dyDescent="0.2">
      <c r="A82" s="2" t="s">
        <v>592</v>
      </c>
      <c r="D82" s="10">
        <v>126.476</v>
      </c>
    </row>
    <row r="83" spans="1:5" x14ac:dyDescent="0.2">
      <c r="A83" s="2" t="s">
        <v>593</v>
      </c>
      <c r="D83" s="10">
        <v>17.919899999999998</v>
      </c>
    </row>
    <row r="84" spans="1:5" x14ac:dyDescent="0.2">
      <c r="A84" s="2" t="s">
        <v>591</v>
      </c>
      <c r="D84" s="10">
        <v>122.14239999999999</v>
      </c>
    </row>
    <row r="86" spans="1:5" x14ac:dyDescent="0.2">
      <c r="A86" s="4" t="s">
        <v>108</v>
      </c>
    </row>
    <row r="87" spans="1:5" x14ac:dyDescent="0.2">
      <c r="A87" s="2" t="s">
        <v>590</v>
      </c>
      <c r="D87" s="10">
        <v>18.792000000000002</v>
      </c>
    </row>
    <row r="88" spans="1:5" x14ac:dyDescent="0.2">
      <c r="A88" s="2" t="s">
        <v>592</v>
      </c>
      <c r="D88" s="10">
        <v>127.4657</v>
      </c>
    </row>
    <row r="89" spans="1:5" x14ac:dyDescent="0.2">
      <c r="A89" s="2" t="s">
        <v>593</v>
      </c>
      <c r="D89" s="10">
        <v>17.992100000000001</v>
      </c>
    </row>
    <row r="90" spans="1:5" x14ac:dyDescent="0.2">
      <c r="A90" s="2" t="s">
        <v>591</v>
      </c>
      <c r="D90" s="10">
        <v>122.63420000000001</v>
      </c>
    </row>
    <row r="92" spans="1:5" x14ac:dyDescent="0.2">
      <c r="A92" s="4" t="s">
        <v>109</v>
      </c>
      <c r="D92" s="49" t="s">
        <v>110</v>
      </c>
    </row>
    <row r="94" spans="1:5" x14ac:dyDescent="0.2">
      <c r="A94" s="4" t="s">
        <v>688</v>
      </c>
      <c r="D94" s="28">
        <v>3.7599527875998286</v>
      </c>
      <c r="E94" s="1" t="s">
        <v>689</v>
      </c>
    </row>
  </sheetData>
  <mergeCells count="1">
    <mergeCell ref="B1: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17"/>
  <sheetViews>
    <sheetView showGridLines="0" workbookViewId="0"/>
  </sheetViews>
  <sheetFormatPr defaultRowHeight="11.25" x14ac:dyDescent="0.2"/>
  <cols>
    <col min="1" max="1" width="38" style="2" customWidth="1"/>
    <col min="2" max="2" width="51.28515625" style="2" customWidth="1"/>
    <col min="3" max="3" width="11.5703125" style="2" bestFit="1" customWidth="1"/>
    <col min="4" max="4" width="8.285156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55" t="s">
        <v>1144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1145</v>
      </c>
      <c r="B8" s="46" t="s">
        <v>1581</v>
      </c>
      <c r="C8" s="46" t="s">
        <v>674</v>
      </c>
      <c r="D8" s="46">
        <v>1750</v>
      </c>
      <c r="E8" s="7">
        <v>17492.73575</v>
      </c>
      <c r="F8" s="7">
        <v>3.4377642307337601</v>
      </c>
    </row>
    <row r="9" spans="1:6" x14ac:dyDescent="0.2">
      <c r="A9" s="45" t="s">
        <v>40</v>
      </c>
      <c r="B9" s="46"/>
      <c r="C9" s="46"/>
      <c r="D9" s="46"/>
      <c r="E9" s="6">
        <f>SUM(E8:E8)</f>
        <v>17492.73575</v>
      </c>
      <c r="F9" s="6">
        <f>SUM(F8:F8)</f>
        <v>3.4377642307337601</v>
      </c>
    </row>
    <row r="10" spans="1:6" x14ac:dyDescent="0.2">
      <c r="A10" s="46"/>
      <c r="B10" s="46"/>
      <c r="C10" s="46"/>
      <c r="D10" s="46"/>
      <c r="E10" s="7"/>
      <c r="F10" s="7"/>
    </row>
    <row r="11" spans="1:6" x14ac:dyDescent="0.2">
      <c r="A11" s="45" t="s">
        <v>1034</v>
      </c>
      <c r="B11" s="46"/>
      <c r="C11" s="46"/>
      <c r="D11" s="46"/>
      <c r="E11" s="7"/>
      <c r="F11" s="7"/>
    </row>
    <row r="12" spans="1:6" x14ac:dyDescent="0.2">
      <c r="A12" s="45" t="s">
        <v>1035</v>
      </c>
      <c r="B12" s="46"/>
      <c r="C12" s="46"/>
      <c r="D12" s="46"/>
      <c r="E12" s="7"/>
      <c r="F12" s="7"/>
    </row>
    <row r="13" spans="1:6" x14ac:dyDescent="0.2">
      <c r="A13" s="46" t="s">
        <v>1050</v>
      </c>
      <c r="B13" s="46" t="s">
        <v>1657</v>
      </c>
      <c r="C13" s="46" t="s">
        <v>1041</v>
      </c>
      <c r="D13" s="46">
        <v>20000</v>
      </c>
      <c r="E13" s="7">
        <v>19933.080000000002</v>
      </c>
      <c r="F13" s="7">
        <v>3.9173534895680602</v>
      </c>
    </row>
    <row r="14" spans="1:6" x14ac:dyDescent="0.2">
      <c r="A14" s="46" t="s">
        <v>1146</v>
      </c>
      <c r="B14" s="46" t="s">
        <v>1709</v>
      </c>
      <c r="C14" s="46" t="s">
        <v>1041</v>
      </c>
      <c r="D14" s="46">
        <v>20000</v>
      </c>
      <c r="E14" s="7">
        <v>19713.740000000002</v>
      </c>
      <c r="F14" s="7">
        <v>3.8742476416809399</v>
      </c>
    </row>
    <row r="15" spans="1:6" x14ac:dyDescent="0.2">
      <c r="A15" s="46" t="s">
        <v>1147</v>
      </c>
      <c r="B15" s="46" t="s">
        <v>1710</v>
      </c>
      <c r="C15" s="46" t="s">
        <v>1037</v>
      </c>
      <c r="D15" s="46">
        <v>12500</v>
      </c>
      <c r="E15" s="7">
        <v>12382.05</v>
      </c>
      <c r="F15" s="7">
        <v>2.4333854464792299</v>
      </c>
    </row>
    <row r="16" spans="1:6" x14ac:dyDescent="0.2">
      <c r="A16" s="45" t="s">
        <v>40</v>
      </c>
      <c r="B16" s="46"/>
      <c r="C16" s="46"/>
      <c r="D16" s="46"/>
      <c r="E16" s="6">
        <f>SUM(E13:E15)</f>
        <v>52028.87000000001</v>
      </c>
      <c r="F16" s="6">
        <f>SUM(F13:F15)</f>
        <v>10.224986577728231</v>
      </c>
    </row>
    <row r="17" spans="1:6" x14ac:dyDescent="0.2">
      <c r="A17" s="46"/>
      <c r="B17" s="46"/>
      <c r="C17" s="46"/>
      <c r="D17" s="46"/>
      <c r="E17" s="7"/>
      <c r="F17" s="7"/>
    </row>
    <row r="18" spans="1:6" x14ac:dyDescent="0.2">
      <c r="A18" s="45" t="s">
        <v>1057</v>
      </c>
      <c r="B18" s="46"/>
      <c r="C18" s="46"/>
      <c r="D18" s="46"/>
      <c r="E18" s="7"/>
      <c r="F18" s="7"/>
    </row>
    <row r="19" spans="1:6" x14ac:dyDescent="0.2">
      <c r="A19" s="46" t="s">
        <v>1148</v>
      </c>
      <c r="B19" s="46" t="s">
        <v>1711</v>
      </c>
      <c r="C19" s="46" t="s">
        <v>1037</v>
      </c>
      <c r="D19" s="46">
        <v>9500</v>
      </c>
      <c r="E19" s="7">
        <v>46981.49</v>
      </c>
      <c r="F19" s="7">
        <v>9.2330489716896196</v>
      </c>
    </row>
    <row r="20" spans="1:6" x14ac:dyDescent="0.2">
      <c r="A20" s="46" t="s">
        <v>1089</v>
      </c>
      <c r="B20" s="46" t="s">
        <v>1691</v>
      </c>
      <c r="C20" s="46" t="s">
        <v>1059</v>
      </c>
      <c r="D20" s="46">
        <v>7600</v>
      </c>
      <c r="E20" s="7">
        <v>37891.472000000002</v>
      </c>
      <c r="F20" s="7">
        <v>7.4466309302962896</v>
      </c>
    </row>
    <row r="21" spans="1:6" x14ac:dyDescent="0.2">
      <c r="A21" s="46" t="s">
        <v>1064</v>
      </c>
      <c r="B21" s="46" t="s">
        <v>1668</v>
      </c>
      <c r="C21" s="46" t="s">
        <v>1041</v>
      </c>
      <c r="D21" s="46">
        <v>6000</v>
      </c>
      <c r="E21" s="7">
        <v>29913.57</v>
      </c>
      <c r="F21" s="7">
        <v>5.8787717615610999</v>
      </c>
    </row>
    <row r="22" spans="1:6" x14ac:dyDescent="0.2">
      <c r="A22" s="46" t="s">
        <v>1149</v>
      </c>
      <c r="B22" s="46" t="s">
        <v>1712</v>
      </c>
      <c r="C22" s="46" t="s">
        <v>1059</v>
      </c>
      <c r="D22" s="46">
        <v>5000</v>
      </c>
      <c r="E22" s="7">
        <v>24926.2</v>
      </c>
      <c r="F22" s="7">
        <v>4.8986276356524598</v>
      </c>
    </row>
    <row r="23" spans="1:6" x14ac:dyDescent="0.2">
      <c r="A23" s="46" t="s">
        <v>1150</v>
      </c>
      <c r="B23" s="46" t="s">
        <v>1713</v>
      </c>
      <c r="C23" s="46" t="s">
        <v>1041</v>
      </c>
      <c r="D23" s="46">
        <v>4000</v>
      </c>
      <c r="E23" s="7">
        <v>19974.14</v>
      </c>
      <c r="F23" s="7">
        <v>3.92542281624922</v>
      </c>
    </row>
    <row r="24" spans="1:6" x14ac:dyDescent="0.2">
      <c r="A24" s="46" t="s">
        <v>1151</v>
      </c>
      <c r="B24" s="46" t="s">
        <v>1714</v>
      </c>
      <c r="C24" s="46" t="s">
        <v>1041</v>
      </c>
      <c r="D24" s="46">
        <v>4000</v>
      </c>
      <c r="E24" s="7">
        <v>19974.060000000001</v>
      </c>
      <c r="F24" s="7">
        <v>3.9254070942293802</v>
      </c>
    </row>
    <row r="25" spans="1:6" x14ac:dyDescent="0.2">
      <c r="A25" s="46" t="s">
        <v>1152</v>
      </c>
      <c r="B25" s="46" t="s">
        <v>1715</v>
      </c>
      <c r="C25" s="46" t="s">
        <v>1041</v>
      </c>
      <c r="D25" s="46">
        <v>4000</v>
      </c>
      <c r="E25" s="7">
        <v>19877.38</v>
      </c>
      <c r="F25" s="7">
        <v>3.9064070332568002</v>
      </c>
    </row>
    <row r="26" spans="1:6" x14ac:dyDescent="0.2">
      <c r="A26" s="46" t="s">
        <v>1153</v>
      </c>
      <c r="B26" s="46" t="s">
        <v>1716</v>
      </c>
      <c r="C26" s="46" t="s">
        <v>1037</v>
      </c>
      <c r="D26" s="46">
        <v>4000</v>
      </c>
      <c r="E26" s="7">
        <v>19790.080000000002</v>
      </c>
      <c r="F26" s="7">
        <v>3.8892503791100599</v>
      </c>
    </row>
    <row r="27" spans="1:6" x14ac:dyDescent="0.2">
      <c r="A27" s="46" t="s">
        <v>1154</v>
      </c>
      <c r="B27" s="46" t="s">
        <v>1717</v>
      </c>
      <c r="C27" s="46" t="s">
        <v>1041</v>
      </c>
      <c r="D27" s="46">
        <v>4000</v>
      </c>
      <c r="E27" s="7">
        <v>19636.46</v>
      </c>
      <c r="F27" s="7">
        <v>3.85906017051874</v>
      </c>
    </row>
    <row r="28" spans="1:6" x14ac:dyDescent="0.2">
      <c r="A28" s="46" t="s">
        <v>1061</v>
      </c>
      <c r="B28" s="46" t="s">
        <v>1665</v>
      </c>
      <c r="C28" s="46" t="s">
        <v>1041</v>
      </c>
      <c r="D28" s="46">
        <v>3300</v>
      </c>
      <c r="E28" s="7">
        <v>16482.905999999999</v>
      </c>
      <c r="F28" s="7">
        <v>3.2393071887195699</v>
      </c>
    </row>
    <row r="29" spans="1:6" x14ac:dyDescent="0.2">
      <c r="A29" s="46" t="s">
        <v>1068</v>
      </c>
      <c r="B29" s="46" t="s">
        <v>1672</v>
      </c>
      <c r="C29" s="46" t="s">
        <v>1041</v>
      </c>
      <c r="D29" s="46">
        <v>3000</v>
      </c>
      <c r="E29" s="7">
        <v>14905.575000000001</v>
      </c>
      <c r="F29" s="7">
        <v>2.9293218228326201</v>
      </c>
    </row>
    <row r="30" spans="1:6" x14ac:dyDescent="0.2">
      <c r="A30" s="46" t="s">
        <v>1155</v>
      </c>
      <c r="B30" s="46" t="s">
        <v>1718</v>
      </c>
      <c r="C30" s="46" t="s">
        <v>1080</v>
      </c>
      <c r="D30" s="46">
        <v>3000</v>
      </c>
      <c r="E30" s="7">
        <v>14905.29</v>
      </c>
      <c r="F30" s="7">
        <v>2.9292658131369498</v>
      </c>
    </row>
    <row r="31" spans="1:6" x14ac:dyDescent="0.2">
      <c r="A31" s="46" t="s">
        <v>1156</v>
      </c>
      <c r="B31" s="46" t="s">
        <v>1719</v>
      </c>
      <c r="C31" s="46" t="s">
        <v>1080</v>
      </c>
      <c r="D31" s="46">
        <v>2000</v>
      </c>
      <c r="E31" s="7">
        <v>9995.23</v>
      </c>
      <c r="F31" s="7">
        <v>1.9643150541479499</v>
      </c>
    </row>
    <row r="32" spans="1:6" x14ac:dyDescent="0.2">
      <c r="A32" s="46" t="s">
        <v>1157</v>
      </c>
      <c r="B32" s="46" t="s">
        <v>1720</v>
      </c>
      <c r="C32" s="46" t="s">
        <v>1059</v>
      </c>
      <c r="D32" s="46">
        <v>2000</v>
      </c>
      <c r="E32" s="7">
        <v>9980.9</v>
      </c>
      <c r="F32" s="7">
        <v>1.9614988473447099</v>
      </c>
    </row>
    <row r="33" spans="1:6" x14ac:dyDescent="0.2">
      <c r="A33" s="46" t="s">
        <v>1158</v>
      </c>
      <c r="B33" s="46" t="s">
        <v>1721</v>
      </c>
      <c r="C33" s="46" t="s">
        <v>1041</v>
      </c>
      <c r="D33" s="46">
        <v>2000</v>
      </c>
      <c r="E33" s="7">
        <v>9979.08</v>
      </c>
      <c r="F33" s="7">
        <v>1.9611411713934199</v>
      </c>
    </row>
    <row r="34" spans="1:6" x14ac:dyDescent="0.2">
      <c r="A34" s="46" t="s">
        <v>1159</v>
      </c>
      <c r="B34" s="46" t="s">
        <v>1722</v>
      </c>
      <c r="C34" s="46" t="s">
        <v>1041</v>
      </c>
      <c r="D34" s="46">
        <v>2000</v>
      </c>
      <c r="E34" s="7">
        <v>9974.5300000000007</v>
      </c>
      <c r="F34" s="7">
        <v>1.9602469815152099</v>
      </c>
    </row>
    <row r="35" spans="1:6" x14ac:dyDescent="0.2">
      <c r="A35" s="46" t="s">
        <v>1160</v>
      </c>
      <c r="B35" s="46" t="s">
        <v>1723</v>
      </c>
      <c r="C35" s="46" t="s">
        <v>1059</v>
      </c>
      <c r="D35" s="46">
        <v>2000</v>
      </c>
      <c r="E35" s="7">
        <v>9972.1299999999992</v>
      </c>
      <c r="F35" s="7">
        <v>1.9597753209201201</v>
      </c>
    </row>
    <row r="36" spans="1:6" x14ac:dyDescent="0.2">
      <c r="A36" s="46" t="s">
        <v>1161</v>
      </c>
      <c r="B36" s="46" t="s">
        <v>1724</v>
      </c>
      <c r="C36" s="46" t="s">
        <v>1037</v>
      </c>
      <c r="D36" s="46">
        <v>2000</v>
      </c>
      <c r="E36" s="7">
        <v>9956.65</v>
      </c>
      <c r="F36" s="7">
        <v>1.95673311008172</v>
      </c>
    </row>
    <row r="37" spans="1:6" x14ac:dyDescent="0.2">
      <c r="A37" s="46" t="s">
        <v>1162</v>
      </c>
      <c r="B37" s="46" t="s">
        <v>1725</v>
      </c>
      <c r="C37" s="46" t="s">
        <v>1041</v>
      </c>
      <c r="D37" s="46">
        <v>2000</v>
      </c>
      <c r="E37" s="7">
        <v>9938.2099999999991</v>
      </c>
      <c r="F37" s="7">
        <v>1.95310918450938</v>
      </c>
    </row>
    <row r="38" spans="1:6" x14ac:dyDescent="0.2">
      <c r="A38" s="46" t="s">
        <v>1163</v>
      </c>
      <c r="B38" s="46" t="s">
        <v>1726</v>
      </c>
      <c r="C38" s="46" t="s">
        <v>1059</v>
      </c>
      <c r="D38" s="46">
        <v>2000</v>
      </c>
      <c r="E38" s="7">
        <v>9920.75</v>
      </c>
      <c r="F38" s="7">
        <v>1.9496778536800301</v>
      </c>
    </row>
    <row r="39" spans="1:6" x14ac:dyDescent="0.2">
      <c r="A39" s="46" t="s">
        <v>1074</v>
      </c>
      <c r="B39" s="46" t="s">
        <v>1678</v>
      </c>
      <c r="C39" s="46" t="s">
        <v>1059</v>
      </c>
      <c r="D39" s="46">
        <v>2000</v>
      </c>
      <c r="E39" s="7">
        <v>9901.42</v>
      </c>
      <c r="F39" s="7">
        <v>1.945879020637</v>
      </c>
    </row>
    <row r="40" spans="1:6" x14ac:dyDescent="0.2">
      <c r="A40" s="46" t="s">
        <v>1164</v>
      </c>
      <c r="B40" s="46" t="s">
        <v>1727</v>
      </c>
      <c r="C40" s="46" t="s">
        <v>1041</v>
      </c>
      <c r="D40" s="46">
        <v>1500</v>
      </c>
      <c r="E40" s="7">
        <v>7429.0574999999999</v>
      </c>
      <c r="F40" s="7">
        <v>1.4599973672822599</v>
      </c>
    </row>
    <row r="41" spans="1:6" x14ac:dyDescent="0.2">
      <c r="A41" s="46" t="s">
        <v>1090</v>
      </c>
      <c r="B41" s="46" t="s">
        <v>1692</v>
      </c>
      <c r="C41" s="46" t="s">
        <v>1037</v>
      </c>
      <c r="D41" s="46">
        <v>1160</v>
      </c>
      <c r="E41" s="7">
        <v>5779.0039999999999</v>
      </c>
      <c r="F41" s="7">
        <v>1.13572019405068</v>
      </c>
    </row>
    <row r="42" spans="1:6" x14ac:dyDescent="0.2">
      <c r="A42" s="46" t="s">
        <v>1165</v>
      </c>
      <c r="B42" s="46" t="s">
        <v>1728</v>
      </c>
      <c r="C42" s="46" t="s">
        <v>1059</v>
      </c>
      <c r="D42" s="46">
        <v>1000</v>
      </c>
      <c r="E42" s="7">
        <v>4994.2349999999997</v>
      </c>
      <c r="F42" s="7">
        <v>0.98149327173587497</v>
      </c>
    </row>
    <row r="43" spans="1:6" x14ac:dyDescent="0.2">
      <c r="A43" s="46" t="s">
        <v>1166</v>
      </c>
      <c r="B43" s="46" t="s">
        <v>1729</v>
      </c>
      <c r="C43" s="46" t="s">
        <v>1037</v>
      </c>
      <c r="D43" s="46">
        <v>1000</v>
      </c>
      <c r="E43" s="7">
        <v>4987.7</v>
      </c>
      <c r="F43" s="7">
        <v>0.98020897924046901</v>
      </c>
    </row>
    <row r="44" spans="1:6" x14ac:dyDescent="0.2">
      <c r="A44" s="46" t="s">
        <v>1167</v>
      </c>
      <c r="B44" s="46" t="s">
        <v>1730</v>
      </c>
      <c r="C44" s="46" t="s">
        <v>1059</v>
      </c>
      <c r="D44" s="46">
        <v>1000</v>
      </c>
      <c r="E44" s="7">
        <v>4978.18</v>
      </c>
      <c r="F44" s="7">
        <v>0.97833805887990799</v>
      </c>
    </row>
    <row r="45" spans="1:6" x14ac:dyDescent="0.2">
      <c r="A45" s="46" t="s">
        <v>1168</v>
      </c>
      <c r="B45" s="46" t="s">
        <v>1731</v>
      </c>
      <c r="C45" s="46" t="s">
        <v>1043</v>
      </c>
      <c r="D45" s="46">
        <v>1000</v>
      </c>
      <c r="E45" s="7">
        <v>4973.2550000000001</v>
      </c>
      <c r="F45" s="7">
        <v>0.97737017203371501</v>
      </c>
    </row>
    <row r="46" spans="1:6" x14ac:dyDescent="0.2">
      <c r="A46" s="46" t="s">
        <v>1169</v>
      </c>
      <c r="B46" s="46" t="s">
        <v>1732</v>
      </c>
      <c r="C46" s="46" t="s">
        <v>1041</v>
      </c>
      <c r="D46" s="46">
        <v>1000</v>
      </c>
      <c r="E46" s="7">
        <v>4969.67</v>
      </c>
      <c r="F46" s="7">
        <v>0.97666562901978504</v>
      </c>
    </row>
    <row r="47" spans="1:6" x14ac:dyDescent="0.2">
      <c r="A47" s="46" t="s">
        <v>1170</v>
      </c>
      <c r="B47" s="46" t="s">
        <v>1733</v>
      </c>
      <c r="C47" s="46" t="s">
        <v>1037</v>
      </c>
      <c r="D47" s="46">
        <v>1000</v>
      </c>
      <c r="E47" s="7">
        <v>4961.1949999999997</v>
      </c>
      <c r="F47" s="7">
        <v>0.97500007754334095</v>
      </c>
    </row>
    <row r="48" spans="1:6" x14ac:dyDescent="0.2">
      <c r="A48" s="46" t="s">
        <v>1171</v>
      </c>
      <c r="B48" s="46" t="s">
        <v>1734</v>
      </c>
      <c r="C48" s="46" t="s">
        <v>1059</v>
      </c>
      <c r="D48" s="46">
        <v>1000</v>
      </c>
      <c r="E48" s="7">
        <v>4943.9849999999997</v>
      </c>
      <c r="F48" s="7">
        <v>0.97161787802598198</v>
      </c>
    </row>
    <row r="49" spans="1:10" x14ac:dyDescent="0.2">
      <c r="A49" s="46" t="s">
        <v>1172</v>
      </c>
      <c r="B49" s="46" t="s">
        <v>1735</v>
      </c>
      <c r="C49" s="46" t="s">
        <v>1041</v>
      </c>
      <c r="D49" s="46">
        <v>1000</v>
      </c>
      <c r="E49" s="7">
        <v>4928.2650000000003</v>
      </c>
      <c r="F49" s="7">
        <v>0.96852850112808098</v>
      </c>
    </row>
    <row r="50" spans="1:10" x14ac:dyDescent="0.2">
      <c r="A50" s="46" t="s">
        <v>1065</v>
      </c>
      <c r="B50" s="46" t="s">
        <v>1669</v>
      </c>
      <c r="C50" s="46" t="s">
        <v>1041</v>
      </c>
      <c r="D50" s="46">
        <v>1000</v>
      </c>
      <c r="E50" s="7">
        <v>4912.9399999999996</v>
      </c>
      <c r="F50" s="7">
        <v>0.96551675170312401</v>
      </c>
    </row>
    <row r="51" spans="1:10" x14ac:dyDescent="0.2">
      <c r="A51" s="46" t="s">
        <v>1173</v>
      </c>
      <c r="B51" s="46" t="s">
        <v>1736</v>
      </c>
      <c r="C51" s="46" t="s">
        <v>1037</v>
      </c>
      <c r="D51" s="46">
        <v>1000</v>
      </c>
      <c r="E51" s="7">
        <v>4903.0649999999996</v>
      </c>
      <c r="F51" s="7">
        <v>0.96357606487953795</v>
      </c>
    </row>
    <row r="52" spans="1:10" x14ac:dyDescent="0.2">
      <c r="A52" s="46" t="s">
        <v>1094</v>
      </c>
      <c r="B52" s="46" t="s">
        <v>1696</v>
      </c>
      <c r="C52" s="46" t="s">
        <v>1041</v>
      </c>
      <c r="D52" s="46">
        <v>980</v>
      </c>
      <c r="E52" s="7">
        <v>4857.5464000000002</v>
      </c>
      <c r="F52" s="7">
        <v>0.954630510727834</v>
      </c>
    </row>
    <row r="53" spans="1:10" x14ac:dyDescent="0.2">
      <c r="A53" s="46" t="s">
        <v>1092</v>
      </c>
      <c r="B53" s="46" t="s">
        <v>1694</v>
      </c>
      <c r="C53" s="46" t="s">
        <v>1059</v>
      </c>
      <c r="D53" s="46">
        <v>900</v>
      </c>
      <c r="E53" s="7">
        <v>4498.9740000000002</v>
      </c>
      <c r="F53" s="7">
        <v>0.884161980906913</v>
      </c>
    </row>
    <row r="54" spans="1:10" x14ac:dyDescent="0.2">
      <c r="A54" s="46" t="s">
        <v>1078</v>
      </c>
      <c r="B54" s="46" t="s">
        <v>1682</v>
      </c>
      <c r="C54" s="46" t="s">
        <v>1059</v>
      </c>
      <c r="D54" s="46">
        <v>900</v>
      </c>
      <c r="E54" s="7">
        <v>4488.2685000000001</v>
      </c>
      <c r="F54" s="7">
        <v>0.88205807986489804</v>
      </c>
    </row>
    <row r="55" spans="1:10" x14ac:dyDescent="0.2">
      <c r="A55" s="46" t="s">
        <v>1091</v>
      </c>
      <c r="B55" s="46" t="s">
        <v>1693</v>
      </c>
      <c r="C55" s="46" t="s">
        <v>1037</v>
      </c>
      <c r="D55" s="46">
        <v>700</v>
      </c>
      <c r="E55" s="7">
        <v>3440.2655</v>
      </c>
      <c r="F55" s="7">
        <v>0.67609903042909603</v>
      </c>
    </row>
    <row r="56" spans="1:10" x14ac:dyDescent="0.2">
      <c r="A56" s="46" t="s">
        <v>1174</v>
      </c>
      <c r="B56" s="46" t="s">
        <v>1737</v>
      </c>
      <c r="C56" s="46" t="s">
        <v>1037</v>
      </c>
      <c r="D56" s="46">
        <v>500</v>
      </c>
      <c r="E56" s="7">
        <v>2493.0300000000002</v>
      </c>
      <c r="F56" s="7">
        <v>0.489943338916909</v>
      </c>
    </row>
    <row r="57" spans="1:10" x14ac:dyDescent="0.2">
      <c r="A57" s="46" t="s">
        <v>1175</v>
      </c>
      <c r="B57" s="46" t="s">
        <v>1738</v>
      </c>
      <c r="C57" s="46" t="s">
        <v>1059</v>
      </c>
      <c r="D57" s="46">
        <v>500</v>
      </c>
      <c r="E57" s="7">
        <v>2492.8975</v>
      </c>
      <c r="F57" s="7">
        <v>0.48991729932155398</v>
      </c>
    </row>
    <row r="58" spans="1:10" x14ac:dyDescent="0.2">
      <c r="A58" s="46" t="s">
        <v>1176</v>
      </c>
      <c r="B58" s="46" t="s">
        <v>1739</v>
      </c>
      <c r="C58" s="46" t="s">
        <v>1041</v>
      </c>
      <c r="D58" s="46">
        <v>500</v>
      </c>
      <c r="E58" s="7">
        <v>2480.2950000000001</v>
      </c>
      <c r="F58" s="7">
        <v>0.487440589884163</v>
      </c>
    </row>
    <row r="59" spans="1:10" x14ac:dyDescent="0.2">
      <c r="A59" s="46" t="s">
        <v>1177</v>
      </c>
      <c r="B59" s="46" t="s">
        <v>1740</v>
      </c>
      <c r="C59" s="46" t="s">
        <v>1037</v>
      </c>
      <c r="D59" s="46">
        <v>500</v>
      </c>
      <c r="E59" s="7">
        <v>2457.36</v>
      </c>
      <c r="F59" s="7">
        <v>0.482933283322245</v>
      </c>
    </row>
    <row r="60" spans="1:10" x14ac:dyDescent="0.2">
      <c r="A60" s="46" t="s">
        <v>1178</v>
      </c>
      <c r="B60" s="46" t="s">
        <v>1741</v>
      </c>
      <c r="C60" s="46" t="s">
        <v>1037</v>
      </c>
      <c r="D60" s="46">
        <v>500</v>
      </c>
      <c r="E60" s="7">
        <v>2452.12</v>
      </c>
      <c r="F60" s="7">
        <v>0.481903491022944</v>
      </c>
    </row>
    <row r="61" spans="1:10" x14ac:dyDescent="0.2">
      <c r="A61" s="45" t="s">
        <v>40</v>
      </c>
      <c r="B61" s="46"/>
      <c r="C61" s="46"/>
      <c r="D61" s="46"/>
      <c r="E61" s="6">
        <f>SUM(E19:E60)</f>
        <v>467298.83140000008</v>
      </c>
      <c r="F61" s="6">
        <f>SUM(F19:F60)</f>
        <v>91.83601871140165</v>
      </c>
    </row>
    <row r="62" spans="1:10" x14ac:dyDescent="0.2">
      <c r="A62" s="46"/>
      <c r="B62" s="46"/>
      <c r="C62" s="46"/>
      <c r="D62" s="46"/>
      <c r="E62" s="7"/>
      <c r="F62" s="7"/>
    </row>
    <row r="63" spans="1:10" x14ac:dyDescent="0.2">
      <c r="A63" s="45" t="s">
        <v>40</v>
      </c>
      <c r="B63" s="46"/>
      <c r="C63" s="46"/>
      <c r="D63" s="46"/>
      <c r="E63" s="6">
        <v>536820.43715000013</v>
      </c>
      <c r="F63" s="6">
        <v>105.49876951986364</v>
      </c>
      <c r="I63" s="28"/>
      <c r="J63" s="28"/>
    </row>
    <row r="64" spans="1:10" x14ac:dyDescent="0.2">
      <c r="A64" s="46"/>
      <c r="B64" s="46"/>
      <c r="C64" s="46"/>
      <c r="D64" s="46"/>
      <c r="E64" s="7"/>
      <c r="F64" s="7"/>
    </row>
    <row r="65" spans="1:10" x14ac:dyDescent="0.2">
      <c r="A65" s="45" t="s">
        <v>103</v>
      </c>
      <c r="B65" s="46"/>
      <c r="C65" s="46"/>
      <c r="D65" s="46"/>
      <c r="E65" s="6">
        <v>-27979.967648400001</v>
      </c>
      <c r="F65" s="6">
        <v>-5.5</v>
      </c>
      <c r="I65" s="28"/>
      <c r="J65" s="28"/>
    </row>
    <row r="66" spans="1:10" x14ac:dyDescent="0.2">
      <c r="A66" s="46"/>
      <c r="B66" s="46"/>
      <c r="C66" s="46"/>
      <c r="D66" s="46"/>
      <c r="E66" s="7"/>
      <c r="F66" s="7"/>
    </row>
    <row r="67" spans="1:10" x14ac:dyDescent="0.2">
      <c r="A67" s="47" t="s">
        <v>104</v>
      </c>
      <c r="B67" s="44"/>
      <c r="C67" s="44"/>
      <c r="D67" s="44"/>
      <c r="E67" s="8">
        <v>508840.47235160001</v>
      </c>
      <c r="F67" s="8">
        <f xml:space="preserve"> ROUND(SUM(F63:F66),2)</f>
        <v>100</v>
      </c>
      <c r="I67" s="28"/>
      <c r="J67" s="28"/>
    </row>
    <row r="68" spans="1:10" x14ac:dyDescent="0.2">
      <c r="A68" s="4" t="s">
        <v>686</v>
      </c>
    </row>
    <row r="70" spans="1:10" x14ac:dyDescent="0.2">
      <c r="A70" s="4" t="s">
        <v>105</v>
      </c>
    </row>
    <row r="71" spans="1:10" x14ac:dyDescent="0.2">
      <c r="A71" s="4" t="s">
        <v>106</v>
      </c>
    </row>
    <row r="72" spans="1:10" x14ac:dyDescent="0.2">
      <c r="A72" s="4" t="s">
        <v>107</v>
      </c>
    </row>
    <row r="73" spans="1:10" x14ac:dyDescent="0.2">
      <c r="A73" s="2" t="s">
        <v>1179</v>
      </c>
      <c r="D73" s="10">
        <v>1001.8422</v>
      </c>
    </row>
    <row r="74" spans="1:10" x14ac:dyDescent="0.2">
      <c r="A74" s="2" t="s">
        <v>1180</v>
      </c>
      <c r="D74" s="10">
        <v>2569.1100999999999</v>
      </c>
    </row>
    <row r="75" spans="1:10" x14ac:dyDescent="0.2">
      <c r="A75" s="2" t="s">
        <v>1181</v>
      </c>
      <c r="D75" s="10">
        <v>1021.949</v>
      </c>
    </row>
    <row r="76" spans="1:10" x14ac:dyDescent="0.2">
      <c r="A76" s="2" t="s">
        <v>1105</v>
      </c>
      <c r="D76" s="10">
        <v>1000.6505</v>
      </c>
    </row>
    <row r="77" spans="1:10" x14ac:dyDescent="0.2">
      <c r="A77" s="2" t="s">
        <v>965</v>
      </c>
      <c r="D77" s="10">
        <v>2617.2413999999999</v>
      </c>
    </row>
    <row r="78" spans="1:10" x14ac:dyDescent="0.2">
      <c r="A78" s="2" t="s">
        <v>1182</v>
      </c>
      <c r="D78" s="10">
        <v>1055.2478000000001</v>
      </c>
    </row>
    <row r="79" spans="1:10" x14ac:dyDescent="0.2">
      <c r="A79" s="2" t="s">
        <v>1183</v>
      </c>
      <c r="D79" s="10">
        <v>1512.2955999999999</v>
      </c>
    </row>
    <row r="80" spans="1:10" x14ac:dyDescent="0.2">
      <c r="A80" s="2" t="s">
        <v>1184</v>
      </c>
      <c r="D80" s="10">
        <v>4048.3199</v>
      </c>
    </row>
    <row r="81" spans="1:4" x14ac:dyDescent="0.2">
      <c r="A81" s="2" t="s">
        <v>1185</v>
      </c>
      <c r="D81" s="10">
        <v>1244.9282000000001</v>
      </c>
    </row>
    <row r="82" spans="1:4" x14ac:dyDescent="0.2">
      <c r="A82" s="2" t="s">
        <v>1106</v>
      </c>
      <c r="D82" s="10">
        <v>1000.7051</v>
      </c>
    </row>
    <row r="83" spans="1:4" x14ac:dyDescent="0.2">
      <c r="A83" s="2" t="s">
        <v>1103</v>
      </c>
      <c r="D83" s="10">
        <v>2561.3278</v>
      </c>
    </row>
    <row r="84" spans="1:4" x14ac:dyDescent="0.2">
      <c r="A84" s="2" t="s">
        <v>1104</v>
      </c>
      <c r="D84" s="10">
        <v>1021.679</v>
      </c>
    </row>
    <row r="85" spans="1:4" x14ac:dyDescent="0.2">
      <c r="A85" s="2" t="s">
        <v>1186</v>
      </c>
      <c r="D85" s="10">
        <v>10.9124</v>
      </c>
    </row>
    <row r="86" spans="1:4" x14ac:dyDescent="0.2">
      <c r="A86" s="2" t="s">
        <v>1187</v>
      </c>
      <c r="D86" s="10">
        <v>10.9124</v>
      </c>
    </row>
    <row r="88" spans="1:4" x14ac:dyDescent="0.2">
      <c r="A88" s="4" t="s">
        <v>108</v>
      </c>
    </row>
    <row r="89" spans="1:4" x14ac:dyDescent="0.2">
      <c r="A89" s="2" t="s">
        <v>1179</v>
      </c>
      <c r="D89" s="10">
        <v>1001.8422</v>
      </c>
    </row>
    <row r="90" spans="1:4" x14ac:dyDescent="0.2">
      <c r="A90" s="2" t="s">
        <v>1180</v>
      </c>
      <c r="D90" s="10">
        <v>2661.7847000000002</v>
      </c>
    </row>
    <row r="91" spans="1:4" x14ac:dyDescent="0.2">
      <c r="A91" s="2" t="s">
        <v>1181</v>
      </c>
      <c r="D91" s="10">
        <v>1021.8094</v>
      </c>
    </row>
    <row r="92" spans="1:4" x14ac:dyDescent="0.2">
      <c r="A92" s="2" t="s">
        <v>1105</v>
      </c>
      <c r="D92" s="10">
        <v>1000.6505</v>
      </c>
    </row>
    <row r="93" spans="1:4" x14ac:dyDescent="0.2">
      <c r="A93" s="2" t="s">
        <v>965</v>
      </c>
      <c r="D93" s="10">
        <v>2705.1444999999999</v>
      </c>
    </row>
    <row r="94" spans="1:4" x14ac:dyDescent="0.2">
      <c r="A94" s="2" t="s">
        <v>1182</v>
      </c>
      <c r="D94" s="10">
        <v>1055.1279</v>
      </c>
    </row>
    <row r="95" spans="1:4" x14ac:dyDescent="0.2">
      <c r="A95" s="2" t="s">
        <v>1183</v>
      </c>
      <c r="D95" s="10">
        <v>1512.2955999999999</v>
      </c>
    </row>
    <row r="96" spans="1:4" x14ac:dyDescent="0.2">
      <c r="A96" s="2" t="s">
        <v>1184</v>
      </c>
      <c r="D96" s="10">
        <v>4179.1035000000002</v>
      </c>
    </row>
    <row r="97" spans="1:4" x14ac:dyDescent="0.2">
      <c r="A97" s="2" t="s">
        <v>1185</v>
      </c>
      <c r="D97" s="10">
        <v>1244.7856999999999</v>
      </c>
    </row>
    <row r="98" spans="1:4" x14ac:dyDescent="0.2">
      <c r="A98" s="2" t="s">
        <v>1106</v>
      </c>
      <c r="D98" s="10">
        <v>1000.7051</v>
      </c>
    </row>
    <row r="99" spans="1:4" x14ac:dyDescent="0.2">
      <c r="A99" s="2" t="s">
        <v>1103</v>
      </c>
      <c r="D99" s="10">
        <v>2652.9337999999998</v>
      </c>
    </row>
    <row r="100" spans="1:4" x14ac:dyDescent="0.2">
      <c r="A100" s="2" t="s">
        <v>1104</v>
      </c>
      <c r="D100" s="10">
        <v>1021.5411</v>
      </c>
    </row>
    <row r="101" spans="1:4" x14ac:dyDescent="0.2">
      <c r="A101" s="2" t="s">
        <v>1186</v>
      </c>
      <c r="D101" s="10">
        <v>11.2851</v>
      </c>
    </row>
    <row r="102" spans="1:4" x14ac:dyDescent="0.2">
      <c r="A102" s="2" t="s">
        <v>1187</v>
      </c>
      <c r="D102" s="10">
        <v>11.2851</v>
      </c>
    </row>
    <row r="104" spans="1:4" x14ac:dyDescent="0.2">
      <c r="A104" s="4" t="s">
        <v>109</v>
      </c>
      <c r="D104" s="50"/>
    </row>
    <row r="105" spans="1:4" x14ac:dyDescent="0.2">
      <c r="A105" s="4"/>
      <c r="D105" s="50"/>
    </row>
    <row r="106" spans="1:4" x14ac:dyDescent="0.2">
      <c r="A106" s="14" t="s">
        <v>598</v>
      </c>
      <c r="B106" s="15"/>
      <c r="C106" s="56" t="s">
        <v>599</v>
      </c>
      <c r="D106" s="57"/>
    </row>
    <row r="107" spans="1:4" x14ac:dyDescent="0.2">
      <c r="A107" s="58"/>
      <c r="B107" s="59"/>
      <c r="C107" s="16" t="s">
        <v>600</v>
      </c>
      <c r="D107" s="16" t="s">
        <v>601</v>
      </c>
    </row>
    <row r="108" spans="1:4" x14ac:dyDescent="0.2">
      <c r="A108" s="17" t="s">
        <v>1185</v>
      </c>
      <c r="B108" s="18"/>
      <c r="C108" s="19">
        <v>28.641244604999997</v>
      </c>
      <c r="D108" s="19">
        <v>26.525934711000001</v>
      </c>
    </row>
    <row r="109" spans="1:4" x14ac:dyDescent="0.2">
      <c r="A109" s="17" t="s">
        <v>1188</v>
      </c>
      <c r="B109" s="18"/>
      <c r="C109" s="19">
        <v>34.667487583999993</v>
      </c>
      <c r="D109" s="19">
        <v>32.107389034999997</v>
      </c>
    </row>
    <row r="110" spans="1:4" x14ac:dyDescent="0.2">
      <c r="A110" s="17" t="s">
        <v>1182</v>
      </c>
      <c r="B110" s="18"/>
      <c r="C110" s="19">
        <v>25.216579337000006</v>
      </c>
      <c r="D110" s="19">
        <v>23.354203682000001</v>
      </c>
    </row>
    <row r="111" spans="1:4" x14ac:dyDescent="0.2">
      <c r="A111" s="17" t="s">
        <v>1105</v>
      </c>
      <c r="B111" s="18"/>
      <c r="C111" s="19">
        <v>23.833718842</v>
      </c>
      <c r="D111" s="19">
        <v>22.073664356000005</v>
      </c>
    </row>
    <row r="112" spans="1:4" x14ac:dyDescent="0.2">
      <c r="A112" s="17" t="s">
        <v>1106</v>
      </c>
      <c r="B112" s="18"/>
      <c r="C112" s="19">
        <v>25.355095333999994</v>
      </c>
      <c r="D112" s="19">
        <v>23.482692872000012</v>
      </c>
    </row>
    <row r="113" spans="1:5" x14ac:dyDescent="0.2">
      <c r="A113" s="17" t="s">
        <v>1104</v>
      </c>
      <c r="B113" s="18"/>
      <c r="C113" s="19">
        <v>25.985132376000003</v>
      </c>
      <c r="D113" s="19">
        <v>24.066011204999995</v>
      </c>
    </row>
    <row r="114" spans="1:5" x14ac:dyDescent="0.2">
      <c r="A114" s="17" t="s">
        <v>1189</v>
      </c>
      <c r="B114" s="18"/>
      <c r="C114" s="19">
        <v>25.598299498000006</v>
      </c>
      <c r="D114" s="19">
        <v>23.707940444999998</v>
      </c>
    </row>
    <row r="115" spans="1:5" x14ac:dyDescent="0.2">
      <c r="A115" s="17" t="s">
        <v>1099</v>
      </c>
      <c r="B115" s="18"/>
      <c r="C115" s="19">
        <v>26.211971239999997</v>
      </c>
      <c r="D115" s="19">
        <v>24.276101487999998</v>
      </c>
    </row>
    <row r="116" spans="1:5" x14ac:dyDescent="0.2">
      <c r="A116" s="4"/>
      <c r="D116" s="50"/>
    </row>
    <row r="117" spans="1:5" x14ac:dyDescent="0.2">
      <c r="A117" s="4" t="s">
        <v>688</v>
      </c>
      <c r="D117" s="28">
        <v>9.6801499508215316E-2</v>
      </c>
      <c r="E117" s="1" t="s">
        <v>689</v>
      </c>
    </row>
  </sheetData>
  <mergeCells count="3">
    <mergeCell ref="B1:E1"/>
    <mergeCell ref="C106:D106"/>
    <mergeCell ref="A107:B1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89"/>
  <sheetViews>
    <sheetView showGridLines="0" workbookViewId="0">
      <selection sqref="A1:E1"/>
    </sheetView>
  </sheetViews>
  <sheetFormatPr defaultRowHeight="11.25" x14ac:dyDescent="0.2"/>
  <cols>
    <col min="1" max="1" width="58.7109375" style="1" bestFit="1" customWidth="1"/>
    <col min="2" max="2" width="39.140625" style="1" bestFit="1" customWidth="1"/>
    <col min="3" max="3" width="35.710937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" style="2" bestFit="1" customWidth="1"/>
    <col min="9" max="16384" width="9.140625" style="2"/>
  </cols>
  <sheetData>
    <row r="1" spans="1:6" x14ac:dyDescent="0.2">
      <c r="A1" s="60" t="s">
        <v>577</v>
      </c>
      <c r="B1" s="60"/>
      <c r="C1" s="60"/>
      <c r="D1" s="60"/>
      <c r="E1" s="6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1445052</v>
      </c>
      <c r="E8" s="7">
        <v>31494.908340000002</v>
      </c>
      <c r="F8" s="7">
        <f>E8/$E$71*100</f>
        <v>8.4306398581915651</v>
      </c>
    </row>
    <row r="9" spans="1:6" x14ac:dyDescent="0.2">
      <c r="A9" s="7" t="s">
        <v>195</v>
      </c>
      <c r="B9" s="7" t="s">
        <v>196</v>
      </c>
      <c r="C9" s="7" t="s">
        <v>11</v>
      </c>
      <c r="D9" s="7">
        <v>2364875</v>
      </c>
      <c r="E9" s="7">
        <v>30905.368937499999</v>
      </c>
      <c r="F9" s="7">
        <f t="shared" ref="F9:F58" si="0">E9/$E$71*100</f>
        <v>8.272830401150582</v>
      </c>
    </row>
    <row r="10" spans="1:6" x14ac:dyDescent="0.2">
      <c r="A10" s="7" t="s">
        <v>117</v>
      </c>
      <c r="B10" s="7" t="s">
        <v>118</v>
      </c>
      <c r="C10" s="7" t="s">
        <v>11</v>
      </c>
      <c r="D10" s="7">
        <v>4614527</v>
      </c>
      <c r="E10" s="7">
        <v>25398.356607999998</v>
      </c>
      <c r="F10" s="7">
        <f t="shared" si="0"/>
        <v>6.7986988639690678</v>
      </c>
    </row>
    <row r="11" spans="1:6" x14ac:dyDescent="0.2">
      <c r="A11" s="7" t="s">
        <v>126</v>
      </c>
      <c r="B11" s="7" t="s">
        <v>127</v>
      </c>
      <c r="C11" s="7" t="s">
        <v>21</v>
      </c>
      <c r="D11" s="7">
        <v>2177610</v>
      </c>
      <c r="E11" s="7">
        <v>20381.340795</v>
      </c>
      <c r="F11" s="7">
        <f t="shared" si="0"/>
        <v>5.4557308824259545</v>
      </c>
    </row>
    <row r="12" spans="1:6" x14ac:dyDescent="0.2">
      <c r="A12" s="7" t="s">
        <v>160</v>
      </c>
      <c r="B12" s="7" t="s">
        <v>161</v>
      </c>
      <c r="C12" s="7" t="s">
        <v>130</v>
      </c>
      <c r="D12" s="7">
        <v>7959285</v>
      </c>
      <c r="E12" s="7">
        <v>14509.776555</v>
      </c>
      <c r="F12" s="7">
        <f t="shared" si="0"/>
        <v>3.8840151315086029</v>
      </c>
    </row>
    <row r="13" spans="1:6" x14ac:dyDescent="0.2">
      <c r="A13" s="7" t="s">
        <v>25</v>
      </c>
      <c r="B13" s="7" t="s">
        <v>26</v>
      </c>
      <c r="C13" s="7" t="s">
        <v>27</v>
      </c>
      <c r="D13" s="7">
        <v>6549242</v>
      </c>
      <c r="E13" s="7">
        <v>13976.082428</v>
      </c>
      <c r="F13" s="7">
        <f t="shared" si="0"/>
        <v>3.7411544846193876</v>
      </c>
    </row>
    <row r="14" spans="1:6" x14ac:dyDescent="0.2">
      <c r="A14" s="7" t="s">
        <v>239</v>
      </c>
      <c r="B14" s="7" t="s">
        <v>240</v>
      </c>
      <c r="C14" s="7" t="s">
        <v>52</v>
      </c>
      <c r="D14" s="7">
        <v>1277213</v>
      </c>
      <c r="E14" s="7">
        <v>13093.987676000001</v>
      </c>
      <c r="F14" s="7">
        <f t="shared" si="0"/>
        <v>3.5050330425554352</v>
      </c>
    </row>
    <row r="15" spans="1:6" x14ac:dyDescent="0.2">
      <c r="A15" s="7" t="s">
        <v>12</v>
      </c>
      <c r="B15" s="7" t="s">
        <v>13</v>
      </c>
      <c r="C15" s="7" t="s">
        <v>11</v>
      </c>
      <c r="D15" s="7">
        <v>3350985</v>
      </c>
      <c r="E15" s="7">
        <v>12329.949307499999</v>
      </c>
      <c r="F15" s="7">
        <f t="shared" si="0"/>
        <v>3.3005132435731035</v>
      </c>
    </row>
    <row r="16" spans="1:6" x14ac:dyDescent="0.2">
      <c r="A16" s="7" t="s">
        <v>188</v>
      </c>
      <c r="B16" s="7" t="s">
        <v>189</v>
      </c>
      <c r="C16" s="7" t="s">
        <v>73</v>
      </c>
      <c r="D16" s="7">
        <v>860942</v>
      </c>
      <c r="E16" s="7">
        <v>11752.719241999999</v>
      </c>
      <c r="F16" s="7">
        <f t="shared" si="0"/>
        <v>3.1459987822190358</v>
      </c>
    </row>
    <row r="17" spans="1:6" x14ac:dyDescent="0.2">
      <c r="A17" s="7" t="s">
        <v>113</v>
      </c>
      <c r="B17" s="7" t="s">
        <v>114</v>
      </c>
      <c r="C17" s="7" t="s">
        <v>11</v>
      </c>
      <c r="D17" s="7">
        <v>3914127</v>
      </c>
      <c r="E17" s="7">
        <v>11487.962745000001</v>
      </c>
      <c r="F17" s="7">
        <f t="shared" si="0"/>
        <v>3.0751280671108248</v>
      </c>
    </row>
    <row r="18" spans="1:6" x14ac:dyDescent="0.2">
      <c r="A18" s="7" t="s">
        <v>121</v>
      </c>
      <c r="B18" s="7" t="s">
        <v>122</v>
      </c>
      <c r="C18" s="7" t="s">
        <v>123</v>
      </c>
      <c r="D18" s="7">
        <v>6110124</v>
      </c>
      <c r="E18" s="7">
        <v>10041.988794000001</v>
      </c>
      <c r="F18" s="7">
        <f t="shared" si="0"/>
        <v>2.688065958734251</v>
      </c>
    </row>
    <row r="19" spans="1:6" x14ac:dyDescent="0.2">
      <c r="A19" s="7" t="s">
        <v>410</v>
      </c>
      <c r="B19" s="7" t="s">
        <v>411</v>
      </c>
      <c r="C19" s="7" t="s">
        <v>76</v>
      </c>
      <c r="D19" s="7">
        <v>526774</v>
      </c>
      <c r="E19" s="7">
        <v>9121.8819710000007</v>
      </c>
      <c r="F19" s="7">
        <f t="shared" si="0"/>
        <v>2.4417693455789764</v>
      </c>
    </row>
    <row r="20" spans="1:6" x14ac:dyDescent="0.2">
      <c r="A20" s="7" t="s">
        <v>119</v>
      </c>
      <c r="B20" s="7" t="s">
        <v>120</v>
      </c>
      <c r="C20" s="7" t="s">
        <v>30</v>
      </c>
      <c r="D20" s="7">
        <v>2121971</v>
      </c>
      <c r="E20" s="7">
        <v>8288.4187259999999</v>
      </c>
      <c r="F20" s="7">
        <f t="shared" si="0"/>
        <v>2.2186657131511742</v>
      </c>
    </row>
    <row r="21" spans="1:6" x14ac:dyDescent="0.2">
      <c r="A21" s="7" t="s">
        <v>225</v>
      </c>
      <c r="B21" s="7" t="s">
        <v>226</v>
      </c>
      <c r="C21" s="7" t="s">
        <v>227</v>
      </c>
      <c r="D21" s="7">
        <v>1460704</v>
      </c>
      <c r="E21" s="7">
        <v>8224.4938719999991</v>
      </c>
      <c r="F21" s="7">
        <f t="shared" si="0"/>
        <v>2.2015541401869494</v>
      </c>
    </row>
    <row r="22" spans="1:6" x14ac:dyDescent="0.2">
      <c r="A22" s="7" t="s">
        <v>131</v>
      </c>
      <c r="B22" s="7" t="s">
        <v>132</v>
      </c>
      <c r="C22" s="7" t="s">
        <v>133</v>
      </c>
      <c r="D22" s="7">
        <v>3578627</v>
      </c>
      <c r="E22" s="7">
        <v>8200.4237704999996</v>
      </c>
      <c r="F22" s="7">
        <f t="shared" si="0"/>
        <v>2.1951109921420033</v>
      </c>
    </row>
    <row r="23" spans="1:6" x14ac:dyDescent="0.2">
      <c r="A23" s="7" t="s">
        <v>128</v>
      </c>
      <c r="B23" s="7" t="s">
        <v>129</v>
      </c>
      <c r="C23" s="7" t="s">
        <v>130</v>
      </c>
      <c r="D23" s="7">
        <v>4780035</v>
      </c>
      <c r="E23" s="7">
        <v>7401.8841974999996</v>
      </c>
      <c r="F23" s="7">
        <f t="shared" si="0"/>
        <v>1.9813558200424273</v>
      </c>
    </row>
    <row r="24" spans="1:6" x14ac:dyDescent="0.2">
      <c r="A24" s="7" t="s">
        <v>422</v>
      </c>
      <c r="B24" s="7" t="s">
        <v>423</v>
      </c>
      <c r="C24" s="7" t="s">
        <v>95</v>
      </c>
      <c r="D24" s="7">
        <v>649808</v>
      </c>
      <c r="E24" s="7">
        <v>5928.5232880000003</v>
      </c>
      <c r="F24" s="7">
        <f t="shared" si="0"/>
        <v>1.5869626986198024</v>
      </c>
    </row>
    <row r="25" spans="1:6" x14ac:dyDescent="0.2">
      <c r="A25" s="7" t="s">
        <v>215</v>
      </c>
      <c r="B25" s="7" t="s">
        <v>216</v>
      </c>
      <c r="C25" s="7" t="s">
        <v>76</v>
      </c>
      <c r="D25" s="7">
        <v>511834</v>
      </c>
      <c r="E25" s="7">
        <v>5583.3411889999998</v>
      </c>
      <c r="F25" s="7">
        <f t="shared" si="0"/>
        <v>1.4945634469455986</v>
      </c>
    </row>
    <row r="26" spans="1:6" x14ac:dyDescent="0.2">
      <c r="A26" s="7" t="s">
        <v>237</v>
      </c>
      <c r="B26" s="7" t="s">
        <v>238</v>
      </c>
      <c r="C26" s="7" t="s">
        <v>133</v>
      </c>
      <c r="D26" s="7">
        <v>2795176</v>
      </c>
      <c r="E26" s="7">
        <v>5534.44848</v>
      </c>
      <c r="F26" s="7">
        <f t="shared" si="0"/>
        <v>1.4814757180714413</v>
      </c>
    </row>
    <row r="27" spans="1:6" x14ac:dyDescent="0.2">
      <c r="A27" s="7" t="s">
        <v>199</v>
      </c>
      <c r="B27" s="7" t="s">
        <v>200</v>
      </c>
      <c r="C27" s="7" t="s">
        <v>140</v>
      </c>
      <c r="D27" s="7">
        <v>242107</v>
      </c>
      <c r="E27" s="7">
        <v>5151.5527460000003</v>
      </c>
      <c r="F27" s="7">
        <f t="shared" si="0"/>
        <v>1.3789811814389237</v>
      </c>
    </row>
    <row r="28" spans="1:6" x14ac:dyDescent="0.2">
      <c r="A28" s="7" t="s">
        <v>234</v>
      </c>
      <c r="B28" s="7" t="s">
        <v>235</v>
      </c>
      <c r="C28" s="7" t="s">
        <v>76</v>
      </c>
      <c r="D28" s="7">
        <v>440701</v>
      </c>
      <c r="E28" s="7">
        <v>5047.1282025</v>
      </c>
      <c r="F28" s="7">
        <f t="shared" si="0"/>
        <v>1.3510285451238513</v>
      </c>
    </row>
    <row r="29" spans="1:6" x14ac:dyDescent="0.2">
      <c r="A29" s="7" t="s">
        <v>292</v>
      </c>
      <c r="B29" s="7" t="s">
        <v>293</v>
      </c>
      <c r="C29" s="7" t="s">
        <v>123</v>
      </c>
      <c r="D29" s="7">
        <v>1756466</v>
      </c>
      <c r="E29" s="7">
        <v>5002.4151680000004</v>
      </c>
      <c r="F29" s="7">
        <f t="shared" si="0"/>
        <v>1.3390596425073724</v>
      </c>
    </row>
    <row r="30" spans="1:6" x14ac:dyDescent="0.2">
      <c r="A30" s="7" t="s">
        <v>258</v>
      </c>
      <c r="B30" s="7" t="s">
        <v>259</v>
      </c>
      <c r="C30" s="7" t="s">
        <v>260</v>
      </c>
      <c r="D30" s="7">
        <v>402972</v>
      </c>
      <c r="E30" s="7">
        <v>4867.2973019999999</v>
      </c>
      <c r="F30" s="7">
        <f t="shared" si="0"/>
        <v>1.3028909369389665</v>
      </c>
    </row>
    <row r="31" spans="1:6" x14ac:dyDescent="0.2">
      <c r="A31" s="7" t="s">
        <v>245</v>
      </c>
      <c r="B31" s="7" t="s">
        <v>246</v>
      </c>
      <c r="C31" s="7" t="s">
        <v>76</v>
      </c>
      <c r="D31" s="7">
        <v>44826</v>
      </c>
      <c r="E31" s="7">
        <v>4720.3571039999997</v>
      </c>
      <c r="F31" s="7">
        <f t="shared" si="0"/>
        <v>1.2635575984622824</v>
      </c>
    </row>
    <row r="32" spans="1:6" x14ac:dyDescent="0.2">
      <c r="A32" s="7" t="s">
        <v>205</v>
      </c>
      <c r="B32" s="7" t="s">
        <v>206</v>
      </c>
      <c r="C32" s="7" t="s">
        <v>73</v>
      </c>
      <c r="D32" s="7">
        <v>666348</v>
      </c>
      <c r="E32" s="7">
        <v>4536.1640100000004</v>
      </c>
      <c r="F32" s="7">
        <f t="shared" si="0"/>
        <v>1.2142523068539939</v>
      </c>
    </row>
    <row r="33" spans="1:6" x14ac:dyDescent="0.2">
      <c r="A33" s="7" t="s">
        <v>230</v>
      </c>
      <c r="B33" s="7" t="s">
        <v>231</v>
      </c>
      <c r="C33" s="7" t="s">
        <v>192</v>
      </c>
      <c r="D33" s="7">
        <v>750000</v>
      </c>
      <c r="E33" s="7">
        <v>4259.625</v>
      </c>
      <c r="F33" s="7">
        <f t="shared" si="0"/>
        <v>1.1402276176920998</v>
      </c>
    </row>
    <row r="34" spans="1:6" x14ac:dyDescent="0.2">
      <c r="A34" s="7" t="s">
        <v>481</v>
      </c>
      <c r="B34" s="7" t="s">
        <v>482</v>
      </c>
      <c r="C34" s="7" t="s">
        <v>260</v>
      </c>
      <c r="D34" s="7">
        <v>1500000</v>
      </c>
      <c r="E34" s="7">
        <v>4196.25</v>
      </c>
      <c r="F34" s="7">
        <f t="shared" si="0"/>
        <v>1.1232632310920503</v>
      </c>
    </row>
    <row r="35" spans="1:6" x14ac:dyDescent="0.2">
      <c r="A35" s="7" t="s">
        <v>19</v>
      </c>
      <c r="B35" s="7" t="s">
        <v>20</v>
      </c>
      <c r="C35" s="7" t="s">
        <v>21</v>
      </c>
      <c r="D35" s="7">
        <v>1446634</v>
      </c>
      <c r="E35" s="7">
        <v>3820.5603940000001</v>
      </c>
      <c r="F35" s="7">
        <f t="shared" si="0"/>
        <v>1.0226976497460247</v>
      </c>
    </row>
    <row r="36" spans="1:6" x14ac:dyDescent="0.2">
      <c r="A36" s="7" t="s">
        <v>124</v>
      </c>
      <c r="B36" s="7" t="s">
        <v>125</v>
      </c>
      <c r="C36" s="7" t="s">
        <v>123</v>
      </c>
      <c r="D36" s="7">
        <v>919031</v>
      </c>
      <c r="E36" s="7">
        <v>3581.9233224999998</v>
      </c>
      <c r="F36" s="7">
        <f t="shared" si="0"/>
        <v>0.95881865111833686</v>
      </c>
    </row>
    <row r="37" spans="1:6" x14ac:dyDescent="0.2">
      <c r="A37" s="7" t="s">
        <v>277</v>
      </c>
      <c r="B37" s="7" t="s">
        <v>278</v>
      </c>
      <c r="C37" s="7" t="s">
        <v>63</v>
      </c>
      <c r="D37" s="7">
        <v>3057159</v>
      </c>
      <c r="E37" s="7">
        <v>3553.9473374999998</v>
      </c>
      <c r="F37" s="7">
        <f t="shared" si="0"/>
        <v>0.95132996591033392</v>
      </c>
    </row>
    <row r="38" spans="1:6" x14ac:dyDescent="0.2">
      <c r="A38" s="7" t="s">
        <v>228</v>
      </c>
      <c r="B38" s="7" t="s">
        <v>229</v>
      </c>
      <c r="C38" s="7" t="s">
        <v>16</v>
      </c>
      <c r="D38" s="7">
        <v>2524608</v>
      </c>
      <c r="E38" s="7">
        <v>3538.238112</v>
      </c>
      <c r="F38" s="7">
        <f t="shared" si="0"/>
        <v>0.94712487913211929</v>
      </c>
    </row>
    <row r="39" spans="1:6" x14ac:dyDescent="0.2">
      <c r="A39" s="7" t="s">
        <v>203</v>
      </c>
      <c r="B39" s="7" t="s">
        <v>204</v>
      </c>
      <c r="C39" s="7" t="s">
        <v>140</v>
      </c>
      <c r="D39" s="7">
        <v>920735</v>
      </c>
      <c r="E39" s="7">
        <v>3512.1436574999998</v>
      </c>
      <c r="F39" s="7">
        <f t="shared" si="0"/>
        <v>0.94013984695451913</v>
      </c>
    </row>
    <row r="40" spans="1:6" x14ac:dyDescent="0.2">
      <c r="A40" s="7" t="s">
        <v>265</v>
      </c>
      <c r="B40" s="7" t="s">
        <v>266</v>
      </c>
      <c r="C40" s="7" t="s">
        <v>260</v>
      </c>
      <c r="D40" s="7">
        <v>381779</v>
      </c>
      <c r="E40" s="7">
        <v>3145.2862915000001</v>
      </c>
      <c r="F40" s="7">
        <f t="shared" si="0"/>
        <v>0.84193850282986527</v>
      </c>
    </row>
    <row r="41" spans="1:6" x14ac:dyDescent="0.2">
      <c r="A41" s="7" t="s">
        <v>414</v>
      </c>
      <c r="B41" s="7" t="s">
        <v>415</v>
      </c>
      <c r="C41" s="7" t="s">
        <v>76</v>
      </c>
      <c r="D41" s="7">
        <v>200000</v>
      </c>
      <c r="E41" s="7">
        <v>2902.8</v>
      </c>
      <c r="F41" s="7">
        <f t="shared" si="0"/>
        <v>0.77702913487375713</v>
      </c>
    </row>
    <row r="42" spans="1:6" x14ac:dyDescent="0.2">
      <c r="A42" s="7" t="s">
        <v>207</v>
      </c>
      <c r="B42" s="7" t="s">
        <v>208</v>
      </c>
      <c r="C42" s="7" t="s">
        <v>21</v>
      </c>
      <c r="D42" s="7">
        <v>104310</v>
      </c>
      <c r="E42" s="7">
        <v>2816.4221550000002</v>
      </c>
      <c r="F42" s="7">
        <f t="shared" si="0"/>
        <v>0.75390728625428305</v>
      </c>
    </row>
    <row r="43" spans="1:6" x14ac:dyDescent="0.2">
      <c r="A43" s="7" t="s">
        <v>150</v>
      </c>
      <c r="B43" s="7" t="s">
        <v>151</v>
      </c>
      <c r="C43" s="7" t="s">
        <v>33</v>
      </c>
      <c r="D43" s="7">
        <v>163295</v>
      </c>
      <c r="E43" s="7">
        <v>2740.4983375000002</v>
      </c>
      <c r="F43" s="7">
        <f t="shared" si="0"/>
        <v>0.73358379919753158</v>
      </c>
    </row>
    <row r="44" spans="1:6" x14ac:dyDescent="0.2">
      <c r="A44" s="7" t="s">
        <v>486</v>
      </c>
      <c r="B44" s="7" t="s">
        <v>487</v>
      </c>
      <c r="C44" s="7" t="s">
        <v>73</v>
      </c>
      <c r="D44" s="7">
        <v>381063</v>
      </c>
      <c r="E44" s="7">
        <v>2684.0172404999998</v>
      </c>
      <c r="F44" s="7">
        <f t="shared" si="0"/>
        <v>0.71846479067519764</v>
      </c>
    </row>
    <row r="45" spans="1:6" x14ac:dyDescent="0.2">
      <c r="A45" s="7" t="s">
        <v>578</v>
      </c>
      <c r="B45" s="7" t="s">
        <v>579</v>
      </c>
      <c r="C45" s="7" t="s">
        <v>39</v>
      </c>
      <c r="D45" s="7">
        <v>341490</v>
      </c>
      <c r="E45" s="7">
        <v>2655.76773</v>
      </c>
      <c r="F45" s="7">
        <f t="shared" si="0"/>
        <v>0.71090288744231145</v>
      </c>
    </row>
    <row r="46" spans="1:6" x14ac:dyDescent="0.2">
      <c r="A46" s="7" t="s">
        <v>141</v>
      </c>
      <c r="B46" s="7" t="s">
        <v>669</v>
      </c>
      <c r="C46" s="7" t="s">
        <v>21</v>
      </c>
      <c r="D46" s="7">
        <v>1791828</v>
      </c>
      <c r="E46" s="7">
        <v>2578.4404920000002</v>
      </c>
      <c r="F46" s="7">
        <f t="shared" si="0"/>
        <v>0.6902037290968116</v>
      </c>
    </row>
    <row r="47" spans="1:6" x14ac:dyDescent="0.2">
      <c r="A47" s="7" t="s">
        <v>241</v>
      </c>
      <c r="B47" s="7" t="s">
        <v>242</v>
      </c>
      <c r="C47" s="7" t="s">
        <v>76</v>
      </c>
      <c r="D47" s="7">
        <v>513020</v>
      </c>
      <c r="E47" s="7">
        <v>2441.2056699999998</v>
      </c>
      <c r="F47" s="7">
        <f t="shared" si="0"/>
        <v>0.65346835118127689</v>
      </c>
    </row>
    <row r="48" spans="1:6" x14ac:dyDescent="0.2">
      <c r="A48" s="7" t="s">
        <v>275</v>
      </c>
      <c r="B48" s="7" t="s">
        <v>276</v>
      </c>
      <c r="C48" s="7" t="s">
        <v>39</v>
      </c>
      <c r="D48" s="7">
        <v>1695647</v>
      </c>
      <c r="E48" s="7">
        <v>2381.5362114999998</v>
      </c>
      <c r="F48" s="7">
        <f t="shared" si="0"/>
        <v>0.63749587367106575</v>
      </c>
    </row>
    <row r="49" spans="1:6" x14ac:dyDescent="0.2">
      <c r="A49" s="7" t="s">
        <v>201</v>
      </c>
      <c r="B49" s="7" t="s">
        <v>202</v>
      </c>
      <c r="C49" s="7" t="s">
        <v>76</v>
      </c>
      <c r="D49" s="7">
        <v>648889</v>
      </c>
      <c r="E49" s="7">
        <v>2362.6048489999998</v>
      </c>
      <c r="F49" s="7">
        <f t="shared" si="0"/>
        <v>0.63242827679034497</v>
      </c>
    </row>
    <row r="50" spans="1:6" x14ac:dyDescent="0.2">
      <c r="A50" s="7" t="s">
        <v>269</v>
      </c>
      <c r="B50" s="7" t="s">
        <v>270</v>
      </c>
      <c r="C50" s="7" t="s">
        <v>33</v>
      </c>
      <c r="D50" s="7">
        <v>836724</v>
      </c>
      <c r="E50" s="7">
        <v>2154.5643</v>
      </c>
      <c r="F50" s="7">
        <f t="shared" si="0"/>
        <v>0.57673943573752318</v>
      </c>
    </row>
    <row r="51" spans="1:6" x14ac:dyDescent="0.2">
      <c r="A51" s="7" t="s">
        <v>303</v>
      </c>
      <c r="B51" s="7" t="s">
        <v>304</v>
      </c>
      <c r="C51" s="7" t="s">
        <v>168</v>
      </c>
      <c r="D51" s="7">
        <v>1774842</v>
      </c>
      <c r="E51" s="7">
        <v>2057.9292989999999</v>
      </c>
      <c r="F51" s="7">
        <f t="shared" si="0"/>
        <v>0.55087192463598156</v>
      </c>
    </row>
    <row r="52" spans="1:6" x14ac:dyDescent="0.2">
      <c r="A52" s="7" t="s">
        <v>261</v>
      </c>
      <c r="B52" s="7" t="s">
        <v>262</v>
      </c>
      <c r="C52" s="7" t="s">
        <v>39</v>
      </c>
      <c r="D52" s="7">
        <v>160000</v>
      </c>
      <c r="E52" s="7">
        <v>1997.52</v>
      </c>
      <c r="F52" s="7">
        <f t="shared" si="0"/>
        <v>0.5347014046758396</v>
      </c>
    </row>
    <row r="53" spans="1:6" x14ac:dyDescent="0.2">
      <c r="A53" s="7" t="s">
        <v>243</v>
      </c>
      <c r="B53" s="7" t="s">
        <v>244</v>
      </c>
      <c r="C53" s="7" t="s">
        <v>39</v>
      </c>
      <c r="D53" s="7">
        <v>151273</v>
      </c>
      <c r="E53" s="7">
        <v>1957.0188009999999</v>
      </c>
      <c r="F53" s="7">
        <f t="shared" si="0"/>
        <v>0.52385993725806379</v>
      </c>
    </row>
    <row r="54" spans="1:6" x14ac:dyDescent="0.2">
      <c r="A54" s="7" t="s">
        <v>171</v>
      </c>
      <c r="B54" s="7" t="s">
        <v>172</v>
      </c>
      <c r="C54" s="7" t="s">
        <v>130</v>
      </c>
      <c r="D54" s="7">
        <v>2624428</v>
      </c>
      <c r="E54" s="7">
        <v>1956.511074</v>
      </c>
      <c r="F54" s="7">
        <f t="shared" si="0"/>
        <v>0.52372402755999214</v>
      </c>
    </row>
    <row r="55" spans="1:6" x14ac:dyDescent="0.2">
      <c r="A55" s="7" t="s">
        <v>193</v>
      </c>
      <c r="B55" s="7" t="s">
        <v>194</v>
      </c>
      <c r="C55" s="7" t="s">
        <v>73</v>
      </c>
      <c r="D55" s="7">
        <v>198897</v>
      </c>
      <c r="E55" s="7">
        <v>1919.5549470000001</v>
      </c>
      <c r="F55" s="7">
        <f t="shared" si="0"/>
        <v>0.51383151433445318</v>
      </c>
    </row>
    <row r="56" spans="1:6" x14ac:dyDescent="0.2">
      <c r="A56" s="7" t="s">
        <v>17</v>
      </c>
      <c r="B56" s="7" t="s">
        <v>18</v>
      </c>
      <c r="C56" s="7" t="s">
        <v>605</v>
      </c>
      <c r="D56" s="7">
        <v>1102125</v>
      </c>
      <c r="E56" s="7">
        <v>1465.8262500000001</v>
      </c>
      <c r="F56" s="7">
        <f t="shared" si="0"/>
        <v>0.39237622396057031</v>
      </c>
    </row>
    <row r="57" spans="1:6" x14ac:dyDescent="0.2">
      <c r="A57" s="7" t="s">
        <v>580</v>
      </c>
      <c r="B57" s="7" t="s">
        <v>581</v>
      </c>
      <c r="C57" s="7" t="s">
        <v>21</v>
      </c>
      <c r="D57" s="7">
        <v>265282</v>
      </c>
      <c r="E57" s="7">
        <v>1370.4468119999999</v>
      </c>
      <c r="F57" s="7">
        <f t="shared" si="0"/>
        <v>0.36684480526348984</v>
      </c>
    </row>
    <row r="58" spans="1:6" x14ac:dyDescent="0.2">
      <c r="A58" s="7" t="s">
        <v>281</v>
      </c>
      <c r="B58" s="7" t="s">
        <v>282</v>
      </c>
      <c r="C58" s="7" t="s">
        <v>283</v>
      </c>
      <c r="D58" s="7">
        <v>455018</v>
      </c>
      <c r="E58" s="7">
        <v>1325.922452</v>
      </c>
      <c r="F58" s="7">
        <f t="shared" si="0"/>
        <v>0.35492640753315791</v>
      </c>
    </row>
    <row r="59" spans="1:6" x14ac:dyDescent="0.2">
      <c r="A59" s="6" t="s">
        <v>40</v>
      </c>
      <c r="B59" s="7"/>
      <c r="C59" s="7"/>
      <c r="D59" s="7"/>
      <c r="E59" s="6">
        <f>SUM(E8:E58)</f>
        <v>352357.33218999999</v>
      </c>
      <c r="F59" s="6">
        <f>SUM(F8:F58)</f>
        <v>94.319936956738587</v>
      </c>
    </row>
    <row r="60" spans="1:6" x14ac:dyDescent="0.2">
      <c r="A60" s="7"/>
      <c r="B60" s="7"/>
      <c r="C60" s="7"/>
      <c r="D60" s="7"/>
      <c r="E60" s="7"/>
      <c r="F60" s="7"/>
    </row>
    <row r="61" spans="1:6" x14ac:dyDescent="0.2">
      <c r="A61" s="6" t="s">
        <v>309</v>
      </c>
      <c r="B61" s="7"/>
      <c r="C61" s="7"/>
      <c r="D61" s="7"/>
      <c r="E61" s="7"/>
      <c r="F61" s="7"/>
    </row>
    <row r="62" spans="1:6" x14ac:dyDescent="0.2">
      <c r="A62" s="7" t="s">
        <v>582</v>
      </c>
      <c r="B62" s="7" t="s">
        <v>583</v>
      </c>
      <c r="C62" s="7" t="s">
        <v>73</v>
      </c>
      <c r="D62" s="7">
        <v>30000</v>
      </c>
      <c r="E62" s="7">
        <v>3.0000000000000001E-3</v>
      </c>
      <c r="F62" s="7">
        <f t="shared" ref="F62:F64" si="1">E62/$E$71*100</f>
        <v>8.0304788639288653E-7</v>
      </c>
    </row>
    <row r="63" spans="1:6" x14ac:dyDescent="0.2">
      <c r="A63" s="7" t="s">
        <v>313</v>
      </c>
      <c r="B63" s="7" t="s">
        <v>314</v>
      </c>
      <c r="C63" s="7" t="s">
        <v>39</v>
      </c>
      <c r="D63" s="7">
        <v>3500</v>
      </c>
      <c r="E63" s="7">
        <v>3.5E-4</v>
      </c>
      <c r="F63" s="7">
        <f t="shared" si="1"/>
        <v>9.3688920079170092E-8</v>
      </c>
    </row>
    <row r="64" spans="1:6" x14ac:dyDescent="0.2">
      <c r="A64" s="7" t="s">
        <v>310</v>
      </c>
      <c r="B64" s="7" t="s">
        <v>311</v>
      </c>
      <c r="C64" s="7" t="s">
        <v>39</v>
      </c>
      <c r="D64" s="7">
        <v>2900</v>
      </c>
      <c r="E64" s="7">
        <v>2.9E-4</v>
      </c>
      <c r="F64" s="7">
        <f t="shared" si="1"/>
        <v>7.7627962351312374E-8</v>
      </c>
    </row>
    <row r="65" spans="1:10" x14ac:dyDescent="0.2">
      <c r="A65" s="6" t="s">
        <v>40</v>
      </c>
      <c r="B65" s="7"/>
      <c r="C65" s="7"/>
      <c r="D65" s="7"/>
      <c r="E65" s="6">
        <f>SUM(E62:E64)</f>
        <v>3.64E-3</v>
      </c>
      <c r="F65" s="6">
        <f>SUM(F62:F64)</f>
        <v>9.74364768823369E-7</v>
      </c>
      <c r="H65" s="1"/>
      <c r="I65" s="1"/>
    </row>
    <row r="66" spans="1:10" x14ac:dyDescent="0.2">
      <c r="A66" s="7"/>
      <c r="B66" s="7"/>
      <c r="C66" s="7"/>
      <c r="D66" s="7"/>
      <c r="E66" s="7"/>
      <c r="F66" s="7"/>
      <c r="I66" s="1"/>
    </row>
    <row r="67" spans="1:10" x14ac:dyDescent="0.2">
      <c r="A67" s="6" t="s">
        <v>40</v>
      </c>
      <c r="B67" s="7"/>
      <c r="C67" s="7"/>
      <c r="D67" s="7"/>
      <c r="E67" s="6">
        <f>E59+E65</f>
        <v>352357.33583</v>
      </c>
      <c r="F67" s="6">
        <f>F59+F65</f>
        <v>94.319937931103354</v>
      </c>
      <c r="G67" s="28"/>
      <c r="H67" s="28"/>
      <c r="I67" s="1"/>
      <c r="J67" s="1"/>
    </row>
    <row r="68" spans="1:10" x14ac:dyDescent="0.2">
      <c r="A68" s="7"/>
      <c r="B68" s="7"/>
      <c r="C68" s="7"/>
      <c r="D68" s="7"/>
      <c r="E68" s="7"/>
      <c r="F68" s="7"/>
      <c r="G68" s="28"/>
      <c r="H68" s="28"/>
    </row>
    <row r="69" spans="1:10" x14ac:dyDescent="0.2">
      <c r="A69" s="6" t="s">
        <v>103</v>
      </c>
      <c r="B69" s="7"/>
      <c r="C69" s="7"/>
      <c r="D69" s="7"/>
      <c r="E69" s="6">
        <v>21219.389896199998</v>
      </c>
      <c r="F69" s="6">
        <f t="shared" ref="F69" si="2">E69/$E$71*100</f>
        <v>5.6800620688966612</v>
      </c>
      <c r="G69" s="28"/>
      <c r="H69" s="28"/>
      <c r="I69" s="1"/>
      <c r="J69" s="1"/>
    </row>
    <row r="70" spans="1:10" x14ac:dyDescent="0.2">
      <c r="A70" s="7"/>
      <c r="B70" s="7"/>
      <c r="C70" s="7"/>
      <c r="D70" s="7"/>
      <c r="E70" s="7"/>
      <c r="F70" s="7"/>
    </row>
    <row r="71" spans="1:10" x14ac:dyDescent="0.2">
      <c r="A71" s="8" t="s">
        <v>104</v>
      </c>
      <c r="B71" s="5"/>
      <c r="C71" s="5"/>
      <c r="D71" s="5"/>
      <c r="E71" s="8">
        <f>E67+E69</f>
        <v>373576.72572619998</v>
      </c>
      <c r="F71" s="8">
        <f>F67+F69</f>
        <v>100.00000000000001</v>
      </c>
      <c r="G71" s="28"/>
      <c r="I71" s="1"/>
      <c r="J71" s="1"/>
    </row>
    <row r="73" spans="1:10" x14ac:dyDescent="0.2">
      <c r="A73" s="9" t="s">
        <v>105</v>
      </c>
    </row>
    <row r="74" spans="1:10" x14ac:dyDescent="0.2">
      <c r="A74" s="9" t="s">
        <v>106</v>
      </c>
    </row>
    <row r="75" spans="1:10" x14ac:dyDescent="0.2">
      <c r="A75" s="9" t="s">
        <v>107</v>
      </c>
    </row>
    <row r="76" spans="1:10" x14ac:dyDescent="0.2">
      <c r="A76" s="1" t="s">
        <v>591</v>
      </c>
      <c r="B76" s="10">
        <v>569.16719999999998</v>
      </c>
    </row>
    <row r="77" spans="1:10" x14ac:dyDescent="0.2">
      <c r="A77" s="1" t="s">
        <v>590</v>
      </c>
      <c r="B77" s="10">
        <v>47.625999999999998</v>
      </c>
    </row>
    <row r="78" spans="1:10" x14ac:dyDescent="0.2">
      <c r="A78" s="1" t="s">
        <v>592</v>
      </c>
      <c r="B78" s="10">
        <v>594.54309999999998</v>
      </c>
    </row>
    <row r="79" spans="1:10" x14ac:dyDescent="0.2">
      <c r="A79" s="1" t="s">
        <v>593</v>
      </c>
      <c r="B79" s="10">
        <v>45.051200000000001</v>
      </c>
    </row>
    <row r="81" spans="1:2" x14ac:dyDescent="0.2">
      <c r="A81" s="9" t="s">
        <v>108</v>
      </c>
    </row>
    <row r="82" spans="1:2" x14ac:dyDescent="0.2">
      <c r="A82" s="1" t="s">
        <v>592</v>
      </c>
      <c r="B82" s="10">
        <v>590.82299999999998</v>
      </c>
    </row>
    <row r="83" spans="1:2" x14ac:dyDescent="0.2">
      <c r="A83" s="1" t="s">
        <v>590</v>
      </c>
      <c r="B83" s="10">
        <v>47.327500000000001</v>
      </c>
    </row>
    <row r="84" spans="1:2" x14ac:dyDescent="0.2">
      <c r="A84" s="1" t="s">
        <v>591</v>
      </c>
      <c r="B84" s="10">
        <v>562.98590000000002</v>
      </c>
    </row>
    <row r="85" spans="1:2" x14ac:dyDescent="0.2">
      <c r="A85" s="1" t="s">
        <v>593</v>
      </c>
      <c r="B85" s="10">
        <v>44.561900000000001</v>
      </c>
    </row>
    <row r="87" spans="1:2" x14ac:dyDescent="0.2">
      <c r="A87" s="9" t="s">
        <v>109</v>
      </c>
      <c r="B87" s="13" t="s">
        <v>110</v>
      </c>
    </row>
    <row r="89" spans="1:2" x14ac:dyDescent="0.2">
      <c r="A89" s="9" t="s">
        <v>111</v>
      </c>
      <c r="B89" s="12">
        <v>9.5622837513035477E-2</v>
      </c>
    </row>
  </sheetData>
  <mergeCells count="1">
    <mergeCell ref="A1:E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52"/>
  <sheetViews>
    <sheetView showGridLines="0" workbookViewId="0"/>
  </sheetViews>
  <sheetFormatPr defaultRowHeight="11.25" x14ac:dyDescent="0.2"/>
  <cols>
    <col min="1" max="1" width="38" style="2" customWidth="1"/>
    <col min="2" max="2" width="83.7109375" style="2" bestFit="1" customWidth="1"/>
    <col min="3" max="3" width="12.140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55" t="s">
        <v>1190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972</v>
      </c>
      <c r="B8" s="46" t="s">
        <v>1514</v>
      </c>
      <c r="C8" s="46" t="s">
        <v>685</v>
      </c>
      <c r="D8" s="46">
        <v>2500</v>
      </c>
      <c r="E8" s="7">
        <v>24999.083332499999</v>
      </c>
      <c r="F8" s="7">
        <v>4.0694128599487698</v>
      </c>
    </row>
    <row r="9" spans="1:6" x14ac:dyDescent="0.2">
      <c r="A9" s="46" t="s">
        <v>887</v>
      </c>
      <c r="B9" s="46" t="s">
        <v>1450</v>
      </c>
      <c r="C9" s="46" t="s">
        <v>782</v>
      </c>
      <c r="D9" s="46">
        <v>2500</v>
      </c>
      <c r="E9" s="7">
        <v>24938.45</v>
      </c>
      <c r="F9" s="7">
        <v>4.0595428155261297</v>
      </c>
    </row>
    <row r="10" spans="1:6" x14ac:dyDescent="0.2">
      <c r="A10" s="46" t="s">
        <v>982</v>
      </c>
      <c r="B10" s="46" t="s">
        <v>1522</v>
      </c>
      <c r="C10" s="46" t="s">
        <v>782</v>
      </c>
      <c r="D10" s="46">
        <v>1750</v>
      </c>
      <c r="E10" s="7">
        <v>17752.314999999999</v>
      </c>
      <c r="F10" s="7">
        <v>2.8897659163743898</v>
      </c>
    </row>
    <row r="11" spans="1:6" x14ac:dyDescent="0.2">
      <c r="A11" s="46" t="s">
        <v>793</v>
      </c>
      <c r="B11" s="46" t="s">
        <v>1380</v>
      </c>
      <c r="C11" s="46" t="s">
        <v>778</v>
      </c>
      <c r="D11" s="46">
        <v>1550</v>
      </c>
      <c r="E11" s="7">
        <v>15358.2215</v>
      </c>
      <c r="F11" s="7">
        <v>2.5000494316841699</v>
      </c>
    </row>
    <row r="12" spans="1:6" x14ac:dyDescent="0.2">
      <c r="A12" s="46" t="s">
        <v>983</v>
      </c>
      <c r="B12" s="46" t="s">
        <v>1523</v>
      </c>
      <c r="C12" s="46" t="s">
        <v>799</v>
      </c>
      <c r="D12" s="46">
        <v>27</v>
      </c>
      <c r="E12" s="7">
        <v>13509.31905</v>
      </c>
      <c r="F12" s="7">
        <v>2.1990804998738001</v>
      </c>
    </row>
    <row r="13" spans="1:6" x14ac:dyDescent="0.2">
      <c r="A13" s="46" t="s">
        <v>819</v>
      </c>
      <c r="B13" s="46" t="s">
        <v>1400</v>
      </c>
      <c r="C13" s="46" t="s">
        <v>820</v>
      </c>
      <c r="D13" s="46">
        <v>1220</v>
      </c>
      <c r="E13" s="7">
        <v>12145.1</v>
      </c>
      <c r="F13" s="7">
        <v>1.9770095354300901</v>
      </c>
    </row>
    <row r="14" spans="1:6" x14ac:dyDescent="0.2">
      <c r="A14" s="46" t="s">
        <v>873</v>
      </c>
      <c r="B14" s="46" t="s">
        <v>1439</v>
      </c>
      <c r="C14" s="46" t="s">
        <v>792</v>
      </c>
      <c r="D14" s="46">
        <v>1102</v>
      </c>
      <c r="E14" s="7">
        <v>11122.232540000001</v>
      </c>
      <c r="F14" s="7">
        <v>1.8105046304148</v>
      </c>
    </row>
    <row r="15" spans="1:6" x14ac:dyDescent="0.2">
      <c r="A15" s="46" t="s">
        <v>991</v>
      </c>
      <c r="B15" s="46" t="s">
        <v>1531</v>
      </c>
      <c r="C15" s="46" t="s">
        <v>792</v>
      </c>
      <c r="D15" s="46">
        <v>788</v>
      </c>
      <c r="E15" s="7">
        <v>7948.7451199999996</v>
      </c>
      <c r="F15" s="7">
        <v>1.29391646811828</v>
      </c>
    </row>
    <row r="16" spans="1:6" x14ac:dyDescent="0.2">
      <c r="A16" s="46" t="s">
        <v>1191</v>
      </c>
      <c r="B16" s="46" t="s">
        <v>1582</v>
      </c>
      <c r="C16" s="46" t="s">
        <v>881</v>
      </c>
      <c r="D16" s="46">
        <v>750</v>
      </c>
      <c r="E16" s="7">
        <v>7673.4224999999997</v>
      </c>
      <c r="F16" s="7">
        <v>1.24909876838262</v>
      </c>
    </row>
    <row r="17" spans="1:6" x14ac:dyDescent="0.2">
      <c r="A17" s="46" t="s">
        <v>1192</v>
      </c>
      <c r="B17" s="46" t="s">
        <v>1583</v>
      </c>
      <c r="C17" s="46" t="s">
        <v>808</v>
      </c>
      <c r="D17" s="46">
        <v>750</v>
      </c>
      <c r="E17" s="7">
        <v>7499.7375000000002</v>
      </c>
      <c r="F17" s="7">
        <v>1.22082589280637</v>
      </c>
    </row>
    <row r="18" spans="1:6" x14ac:dyDescent="0.2">
      <c r="A18" s="46" t="s">
        <v>796</v>
      </c>
      <c r="B18" s="46" t="s">
        <v>1382</v>
      </c>
      <c r="C18" s="46" t="s">
        <v>797</v>
      </c>
      <c r="D18" s="46">
        <v>620</v>
      </c>
      <c r="E18" s="7">
        <v>7095.8788108999997</v>
      </c>
      <c r="F18" s="7">
        <v>1.1550847725754101</v>
      </c>
    </row>
    <row r="19" spans="1:6" x14ac:dyDescent="0.2">
      <c r="A19" s="46" t="s">
        <v>1193</v>
      </c>
      <c r="B19" s="46" t="s">
        <v>1584</v>
      </c>
      <c r="C19" s="46" t="s">
        <v>881</v>
      </c>
      <c r="D19" s="46">
        <v>500</v>
      </c>
      <c r="E19" s="7">
        <v>5211.835</v>
      </c>
      <c r="F19" s="7">
        <v>0.84839544277842605</v>
      </c>
    </row>
    <row r="20" spans="1:6" x14ac:dyDescent="0.2">
      <c r="A20" s="46" t="s">
        <v>880</v>
      </c>
      <c r="B20" s="46" t="s">
        <v>1445</v>
      </c>
      <c r="C20" s="46" t="s">
        <v>881</v>
      </c>
      <c r="D20" s="46">
        <v>430</v>
      </c>
      <c r="E20" s="7">
        <v>4324.0928999999996</v>
      </c>
      <c r="F20" s="7">
        <v>0.70388657939296795</v>
      </c>
    </row>
    <row r="21" spans="1:6" x14ac:dyDescent="0.2">
      <c r="A21" s="46" t="s">
        <v>860</v>
      </c>
      <c r="B21" s="46" t="s">
        <v>1428</v>
      </c>
      <c r="C21" s="46" t="s">
        <v>861</v>
      </c>
      <c r="D21" s="46">
        <v>400</v>
      </c>
      <c r="E21" s="7">
        <v>3968.0160000000001</v>
      </c>
      <c r="F21" s="7">
        <v>0.64592349743840305</v>
      </c>
    </row>
    <row r="22" spans="1:6" x14ac:dyDescent="0.2">
      <c r="A22" s="46" t="s">
        <v>803</v>
      </c>
      <c r="B22" s="46" t="s">
        <v>1387</v>
      </c>
      <c r="C22" s="46" t="s">
        <v>799</v>
      </c>
      <c r="D22" s="46">
        <v>7</v>
      </c>
      <c r="E22" s="7">
        <v>3632.7375000000002</v>
      </c>
      <c r="F22" s="7">
        <v>0.59134603068022895</v>
      </c>
    </row>
    <row r="23" spans="1:6" x14ac:dyDescent="0.2">
      <c r="A23" s="46" t="s">
        <v>1194</v>
      </c>
      <c r="B23" s="46" t="s">
        <v>1585</v>
      </c>
      <c r="C23" s="46" t="s">
        <v>782</v>
      </c>
      <c r="D23" s="46">
        <v>300</v>
      </c>
      <c r="E23" s="7">
        <v>3048.7919999999999</v>
      </c>
      <c r="F23" s="7">
        <v>0.496289932198414</v>
      </c>
    </row>
    <row r="24" spans="1:6" x14ac:dyDescent="0.2">
      <c r="A24" s="46" t="s">
        <v>891</v>
      </c>
      <c r="B24" s="46" t="s">
        <v>1453</v>
      </c>
      <c r="C24" s="46" t="s">
        <v>792</v>
      </c>
      <c r="D24" s="46">
        <v>300</v>
      </c>
      <c r="E24" s="7">
        <v>3002.43</v>
      </c>
      <c r="F24" s="7">
        <v>0.48874301071719101</v>
      </c>
    </row>
    <row r="25" spans="1:6" x14ac:dyDescent="0.2">
      <c r="A25" s="46" t="s">
        <v>1007</v>
      </c>
      <c r="B25" s="46" t="s">
        <v>1545</v>
      </c>
      <c r="C25" s="46" t="s">
        <v>1008</v>
      </c>
      <c r="D25" s="46">
        <v>280</v>
      </c>
      <c r="E25" s="7">
        <v>2830.4612000000002</v>
      </c>
      <c r="F25" s="7">
        <v>0.460749502438422</v>
      </c>
    </row>
    <row r="26" spans="1:6" x14ac:dyDescent="0.2">
      <c r="A26" s="46" t="s">
        <v>998</v>
      </c>
      <c r="B26" s="46" t="s">
        <v>1536</v>
      </c>
      <c r="C26" s="46" t="s">
        <v>861</v>
      </c>
      <c r="D26" s="46">
        <v>280</v>
      </c>
      <c r="E26" s="7">
        <v>2809.5871999999999</v>
      </c>
      <c r="F26" s="7">
        <v>0.45735158088630901</v>
      </c>
    </row>
    <row r="27" spans="1:6" x14ac:dyDescent="0.2">
      <c r="A27" s="46" t="s">
        <v>1003</v>
      </c>
      <c r="B27" s="46" t="s">
        <v>1541</v>
      </c>
      <c r="C27" s="46" t="s">
        <v>778</v>
      </c>
      <c r="D27" s="46">
        <v>270</v>
      </c>
      <c r="E27" s="7">
        <v>2657.9367000000002</v>
      </c>
      <c r="F27" s="7">
        <v>0.43266553593379897</v>
      </c>
    </row>
    <row r="28" spans="1:6" x14ac:dyDescent="0.2">
      <c r="A28" s="46" t="s">
        <v>977</v>
      </c>
      <c r="B28" s="46" t="s">
        <v>1519</v>
      </c>
      <c r="C28" s="46" t="s">
        <v>978</v>
      </c>
      <c r="D28" s="46">
        <v>260</v>
      </c>
      <c r="E28" s="7">
        <v>2607.3631999999998</v>
      </c>
      <c r="F28" s="7">
        <v>0.42443305602502301</v>
      </c>
    </row>
    <row r="29" spans="1:6" x14ac:dyDescent="0.2">
      <c r="A29" s="46" t="s">
        <v>1000</v>
      </c>
      <c r="B29" s="46" t="s">
        <v>1538</v>
      </c>
      <c r="C29" s="46" t="s">
        <v>787</v>
      </c>
      <c r="D29" s="46">
        <v>250</v>
      </c>
      <c r="E29" s="7">
        <v>2529.56</v>
      </c>
      <c r="F29" s="7">
        <v>0.41176805793632998</v>
      </c>
    </row>
    <row r="30" spans="1:6" x14ac:dyDescent="0.2">
      <c r="A30" s="46" t="s">
        <v>1195</v>
      </c>
      <c r="B30" s="46" t="s">
        <v>1586</v>
      </c>
      <c r="C30" s="46" t="s">
        <v>861</v>
      </c>
      <c r="D30" s="46">
        <v>250</v>
      </c>
      <c r="E30" s="7">
        <v>2508.63</v>
      </c>
      <c r="F30" s="7">
        <v>0.40836102056516399</v>
      </c>
    </row>
    <row r="31" spans="1:6" x14ac:dyDescent="0.2">
      <c r="A31" s="46" t="s">
        <v>1196</v>
      </c>
      <c r="B31" s="46" t="s">
        <v>1587</v>
      </c>
      <c r="C31" s="46" t="s">
        <v>776</v>
      </c>
      <c r="D31" s="46">
        <v>241</v>
      </c>
      <c r="E31" s="7">
        <v>2384.7335600000001</v>
      </c>
      <c r="F31" s="7">
        <v>0.38819285041540502</v>
      </c>
    </row>
    <row r="32" spans="1:6" x14ac:dyDescent="0.2">
      <c r="A32" s="46" t="s">
        <v>788</v>
      </c>
      <c r="B32" s="46" t="s">
        <v>1376</v>
      </c>
      <c r="C32" s="46" t="s">
        <v>787</v>
      </c>
      <c r="D32" s="46">
        <v>200</v>
      </c>
      <c r="E32" s="7">
        <v>1958.4839999999999</v>
      </c>
      <c r="F32" s="7">
        <v>0.318806888620699</v>
      </c>
    </row>
    <row r="33" spans="1:6" x14ac:dyDescent="0.2">
      <c r="A33" s="46" t="s">
        <v>814</v>
      </c>
      <c r="B33" s="46" t="s">
        <v>1396</v>
      </c>
      <c r="C33" s="46" t="s">
        <v>792</v>
      </c>
      <c r="D33" s="46">
        <v>176</v>
      </c>
      <c r="E33" s="7">
        <v>1776.8713600000001</v>
      </c>
      <c r="F33" s="7">
        <v>0.28924353212016601</v>
      </c>
    </row>
    <row r="34" spans="1:6" x14ac:dyDescent="0.2">
      <c r="A34" s="46" t="s">
        <v>907</v>
      </c>
      <c r="B34" s="46" t="s">
        <v>1468</v>
      </c>
      <c r="C34" s="46" t="s">
        <v>792</v>
      </c>
      <c r="D34" s="46">
        <v>174</v>
      </c>
      <c r="E34" s="7">
        <v>1743.9498000000001</v>
      </c>
      <c r="F34" s="7">
        <v>0.28388447883602402</v>
      </c>
    </row>
    <row r="35" spans="1:6" x14ac:dyDescent="0.2">
      <c r="A35" s="46" t="s">
        <v>777</v>
      </c>
      <c r="B35" s="46" t="s">
        <v>1370</v>
      </c>
      <c r="C35" s="46" t="s">
        <v>778</v>
      </c>
      <c r="D35" s="46">
        <v>150</v>
      </c>
      <c r="E35" s="7">
        <v>1513.9290000000001</v>
      </c>
      <c r="F35" s="7">
        <v>0.24644112184865799</v>
      </c>
    </row>
    <row r="36" spans="1:6" x14ac:dyDescent="0.2">
      <c r="A36" s="46" t="s">
        <v>900</v>
      </c>
      <c r="B36" s="46" t="s">
        <v>1462</v>
      </c>
      <c r="C36" s="46" t="s">
        <v>901</v>
      </c>
      <c r="D36" s="46">
        <v>150</v>
      </c>
      <c r="E36" s="7">
        <v>1500.3074999999999</v>
      </c>
      <c r="F36" s="7">
        <v>0.24422378025518701</v>
      </c>
    </row>
    <row r="37" spans="1:6" x14ac:dyDescent="0.2">
      <c r="A37" s="46" t="s">
        <v>888</v>
      </c>
      <c r="B37" s="46" t="s">
        <v>1451</v>
      </c>
      <c r="C37" s="46" t="s">
        <v>889</v>
      </c>
      <c r="D37" s="46">
        <v>100</v>
      </c>
      <c r="E37" s="7">
        <v>997.08299999999997</v>
      </c>
      <c r="F37" s="7">
        <v>0.162307646591237</v>
      </c>
    </row>
    <row r="38" spans="1:6" x14ac:dyDescent="0.2">
      <c r="A38" s="46" t="s">
        <v>729</v>
      </c>
      <c r="B38" s="46" t="s">
        <v>1334</v>
      </c>
      <c r="C38" s="46" t="s">
        <v>674</v>
      </c>
      <c r="D38" s="46">
        <v>85</v>
      </c>
      <c r="E38" s="7">
        <v>826.37935000000004</v>
      </c>
      <c r="F38" s="7">
        <v>0.13452008257095599</v>
      </c>
    </row>
    <row r="39" spans="1:6" x14ac:dyDescent="0.2">
      <c r="A39" s="46" t="s">
        <v>870</v>
      </c>
      <c r="B39" s="46" t="s">
        <v>1436</v>
      </c>
      <c r="C39" s="46" t="s">
        <v>792</v>
      </c>
      <c r="D39" s="46">
        <v>62</v>
      </c>
      <c r="E39" s="7">
        <v>627.37055999999995</v>
      </c>
      <c r="F39" s="7">
        <v>0.102124937577139</v>
      </c>
    </row>
    <row r="40" spans="1:6" x14ac:dyDescent="0.2">
      <c r="A40" s="46" t="s">
        <v>871</v>
      </c>
      <c r="B40" s="46" t="s">
        <v>1437</v>
      </c>
      <c r="C40" s="46" t="s">
        <v>792</v>
      </c>
      <c r="D40" s="46">
        <v>62</v>
      </c>
      <c r="E40" s="7">
        <v>626.46846000000005</v>
      </c>
      <c r="F40" s="7">
        <v>0.10197809149914</v>
      </c>
    </row>
    <row r="41" spans="1:6" x14ac:dyDescent="0.2">
      <c r="A41" s="46" t="s">
        <v>802</v>
      </c>
      <c r="B41" s="46" t="s">
        <v>1386</v>
      </c>
      <c r="C41" s="46" t="s">
        <v>792</v>
      </c>
      <c r="D41" s="46">
        <v>55</v>
      </c>
      <c r="E41" s="7">
        <v>556.33050000000003</v>
      </c>
      <c r="F41" s="7">
        <v>9.0560860211162303E-2</v>
      </c>
    </row>
    <row r="42" spans="1:6" x14ac:dyDescent="0.2">
      <c r="A42" s="46" t="s">
        <v>863</v>
      </c>
      <c r="B42" s="46" t="s">
        <v>1430</v>
      </c>
      <c r="C42" s="46" t="s">
        <v>864</v>
      </c>
      <c r="D42" s="46">
        <v>50</v>
      </c>
      <c r="E42" s="7">
        <v>501.30250000000001</v>
      </c>
      <c r="F42" s="7">
        <v>8.1603265731442401E-2</v>
      </c>
    </row>
    <row r="43" spans="1:6" x14ac:dyDescent="0.2">
      <c r="A43" s="46" t="s">
        <v>980</v>
      </c>
      <c r="B43" s="46" t="s">
        <v>1521</v>
      </c>
      <c r="C43" s="46" t="s">
        <v>981</v>
      </c>
      <c r="D43" s="46">
        <v>45</v>
      </c>
      <c r="E43" s="7">
        <v>451.55610000000001</v>
      </c>
      <c r="F43" s="7">
        <v>7.3505423214433901E-2</v>
      </c>
    </row>
    <row r="44" spans="1:6" x14ac:dyDescent="0.2">
      <c r="A44" s="46" t="s">
        <v>995</v>
      </c>
      <c r="B44" s="46" t="s">
        <v>1533</v>
      </c>
      <c r="C44" s="46" t="s">
        <v>850</v>
      </c>
      <c r="D44" s="46">
        <v>20</v>
      </c>
      <c r="E44" s="7">
        <v>201.1606367</v>
      </c>
      <c r="F44" s="7">
        <v>3.2745427942881301E-2</v>
      </c>
    </row>
    <row r="45" spans="1:6" x14ac:dyDescent="0.2">
      <c r="A45" s="45" t="s">
        <v>40</v>
      </c>
      <c r="B45" s="46"/>
      <c r="C45" s="46"/>
      <c r="D45" s="46"/>
      <c r="E45" s="6">
        <f>SUM(E8:E44)</f>
        <v>204839.87338009992</v>
      </c>
      <c r="F45" s="6">
        <f>SUM(F8:F44)</f>
        <v>33.344343225560046</v>
      </c>
    </row>
    <row r="46" spans="1:6" x14ac:dyDescent="0.2">
      <c r="A46" s="46"/>
      <c r="B46" s="46"/>
      <c r="C46" s="46"/>
      <c r="D46" s="46"/>
      <c r="E46" s="7"/>
      <c r="F46" s="7"/>
    </row>
    <row r="47" spans="1:6" x14ac:dyDescent="0.2">
      <c r="A47" s="45" t="s">
        <v>712</v>
      </c>
      <c r="B47" s="46"/>
      <c r="C47" s="46"/>
      <c r="D47" s="46"/>
      <c r="E47" s="7"/>
      <c r="F47" s="7"/>
    </row>
    <row r="48" spans="1:6" x14ac:dyDescent="0.2">
      <c r="A48" s="46" t="s">
        <v>1197</v>
      </c>
      <c r="B48" s="46" t="s">
        <v>1588</v>
      </c>
      <c r="C48" s="46" t="s">
        <v>842</v>
      </c>
      <c r="D48" s="46">
        <v>2250</v>
      </c>
      <c r="E48" s="7">
        <v>22497.075000000001</v>
      </c>
      <c r="F48" s="7">
        <v>3.66212973086148</v>
      </c>
    </row>
    <row r="49" spans="1:6" x14ac:dyDescent="0.2">
      <c r="A49" s="46" t="s">
        <v>1198</v>
      </c>
      <c r="B49" s="46" t="s">
        <v>1589</v>
      </c>
      <c r="C49" s="46" t="s">
        <v>917</v>
      </c>
      <c r="D49" s="46">
        <v>2200</v>
      </c>
      <c r="E49" s="7">
        <v>21845.89</v>
      </c>
      <c r="F49" s="7">
        <v>3.5561282196076398</v>
      </c>
    </row>
    <row r="50" spans="1:6" x14ac:dyDescent="0.2">
      <c r="A50" s="46" t="s">
        <v>1199</v>
      </c>
      <c r="B50" s="46" t="s">
        <v>1590</v>
      </c>
      <c r="C50" s="46" t="s">
        <v>782</v>
      </c>
      <c r="D50" s="46">
        <v>2000</v>
      </c>
      <c r="E50" s="7">
        <v>19997.36</v>
      </c>
      <c r="F50" s="7">
        <v>3.2552199161331101</v>
      </c>
    </row>
    <row r="51" spans="1:6" x14ac:dyDescent="0.2">
      <c r="A51" s="46" t="s">
        <v>1200</v>
      </c>
      <c r="B51" s="46" t="s">
        <v>1591</v>
      </c>
      <c r="C51" s="46" t="s">
        <v>828</v>
      </c>
      <c r="D51" s="46">
        <v>1766</v>
      </c>
      <c r="E51" s="7">
        <v>19908.347580000001</v>
      </c>
      <c r="F51" s="7">
        <v>3.2407302533792599</v>
      </c>
    </row>
    <row r="52" spans="1:6" x14ac:dyDescent="0.2">
      <c r="A52" s="46" t="s">
        <v>918</v>
      </c>
      <c r="B52" s="46" t="s">
        <v>1475</v>
      </c>
      <c r="C52" s="46" t="s">
        <v>797</v>
      </c>
      <c r="D52" s="46">
        <v>1510</v>
      </c>
      <c r="E52" s="7">
        <v>15081.9102</v>
      </c>
      <c r="F52" s="7">
        <v>2.4550707921631201</v>
      </c>
    </row>
    <row r="53" spans="1:6" x14ac:dyDescent="0.2">
      <c r="A53" s="46" t="s">
        <v>852</v>
      </c>
      <c r="B53" s="46" t="s">
        <v>1423</v>
      </c>
      <c r="C53" s="46" t="s">
        <v>835</v>
      </c>
      <c r="D53" s="46">
        <v>1498</v>
      </c>
      <c r="E53" s="7">
        <v>14914.222820000001</v>
      </c>
      <c r="F53" s="7">
        <v>2.4277742240631199</v>
      </c>
    </row>
    <row r="54" spans="1:6" x14ac:dyDescent="0.2">
      <c r="A54" s="46" t="s">
        <v>914</v>
      </c>
      <c r="B54" s="46" t="s">
        <v>1473</v>
      </c>
      <c r="C54" s="46" t="s">
        <v>915</v>
      </c>
      <c r="D54" s="46">
        <v>1355</v>
      </c>
      <c r="E54" s="7">
        <v>14481.223749999999</v>
      </c>
      <c r="F54" s="7">
        <v>2.3572895602709401</v>
      </c>
    </row>
    <row r="55" spans="1:6" x14ac:dyDescent="0.2">
      <c r="A55" s="46" t="s">
        <v>938</v>
      </c>
      <c r="B55" s="46" t="s">
        <v>1494</v>
      </c>
      <c r="C55" s="46" t="s">
        <v>917</v>
      </c>
      <c r="D55" s="46">
        <v>68</v>
      </c>
      <c r="E55" s="7">
        <v>9823.9668000000001</v>
      </c>
      <c r="F55" s="7">
        <v>1.5991697095411801</v>
      </c>
    </row>
    <row r="56" spans="1:6" x14ac:dyDescent="0.2">
      <c r="A56" s="46" t="s">
        <v>1020</v>
      </c>
      <c r="B56" s="46" t="s">
        <v>1557</v>
      </c>
      <c r="C56" s="46" t="s">
        <v>848</v>
      </c>
      <c r="D56" s="46">
        <v>900</v>
      </c>
      <c r="E56" s="7">
        <v>8989.4135996999994</v>
      </c>
      <c r="F56" s="7">
        <v>1.4633190673219501</v>
      </c>
    </row>
    <row r="57" spans="1:6" x14ac:dyDescent="0.2">
      <c r="A57" s="46" t="s">
        <v>922</v>
      </c>
      <c r="B57" s="46" t="s">
        <v>1479</v>
      </c>
      <c r="C57" s="46" t="s">
        <v>820</v>
      </c>
      <c r="D57" s="46">
        <v>880</v>
      </c>
      <c r="E57" s="7">
        <v>8590.2520000000004</v>
      </c>
      <c r="F57" s="7">
        <v>1.3983425509668399</v>
      </c>
    </row>
    <row r="58" spans="1:6" x14ac:dyDescent="0.2">
      <c r="A58" s="46" t="s">
        <v>1027</v>
      </c>
      <c r="B58" s="46" t="s">
        <v>1564</v>
      </c>
      <c r="C58" s="46" t="s">
        <v>933</v>
      </c>
      <c r="D58" s="46">
        <v>800</v>
      </c>
      <c r="E58" s="7">
        <v>8567.8559999999998</v>
      </c>
      <c r="F58" s="7">
        <v>1.39469687447546</v>
      </c>
    </row>
    <row r="59" spans="1:6" x14ac:dyDescent="0.2">
      <c r="A59" s="46" t="s">
        <v>1024</v>
      </c>
      <c r="B59" s="46" t="s">
        <v>1561</v>
      </c>
      <c r="C59" s="46" t="s">
        <v>848</v>
      </c>
      <c r="D59" s="46">
        <v>850</v>
      </c>
      <c r="E59" s="7">
        <v>8505.7707528999999</v>
      </c>
      <c r="F59" s="7">
        <v>1.38459048378899</v>
      </c>
    </row>
    <row r="60" spans="1:6" x14ac:dyDescent="0.2">
      <c r="A60" s="46" t="s">
        <v>1022</v>
      </c>
      <c r="B60" s="46" t="s">
        <v>1559</v>
      </c>
      <c r="C60" s="46" t="s">
        <v>782</v>
      </c>
      <c r="D60" s="46">
        <v>650</v>
      </c>
      <c r="E60" s="7">
        <v>6499.0315000000001</v>
      </c>
      <c r="F60" s="7">
        <v>1.0579284852788799</v>
      </c>
    </row>
    <row r="61" spans="1:6" x14ac:dyDescent="0.2">
      <c r="A61" s="46" t="s">
        <v>1201</v>
      </c>
      <c r="B61" s="46" t="s">
        <v>1592</v>
      </c>
      <c r="C61" s="46" t="s">
        <v>842</v>
      </c>
      <c r="D61" s="46">
        <v>600</v>
      </c>
      <c r="E61" s="7">
        <v>6014.9160000000002</v>
      </c>
      <c r="F61" s="7">
        <v>0.97912296208437899</v>
      </c>
    </row>
    <row r="62" spans="1:6" x14ac:dyDescent="0.2">
      <c r="A62" s="46" t="s">
        <v>1031</v>
      </c>
      <c r="B62" s="46" t="s">
        <v>1568</v>
      </c>
      <c r="C62" s="46" t="s">
        <v>835</v>
      </c>
      <c r="D62" s="46">
        <v>6000</v>
      </c>
      <c r="E62" s="7">
        <v>5990.7420000000002</v>
      </c>
      <c r="F62" s="7">
        <v>0.97518785833805399</v>
      </c>
    </row>
    <row r="63" spans="1:6" x14ac:dyDescent="0.2">
      <c r="A63" s="46" t="s">
        <v>912</v>
      </c>
      <c r="B63" s="46" t="s">
        <v>1472</v>
      </c>
      <c r="C63" s="46" t="s">
        <v>913</v>
      </c>
      <c r="D63" s="46">
        <v>350</v>
      </c>
      <c r="E63" s="7">
        <v>5532.6355000000003</v>
      </c>
      <c r="F63" s="7">
        <v>0.90061614474635898</v>
      </c>
    </row>
    <row r="64" spans="1:6" x14ac:dyDescent="0.2">
      <c r="A64" s="46" t="s">
        <v>957</v>
      </c>
      <c r="B64" s="46" t="s">
        <v>1511</v>
      </c>
      <c r="C64" s="46" t="s">
        <v>799</v>
      </c>
      <c r="D64" s="46">
        <v>450</v>
      </c>
      <c r="E64" s="7">
        <v>5174.8829999999998</v>
      </c>
      <c r="F64" s="7">
        <v>0.84238030446312095</v>
      </c>
    </row>
    <row r="65" spans="1:6" x14ac:dyDescent="0.2">
      <c r="A65" s="46" t="s">
        <v>855</v>
      </c>
      <c r="B65" s="46" t="s">
        <v>1425</v>
      </c>
      <c r="C65" s="46" t="s">
        <v>799</v>
      </c>
      <c r="D65" s="46">
        <v>400</v>
      </c>
      <c r="E65" s="7">
        <v>4599.8959999999997</v>
      </c>
      <c r="F65" s="7">
        <v>0.74878249285610698</v>
      </c>
    </row>
    <row r="66" spans="1:6" x14ac:dyDescent="0.2">
      <c r="A66" s="46" t="s">
        <v>959</v>
      </c>
      <c r="B66" s="46" t="s">
        <v>1513</v>
      </c>
      <c r="C66" s="46" t="s">
        <v>797</v>
      </c>
      <c r="D66" s="46">
        <v>460</v>
      </c>
      <c r="E66" s="7">
        <v>4595.4506000000001</v>
      </c>
      <c r="F66" s="7">
        <v>0.74805885960575902</v>
      </c>
    </row>
    <row r="67" spans="1:6" x14ac:dyDescent="0.2">
      <c r="A67" s="46" t="s">
        <v>853</v>
      </c>
      <c r="B67" s="46" t="s">
        <v>1424</v>
      </c>
      <c r="C67" s="46" t="s">
        <v>854</v>
      </c>
      <c r="D67" s="46">
        <v>450</v>
      </c>
      <c r="E67" s="7">
        <v>4450.6890000000003</v>
      </c>
      <c r="F67" s="7">
        <v>0.72449420690103805</v>
      </c>
    </row>
    <row r="68" spans="1:6" x14ac:dyDescent="0.2">
      <c r="A68" s="46" t="s">
        <v>1202</v>
      </c>
      <c r="B68" s="46" t="s">
        <v>1593</v>
      </c>
      <c r="C68" s="46" t="s">
        <v>842</v>
      </c>
      <c r="D68" s="46">
        <v>600</v>
      </c>
      <c r="E68" s="7">
        <v>4007.6280000000002</v>
      </c>
      <c r="F68" s="7">
        <v>0.65237163715873903</v>
      </c>
    </row>
    <row r="69" spans="1:6" x14ac:dyDescent="0.2">
      <c r="A69" s="46" t="s">
        <v>1203</v>
      </c>
      <c r="B69" s="46" t="s">
        <v>1594</v>
      </c>
      <c r="C69" s="46" t="s">
        <v>797</v>
      </c>
      <c r="D69" s="46">
        <v>285</v>
      </c>
      <c r="E69" s="7">
        <v>3937.3775999999998</v>
      </c>
      <c r="F69" s="7">
        <v>0.64093610260836298</v>
      </c>
    </row>
    <row r="70" spans="1:6" x14ac:dyDescent="0.2">
      <c r="A70" s="46" t="s">
        <v>1204</v>
      </c>
      <c r="B70" s="46" t="s">
        <v>1595</v>
      </c>
      <c r="C70" s="46" t="s">
        <v>797</v>
      </c>
      <c r="D70" s="46">
        <v>260</v>
      </c>
      <c r="E70" s="7">
        <v>3587.2017999999998</v>
      </c>
      <c r="F70" s="7">
        <v>0.58393361636478602</v>
      </c>
    </row>
    <row r="71" spans="1:6" x14ac:dyDescent="0.2">
      <c r="A71" s="46" t="s">
        <v>1205</v>
      </c>
      <c r="B71" s="46" t="s">
        <v>1596</v>
      </c>
      <c r="C71" s="46" t="s">
        <v>797</v>
      </c>
      <c r="D71" s="46">
        <v>257</v>
      </c>
      <c r="E71" s="7">
        <v>3544.4103599999999</v>
      </c>
      <c r="F71" s="7">
        <v>0.57696791950640003</v>
      </c>
    </row>
    <row r="72" spans="1:6" x14ac:dyDescent="0.2">
      <c r="A72" s="46" t="s">
        <v>1206</v>
      </c>
      <c r="B72" s="46" t="s">
        <v>1597</v>
      </c>
      <c r="C72" s="46" t="s">
        <v>835</v>
      </c>
      <c r="D72" s="46">
        <v>320</v>
      </c>
      <c r="E72" s="7">
        <v>3205.5871999999999</v>
      </c>
      <c r="F72" s="7">
        <v>0.52181344419170095</v>
      </c>
    </row>
    <row r="73" spans="1:6" x14ac:dyDescent="0.2">
      <c r="A73" s="46" t="s">
        <v>929</v>
      </c>
      <c r="B73" s="46" t="s">
        <v>1486</v>
      </c>
      <c r="C73" s="46" t="s">
        <v>799</v>
      </c>
      <c r="D73" s="46">
        <v>210</v>
      </c>
      <c r="E73" s="7">
        <v>2558.2746000000002</v>
      </c>
      <c r="F73" s="7">
        <v>0.416442291825394</v>
      </c>
    </row>
    <row r="74" spans="1:6" x14ac:dyDescent="0.2">
      <c r="A74" s="46" t="s">
        <v>951</v>
      </c>
      <c r="B74" s="46" t="s">
        <v>1506</v>
      </c>
      <c r="C74" s="46" t="s">
        <v>848</v>
      </c>
      <c r="D74" s="46">
        <v>250</v>
      </c>
      <c r="E74" s="7">
        <v>2500.7828333000002</v>
      </c>
      <c r="F74" s="7">
        <v>0.40708363928448199</v>
      </c>
    </row>
    <row r="75" spans="1:6" x14ac:dyDescent="0.2">
      <c r="A75" s="46" t="s">
        <v>943</v>
      </c>
      <c r="B75" s="46" t="s">
        <v>1499</v>
      </c>
      <c r="C75" s="46" t="s">
        <v>830</v>
      </c>
      <c r="D75" s="46">
        <v>16</v>
      </c>
      <c r="E75" s="7">
        <v>2270.8751999999999</v>
      </c>
      <c r="F75" s="7">
        <v>0.36965870385354599</v>
      </c>
    </row>
    <row r="76" spans="1:6" x14ac:dyDescent="0.2">
      <c r="A76" s="46" t="s">
        <v>834</v>
      </c>
      <c r="B76" s="46" t="s">
        <v>1410</v>
      </c>
      <c r="C76" s="46" t="s">
        <v>835</v>
      </c>
      <c r="D76" s="46">
        <v>180</v>
      </c>
      <c r="E76" s="7">
        <v>1720.3679999999999</v>
      </c>
      <c r="F76" s="7">
        <v>0.28004577487618798</v>
      </c>
    </row>
    <row r="77" spans="1:6" x14ac:dyDescent="0.2">
      <c r="A77" s="46" t="s">
        <v>1207</v>
      </c>
      <c r="B77" s="46" t="s">
        <v>1598</v>
      </c>
      <c r="C77" s="46" t="s">
        <v>835</v>
      </c>
      <c r="D77" s="46">
        <v>250</v>
      </c>
      <c r="E77" s="7">
        <v>1670.4324999999999</v>
      </c>
      <c r="F77" s="7">
        <v>0.27191715019162599</v>
      </c>
    </row>
    <row r="78" spans="1:6" x14ac:dyDescent="0.2">
      <c r="A78" s="46" t="s">
        <v>844</v>
      </c>
      <c r="B78" s="46" t="s">
        <v>1418</v>
      </c>
      <c r="C78" s="46" t="s">
        <v>835</v>
      </c>
      <c r="D78" s="46">
        <v>120</v>
      </c>
      <c r="E78" s="7">
        <v>1175.8019999999999</v>
      </c>
      <c r="F78" s="7">
        <v>0.19139996918739</v>
      </c>
    </row>
    <row r="79" spans="1:6" x14ac:dyDescent="0.2">
      <c r="A79" s="46" t="s">
        <v>923</v>
      </c>
      <c r="B79" s="46" t="s">
        <v>1480</v>
      </c>
      <c r="C79" s="46" t="s">
        <v>835</v>
      </c>
      <c r="D79" s="46">
        <v>40</v>
      </c>
      <c r="E79" s="7">
        <v>382.61880000000002</v>
      </c>
      <c r="F79" s="7">
        <v>6.2283638342608701E-2</v>
      </c>
    </row>
    <row r="80" spans="1:6" x14ac:dyDescent="0.2">
      <c r="A80" s="45" t="s">
        <v>40</v>
      </c>
      <c r="B80" s="46"/>
      <c r="C80" s="46"/>
      <c r="D80" s="46"/>
      <c r="E80" s="6">
        <f>SUM(E48:E79)</f>
        <v>246622.89099590006</v>
      </c>
      <c r="F80" s="6">
        <f>SUM(F48:F79)</f>
        <v>40.145886584237999</v>
      </c>
    </row>
    <row r="81" spans="1:6" x14ac:dyDescent="0.2">
      <c r="A81" s="46"/>
      <c r="B81" s="46"/>
      <c r="C81" s="46"/>
      <c r="D81" s="46"/>
      <c r="E81" s="7"/>
      <c r="F81" s="7"/>
    </row>
    <row r="82" spans="1:6" x14ac:dyDescent="0.2">
      <c r="A82" s="45" t="s">
        <v>1034</v>
      </c>
      <c r="B82" s="46"/>
      <c r="C82" s="46"/>
      <c r="D82" s="46"/>
      <c r="E82" s="7"/>
      <c r="F82" s="7"/>
    </row>
    <row r="83" spans="1:6" x14ac:dyDescent="0.2">
      <c r="A83" s="45" t="s">
        <v>1035</v>
      </c>
      <c r="B83" s="46"/>
      <c r="C83" s="46"/>
      <c r="D83" s="46"/>
      <c r="E83" s="7"/>
      <c r="F83" s="7"/>
    </row>
    <row r="84" spans="1:6" x14ac:dyDescent="0.2">
      <c r="A84" s="46" t="s">
        <v>1044</v>
      </c>
      <c r="B84" s="46" t="s">
        <v>1651</v>
      </c>
      <c r="C84" s="46" t="s">
        <v>1037</v>
      </c>
      <c r="D84" s="46">
        <v>15000</v>
      </c>
      <c r="E84" s="7">
        <v>14579.52</v>
      </c>
      <c r="F84" s="7">
        <v>2.3732904679248099</v>
      </c>
    </row>
    <row r="85" spans="1:6" x14ac:dyDescent="0.2">
      <c r="A85" s="46" t="s">
        <v>1147</v>
      </c>
      <c r="B85" s="46" t="s">
        <v>1710</v>
      </c>
      <c r="C85" s="46" t="s">
        <v>1037</v>
      </c>
      <c r="D85" s="46">
        <v>12500</v>
      </c>
      <c r="E85" s="7">
        <v>12382.05</v>
      </c>
      <c r="F85" s="7">
        <v>2.01558084479931</v>
      </c>
    </row>
    <row r="86" spans="1:6" x14ac:dyDescent="0.2">
      <c r="A86" s="46" t="s">
        <v>1042</v>
      </c>
      <c r="B86" s="46" t="s">
        <v>1650</v>
      </c>
      <c r="C86" s="46" t="s">
        <v>1043</v>
      </c>
      <c r="D86" s="46">
        <v>10000</v>
      </c>
      <c r="E86" s="7">
        <v>9959.75</v>
      </c>
      <c r="F86" s="7">
        <v>1.62127283599969</v>
      </c>
    </row>
    <row r="87" spans="1:6" x14ac:dyDescent="0.2">
      <c r="A87" s="46" t="s">
        <v>1045</v>
      </c>
      <c r="B87" s="46" t="s">
        <v>1652</v>
      </c>
      <c r="C87" s="46" t="s">
        <v>1037</v>
      </c>
      <c r="D87" s="46">
        <v>8000</v>
      </c>
      <c r="E87" s="7">
        <v>7769.7359999999999</v>
      </c>
      <c r="F87" s="7">
        <v>1.2647769190681399</v>
      </c>
    </row>
    <row r="88" spans="1:6" x14ac:dyDescent="0.2">
      <c r="A88" s="46" t="s">
        <v>1049</v>
      </c>
      <c r="B88" s="46" t="s">
        <v>1656</v>
      </c>
      <c r="C88" s="46" t="s">
        <v>1037</v>
      </c>
      <c r="D88" s="46">
        <v>5000</v>
      </c>
      <c r="E88" s="7">
        <v>4995.375</v>
      </c>
      <c r="F88" s="7">
        <v>0.81315954648780697</v>
      </c>
    </row>
    <row r="89" spans="1:6" x14ac:dyDescent="0.2">
      <c r="A89" s="46" t="s">
        <v>1051</v>
      </c>
      <c r="B89" s="46" t="s">
        <v>1658</v>
      </c>
      <c r="C89" s="46" t="s">
        <v>1037</v>
      </c>
      <c r="D89" s="46">
        <v>5000</v>
      </c>
      <c r="E89" s="7">
        <v>4946.2749999999996</v>
      </c>
      <c r="F89" s="7">
        <v>0.80516692656787103</v>
      </c>
    </row>
    <row r="90" spans="1:6" x14ac:dyDescent="0.2">
      <c r="A90" s="46" t="s">
        <v>1208</v>
      </c>
      <c r="B90" s="46" t="s">
        <v>1742</v>
      </c>
      <c r="C90" s="46" t="s">
        <v>1041</v>
      </c>
      <c r="D90" s="46">
        <v>2500</v>
      </c>
      <c r="E90" s="7">
        <v>2473.2575000000002</v>
      </c>
      <c r="F90" s="7">
        <v>0.40260299718190701</v>
      </c>
    </row>
    <row r="91" spans="1:6" x14ac:dyDescent="0.2">
      <c r="A91" s="46" t="s">
        <v>1209</v>
      </c>
      <c r="B91" s="46" t="s">
        <v>1743</v>
      </c>
      <c r="C91" s="46" t="s">
        <v>1059</v>
      </c>
      <c r="D91" s="46">
        <v>2500</v>
      </c>
      <c r="E91" s="7">
        <v>2406.125</v>
      </c>
      <c r="F91" s="7">
        <v>0.39167500213556999</v>
      </c>
    </row>
    <row r="92" spans="1:6" x14ac:dyDescent="0.2">
      <c r="A92" s="46" t="s">
        <v>1053</v>
      </c>
      <c r="B92" s="46" t="s">
        <v>1660</v>
      </c>
      <c r="C92" s="46" t="s">
        <v>1041</v>
      </c>
      <c r="D92" s="46">
        <v>1500</v>
      </c>
      <c r="E92" s="7">
        <v>1490.8575000000001</v>
      </c>
      <c r="F92" s="7">
        <v>0.242685485789945</v>
      </c>
    </row>
    <row r="93" spans="1:6" x14ac:dyDescent="0.2">
      <c r="A93" s="46" t="s">
        <v>1109</v>
      </c>
      <c r="B93" s="46" t="s">
        <v>1697</v>
      </c>
      <c r="C93" s="46" t="s">
        <v>1041</v>
      </c>
      <c r="D93" s="46">
        <v>1500</v>
      </c>
      <c r="E93" s="7">
        <v>1441.6814999999999</v>
      </c>
      <c r="F93" s="7">
        <v>0.23468049440129299</v>
      </c>
    </row>
    <row r="94" spans="1:6" x14ac:dyDescent="0.2">
      <c r="A94" s="46" t="s">
        <v>1056</v>
      </c>
      <c r="B94" s="46" t="s">
        <v>1662</v>
      </c>
      <c r="C94" s="46" t="s">
        <v>1041</v>
      </c>
      <c r="D94" s="46">
        <v>800</v>
      </c>
      <c r="E94" s="7">
        <v>764.94880000000001</v>
      </c>
      <c r="F94" s="7">
        <v>0.1245202651041</v>
      </c>
    </row>
    <row r="95" spans="1:6" x14ac:dyDescent="0.2">
      <c r="A95" s="46" t="s">
        <v>1052</v>
      </c>
      <c r="B95" s="46" t="s">
        <v>1659</v>
      </c>
      <c r="C95" s="46" t="s">
        <v>1041</v>
      </c>
      <c r="D95" s="46">
        <v>200</v>
      </c>
      <c r="E95" s="7">
        <v>193.01740000000001</v>
      </c>
      <c r="F95" s="7">
        <v>3.1419851652429602E-2</v>
      </c>
    </row>
    <row r="96" spans="1:6" x14ac:dyDescent="0.2">
      <c r="A96" s="46" t="s">
        <v>1111</v>
      </c>
      <c r="B96" s="46" t="s">
        <v>1699</v>
      </c>
      <c r="C96" s="46" t="s">
        <v>1041</v>
      </c>
      <c r="D96" s="46">
        <v>200</v>
      </c>
      <c r="E96" s="7">
        <v>191.13579999999999</v>
      </c>
      <c r="F96" s="7">
        <v>3.1113560132239201E-2</v>
      </c>
    </row>
    <row r="97" spans="1:6" x14ac:dyDescent="0.2">
      <c r="A97" s="46" t="s">
        <v>1210</v>
      </c>
      <c r="B97" s="46" t="s">
        <v>1744</v>
      </c>
      <c r="C97" s="46" t="s">
        <v>1041</v>
      </c>
      <c r="D97" s="46">
        <v>200</v>
      </c>
      <c r="E97" s="7">
        <v>187.3734</v>
      </c>
      <c r="F97" s="7">
        <v>3.0501107317844701E-2</v>
      </c>
    </row>
    <row r="98" spans="1:6" x14ac:dyDescent="0.2">
      <c r="A98" s="45" t="s">
        <v>40</v>
      </c>
      <c r="B98" s="46"/>
      <c r="C98" s="46"/>
      <c r="D98" s="46"/>
      <c r="E98" s="6">
        <f>SUM(E84:E97)</f>
        <v>63781.102899999983</v>
      </c>
      <c r="F98" s="6">
        <f>SUM(F84:F97)</f>
        <v>10.382446304562956</v>
      </c>
    </row>
    <row r="99" spans="1:6" x14ac:dyDescent="0.2">
      <c r="A99" s="46"/>
      <c r="B99" s="46"/>
      <c r="C99" s="46"/>
      <c r="D99" s="46"/>
      <c r="E99" s="7"/>
      <c r="F99" s="7"/>
    </row>
    <row r="100" spans="1:6" x14ac:dyDescent="0.2">
      <c r="A100" s="45" t="s">
        <v>1057</v>
      </c>
      <c r="B100" s="46"/>
      <c r="C100" s="46"/>
      <c r="D100" s="46"/>
      <c r="E100" s="7"/>
      <c r="F100" s="7"/>
    </row>
    <row r="101" spans="1:6" x14ac:dyDescent="0.2">
      <c r="A101" s="46" t="s">
        <v>1073</v>
      </c>
      <c r="B101" s="46" t="s">
        <v>1677</v>
      </c>
      <c r="C101" s="46" t="s">
        <v>1037</v>
      </c>
      <c r="D101" s="46">
        <v>2000</v>
      </c>
      <c r="E101" s="7">
        <v>9990.9</v>
      </c>
      <c r="F101" s="7">
        <v>1.6263435103480799</v>
      </c>
    </row>
    <row r="102" spans="1:6" x14ac:dyDescent="0.2">
      <c r="A102" s="46" t="s">
        <v>1066</v>
      </c>
      <c r="B102" s="46" t="s">
        <v>1670</v>
      </c>
      <c r="C102" s="46" t="s">
        <v>1041</v>
      </c>
      <c r="D102" s="46">
        <v>2000</v>
      </c>
      <c r="E102" s="7">
        <v>9554.02</v>
      </c>
      <c r="F102" s="7">
        <v>1.55522709913379</v>
      </c>
    </row>
    <row r="103" spans="1:6" x14ac:dyDescent="0.2">
      <c r="A103" s="46" t="s">
        <v>1152</v>
      </c>
      <c r="B103" s="46" t="s">
        <v>1715</v>
      </c>
      <c r="C103" s="46" t="s">
        <v>1041</v>
      </c>
      <c r="D103" s="46">
        <v>1500</v>
      </c>
      <c r="E103" s="7">
        <v>7454.0174999999999</v>
      </c>
      <c r="F103" s="7">
        <v>1.21338347767929</v>
      </c>
    </row>
    <row r="104" spans="1:6" x14ac:dyDescent="0.2">
      <c r="A104" s="46" t="s">
        <v>1211</v>
      </c>
      <c r="B104" s="46" t="s">
        <v>1745</v>
      </c>
      <c r="C104" s="46" t="s">
        <v>1080</v>
      </c>
      <c r="D104" s="46">
        <v>1200</v>
      </c>
      <c r="E104" s="7">
        <v>5545.4520000000002</v>
      </c>
      <c r="F104" s="7">
        <v>0.902702446440938</v>
      </c>
    </row>
    <row r="105" spans="1:6" x14ac:dyDescent="0.2">
      <c r="A105" s="46" t="s">
        <v>1062</v>
      </c>
      <c r="B105" s="46" t="s">
        <v>1666</v>
      </c>
      <c r="C105" s="46" t="s">
        <v>1059</v>
      </c>
      <c r="D105" s="46">
        <v>1100</v>
      </c>
      <c r="E105" s="7">
        <v>5313.8855000000003</v>
      </c>
      <c r="F105" s="7">
        <v>0.86500747656945298</v>
      </c>
    </row>
    <row r="106" spans="1:6" x14ac:dyDescent="0.2">
      <c r="A106" s="46" t="s">
        <v>1067</v>
      </c>
      <c r="B106" s="46" t="s">
        <v>1671</v>
      </c>
      <c r="C106" s="46" t="s">
        <v>1041</v>
      </c>
      <c r="D106" s="46">
        <v>1000</v>
      </c>
      <c r="E106" s="7">
        <v>4997.8649999999998</v>
      </c>
      <c r="F106" s="7">
        <v>0.81356487487071205</v>
      </c>
    </row>
    <row r="107" spans="1:6" x14ac:dyDescent="0.2">
      <c r="A107" s="46" t="s">
        <v>1212</v>
      </c>
      <c r="B107" s="46" t="s">
        <v>1746</v>
      </c>
      <c r="C107" s="46" t="s">
        <v>1041</v>
      </c>
      <c r="D107" s="46">
        <v>1000</v>
      </c>
      <c r="E107" s="7">
        <v>4814.665</v>
      </c>
      <c r="F107" s="7">
        <v>0.78374312396781398</v>
      </c>
    </row>
    <row r="108" spans="1:6" x14ac:dyDescent="0.2">
      <c r="A108" s="46" t="s">
        <v>1213</v>
      </c>
      <c r="B108" s="46" t="s">
        <v>1747</v>
      </c>
      <c r="C108" s="46" t="s">
        <v>1080</v>
      </c>
      <c r="D108" s="46">
        <v>1000</v>
      </c>
      <c r="E108" s="7">
        <v>4617.7950000000001</v>
      </c>
      <c r="F108" s="7">
        <v>0.75169613652101497</v>
      </c>
    </row>
    <row r="109" spans="1:6" x14ac:dyDescent="0.2">
      <c r="A109" s="46" t="s">
        <v>1214</v>
      </c>
      <c r="B109" s="46" t="s">
        <v>1748</v>
      </c>
      <c r="C109" s="46" t="s">
        <v>1080</v>
      </c>
      <c r="D109" s="46">
        <v>1000</v>
      </c>
      <c r="E109" s="7">
        <v>4609.835</v>
      </c>
      <c r="F109" s="7">
        <v>0.75040038795558295</v>
      </c>
    </row>
    <row r="110" spans="1:6" x14ac:dyDescent="0.2">
      <c r="A110" s="46" t="s">
        <v>1215</v>
      </c>
      <c r="B110" s="46" t="s">
        <v>1749</v>
      </c>
      <c r="C110" s="46" t="s">
        <v>1080</v>
      </c>
      <c r="D110" s="46">
        <v>1000</v>
      </c>
      <c r="E110" s="7">
        <v>4604.17</v>
      </c>
      <c r="F110" s="7">
        <v>0.74947822518885299</v>
      </c>
    </row>
    <row r="111" spans="1:6" x14ac:dyDescent="0.2">
      <c r="A111" s="46" t="s">
        <v>1090</v>
      </c>
      <c r="B111" s="46" t="s">
        <v>1692</v>
      </c>
      <c r="C111" s="46" t="s">
        <v>1037</v>
      </c>
      <c r="D111" s="46">
        <v>500</v>
      </c>
      <c r="E111" s="7">
        <v>2490.9499999999998</v>
      </c>
      <c r="F111" s="7">
        <v>0.40548302626405502</v>
      </c>
    </row>
    <row r="112" spans="1:6" x14ac:dyDescent="0.2">
      <c r="A112" s="46" t="s">
        <v>1088</v>
      </c>
      <c r="B112" s="46" t="s">
        <v>1690</v>
      </c>
      <c r="C112" s="46" t="s">
        <v>1080</v>
      </c>
      <c r="D112" s="46">
        <v>500</v>
      </c>
      <c r="E112" s="7">
        <v>2310.0349999999999</v>
      </c>
      <c r="F112" s="7">
        <v>0.37603323333502697</v>
      </c>
    </row>
    <row r="113" spans="1:10" x14ac:dyDescent="0.2">
      <c r="A113" s="46" t="s">
        <v>1119</v>
      </c>
      <c r="B113" s="46" t="s">
        <v>1707</v>
      </c>
      <c r="C113" s="46" t="s">
        <v>1080</v>
      </c>
      <c r="D113" s="46">
        <v>500</v>
      </c>
      <c r="E113" s="7">
        <v>2300.9524999999999</v>
      </c>
      <c r="F113" s="7">
        <v>0.37455476143232203</v>
      </c>
    </row>
    <row r="114" spans="1:10" x14ac:dyDescent="0.2">
      <c r="A114" s="46" t="s">
        <v>1077</v>
      </c>
      <c r="B114" s="46" t="s">
        <v>1681</v>
      </c>
      <c r="C114" s="46" t="s">
        <v>1037</v>
      </c>
      <c r="D114" s="46">
        <v>400</v>
      </c>
      <c r="E114" s="7">
        <v>1997.654</v>
      </c>
      <c r="F114" s="7">
        <v>0.32518307848350803</v>
      </c>
    </row>
    <row r="115" spans="1:10" x14ac:dyDescent="0.2">
      <c r="A115" s="46" t="s">
        <v>1084</v>
      </c>
      <c r="B115" s="46" t="s">
        <v>1686</v>
      </c>
      <c r="C115" s="46" t="s">
        <v>1080</v>
      </c>
      <c r="D115" s="46">
        <v>300</v>
      </c>
      <c r="E115" s="7">
        <v>1393.2405000000001</v>
      </c>
      <c r="F115" s="7">
        <v>0.22679514813771701</v>
      </c>
    </row>
    <row r="116" spans="1:10" x14ac:dyDescent="0.2">
      <c r="A116" s="45" t="s">
        <v>40</v>
      </c>
      <c r="B116" s="46"/>
      <c r="C116" s="46"/>
      <c r="D116" s="46"/>
      <c r="E116" s="6">
        <f>SUM(E101:E115)</f>
        <v>71995.436999999991</v>
      </c>
      <c r="F116" s="6">
        <f>SUM(F101:F115)</f>
        <v>11.719596006328157</v>
      </c>
    </row>
    <row r="117" spans="1:10" x14ac:dyDescent="0.2">
      <c r="A117" s="46"/>
      <c r="B117" s="46"/>
      <c r="C117" s="46"/>
      <c r="D117" s="46"/>
      <c r="E117" s="7"/>
      <c r="F117" s="7"/>
    </row>
    <row r="118" spans="1:10" x14ac:dyDescent="0.2">
      <c r="A118" s="45" t="s">
        <v>40</v>
      </c>
      <c r="B118" s="46"/>
      <c r="C118" s="46"/>
      <c r="D118" s="46"/>
      <c r="E118" s="6">
        <v>587239.30427599989</v>
      </c>
      <c r="F118" s="6">
        <v>95.592272120689117</v>
      </c>
      <c r="I118" s="28"/>
      <c r="J118" s="28"/>
    </row>
    <row r="119" spans="1:10" x14ac:dyDescent="0.2">
      <c r="A119" s="46"/>
      <c r="B119" s="46"/>
      <c r="C119" s="46"/>
      <c r="D119" s="46"/>
      <c r="E119" s="7"/>
      <c r="F119" s="7"/>
    </row>
    <row r="120" spans="1:10" x14ac:dyDescent="0.2">
      <c r="A120" s="45" t="s">
        <v>103</v>
      </c>
      <c r="B120" s="46"/>
      <c r="C120" s="46"/>
      <c r="D120" s="46"/>
      <c r="E120" s="6">
        <v>27077.413316099999</v>
      </c>
      <c r="F120" s="6">
        <v>4.41</v>
      </c>
      <c r="I120" s="28"/>
      <c r="J120" s="28"/>
    </row>
    <row r="121" spans="1:10" x14ac:dyDescent="0.2">
      <c r="A121" s="46"/>
      <c r="B121" s="46"/>
      <c r="C121" s="46"/>
      <c r="D121" s="46"/>
      <c r="E121" s="7"/>
      <c r="F121" s="7"/>
    </row>
    <row r="122" spans="1:10" x14ac:dyDescent="0.2">
      <c r="A122" s="47" t="s">
        <v>104</v>
      </c>
      <c r="B122" s="44"/>
      <c r="C122" s="44"/>
      <c r="D122" s="44"/>
      <c r="E122" s="8">
        <v>614316.71331609995</v>
      </c>
      <c r="F122" s="8">
        <f xml:space="preserve"> ROUND(SUM(F118:F121),2)</f>
        <v>100</v>
      </c>
      <c r="I122" s="28"/>
      <c r="J122" s="28"/>
    </row>
    <row r="123" spans="1:10" x14ac:dyDescent="0.2">
      <c r="A123" s="4" t="s">
        <v>686</v>
      </c>
    </row>
    <row r="125" spans="1:10" x14ac:dyDescent="0.2">
      <c r="A125" s="4" t="s">
        <v>105</v>
      </c>
    </row>
    <row r="126" spans="1:10" x14ac:dyDescent="0.2">
      <c r="A126" s="4" t="s">
        <v>106</v>
      </c>
    </row>
    <row r="127" spans="1:10" x14ac:dyDescent="0.2">
      <c r="A127" s="4" t="s">
        <v>107</v>
      </c>
    </row>
    <row r="128" spans="1:10" x14ac:dyDescent="0.2">
      <c r="A128" s="2" t="s">
        <v>592</v>
      </c>
      <c r="D128" s="10">
        <v>19.976600000000001</v>
      </c>
    </row>
    <row r="129" spans="1:4" x14ac:dyDescent="0.2">
      <c r="A129" s="2" t="s">
        <v>1216</v>
      </c>
      <c r="D129" s="10">
        <v>10.7118</v>
      </c>
    </row>
    <row r="130" spans="1:4" x14ac:dyDescent="0.2">
      <c r="A130" s="2" t="s">
        <v>703</v>
      </c>
      <c r="D130" s="10">
        <v>10.5557</v>
      </c>
    </row>
    <row r="131" spans="1:4" x14ac:dyDescent="0.2">
      <c r="A131" s="2" t="s">
        <v>591</v>
      </c>
      <c r="D131" s="10">
        <v>19.670200000000001</v>
      </c>
    </row>
    <row r="132" spans="1:4" x14ac:dyDescent="0.2">
      <c r="A132" s="2" t="s">
        <v>1217</v>
      </c>
      <c r="D132" s="10">
        <v>10.502700000000001</v>
      </c>
    </row>
    <row r="133" spans="1:4" x14ac:dyDescent="0.2">
      <c r="A133" s="2" t="s">
        <v>687</v>
      </c>
      <c r="D133" s="10">
        <v>10.345499999999999</v>
      </c>
    </row>
    <row r="135" spans="1:4" x14ac:dyDescent="0.2">
      <c r="A135" s="4" t="s">
        <v>108</v>
      </c>
    </row>
    <row r="136" spans="1:4" x14ac:dyDescent="0.2">
      <c r="A136" s="2" t="s">
        <v>592</v>
      </c>
      <c r="D136" s="10">
        <v>20.8003</v>
      </c>
    </row>
    <row r="137" spans="1:4" x14ac:dyDescent="0.2">
      <c r="A137" s="2" t="s">
        <v>1216</v>
      </c>
      <c r="D137" s="10">
        <v>10.801600000000001</v>
      </c>
    </row>
    <row r="138" spans="1:4" x14ac:dyDescent="0.2">
      <c r="A138" s="2" t="s">
        <v>703</v>
      </c>
      <c r="D138" s="10">
        <v>10.6701</v>
      </c>
    </row>
    <row r="139" spans="1:4" x14ac:dyDescent="0.2">
      <c r="A139" s="2" t="s">
        <v>591</v>
      </c>
      <c r="D139" s="10">
        <v>20.446300000000001</v>
      </c>
    </row>
    <row r="140" spans="1:4" x14ac:dyDescent="0.2">
      <c r="A140" s="2" t="s">
        <v>1217</v>
      </c>
      <c r="D140" s="10">
        <v>10.5655</v>
      </c>
    </row>
    <row r="141" spans="1:4" x14ac:dyDescent="0.2">
      <c r="A141" s="2" t="s">
        <v>687</v>
      </c>
      <c r="D141" s="10">
        <v>10.4329</v>
      </c>
    </row>
    <row r="143" spans="1:4" x14ac:dyDescent="0.2">
      <c r="A143" s="4" t="s">
        <v>109</v>
      </c>
      <c r="D143" s="50"/>
    </row>
    <row r="144" spans="1:4" x14ac:dyDescent="0.2">
      <c r="A144" s="4"/>
      <c r="D144" s="50"/>
    </row>
    <row r="145" spans="1:5" x14ac:dyDescent="0.2">
      <c r="A145" s="14" t="s">
        <v>598</v>
      </c>
      <c r="B145" s="15"/>
      <c r="C145" s="56" t="s">
        <v>599</v>
      </c>
      <c r="D145" s="57"/>
    </row>
    <row r="146" spans="1:5" x14ac:dyDescent="0.2">
      <c r="A146" s="58"/>
      <c r="B146" s="59"/>
      <c r="C146" s="16" t="s">
        <v>600</v>
      </c>
      <c r="D146" s="16" t="s">
        <v>601</v>
      </c>
    </row>
    <row r="147" spans="1:5" x14ac:dyDescent="0.2">
      <c r="A147" s="17" t="s">
        <v>1217</v>
      </c>
      <c r="B147" s="18"/>
      <c r="C147" s="19">
        <v>0.24874440990000002</v>
      </c>
      <c r="D147" s="19">
        <v>0.23037982790000003</v>
      </c>
    </row>
    <row r="148" spans="1:5" x14ac:dyDescent="0.2">
      <c r="A148" s="17" t="s">
        <v>687</v>
      </c>
      <c r="B148" s="18"/>
      <c r="C148" s="19">
        <v>0.22715415210000001</v>
      </c>
      <c r="D148" s="19">
        <v>0.21039058030000002</v>
      </c>
    </row>
    <row r="149" spans="1:5" x14ac:dyDescent="0.2">
      <c r="A149" s="17" t="s">
        <v>1216</v>
      </c>
      <c r="B149" s="18"/>
      <c r="C149" s="19">
        <v>0.24874440990000002</v>
      </c>
      <c r="D149" s="19">
        <v>0.23037982790000003</v>
      </c>
    </row>
    <row r="150" spans="1:5" x14ac:dyDescent="0.2">
      <c r="A150" s="17" t="s">
        <v>703</v>
      </c>
      <c r="B150" s="18"/>
      <c r="C150" s="19">
        <v>0.22715415210000001</v>
      </c>
      <c r="D150" s="19">
        <v>0.21039058030000002</v>
      </c>
    </row>
    <row r="152" spans="1:5" x14ac:dyDescent="0.2">
      <c r="A152" s="4" t="s">
        <v>688</v>
      </c>
      <c r="D152" s="28">
        <v>0.97945156259642308</v>
      </c>
      <c r="E152" s="1" t="s">
        <v>689</v>
      </c>
    </row>
  </sheetData>
  <mergeCells count="3">
    <mergeCell ref="B1:E1"/>
    <mergeCell ref="C145:D145"/>
    <mergeCell ref="A146:B14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8"/>
  <sheetViews>
    <sheetView showGridLines="0" workbookViewId="0"/>
  </sheetViews>
  <sheetFormatPr defaultRowHeight="11.25" x14ac:dyDescent="0.2"/>
  <cols>
    <col min="1" max="1" width="38" style="2" customWidth="1"/>
    <col min="2" max="2" width="22.5703125" style="2" bestFit="1" customWidth="1"/>
    <col min="3" max="3" width="11.7109375" style="2" bestFit="1" customWidth="1"/>
    <col min="4" max="4" width="7.8554687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10" x14ac:dyDescent="0.2">
      <c r="B1" s="55" t="s">
        <v>1218</v>
      </c>
      <c r="C1" s="55"/>
      <c r="D1" s="55"/>
      <c r="E1" s="55"/>
    </row>
    <row r="3" spans="1:10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10" x14ac:dyDescent="0.2">
      <c r="A4" s="44"/>
      <c r="B4" s="44"/>
      <c r="C4" s="44"/>
      <c r="D4" s="44"/>
      <c r="E4" s="5"/>
      <c r="F4" s="5"/>
    </row>
    <row r="5" spans="1:10" x14ac:dyDescent="0.2">
      <c r="A5" s="45" t="s">
        <v>1136</v>
      </c>
      <c r="B5" s="46"/>
      <c r="C5" s="46"/>
      <c r="D5" s="46"/>
      <c r="E5" s="7"/>
      <c r="F5" s="7"/>
    </row>
    <row r="6" spans="1:10" x14ac:dyDescent="0.2">
      <c r="A6" s="46" t="s">
        <v>1137</v>
      </c>
      <c r="B6" s="46" t="s">
        <v>1138</v>
      </c>
      <c r="C6" s="46" t="s">
        <v>1139</v>
      </c>
      <c r="D6" s="46">
        <v>13350000</v>
      </c>
      <c r="E6" s="7">
        <v>12818.33625</v>
      </c>
      <c r="F6" s="7">
        <v>43.625063553284001</v>
      </c>
    </row>
    <row r="7" spans="1:10" x14ac:dyDescent="0.2">
      <c r="A7" s="46" t="s">
        <v>1219</v>
      </c>
      <c r="B7" s="46" t="s">
        <v>1220</v>
      </c>
      <c r="C7" s="46" t="s">
        <v>1139</v>
      </c>
      <c r="D7" s="46">
        <v>10000000</v>
      </c>
      <c r="E7" s="7">
        <v>9643.3700000000008</v>
      </c>
      <c r="F7" s="7">
        <v>32.819596936211802</v>
      </c>
    </row>
    <row r="8" spans="1:10" x14ac:dyDescent="0.2">
      <c r="A8" s="46" t="s">
        <v>1142</v>
      </c>
      <c r="B8" s="46" t="s">
        <v>1143</v>
      </c>
      <c r="C8" s="46" t="s">
        <v>1139</v>
      </c>
      <c r="D8" s="46">
        <v>6550000</v>
      </c>
      <c r="E8" s="7">
        <v>5869.4549999999999</v>
      </c>
      <c r="F8" s="7">
        <v>19.975708423013199</v>
      </c>
    </row>
    <row r="9" spans="1:10" x14ac:dyDescent="0.2">
      <c r="A9" s="45" t="s">
        <v>40</v>
      </c>
      <c r="B9" s="46"/>
      <c r="C9" s="46"/>
      <c r="D9" s="46"/>
      <c r="E9" s="6">
        <f>SUM(E6:E8)</f>
        <v>28331.161250000005</v>
      </c>
      <c r="F9" s="6">
        <f>SUM(F6:F8)</f>
        <v>96.420368912509005</v>
      </c>
    </row>
    <row r="10" spans="1:10" x14ac:dyDescent="0.2">
      <c r="A10" s="46"/>
      <c r="B10" s="46"/>
      <c r="C10" s="46"/>
      <c r="D10" s="46"/>
      <c r="E10" s="7"/>
      <c r="F10" s="7"/>
    </row>
    <row r="11" spans="1:10" x14ac:dyDescent="0.2">
      <c r="A11" s="45" t="s">
        <v>40</v>
      </c>
      <c r="B11" s="46"/>
      <c r="C11" s="46"/>
      <c r="D11" s="46"/>
      <c r="E11" s="6">
        <v>28331.161250000005</v>
      </c>
      <c r="F11" s="6">
        <v>96.420368912509005</v>
      </c>
      <c r="I11" s="28"/>
      <c r="J11" s="28"/>
    </row>
    <row r="12" spans="1:10" x14ac:dyDescent="0.2">
      <c r="A12" s="46"/>
      <c r="B12" s="46"/>
      <c r="C12" s="46"/>
      <c r="D12" s="46"/>
      <c r="E12" s="7"/>
      <c r="F12" s="7"/>
    </row>
    <row r="13" spans="1:10" x14ac:dyDescent="0.2">
      <c r="A13" s="45" t="s">
        <v>103</v>
      </c>
      <c r="B13" s="46"/>
      <c r="C13" s="46"/>
      <c r="D13" s="46"/>
      <c r="E13" s="6">
        <v>1051.8029253</v>
      </c>
      <c r="F13" s="6">
        <v>3.58</v>
      </c>
      <c r="I13" s="28"/>
      <c r="J13" s="28"/>
    </row>
    <row r="14" spans="1:10" x14ac:dyDescent="0.2">
      <c r="A14" s="46"/>
      <c r="B14" s="46"/>
      <c r="C14" s="46"/>
      <c r="D14" s="46"/>
      <c r="E14" s="7"/>
      <c r="F14" s="7"/>
    </row>
    <row r="15" spans="1:10" x14ac:dyDescent="0.2">
      <c r="A15" s="47" t="s">
        <v>104</v>
      </c>
      <c r="B15" s="44"/>
      <c r="C15" s="44"/>
      <c r="D15" s="44"/>
      <c r="E15" s="8">
        <v>29382.962925299998</v>
      </c>
      <c r="F15" s="8">
        <f xml:space="preserve"> ROUND(SUM(F11:F14),2)</f>
        <v>100</v>
      </c>
      <c r="I15" s="28"/>
      <c r="J15" s="28"/>
    </row>
    <row r="17" spans="1:4" x14ac:dyDescent="0.2">
      <c r="A17" s="4" t="s">
        <v>105</v>
      </c>
    </row>
    <row r="18" spans="1:4" x14ac:dyDescent="0.2">
      <c r="A18" s="4" t="s">
        <v>106</v>
      </c>
    </row>
    <row r="19" spans="1:4" x14ac:dyDescent="0.2">
      <c r="A19" s="4" t="s">
        <v>107</v>
      </c>
    </row>
    <row r="20" spans="1:4" x14ac:dyDescent="0.2">
      <c r="A20" s="2" t="s">
        <v>597</v>
      </c>
      <c r="D20" s="10">
        <v>40.347000000000001</v>
      </c>
    </row>
    <row r="21" spans="1:4" x14ac:dyDescent="0.2">
      <c r="A21" s="2" t="s">
        <v>1221</v>
      </c>
      <c r="D21" s="10">
        <v>11.6244</v>
      </c>
    </row>
    <row r="22" spans="1:4" x14ac:dyDescent="0.2">
      <c r="A22" s="2" t="s">
        <v>595</v>
      </c>
      <c r="D22" s="10">
        <v>38.380099999999999</v>
      </c>
    </row>
    <row r="23" spans="1:4" x14ac:dyDescent="0.2">
      <c r="A23" s="2" t="s">
        <v>1222</v>
      </c>
      <c r="D23" s="10">
        <v>10.9488</v>
      </c>
    </row>
    <row r="25" spans="1:4" x14ac:dyDescent="0.2">
      <c r="A25" s="4" t="s">
        <v>108</v>
      </c>
    </row>
    <row r="26" spans="1:4" x14ac:dyDescent="0.2">
      <c r="A26" s="2" t="s">
        <v>597</v>
      </c>
      <c r="D26" s="10">
        <v>40.548200000000001</v>
      </c>
    </row>
    <row r="27" spans="1:4" x14ac:dyDescent="0.2">
      <c r="A27" s="2" t="s">
        <v>1221</v>
      </c>
      <c r="D27" s="10">
        <v>11.267899999999999</v>
      </c>
    </row>
    <row r="28" spans="1:4" x14ac:dyDescent="0.2">
      <c r="A28" s="2" t="s">
        <v>595</v>
      </c>
      <c r="D28" s="10">
        <v>38.3904</v>
      </c>
    </row>
    <row r="29" spans="1:4" x14ac:dyDescent="0.2">
      <c r="A29" s="2" t="s">
        <v>1222</v>
      </c>
      <c r="D29" s="10">
        <v>10.5383</v>
      </c>
    </row>
    <row r="31" spans="1:4" x14ac:dyDescent="0.2">
      <c r="A31" s="4" t="s">
        <v>109</v>
      </c>
      <c r="D31" s="50"/>
    </row>
    <row r="32" spans="1:4" x14ac:dyDescent="0.2">
      <c r="A32" s="14" t="s">
        <v>598</v>
      </c>
      <c r="B32" s="15"/>
      <c r="C32" s="56" t="s">
        <v>599</v>
      </c>
      <c r="D32" s="57"/>
    </row>
    <row r="33" spans="1:6" x14ac:dyDescent="0.2">
      <c r="A33" s="58"/>
      <c r="B33" s="59"/>
      <c r="C33" s="16" t="s">
        <v>600</v>
      </c>
      <c r="D33" s="16" t="s">
        <v>601</v>
      </c>
    </row>
    <row r="34" spans="1:6" x14ac:dyDescent="0.2">
      <c r="A34" s="17" t="s">
        <v>1222</v>
      </c>
      <c r="B34" s="18"/>
      <c r="C34" s="19">
        <v>0.29574019420000003</v>
      </c>
      <c r="D34" s="19">
        <v>0.27392910680000004</v>
      </c>
    </row>
    <row r="35" spans="1:6" x14ac:dyDescent="0.2">
      <c r="A35" s="17" t="s">
        <v>1221</v>
      </c>
      <c r="B35" s="18"/>
      <c r="C35" s="19">
        <v>0.29574019420000003</v>
      </c>
      <c r="D35" s="19">
        <v>0.27392910680000004</v>
      </c>
    </row>
    <row r="38" spans="1:6" x14ac:dyDescent="0.2">
      <c r="A38" s="4" t="s">
        <v>688</v>
      </c>
      <c r="E38" s="28">
        <v>12.12734207015732</v>
      </c>
      <c r="F38" s="1" t="s">
        <v>689</v>
      </c>
    </row>
  </sheetData>
  <mergeCells count="3">
    <mergeCell ref="B1:E1"/>
    <mergeCell ref="C32:D32"/>
    <mergeCell ref="A33:B3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53"/>
  <sheetViews>
    <sheetView showGridLines="0" workbookViewId="0"/>
  </sheetViews>
  <sheetFormatPr defaultRowHeight="11.25" x14ac:dyDescent="0.2"/>
  <cols>
    <col min="1" max="1" width="38" style="2" customWidth="1"/>
    <col min="2" max="2" width="83.7109375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55" t="s">
        <v>1223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1019</v>
      </c>
      <c r="B8" s="46" t="s">
        <v>1556</v>
      </c>
      <c r="C8" s="46" t="s">
        <v>674</v>
      </c>
      <c r="D8" s="46">
        <v>200</v>
      </c>
      <c r="E8" s="7">
        <v>2001.8019999999999</v>
      </c>
      <c r="F8" s="7">
        <f>E8/$E$30*100</f>
        <v>9.2741730218060514</v>
      </c>
    </row>
    <row r="9" spans="1:6" x14ac:dyDescent="0.2">
      <c r="A9" s="46" t="s">
        <v>974</v>
      </c>
      <c r="B9" s="46" t="s">
        <v>1516</v>
      </c>
      <c r="C9" s="46" t="s">
        <v>861</v>
      </c>
      <c r="D9" s="46">
        <v>100</v>
      </c>
      <c r="E9" s="7">
        <v>1001.992</v>
      </c>
      <c r="F9" s="7">
        <f t="shared" ref="F9:F12" si="0">E9/$E$30*100</f>
        <v>4.6421410181753693</v>
      </c>
    </row>
    <row r="10" spans="1:6" x14ac:dyDescent="0.2">
      <c r="A10" s="46" t="s">
        <v>975</v>
      </c>
      <c r="B10" s="46" t="s">
        <v>1517</v>
      </c>
      <c r="C10" s="46" t="s">
        <v>782</v>
      </c>
      <c r="D10" s="46">
        <v>100</v>
      </c>
      <c r="E10" s="7">
        <v>999.73800000000006</v>
      </c>
      <c r="F10" s="7">
        <f t="shared" si="0"/>
        <v>4.6316984339481833</v>
      </c>
    </row>
    <row r="11" spans="1:6" x14ac:dyDescent="0.2">
      <c r="A11" s="46" t="s">
        <v>887</v>
      </c>
      <c r="B11" s="46" t="s">
        <v>1450</v>
      </c>
      <c r="C11" s="46" t="s">
        <v>782</v>
      </c>
      <c r="D11" s="46">
        <v>100</v>
      </c>
      <c r="E11" s="7">
        <v>997.53800000000001</v>
      </c>
      <c r="F11" s="7">
        <f t="shared" si="0"/>
        <v>4.6215060269828721</v>
      </c>
    </row>
    <row r="12" spans="1:6" x14ac:dyDescent="0.2">
      <c r="A12" s="46" t="s">
        <v>988</v>
      </c>
      <c r="B12" s="46" t="s">
        <v>1528</v>
      </c>
      <c r="C12" s="46" t="s">
        <v>861</v>
      </c>
      <c r="D12" s="46">
        <v>60</v>
      </c>
      <c r="E12" s="7">
        <v>599.51880000000006</v>
      </c>
      <c r="F12" s="7">
        <f t="shared" si="0"/>
        <v>2.7775179967976551</v>
      </c>
    </row>
    <row r="13" spans="1:6" x14ac:dyDescent="0.2">
      <c r="A13" s="45" t="s">
        <v>40</v>
      </c>
      <c r="B13" s="46"/>
      <c r="C13" s="46"/>
      <c r="D13" s="46"/>
      <c r="E13" s="6">
        <f>SUM(E8:E12)</f>
        <v>5600.5887999999995</v>
      </c>
      <c r="F13" s="6">
        <f>SUM(F8:F12)</f>
        <v>25.94703649771013</v>
      </c>
    </row>
    <row r="14" spans="1:6" x14ac:dyDescent="0.2">
      <c r="A14" s="46"/>
      <c r="B14" s="46"/>
      <c r="C14" s="46"/>
      <c r="D14" s="46"/>
      <c r="E14" s="7"/>
      <c r="F14" s="7"/>
    </row>
    <row r="15" spans="1:6" x14ac:dyDescent="0.2">
      <c r="A15" s="45" t="s">
        <v>1034</v>
      </c>
      <c r="B15" s="46"/>
      <c r="C15" s="46"/>
      <c r="D15" s="46"/>
      <c r="E15" s="7"/>
      <c r="F15" s="7"/>
    </row>
    <row r="16" spans="1:6" x14ac:dyDescent="0.2">
      <c r="A16" s="45" t="s">
        <v>1035</v>
      </c>
      <c r="B16" s="46"/>
      <c r="C16" s="46"/>
      <c r="D16" s="46"/>
      <c r="E16" s="7"/>
      <c r="F16" s="7"/>
    </row>
    <row r="17" spans="1:11" x14ac:dyDescent="0.2">
      <c r="A17" s="46" t="s">
        <v>1055</v>
      </c>
      <c r="B17" s="46" t="s">
        <v>1750</v>
      </c>
      <c r="C17" s="46" t="s">
        <v>1041</v>
      </c>
      <c r="D17" s="46">
        <v>2200000</v>
      </c>
      <c r="E17" s="7">
        <v>2199.8878</v>
      </c>
      <c r="F17" s="7">
        <f>E17/$E$30*100</f>
        <v>10.191887152555683</v>
      </c>
    </row>
    <row r="18" spans="1:11" x14ac:dyDescent="0.2">
      <c r="A18" s="46" t="s">
        <v>1210</v>
      </c>
      <c r="B18" s="46" t="s">
        <v>1744</v>
      </c>
      <c r="C18" s="46" t="s">
        <v>1041</v>
      </c>
      <c r="D18" s="46">
        <v>2300</v>
      </c>
      <c r="E18" s="7">
        <v>2154.7941000000001</v>
      </c>
      <c r="F18" s="7">
        <f>E18/$E$30*100</f>
        <v>9.9829719971140278</v>
      </c>
    </row>
    <row r="19" spans="1:11" x14ac:dyDescent="0.2">
      <c r="A19" s="46" t="s">
        <v>1056</v>
      </c>
      <c r="B19" s="46" t="s">
        <v>1662</v>
      </c>
      <c r="C19" s="46" t="s">
        <v>1041</v>
      </c>
      <c r="D19" s="46">
        <v>1400</v>
      </c>
      <c r="E19" s="7">
        <v>1338.6604</v>
      </c>
      <c r="F19" s="7">
        <f>E19/$E$30*100</f>
        <v>6.2018961750663149</v>
      </c>
    </row>
    <row r="20" spans="1:11" x14ac:dyDescent="0.2">
      <c r="A20" s="45" t="s">
        <v>40</v>
      </c>
      <c r="B20" s="46"/>
      <c r="C20" s="46"/>
      <c r="D20" s="46"/>
      <c r="E20" s="6">
        <f>SUM(E17:E19)</f>
        <v>5693.3422999999993</v>
      </c>
      <c r="F20" s="6">
        <f>SUM(F17:F19)</f>
        <v>26.376755324736024</v>
      </c>
    </row>
    <row r="21" spans="1:11" x14ac:dyDescent="0.2">
      <c r="A21" s="46"/>
      <c r="B21" s="46"/>
      <c r="C21" s="46"/>
      <c r="D21" s="46"/>
      <c r="E21" s="7"/>
      <c r="F21" s="7"/>
    </row>
    <row r="22" spans="1:11" x14ac:dyDescent="0.2">
      <c r="A22" s="45" t="s">
        <v>1136</v>
      </c>
      <c r="B22" s="46"/>
      <c r="C22" s="46"/>
      <c r="D22" s="46"/>
      <c r="E22" s="7"/>
      <c r="F22" s="7"/>
    </row>
    <row r="23" spans="1:11" x14ac:dyDescent="0.2">
      <c r="A23" s="46" t="s">
        <v>1224</v>
      </c>
      <c r="B23" s="46" t="s">
        <v>1225</v>
      </c>
      <c r="C23" s="46" t="s">
        <v>1139</v>
      </c>
      <c r="D23" s="46">
        <v>8500000</v>
      </c>
      <c r="E23" s="7">
        <v>8422.1654999999992</v>
      </c>
      <c r="F23" s="7">
        <f>E23/$E$30*100</f>
        <v>39.019153775091482</v>
      </c>
    </row>
    <row r="24" spans="1:11" x14ac:dyDescent="0.2">
      <c r="A24" s="45" t="s">
        <v>40</v>
      </c>
      <c r="B24" s="46"/>
      <c r="C24" s="46"/>
      <c r="D24" s="46"/>
      <c r="E24" s="6">
        <f>SUM(E23:E23)</f>
        <v>8422.1654999999992</v>
      </c>
      <c r="F24" s="6">
        <f>SUM(F23:F23)</f>
        <v>39.019153775091482</v>
      </c>
    </row>
    <row r="25" spans="1:11" x14ac:dyDescent="0.2">
      <c r="A25" s="46"/>
      <c r="B25" s="46"/>
      <c r="C25" s="46"/>
      <c r="D25" s="46"/>
      <c r="E25" s="7"/>
      <c r="F25" s="7"/>
      <c r="G25" s="48"/>
      <c r="H25" s="48"/>
      <c r="I25" s="48"/>
      <c r="J25" s="48"/>
      <c r="K25" s="48"/>
    </row>
    <row r="26" spans="1:11" x14ac:dyDescent="0.2">
      <c r="A26" s="45" t="s">
        <v>40</v>
      </c>
      <c r="B26" s="46"/>
      <c r="C26" s="46"/>
      <c r="D26" s="46"/>
      <c r="E26" s="6">
        <f>E13+E20+E24</f>
        <v>19716.096599999997</v>
      </c>
      <c r="F26" s="6">
        <f>F13+F20+F24</f>
        <v>91.342945597537636</v>
      </c>
      <c r="G26" s="52"/>
      <c r="H26" s="48"/>
      <c r="I26" s="52"/>
      <c r="J26" s="52"/>
      <c r="K26" s="48"/>
    </row>
    <row r="27" spans="1:11" x14ac:dyDescent="0.2">
      <c r="A27" s="46"/>
      <c r="B27" s="46"/>
      <c r="C27" s="46"/>
      <c r="D27" s="46"/>
      <c r="E27" s="7"/>
      <c r="F27" s="7"/>
      <c r="G27" s="48"/>
      <c r="H27" s="48"/>
      <c r="I27" s="48"/>
      <c r="J27" s="48"/>
      <c r="K27" s="48"/>
    </row>
    <row r="28" spans="1:11" x14ac:dyDescent="0.2">
      <c r="A28" s="45" t="s">
        <v>103</v>
      </c>
      <c r="B28" s="46"/>
      <c r="C28" s="46"/>
      <c r="D28" s="46"/>
      <c r="E28" s="6">
        <v>1868.5988256000001</v>
      </c>
      <c r="F28" s="6">
        <f>E28/$E$30*100</f>
        <v>8.6570544024623786</v>
      </c>
      <c r="G28" s="48"/>
      <c r="H28" s="48"/>
      <c r="I28" s="52"/>
      <c r="J28" s="52"/>
      <c r="K28" s="48"/>
    </row>
    <row r="29" spans="1:11" x14ac:dyDescent="0.2">
      <c r="A29" s="46"/>
      <c r="B29" s="46"/>
      <c r="C29" s="46"/>
      <c r="D29" s="46"/>
      <c r="E29" s="7"/>
      <c r="F29" s="7"/>
      <c r="G29" s="48"/>
      <c r="H29" s="48"/>
      <c r="I29" s="48"/>
      <c r="J29" s="48"/>
      <c r="K29" s="48"/>
    </row>
    <row r="30" spans="1:11" x14ac:dyDescent="0.2">
      <c r="A30" s="47" t="s">
        <v>104</v>
      </c>
      <c r="B30" s="44"/>
      <c r="C30" s="44"/>
      <c r="D30" s="44"/>
      <c r="E30" s="8">
        <f>E26+E28</f>
        <v>21584.695425599995</v>
      </c>
      <c r="F30" s="8">
        <f>F26+F28</f>
        <v>100.00000000000001</v>
      </c>
      <c r="G30" s="48"/>
      <c r="H30" s="48"/>
      <c r="I30" s="52"/>
      <c r="J30" s="52"/>
      <c r="K30" s="48"/>
    </row>
    <row r="31" spans="1:11" x14ac:dyDescent="0.2">
      <c r="A31" s="4" t="s">
        <v>686</v>
      </c>
      <c r="G31" s="48"/>
      <c r="H31" s="48"/>
      <c r="I31" s="48"/>
      <c r="J31" s="48"/>
      <c r="K31" s="48"/>
    </row>
    <row r="32" spans="1:11" x14ac:dyDescent="0.2">
      <c r="A32" s="4"/>
      <c r="G32" s="48"/>
      <c r="H32" s="48"/>
      <c r="I32" s="48"/>
      <c r="J32" s="48"/>
      <c r="K32" s="48"/>
    </row>
    <row r="33" spans="1:4" x14ac:dyDescent="0.2">
      <c r="A33" s="4" t="s">
        <v>105</v>
      </c>
    </row>
    <row r="34" spans="1:4" x14ac:dyDescent="0.2">
      <c r="A34" s="4" t="s">
        <v>106</v>
      </c>
    </row>
    <row r="35" spans="1:4" x14ac:dyDescent="0.2">
      <c r="A35" s="4" t="s">
        <v>107</v>
      </c>
    </row>
    <row r="36" spans="1:4" x14ac:dyDescent="0.2">
      <c r="A36" s="2" t="s">
        <v>590</v>
      </c>
      <c r="D36" s="10">
        <v>10.0108</v>
      </c>
    </row>
    <row r="37" spans="1:4" x14ac:dyDescent="0.2">
      <c r="A37" s="2" t="s">
        <v>592</v>
      </c>
      <c r="D37" s="10">
        <v>26.816099999999999</v>
      </c>
    </row>
    <row r="38" spans="1:4" x14ac:dyDescent="0.2">
      <c r="A38" s="2" t="s">
        <v>593</v>
      </c>
      <c r="D38" s="10">
        <v>10.012700000000001</v>
      </c>
    </row>
    <row r="39" spans="1:4" x14ac:dyDescent="0.2">
      <c r="A39" s="2" t="s">
        <v>591</v>
      </c>
      <c r="D39" s="10">
        <v>25.792000000000002</v>
      </c>
    </row>
    <row r="41" spans="1:4" x14ac:dyDescent="0.2">
      <c r="A41" s="4" t="s">
        <v>108</v>
      </c>
    </row>
    <row r="42" spans="1:4" x14ac:dyDescent="0.2">
      <c r="A42" s="2" t="s">
        <v>590</v>
      </c>
      <c r="D42" s="10">
        <v>10.018800000000001</v>
      </c>
    </row>
    <row r="43" spans="1:4" x14ac:dyDescent="0.2">
      <c r="A43" s="2" t="s">
        <v>592</v>
      </c>
      <c r="D43" s="10">
        <v>27.771799999999999</v>
      </c>
    </row>
    <row r="44" spans="1:4" x14ac:dyDescent="0.2">
      <c r="A44" s="2" t="s">
        <v>593</v>
      </c>
      <c r="D44" s="10">
        <v>10.015000000000001</v>
      </c>
    </row>
    <row r="45" spans="1:4" x14ac:dyDescent="0.2">
      <c r="A45" s="2" t="s">
        <v>591</v>
      </c>
      <c r="D45" s="10">
        <v>26.638300000000001</v>
      </c>
    </row>
    <row r="47" spans="1:4" x14ac:dyDescent="0.2">
      <c r="A47" s="4" t="s">
        <v>109</v>
      </c>
      <c r="D47" s="50"/>
    </row>
    <row r="48" spans="1:4" x14ac:dyDescent="0.2">
      <c r="A48" s="14" t="s">
        <v>598</v>
      </c>
      <c r="B48" s="15"/>
      <c r="C48" s="56" t="s">
        <v>599</v>
      </c>
      <c r="D48" s="57"/>
    </row>
    <row r="49" spans="1:5" x14ac:dyDescent="0.2">
      <c r="A49" s="58"/>
      <c r="B49" s="59"/>
      <c r="C49" s="16" t="s">
        <v>600</v>
      </c>
      <c r="D49" s="16" t="s">
        <v>601</v>
      </c>
    </row>
    <row r="50" spans="1:5" x14ac:dyDescent="0.2">
      <c r="A50" s="17" t="s">
        <v>593</v>
      </c>
      <c r="B50" s="18"/>
      <c r="C50" s="19">
        <v>0.2314256951</v>
      </c>
      <c r="D50" s="19">
        <v>0.21433399449999999</v>
      </c>
    </row>
    <row r="51" spans="1:5" x14ac:dyDescent="0.2">
      <c r="A51" s="17" t="s">
        <v>590</v>
      </c>
      <c r="B51" s="18"/>
      <c r="C51" s="19">
        <v>0.24693008460000007</v>
      </c>
      <c r="D51" s="19">
        <v>0.2286930835000002</v>
      </c>
    </row>
    <row r="52" spans="1:5" x14ac:dyDescent="0.2">
      <c r="A52" s="20"/>
      <c r="B52" s="20"/>
      <c r="C52" s="21"/>
      <c r="D52" s="21"/>
    </row>
    <row r="53" spans="1:5" x14ac:dyDescent="0.2">
      <c r="A53" s="4" t="s">
        <v>688</v>
      </c>
      <c r="D53" s="28">
        <v>1.5287662511978133</v>
      </c>
      <c r="E53" s="1" t="s">
        <v>689</v>
      </c>
    </row>
  </sheetData>
  <mergeCells count="3">
    <mergeCell ref="B1:E1"/>
    <mergeCell ref="C48:D48"/>
    <mergeCell ref="A49:B4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11"/>
  <sheetViews>
    <sheetView showGridLines="0" workbookViewId="0"/>
  </sheetViews>
  <sheetFormatPr defaultRowHeight="11.25" x14ac:dyDescent="0.2"/>
  <cols>
    <col min="1" max="1" width="38" style="2" customWidth="1"/>
    <col min="2" max="2" width="47.7109375" style="2" bestFit="1" customWidth="1"/>
    <col min="3" max="3" width="32.85546875" style="2" bestFit="1" customWidth="1"/>
    <col min="4" max="4" width="7.8554687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x14ac:dyDescent="0.2">
      <c r="A1" s="4"/>
      <c r="B1" s="55" t="s">
        <v>1226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1124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7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6" t="s">
        <v>9</v>
      </c>
      <c r="B7" s="46" t="s">
        <v>10</v>
      </c>
      <c r="C7" s="46" t="s">
        <v>11</v>
      </c>
      <c r="D7" s="46">
        <v>536962</v>
      </c>
      <c r="E7" s="7">
        <v>11703.086789999999</v>
      </c>
      <c r="F7" s="7">
        <f>E7/$E$85*100</f>
        <v>5.6979003305654778</v>
      </c>
    </row>
    <row r="8" spans="1:6" x14ac:dyDescent="0.2">
      <c r="A8" s="46" t="s">
        <v>195</v>
      </c>
      <c r="B8" s="46" t="s">
        <v>196</v>
      </c>
      <c r="C8" s="46" t="s">
        <v>11</v>
      </c>
      <c r="D8" s="46">
        <v>893874</v>
      </c>
      <c r="E8" s="7">
        <v>11681.592369</v>
      </c>
      <c r="F8" s="7">
        <f t="shared" ref="F8:F42" si="0">E8/$E$85*100</f>
        <v>5.6874353078993325</v>
      </c>
    </row>
    <row r="9" spans="1:6" x14ac:dyDescent="0.2">
      <c r="A9" s="46" t="s">
        <v>117</v>
      </c>
      <c r="B9" s="46" t="s">
        <v>118</v>
      </c>
      <c r="C9" s="46" t="s">
        <v>11</v>
      </c>
      <c r="D9" s="46">
        <v>1747178</v>
      </c>
      <c r="E9" s="7">
        <v>9616.4677119999997</v>
      </c>
      <c r="F9" s="7">
        <f t="shared" si="0"/>
        <v>4.6819848077942048</v>
      </c>
    </row>
    <row r="10" spans="1:6" x14ac:dyDescent="0.2">
      <c r="A10" s="46" t="s">
        <v>126</v>
      </c>
      <c r="B10" s="46" t="s">
        <v>127</v>
      </c>
      <c r="C10" s="46" t="s">
        <v>21</v>
      </c>
      <c r="D10" s="46">
        <v>821320</v>
      </c>
      <c r="E10" s="7">
        <v>7687.1445400000002</v>
      </c>
      <c r="F10" s="7">
        <f t="shared" si="0"/>
        <v>3.7426521909584691</v>
      </c>
    </row>
    <row r="11" spans="1:6" x14ac:dyDescent="0.2">
      <c r="A11" s="46" t="s">
        <v>25</v>
      </c>
      <c r="B11" s="46" t="s">
        <v>26</v>
      </c>
      <c r="C11" s="46" t="s">
        <v>27</v>
      </c>
      <c r="D11" s="46">
        <v>3044188</v>
      </c>
      <c r="E11" s="7">
        <v>6496.297192</v>
      </c>
      <c r="F11" s="7">
        <f t="shared" si="0"/>
        <v>3.1628624637200002</v>
      </c>
    </row>
    <row r="12" spans="1:6" x14ac:dyDescent="0.2">
      <c r="A12" s="46" t="s">
        <v>113</v>
      </c>
      <c r="B12" s="46" t="s">
        <v>114</v>
      </c>
      <c r="C12" s="46" t="s">
        <v>11</v>
      </c>
      <c r="D12" s="46">
        <v>2102531</v>
      </c>
      <c r="E12" s="7">
        <v>6170.9284850000004</v>
      </c>
      <c r="F12" s="7">
        <f t="shared" si="0"/>
        <v>3.0044496879765026</v>
      </c>
    </row>
    <row r="13" spans="1:6" x14ac:dyDescent="0.2">
      <c r="A13" s="46" t="s">
        <v>239</v>
      </c>
      <c r="B13" s="46" t="s">
        <v>240</v>
      </c>
      <c r="C13" s="46" t="s">
        <v>52</v>
      </c>
      <c r="D13" s="46">
        <v>600350</v>
      </c>
      <c r="E13" s="7">
        <v>6154.7882</v>
      </c>
      <c r="F13" s="7">
        <f t="shared" si="0"/>
        <v>2.9965914419524271</v>
      </c>
    </row>
    <row r="14" spans="1:6" x14ac:dyDescent="0.2">
      <c r="A14" s="46" t="s">
        <v>160</v>
      </c>
      <c r="B14" s="46" t="s">
        <v>161</v>
      </c>
      <c r="C14" s="46" t="s">
        <v>130</v>
      </c>
      <c r="D14" s="46">
        <v>3302213</v>
      </c>
      <c r="E14" s="7">
        <v>6019.9342989999996</v>
      </c>
      <c r="F14" s="7">
        <f t="shared" si="0"/>
        <v>2.9309349104002123</v>
      </c>
    </row>
    <row r="15" spans="1:6" x14ac:dyDescent="0.2">
      <c r="A15" s="46" t="s">
        <v>188</v>
      </c>
      <c r="B15" s="46" t="s">
        <v>189</v>
      </c>
      <c r="C15" s="46" t="s">
        <v>73</v>
      </c>
      <c r="D15" s="46">
        <v>381892</v>
      </c>
      <c r="E15" s="7">
        <v>5213.207692</v>
      </c>
      <c r="F15" s="7">
        <f t="shared" si="0"/>
        <v>2.5381626543977203</v>
      </c>
    </row>
    <row r="16" spans="1:6" x14ac:dyDescent="0.2">
      <c r="A16" s="46" t="s">
        <v>121</v>
      </c>
      <c r="B16" s="46" t="s">
        <v>122</v>
      </c>
      <c r="C16" s="46" t="s">
        <v>123</v>
      </c>
      <c r="D16" s="46">
        <v>2637936</v>
      </c>
      <c r="E16" s="7">
        <v>4335.4478159999999</v>
      </c>
      <c r="F16" s="7">
        <f t="shared" si="0"/>
        <v>2.1108063186409796</v>
      </c>
    </row>
    <row r="17" spans="1:6" x14ac:dyDescent="0.2">
      <c r="A17" s="46" t="s">
        <v>119</v>
      </c>
      <c r="B17" s="46" t="s">
        <v>120</v>
      </c>
      <c r="C17" s="46" t="s">
        <v>30</v>
      </c>
      <c r="D17" s="46">
        <v>985150</v>
      </c>
      <c r="E17" s="7">
        <v>3847.9958999999999</v>
      </c>
      <c r="F17" s="7">
        <f t="shared" si="0"/>
        <v>1.8734798351969328</v>
      </c>
    </row>
    <row r="18" spans="1:6" x14ac:dyDescent="0.2">
      <c r="A18" s="46" t="s">
        <v>131</v>
      </c>
      <c r="B18" s="46" t="s">
        <v>132</v>
      </c>
      <c r="C18" s="46" t="s">
        <v>133</v>
      </c>
      <c r="D18" s="46">
        <v>1446976</v>
      </c>
      <c r="E18" s="7">
        <v>3315.745504</v>
      </c>
      <c r="F18" s="7">
        <f t="shared" si="0"/>
        <v>1.6143422451122915</v>
      </c>
    </row>
    <row r="19" spans="1:6" x14ac:dyDescent="0.2">
      <c r="A19" s="46" t="s">
        <v>199</v>
      </c>
      <c r="B19" s="46" t="s">
        <v>200</v>
      </c>
      <c r="C19" s="46" t="s">
        <v>140</v>
      </c>
      <c r="D19" s="46">
        <v>154688</v>
      </c>
      <c r="E19" s="7">
        <v>3291.4512639999998</v>
      </c>
      <c r="F19" s="7">
        <f t="shared" si="0"/>
        <v>1.6025140701520648</v>
      </c>
    </row>
    <row r="20" spans="1:6" x14ac:dyDescent="0.2">
      <c r="A20" s="46" t="s">
        <v>128</v>
      </c>
      <c r="B20" s="46" t="s">
        <v>129</v>
      </c>
      <c r="C20" s="46" t="s">
        <v>130</v>
      </c>
      <c r="D20" s="46">
        <v>2093346</v>
      </c>
      <c r="E20" s="7">
        <v>3241.5462809999999</v>
      </c>
      <c r="F20" s="7">
        <f t="shared" si="0"/>
        <v>1.5782167523388242</v>
      </c>
    </row>
    <row r="21" spans="1:6" x14ac:dyDescent="0.2">
      <c r="A21" s="46" t="s">
        <v>234</v>
      </c>
      <c r="B21" s="46" t="s">
        <v>235</v>
      </c>
      <c r="C21" s="46" t="s">
        <v>76</v>
      </c>
      <c r="D21" s="46">
        <v>276850</v>
      </c>
      <c r="E21" s="7">
        <v>3170.6246249999999</v>
      </c>
      <c r="F21" s="7">
        <f t="shared" si="0"/>
        <v>1.5436870137819891</v>
      </c>
    </row>
    <row r="22" spans="1:6" x14ac:dyDescent="0.2">
      <c r="A22" s="46" t="s">
        <v>245</v>
      </c>
      <c r="B22" s="46" t="s">
        <v>246</v>
      </c>
      <c r="C22" s="46" t="s">
        <v>76</v>
      </c>
      <c r="D22" s="46">
        <v>28764</v>
      </c>
      <c r="E22" s="7">
        <v>3028.9642560000002</v>
      </c>
      <c r="F22" s="7">
        <f t="shared" si="0"/>
        <v>1.4747166064153763</v>
      </c>
    </row>
    <row r="23" spans="1:6" x14ac:dyDescent="0.2">
      <c r="A23" s="46" t="s">
        <v>225</v>
      </c>
      <c r="B23" s="46" t="s">
        <v>226</v>
      </c>
      <c r="C23" s="46" t="s">
        <v>227</v>
      </c>
      <c r="D23" s="46">
        <v>535077</v>
      </c>
      <c r="E23" s="7">
        <v>3012.7510484999998</v>
      </c>
      <c r="F23" s="7">
        <f t="shared" si="0"/>
        <v>1.4668228564986692</v>
      </c>
    </row>
    <row r="24" spans="1:6" x14ac:dyDescent="0.2">
      <c r="A24" s="46" t="s">
        <v>237</v>
      </c>
      <c r="B24" s="46" t="s">
        <v>238</v>
      </c>
      <c r="C24" s="46" t="s">
        <v>133</v>
      </c>
      <c r="D24" s="46">
        <v>1516102</v>
      </c>
      <c r="E24" s="7">
        <v>3001.8819600000002</v>
      </c>
      <c r="F24" s="7">
        <f t="shared" si="0"/>
        <v>1.4615310062314377</v>
      </c>
    </row>
    <row r="25" spans="1:6" x14ac:dyDescent="0.2">
      <c r="A25" s="46" t="s">
        <v>19</v>
      </c>
      <c r="B25" s="46" t="s">
        <v>20</v>
      </c>
      <c r="C25" s="46" t="s">
        <v>21</v>
      </c>
      <c r="D25" s="46">
        <v>1081483</v>
      </c>
      <c r="E25" s="7">
        <v>2856.1966029999999</v>
      </c>
      <c r="F25" s="7">
        <f t="shared" si="0"/>
        <v>1.3906009466066427</v>
      </c>
    </row>
    <row r="26" spans="1:6" x14ac:dyDescent="0.2">
      <c r="A26" s="46" t="s">
        <v>292</v>
      </c>
      <c r="B26" s="46" t="s">
        <v>293</v>
      </c>
      <c r="C26" s="46" t="s">
        <v>123</v>
      </c>
      <c r="D26" s="46">
        <v>998372</v>
      </c>
      <c r="E26" s="7">
        <v>2843.363456</v>
      </c>
      <c r="F26" s="7">
        <f t="shared" si="0"/>
        <v>1.3843528520786268</v>
      </c>
    </row>
    <row r="27" spans="1:6" x14ac:dyDescent="0.2">
      <c r="A27" s="46" t="s">
        <v>12</v>
      </c>
      <c r="B27" s="46" t="s">
        <v>13</v>
      </c>
      <c r="C27" s="46" t="s">
        <v>11</v>
      </c>
      <c r="D27" s="46">
        <v>674802</v>
      </c>
      <c r="E27" s="7">
        <v>2482.933959</v>
      </c>
      <c r="F27" s="7">
        <f t="shared" si="0"/>
        <v>1.2088699741889508</v>
      </c>
    </row>
    <row r="28" spans="1:6" x14ac:dyDescent="0.2">
      <c r="A28" s="46" t="s">
        <v>258</v>
      </c>
      <c r="B28" s="46" t="s">
        <v>259</v>
      </c>
      <c r="C28" s="46" t="s">
        <v>260</v>
      </c>
      <c r="D28" s="46">
        <v>180000</v>
      </c>
      <c r="E28" s="7">
        <v>2174.13</v>
      </c>
      <c r="F28" s="7">
        <f t="shared" si="0"/>
        <v>1.0585221034400552</v>
      </c>
    </row>
    <row r="29" spans="1:6" x14ac:dyDescent="0.2">
      <c r="A29" s="46" t="s">
        <v>205</v>
      </c>
      <c r="B29" s="46" t="s">
        <v>206</v>
      </c>
      <c r="C29" s="46" t="s">
        <v>73</v>
      </c>
      <c r="D29" s="46">
        <v>309486</v>
      </c>
      <c r="E29" s="7">
        <v>2106.825945</v>
      </c>
      <c r="F29" s="7">
        <f t="shared" si="0"/>
        <v>1.0257536719899372</v>
      </c>
    </row>
    <row r="30" spans="1:6" x14ac:dyDescent="0.2">
      <c r="A30" s="46" t="s">
        <v>17</v>
      </c>
      <c r="B30" s="46" t="s">
        <v>18</v>
      </c>
      <c r="C30" s="46" t="s">
        <v>1227</v>
      </c>
      <c r="D30" s="46">
        <v>1583382</v>
      </c>
      <c r="E30" s="7">
        <v>2105.89806</v>
      </c>
      <c r="F30" s="7">
        <f t="shared" si="0"/>
        <v>1.0253019111559711</v>
      </c>
    </row>
    <row r="31" spans="1:6" x14ac:dyDescent="0.2">
      <c r="A31" s="46" t="s">
        <v>410</v>
      </c>
      <c r="B31" s="46" t="s">
        <v>411</v>
      </c>
      <c r="C31" s="46" t="s">
        <v>76</v>
      </c>
      <c r="D31" s="46">
        <v>121252</v>
      </c>
      <c r="E31" s="7">
        <v>2099.6602579999999</v>
      </c>
      <c r="F31" s="7">
        <f t="shared" si="0"/>
        <v>1.0222649026542336</v>
      </c>
    </row>
    <row r="32" spans="1:6" x14ac:dyDescent="0.2">
      <c r="A32" s="46" t="s">
        <v>228</v>
      </c>
      <c r="B32" s="46" t="s">
        <v>229</v>
      </c>
      <c r="C32" s="46" t="s">
        <v>16</v>
      </c>
      <c r="D32" s="46">
        <v>1427358</v>
      </c>
      <c r="E32" s="7">
        <v>2000.442237</v>
      </c>
      <c r="F32" s="7">
        <f t="shared" si="0"/>
        <v>0.97395846822387311</v>
      </c>
    </row>
    <row r="33" spans="1:6" x14ac:dyDescent="0.2">
      <c r="A33" s="46" t="s">
        <v>215</v>
      </c>
      <c r="B33" s="46" t="s">
        <v>216</v>
      </c>
      <c r="C33" s="46" t="s">
        <v>76</v>
      </c>
      <c r="D33" s="46">
        <v>178251</v>
      </c>
      <c r="E33" s="7">
        <v>1944.4510335</v>
      </c>
      <c r="F33" s="7">
        <f t="shared" si="0"/>
        <v>0.94669794263296547</v>
      </c>
    </row>
    <row r="34" spans="1:6" x14ac:dyDescent="0.2">
      <c r="A34" s="46" t="s">
        <v>230</v>
      </c>
      <c r="B34" s="46" t="s">
        <v>231</v>
      </c>
      <c r="C34" s="46" t="s">
        <v>192</v>
      </c>
      <c r="D34" s="46">
        <v>324626</v>
      </c>
      <c r="E34" s="7">
        <v>1843.7133670000001</v>
      </c>
      <c r="F34" s="7">
        <f t="shared" si="0"/>
        <v>0.89765163600032494</v>
      </c>
    </row>
    <row r="35" spans="1:6" x14ac:dyDescent="0.2">
      <c r="A35" s="46" t="s">
        <v>265</v>
      </c>
      <c r="B35" s="46" t="s">
        <v>266</v>
      </c>
      <c r="C35" s="46" t="s">
        <v>260</v>
      </c>
      <c r="D35" s="46">
        <v>219383</v>
      </c>
      <c r="E35" s="7">
        <v>1807.3868454999999</v>
      </c>
      <c r="F35" s="7">
        <f t="shared" si="0"/>
        <v>0.87996528516167194</v>
      </c>
    </row>
    <row r="36" spans="1:6" x14ac:dyDescent="0.2">
      <c r="A36" s="46" t="s">
        <v>243</v>
      </c>
      <c r="B36" s="46" t="s">
        <v>244</v>
      </c>
      <c r="C36" s="46" t="s">
        <v>39</v>
      </c>
      <c r="D36" s="46">
        <v>134893</v>
      </c>
      <c r="E36" s="7">
        <v>1745.110741</v>
      </c>
      <c r="F36" s="7">
        <f t="shared" si="0"/>
        <v>0.84964481990458407</v>
      </c>
    </row>
    <row r="37" spans="1:6" x14ac:dyDescent="0.2">
      <c r="A37" s="46" t="s">
        <v>124</v>
      </c>
      <c r="B37" s="46" t="s">
        <v>125</v>
      </c>
      <c r="C37" s="46" t="s">
        <v>123</v>
      </c>
      <c r="D37" s="46">
        <v>398568</v>
      </c>
      <c r="E37" s="7">
        <v>1553.41878</v>
      </c>
      <c r="F37" s="7">
        <f t="shared" si="0"/>
        <v>0.75631545240113718</v>
      </c>
    </row>
    <row r="38" spans="1:6" x14ac:dyDescent="0.2">
      <c r="A38" s="46" t="s">
        <v>281</v>
      </c>
      <c r="B38" s="46" t="s">
        <v>282</v>
      </c>
      <c r="C38" s="46" t="s">
        <v>283</v>
      </c>
      <c r="D38" s="46">
        <v>521918</v>
      </c>
      <c r="E38" s="7">
        <v>1520.869052</v>
      </c>
      <c r="F38" s="7">
        <f t="shared" si="0"/>
        <v>0.74046791497285014</v>
      </c>
    </row>
    <row r="39" spans="1:6" x14ac:dyDescent="0.2">
      <c r="A39" s="46" t="s">
        <v>277</v>
      </c>
      <c r="B39" s="46" t="s">
        <v>278</v>
      </c>
      <c r="C39" s="46" t="s">
        <v>63</v>
      </c>
      <c r="D39" s="46">
        <v>1265151</v>
      </c>
      <c r="E39" s="7">
        <v>1470.7380375</v>
      </c>
      <c r="F39" s="7">
        <f t="shared" si="0"/>
        <v>0.71606054884657255</v>
      </c>
    </row>
    <row r="40" spans="1:6" x14ac:dyDescent="0.2">
      <c r="A40" s="46" t="s">
        <v>414</v>
      </c>
      <c r="B40" s="46" t="s">
        <v>415</v>
      </c>
      <c r="C40" s="46" t="s">
        <v>76</v>
      </c>
      <c r="D40" s="46">
        <v>100000</v>
      </c>
      <c r="E40" s="7">
        <v>1451.4</v>
      </c>
      <c r="F40" s="7">
        <f t="shared" si="0"/>
        <v>0.70664540801741205</v>
      </c>
    </row>
    <row r="41" spans="1:6" x14ac:dyDescent="0.2">
      <c r="A41" s="46" t="s">
        <v>203</v>
      </c>
      <c r="B41" s="46" t="s">
        <v>204</v>
      </c>
      <c r="C41" s="46" t="s">
        <v>140</v>
      </c>
      <c r="D41" s="46">
        <v>374001</v>
      </c>
      <c r="E41" s="7">
        <v>1426.6268144999999</v>
      </c>
      <c r="F41" s="7">
        <f t="shared" si="0"/>
        <v>0.69458404810592067</v>
      </c>
    </row>
    <row r="42" spans="1:6" x14ac:dyDescent="0.2">
      <c r="A42" s="46" t="s">
        <v>422</v>
      </c>
      <c r="B42" s="46" t="s">
        <v>423</v>
      </c>
      <c r="C42" s="46" t="s">
        <v>95</v>
      </c>
      <c r="D42" s="46">
        <v>147561</v>
      </c>
      <c r="E42" s="7">
        <v>1346.2727835000001</v>
      </c>
      <c r="F42" s="7">
        <f t="shared" si="0"/>
        <v>0.65546195425044407</v>
      </c>
    </row>
    <row r="43" spans="1:6" x14ac:dyDescent="0.2">
      <c r="A43" s="45" t="s">
        <v>40</v>
      </c>
      <c r="B43" s="46"/>
      <c r="C43" s="46"/>
      <c r="D43" s="46"/>
      <c r="E43" s="6">
        <f>SUM(E7:E42)</f>
        <v>135769.29390600001</v>
      </c>
      <c r="F43" s="6">
        <f>SUM(F7:F42)</f>
        <v>66.102210340665096</v>
      </c>
    </row>
    <row r="44" spans="1:6" x14ac:dyDescent="0.2">
      <c r="A44" s="45"/>
      <c r="B44" s="46"/>
      <c r="C44" s="46"/>
      <c r="D44" s="46"/>
      <c r="E44" s="7"/>
      <c r="F44" s="7"/>
    </row>
    <row r="45" spans="1:6" x14ac:dyDescent="0.2">
      <c r="A45" s="6" t="s">
        <v>309</v>
      </c>
      <c r="B45" s="46"/>
      <c r="C45" s="46"/>
      <c r="D45" s="46"/>
      <c r="E45" s="7"/>
      <c r="F45" s="7"/>
    </row>
    <row r="46" spans="1:6" x14ac:dyDescent="0.2">
      <c r="A46" s="46"/>
      <c r="B46" s="46"/>
      <c r="C46" s="46"/>
      <c r="D46" s="46"/>
      <c r="E46" s="7"/>
      <c r="F46" s="7"/>
    </row>
    <row r="47" spans="1:6" x14ac:dyDescent="0.2">
      <c r="A47" s="46" t="s">
        <v>582</v>
      </c>
      <c r="B47" s="46" t="s">
        <v>583</v>
      </c>
      <c r="C47" s="46" t="s">
        <v>73</v>
      </c>
      <c r="D47" s="46">
        <v>270000</v>
      </c>
      <c r="E47" s="7">
        <v>2.7E-2</v>
      </c>
      <c r="F47" s="51" t="s">
        <v>911</v>
      </c>
    </row>
    <row r="48" spans="1:6" x14ac:dyDescent="0.2">
      <c r="A48" s="46" t="s">
        <v>310</v>
      </c>
      <c r="B48" s="46" t="s">
        <v>311</v>
      </c>
      <c r="C48" s="46" t="s">
        <v>39</v>
      </c>
      <c r="D48" s="46">
        <v>27500</v>
      </c>
      <c r="E48" s="7">
        <v>2.7499999999999998E-3</v>
      </c>
      <c r="F48" s="51" t="s">
        <v>911</v>
      </c>
    </row>
    <row r="49" spans="1:10" x14ac:dyDescent="0.2">
      <c r="A49" s="45" t="s">
        <v>40</v>
      </c>
      <c r="B49" s="46"/>
      <c r="C49" s="46"/>
      <c r="D49" s="46"/>
      <c r="E49" s="6">
        <f>SUM(E47:E48)</f>
        <v>2.9749999999999999E-2</v>
      </c>
      <c r="F49" s="6">
        <f>SUM(F47:F48)</f>
        <v>0</v>
      </c>
      <c r="I49" s="28"/>
      <c r="J49" s="28"/>
    </row>
    <row r="50" spans="1:10" x14ac:dyDescent="0.2">
      <c r="A50" s="46"/>
      <c r="B50" s="46"/>
      <c r="C50" s="46"/>
      <c r="D50" s="46"/>
      <c r="E50" s="7"/>
      <c r="F50" s="7"/>
    </row>
    <row r="51" spans="1:10" x14ac:dyDescent="0.2">
      <c r="A51" s="45" t="s">
        <v>672</v>
      </c>
      <c r="B51" s="46"/>
      <c r="C51" s="46"/>
      <c r="D51" s="46"/>
      <c r="E51" s="7"/>
      <c r="F51" s="7"/>
    </row>
    <row r="52" spans="1:10" x14ac:dyDescent="0.2">
      <c r="A52" s="45" t="s">
        <v>8</v>
      </c>
      <c r="B52" s="46"/>
      <c r="C52" s="46"/>
      <c r="D52" s="46"/>
      <c r="E52" s="7"/>
      <c r="F52" s="7"/>
    </row>
    <row r="53" spans="1:10" x14ac:dyDescent="0.2">
      <c r="A53" s="45"/>
      <c r="B53" s="46"/>
      <c r="C53" s="46"/>
      <c r="D53" s="46"/>
      <c r="E53" s="7"/>
      <c r="F53" s="7"/>
    </row>
    <row r="54" spans="1:10" x14ac:dyDescent="0.2">
      <c r="A54" s="46" t="s">
        <v>1126</v>
      </c>
      <c r="B54" s="46" t="s">
        <v>1572</v>
      </c>
      <c r="C54" s="46" t="s">
        <v>850</v>
      </c>
      <c r="D54" s="46">
        <v>900</v>
      </c>
      <c r="E54" s="7">
        <v>9286.3529999999992</v>
      </c>
      <c r="F54" s="7">
        <f t="shared" ref="F54:F63" si="1">E54/$E$85*100</f>
        <v>4.5212613371081147</v>
      </c>
    </row>
    <row r="55" spans="1:10" x14ac:dyDescent="0.2">
      <c r="A55" s="46" t="s">
        <v>1129</v>
      </c>
      <c r="B55" s="46" t="s">
        <v>1575</v>
      </c>
      <c r="C55" s="46" t="s">
        <v>1130</v>
      </c>
      <c r="D55" s="46">
        <v>900</v>
      </c>
      <c r="E55" s="7">
        <v>8822.6730000000007</v>
      </c>
      <c r="F55" s="7">
        <f t="shared" si="1"/>
        <v>4.2955087239142928</v>
      </c>
    </row>
    <row r="56" spans="1:10" x14ac:dyDescent="0.2">
      <c r="A56" s="46" t="s">
        <v>1016</v>
      </c>
      <c r="B56" s="46" t="s">
        <v>1553</v>
      </c>
      <c r="C56" s="46" t="s">
        <v>778</v>
      </c>
      <c r="D56" s="46">
        <v>800</v>
      </c>
      <c r="E56" s="7">
        <v>7949.848</v>
      </c>
      <c r="F56" s="7">
        <f t="shared" si="1"/>
        <v>3.8705550390219146</v>
      </c>
    </row>
    <row r="57" spans="1:10" x14ac:dyDescent="0.2">
      <c r="A57" s="46" t="s">
        <v>1125</v>
      </c>
      <c r="B57" s="46" t="s">
        <v>1571</v>
      </c>
      <c r="C57" s="46" t="s">
        <v>955</v>
      </c>
      <c r="D57" s="46">
        <v>350</v>
      </c>
      <c r="E57" s="7">
        <v>3497.8685</v>
      </c>
      <c r="F57" s="7">
        <f t="shared" si="1"/>
        <v>1.7030127555282855</v>
      </c>
    </row>
    <row r="58" spans="1:10" x14ac:dyDescent="0.2">
      <c r="A58" s="46" t="s">
        <v>1132</v>
      </c>
      <c r="B58" s="46" t="s">
        <v>1577</v>
      </c>
      <c r="C58" s="46" t="s">
        <v>864</v>
      </c>
      <c r="D58" s="46">
        <v>300</v>
      </c>
      <c r="E58" s="7">
        <v>2991.48</v>
      </c>
      <c r="F58" s="7">
        <f t="shared" si="1"/>
        <v>1.4564665875540359</v>
      </c>
    </row>
    <row r="59" spans="1:10" x14ac:dyDescent="0.2">
      <c r="A59" s="46" t="s">
        <v>1131</v>
      </c>
      <c r="B59" s="46" t="s">
        <v>1576</v>
      </c>
      <c r="C59" s="46" t="s">
        <v>674</v>
      </c>
      <c r="D59" s="46">
        <v>210</v>
      </c>
      <c r="E59" s="7">
        <v>1946.0174999999999</v>
      </c>
      <c r="F59" s="7">
        <f t="shared" si="1"/>
        <v>0.94746061064938969</v>
      </c>
    </row>
    <row r="60" spans="1:10" x14ac:dyDescent="0.2">
      <c r="A60" s="46" t="s">
        <v>893</v>
      </c>
      <c r="B60" s="46" t="s">
        <v>1455</v>
      </c>
      <c r="C60" s="46" t="s">
        <v>774</v>
      </c>
      <c r="D60" s="46">
        <v>180</v>
      </c>
      <c r="E60" s="7">
        <v>1836.2034000000001</v>
      </c>
      <c r="F60" s="7">
        <f t="shared" si="1"/>
        <v>0.89399524651781681</v>
      </c>
    </row>
    <row r="61" spans="1:10" x14ac:dyDescent="0.2">
      <c r="A61" s="46" t="s">
        <v>1127</v>
      </c>
      <c r="B61" s="46" t="s">
        <v>1573</v>
      </c>
      <c r="C61" s="46" t="s">
        <v>778</v>
      </c>
      <c r="D61" s="46">
        <v>150</v>
      </c>
      <c r="E61" s="7">
        <v>1478.3969999999999</v>
      </c>
      <c r="F61" s="7">
        <f t="shared" si="1"/>
        <v>0.71978948000325049</v>
      </c>
    </row>
    <row r="62" spans="1:10" x14ac:dyDescent="0.2">
      <c r="A62" s="46" t="s">
        <v>1135</v>
      </c>
      <c r="B62" s="46" t="s">
        <v>1580</v>
      </c>
      <c r="C62" s="46" t="s">
        <v>674</v>
      </c>
      <c r="D62" s="46">
        <v>110</v>
      </c>
      <c r="E62" s="7">
        <v>1101.9525000000001</v>
      </c>
      <c r="F62" s="7">
        <f t="shared" si="1"/>
        <v>0.53650935233450969</v>
      </c>
    </row>
    <row r="63" spans="1:10" x14ac:dyDescent="0.2">
      <c r="A63" s="46" t="s">
        <v>1133</v>
      </c>
      <c r="B63" s="46" t="s">
        <v>1578</v>
      </c>
      <c r="C63" s="46" t="s">
        <v>787</v>
      </c>
      <c r="D63" s="46">
        <v>100</v>
      </c>
      <c r="E63" s="7">
        <v>984.12900000000002</v>
      </c>
      <c r="F63" s="7">
        <f t="shared" si="1"/>
        <v>0.47914443898771375</v>
      </c>
    </row>
    <row r="64" spans="1:10" x14ac:dyDescent="0.2">
      <c r="A64" s="45" t="s">
        <v>40</v>
      </c>
      <c r="B64" s="46"/>
      <c r="C64" s="46"/>
      <c r="D64" s="46"/>
      <c r="E64" s="6">
        <f>SUM(E54:E63)</f>
        <v>39894.921899999994</v>
      </c>
      <c r="F64" s="6">
        <f>SUM(F54:F63)</f>
        <v>19.423703571619324</v>
      </c>
    </row>
    <row r="65" spans="1:6" x14ac:dyDescent="0.2">
      <c r="A65" s="46"/>
      <c r="B65" s="46"/>
      <c r="C65" s="46"/>
      <c r="D65" s="46"/>
      <c r="E65" s="7"/>
      <c r="F65" s="7"/>
    </row>
    <row r="66" spans="1:6" x14ac:dyDescent="0.2">
      <c r="A66" s="45" t="s">
        <v>712</v>
      </c>
      <c r="B66" s="46"/>
      <c r="C66" s="46"/>
      <c r="D66" s="46"/>
      <c r="E66" s="7"/>
      <c r="F66" s="7"/>
    </row>
    <row r="67" spans="1:6" x14ac:dyDescent="0.2">
      <c r="A67" s="46" t="s">
        <v>919</v>
      </c>
      <c r="B67" s="46" t="s">
        <v>1476</v>
      </c>
      <c r="C67" s="46" t="s">
        <v>820</v>
      </c>
      <c r="D67" s="46">
        <v>200</v>
      </c>
      <c r="E67" s="7">
        <v>2000.682</v>
      </c>
      <c r="F67" s="7">
        <f t="shared" ref="F67:F68" si="2">E67/$E$85*100</f>
        <v>0.97407520201398101</v>
      </c>
    </row>
    <row r="68" spans="1:6" x14ac:dyDescent="0.2">
      <c r="A68" s="46" t="s">
        <v>954</v>
      </c>
      <c r="B68" s="46" t="s">
        <v>1509</v>
      </c>
      <c r="C68" s="46" t="s">
        <v>955</v>
      </c>
      <c r="D68" s="46">
        <v>14</v>
      </c>
      <c r="E68" s="7">
        <v>1585.6442</v>
      </c>
      <c r="F68" s="7">
        <f t="shared" si="2"/>
        <v>0.77200509348177127</v>
      </c>
    </row>
    <row r="69" spans="1:6" x14ac:dyDescent="0.2">
      <c r="A69" s="45" t="s">
        <v>40</v>
      </c>
      <c r="B69" s="46"/>
      <c r="C69" s="46"/>
      <c r="D69" s="46"/>
      <c r="E69" s="6">
        <f>SUM(E67:E68)</f>
        <v>3586.3262</v>
      </c>
      <c r="F69" s="6">
        <f>SUM(F67:F68)</f>
        <v>1.7460802954957524</v>
      </c>
    </row>
    <row r="70" spans="1:6" x14ac:dyDescent="0.2">
      <c r="A70" s="46"/>
      <c r="B70" s="46"/>
      <c r="C70" s="46"/>
      <c r="D70" s="46"/>
      <c r="E70" s="7"/>
      <c r="F70" s="7"/>
    </row>
    <row r="71" spans="1:6" x14ac:dyDescent="0.2">
      <c r="A71" s="45" t="s">
        <v>1057</v>
      </c>
      <c r="B71" s="46"/>
      <c r="C71" s="46"/>
      <c r="D71" s="46"/>
      <c r="E71" s="7"/>
      <c r="F71" s="7"/>
    </row>
    <row r="72" spans="1:6" x14ac:dyDescent="0.2">
      <c r="A72" s="46" t="s">
        <v>1228</v>
      </c>
      <c r="B72" s="46" t="s">
        <v>1229</v>
      </c>
      <c r="C72" s="46" t="s">
        <v>1037</v>
      </c>
      <c r="D72" s="46">
        <v>500</v>
      </c>
      <c r="E72" s="7">
        <v>2495.8975</v>
      </c>
      <c r="F72" s="7">
        <f t="shared" ref="F72" si="3">E72/$E$85*100</f>
        <v>1.2151815538494823</v>
      </c>
    </row>
    <row r="73" spans="1:6" x14ac:dyDescent="0.2">
      <c r="A73" s="45" t="s">
        <v>40</v>
      </c>
      <c r="B73" s="46"/>
      <c r="C73" s="46"/>
      <c r="D73" s="46"/>
      <c r="E73" s="6">
        <f>SUM(E72:E72)</f>
        <v>2495.8975</v>
      </c>
      <c r="F73" s="6">
        <f>SUM(F72:F72)</f>
        <v>1.2151815538494823</v>
      </c>
    </row>
    <row r="74" spans="1:6" x14ac:dyDescent="0.2">
      <c r="A74" s="46"/>
      <c r="B74" s="46"/>
      <c r="C74" s="46"/>
      <c r="D74" s="46"/>
      <c r="E74" s="7"/>
      <c r="F74" s="7"/>
    </row>
    <row r="75" spans="1:6" x14ac:dyDescent="0.2">
      <c r="A75" s="45" t="s">
        <v>1136</v>
      </c>
      <c r="B75" s="46"/>
      <c r="C75" s="46"/>
      <c r="D75" s="46"/>
      <c r="E75" s="7"/>
      <c r="F75" s="7"/>
    </row>
    <row r="76" spans="1:6" x14ac:dyDescent="0.2">
      <c r="A76" s="46" t="s">
        <v>1137</v>
      </c>
      <c r="B76" s="46" t="s">
        <v>1138</v>
      </c>
      <c r="C76" s="46" t="s">
        <v>1139</v>
      </c>
      <c r="D76" s="46">
        <v>18050000</v>
      </c>
      <c r="E76" s="7">
        <v>17331.158749999999</v>
      </c>
      <c r="F76" s="7">
        <f t="shared" ref="F76:F78" si="4">E76/$E$85*100</f>
        <v>8.4380486056967676</v>
      </c>
    </row>
    <row r="77" spans="1:6" x14ac:dyDescent="0.2">
      <c r="A77" s="46" t="s">
        <v>1142</v>
      </c>
      <c r="B77" s="46" t="s">
        <v>1143</v>
      </c>
      <c r="C77" s="46" t="s">
        <v>1139</v>
      </c>
      <c r="D77" s="46">
        <v>2050000</v>
      </c>
      <c r="E77" s="7">
        <v>1837.0050000000001</v>
      </c>
      <c r="F77" s="7">
        <f t="shared" si="4"/>
        <v>0.8943855227745805</v>
      </c>
    </row>
    <row r="78" spans="1:6" x14ac:dyDescent="0.2">
      <c r="A78" s="46" t="s">
        <v>1140</v>
      </c>
      <c r="B78" s="46" t="s">
        <v>1141</v>
      </c>
      <c r="C78" s="46" t="s">
        <v>1139</v>
      </c>
      <c r="D78" s="46">
        <v>1300000</v>
      </c>
      <c r="E78" s="7">
        <v>1254.4349999999999</v>
      </c>
      <c r="F78" s="7">
        <f t="shared" si="4"/>
        <v>0.61074874769623966</v>
      </c>
    </row>
    <row r="79" spans="1:6" x14ac:dyDescent="0.2">
      <c r="A79" s="45" t="s">
        <v>40</v>
      </c>
      <c r="B79" s="46"/>
      <c r="C79" s="46"/>
      <c r="D79" s="46"/>
      <c r="E79" s="6">
        <f>SUM(E76:E78)</f>
        <v>20422.598750000001</v>
      </c>
      <c r="F79" s="6">
        <f>SUM(F76:F78)</f>
        <v>9.9431828761675884</v>
      </c>
    </row>
    <row r="80" spans="1:6" x14ac:dyDescent="0.2">
      <c r="A80" s="46"/>
      <c r="B80" s="46"/>
      <c r="C80" s="46"/>
      <c r="D80" s="46"/>
      <c r="E80" s="7"/>
      <c r="F80" s="7"/>
    </row>
    <row r="81" spans="1:10" x14ac:dyDescent="0.2">
      <c r="A81" s="45" t="s">
        <v>40</v>
      </c>
      <c r="B81" s="46"/>
      <c r="C81" s="46"/>
      <c r="D81" s="46"/>
      <c r="E81" s="6">
        <f>E43+E49+E64+E69+E73+E79</f>
        <v>202169.06800599999</v>
      </c>
      <c r="F81" s="6">
        <f>F43+F49+F64+F69+F73+F79</f>
        <v>98.430358637797241</v>
      </c>
      <c r="I81" s="28"/>
      <c r="J81" s="28"/>
    </row>
    <row r="82" spans="1:10" x14ac:dyDescent="0.2">
      <c r="A82" s="46"/>
      <c r="B82" s="46"/>
      <c r="C82" s="46"/>
      <c r="D82" s="46"/>
      <c r="E82" s="7"/>
      <c r="F82" s="7"/>
    </row>
    <row r="83" spans="1:10" x14ac:dyDescent="0.2">
      <c r="A83" s="45" t="s">
        <v>103</v>
      </c>
      <c r="B83" s="46"/>
      <c r="C83" s="46"/>
      <c r="D83" s="46"/>
      <c r="E83" s="6">
        <v>3223.9032824000001</v>
      </c>
      <c r="F83" s="6">
        <v>1.57</v>
      </c>
      <c r="I83" s="28"/>
      <c r="J83" s="28"/>
    </row>
    <row r="84" spans="1:10" x14ac:dyDescent="0.2">
      <c r="A84" s="46"/>
      <c r="B84" s="46"/>
      <c r="C84" s="46"/>
      <c r="D84" s="46"/>
      <c r="E84" s="7"/>
      <c r="F84" s="7"/>
    </row>
    <row r="85" spans="1:10" x14ac:dyDescent="0.2">
      <c r="A85" s="47" t="s">
        <v>104</v>
      </c>
      <c r="B85" s="44"/>
      <c r="C85" s="44"/>
      <c r="D85" s="44"/>
      <c r="E85" s="8">
        <f>E81+E83</f>
        <v>205392.97128839997</v>
      </c>
      <c r="F85" s="8">
        <f>F81+F83</f>
        <v>100.00035863779723</v>
      </c>
      <c r="I85" s="28"/>
      <c r="J85" s="28"/>
    </row>
    <row r="86" spans="1:10" x14ac:dyDescent="0.2">
      <c r="A86" s="4" t="s">
        <v>686</v>
      </c>
      <c r="F86" s="9" t="s">
        <v>960</v>
      </c>
    </row>
    <row r="88" spans="1:10" x14ac:dyDescent="0.2">
      <c r="A88" s="4" t="s">
        <v>105</v>
      </c>
    </row>
    <row r="89" spans="1:10" x14ac:dyDescent="0.2">
      <c r="A89" s="4" t="s">
        <v>106</v>
      </c>
    </row>
    <row r="90" spans="1:10" x14ac:dyDescent="0.2">
      <c r="A90" s="4" t="s">
        <v>107</v>
      </c>
    </row>
    <row r="91" spans="1:10" x14ac:dyDescent="0.2">
      <c r="A91" s="2" t="s">
        <v>590</v>
      </c>
      <c r="D91" s="10">
        <v>25.546299999999999</v>
      </c>
    </row>
    <row r="92" spans="1:10" x14ac:dyDescent="0.2">
      <c r="A92" s="2" t="s">
        <v>592</v>
      </c>
      <c r="D92" s="10">
        <v>124.5153</v>
      </c>
    </row>
    <row r="93" spans="1:10" x14ac:dyDescent="0.2">
      <c r="A93" s="2" t="s">
        <v>593</v>
      </c>
      <c r="D93" s="10">
        <v>23.985600000000002</v>
      </c>
    </row>
    <row r="94" spans="1:10" x14ac:dyDescent="0.2">
      <c r="A94" s="2" t="s">
        <v>591</v>
      </c>
      <c r="D94" s="10">
        <v>117.9359</v>
      </c>
    </row>
    <row r="96" spans="1:10" x14ac:dyDescent="0.2">
      <c r="A96" s="4" t="s">
        <v>108</v>
      </c>
    </row>
    <row r="97" spans="1:5" x14ac:dyDescent="0.2">
      <c r="A97" s="2" t="s">
        <v>590</v>
      </c>
      <c r="D97" s="10">
        <v>23.389700000000001</v>
      </c>
    </row>
    <row r="98" spans="1:5" x14ac:dyDescent="0.2">
      <c r="A98" s="2" t="s">
        <v>592</v>
      </c>
      <c r="D98" s="10">
        <v>124.2637</v>
      </c>
    </row>
    <row r="99" spans="1:5" x14ac:dyDescent="0.2">
      <c r="A99" s="2" t="s">
        <v>593</v>
      </c>
      <c r="D99" s="10">
        <v>21.689900000000002</v>
      </c>
    </row>
    <row r="100" spans="1:5" x14ac:dyDescent="0.2">
      <c r="A100" s="2" t="s">
        <v>591</v>
      </c>
      <c r="D100" s="10">
        <v>116.9504</v>
      </c>
    </row>
    <row r="102" spans="1:5" x14ac:dyDescent="0.2">
      <c r="A102" s="4" t="s">
        <v>109</v>
      </c>
      <c r="D102" s="50"/>
    </row>
    <row r="103" spans="1:5" x14ac:dyDescent="0.2">
      <c r="A103" s="4"/>
      <c r="D103" s="50"/>
    </row>
    <row r="104" spans="1:5" x14ac:dyDescent="0.2">
      <c r="A104" s="14" t="s">
        <v>598</v>
      </c>
      <c r="B104" s="15"/>
      <c r="C104" s="56" t="s">
        <v>599</v>
      </c>
      <c r="D104" s="57"/>
    </row>
    <row r="105" spans="1:5" x14ac:dyDescent="0.2">
      <c r="A105" s="58"/>
      <c r="B105" s="59"/>
      <c r="C105" s="16" t="s">
        <v>600</v>
      </c>
      <c r="D105" s="16" t="s">
        <v>601</v>
      </c>
    </row>
    <row r="106" spans="1:5" x14ac:dyDescent="0.2">
      <c r="A106" s="17" t="s">
        <v>593</v>
      </c>
      <c r="B106" s="18"/>
      <c r="C106" s="19">
        <v>2</v>
      </c>
      <c r="D106" s="19">
        <v>2</v>
      </c>
    </row>
    <row r="107" spans="1:5" x14ac:dyDescent="0.2">
      <c r="A107" s="17" t="s">
        <v>590</v>
      </c>
      <c r="B107" s="18"/>
      <c r="C107" s="19">
        <v>2</v>
      </c>
      <c r="D107" s="19">
        <v>2</v>
      </c>
    </row>
    <row r="109" spans="1:5" x14ac:dyDescent="0.2">
      <c r="A109" s="4" t="s">
        <v>688</v>
      </c>
      <c r="D109" s="28">
        <v>4.3146986237409823</v>
      </c>
      <c r="E109" s="1" t="s">
        <v>689</v>
      </c>
    </row>
    <row r="111" spans="1:5" x14ac:dyDescent="0.2">
      <c r="A111" s="54" t="s">
        <v>1230</v>
      </c>
      <c r="D111" s="53">
        <v>0.44283495879829887</v>
      </c>
    </row>
  </sheetData>
  <mergeCells count="3">
    <mergeCell ref="B1:E1"/>
    <mergeCell ref="C104:D104"/>
    <mergeCell ref="A105:B10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99"/>
  <sheetViews>
    <sheetView showGridLines="0" workbookViewId="0"/>
  </sheetViews>
  <sheetFormatPr defaultRowHeight="11.25" x14ac:dyDescent="0.2"/>
  <cols>
    <col min="1" max="1" width="38" style="2" customWidth="1"/>
    <col min="2" max="2" width="47.7109375" style="2" bestFit="1" customWidth="1"/>
    <col min="3" max="3" width="18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x14ac:dyDescent="0.2">
      <c r="A1" s="4"/>
      <c r="B1" s="55" t="s">
        <v>1231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1124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7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6" t="s">
        <v>9</v>
      </c>
      <c r="B7" s="46" t="s">
        <v>10</v>
      </c>
      <c r="C7" s="46" t="s">
        <v>11</v>
      </c>
      <c r="D7" s="46">
        <v>29743</v>
      </c>
      <c r="E7" s="7">
        <v>648.24868500000002</v>
      </c>
      <c r="F7" s="7">
        <v>1.7212965510923799</v>
      </c>
    </row>
    <row r="8" spans="1:6" x14ac:dyDescent="0.2">
      <c r="A8" s="46" t="s">
        <v>117</v>
      </c>
      <c r="B8" s="46" t="s">
        <v>118</v>
      </c>
      <c r="C8" s="46" t="s">
        <v>11</v>
      </c>
      <c r="D8" s="46">
        <v>95488</v>
      </c>
      <c r="E8" s="7">
        <v>525.56595200000004</v>
      </c>
      <c r="F8" s="7">
        <v>1.3955367461318999</v>
      </c>
    </row>
    <row r="9" spans="1:6" x14ac:dyDescent="0.2">
      <c r="A9" s="46" t="s">
        <v>126</v>
      </c>
      <c r="B9" s="46" t="s">
        <v>127</v>
      </c>
      <c r="C9" s="46" t="s">
        <v>21</v>
      </c>
      <c r="D9" s="46">
        <v>47341</v>
      </c>
      <c r="E9" s="7">
        <v>443.08808950000002</v>
      </c>
      <c r="F9" s="7">
        <v>1.17653304655213</v>
      </c>
    </row>
    <row r="10" spans="1:6" x14ac:dyDescent="0.2">
      <c r="A10" s="46" t="s">
        <v>188</v>
      </c>
      <c r="B10" s="46" t="s">
        <v>189</v>
      </c>
      <c r="C10" s="46" t="s">
        <v>73</v>
      </c>
      <c r="D10" s="46">
        <v>31669</v>
      </c>
      <c r="E10" s="7">
        <v>432.31351899999999</v>
      </c>
      <c r="F10" s="7">
        <v>1.1479232992895401</v>
      </c>
    </row>
    <row r="11" spans="1:6" x14ac:dyDescent="0.2">
      <c r="A11" s="46" t="s">
        <v>195</v>
      </c>
      <c r="B11" s="46" t="s">
        <v>196</v>
      </c>
      <c r="C11" s="46" t="s">
        <v>11</v>
      </c>
      <c r="D11" s="46">
        <v>30909</v>
      </c>
      <c r="E11" s="7">
        <v>403.93426649999998</v>
      </c>
      <c r="F11" s="7">
        <v>1.07256779054551</v>
      </c>
    </row>
    <row r="12" spans="1:6" x14ac:dyDescent="0.2">
      <c r="A12" s="46" t="s">
        <v>119</v>
      </c>
      <c r="B12" s="46" t="s">
        <v>120</v>
      </c>
      <c r="C12" s="46" t="s">
        <v>30</v>
      </c>
      <c r="D12" s="46">
        <v>100000</v>
      </c>
      <c r="E12" s="7">
        <v>390.6</v>
      </c>
      <c r="F12" s="7">
        <v>1.03716127531625</v>
      </c>
    </row>
    <row r="13" spans="1:6" x14ac:dyDescent="0.2">
      <c r="A13" s="46" t="s">
        <v>239</v>
      </c>
      <c r="B13" s="46" t="s">
        <v>240</v>
      </c>
      <c r="C13" s="46" t="s">
        <v>52</v>
      </c>
      <c r="D13" s="46">
        <v>34754</v>
      </c>
      <c r="E13" s="7">
        <v>356.29800799999998</v>
      </c>
      <c r="F13" s="7">
        <v>0.94607909976937998</v>
      </c>
    </row>
    <row r="14" spans="1:6" x14ac:dyDescent="0.2">
      <c r="A14" s="46" t="s">
        <v>160</v>
      </c>
      <c r="B14" s="46" t="s">
        <v>161</v>
      </c>
      <c r="C14" s="46" t="s">
        <v>130</v>
      </c>
      <c r="D14" s="46">
        <v>195275</v>
      </c>
      <c r="E14" s="7">
        <v>355.98632500000002</v>
      </c>
      <c r="F14" s="7">
        <v>0.94525148702546202</v>
      </c>
    </row>
    <row r="15" spans="1:6" x14ac:dyDescent="0.2">
      <c r="A15" s="46" t="s">
        <v>237</v>
      </c>
      <c r="B15" s="46" t="s">
        <v>238</v>
      </c>
      <c r="C15" s="46" t="s">
        <v>133</v>
      </c>
      <c r="D15" s="46">
        <v>170586</v>
      </c>
      <c r="E15" s="7">
        <v>337.76028000000002</v>
      </c>
      <c r="F15" s="7">
        <v>0.89685581862768604</v>
      </c>
    </row>
    <row r="16" spans="1:6" x14ac:dyDescent="0.2">
      <c r="A16" s="46" t="s">
        <v>241</v>
      </c>
      <c r="B16" s="46" t="s">
        <v>242</v>
      </c>
      <c r="C16" s="46" t="s">
        <v>76</v>
      </c>
      <c r="D16" s="46">
        <v>67697</v>
      </c>
      <c r="E16" s="7">
        <v>322.13617449999998</v>
      </c>
      <c r="F16" s="7">
        <v>0.85536908748059004</v>
      </c>
    </row>
    <row r="17" spans="1:6" x14ac:dyDescent="0.2">
      <c r="A17" s="46" t="s">
        <v>258</v>
      </c>
      <c r="B17" s="46" t="s">
        <v>259</v>
      </c>
      <c r="C17" s="46" t="s">
        <v>260</v>
      </c>
      <c r="D17" s="46">
        <v>26000</v>
      </c>
      <c r="E17" s="7">
        <v>314.041</v>
      </c>
      <c r="F17" s="7">
        <v>0.83387394793033998</v>
      </c>
    </row>
    <row r="18" spans="1:6" x14ac:dyDescent="0.2">
      <c r="A18" s="46" t="s">
        <v>113</v>
      </c>
      <c r="B18" s="46" t="s">
        <v>114</v>
      </c>
      <c r="C18" s="46" t="s">
        <v>11</v>
      </c>
      <c r="D18" s="46">
        <v>96034</v>
      </c>
      <c r="E18" s="7">
        <v>281.85978999999998</v>
      </c>
      <c r="F18" s="7">
        <v>0.74842309077514202</v>
      </c>
    </row>
    <row r="19" spans="1:6" x14ac:dyDescent="0.2">
      <c r="A19" s="46" t="s">
        <v>414</v>
      </c>
      <c r="B19" s="46" t="s">
        <v>415</v>
      </c>
      <c r="C19" s="46" t="s">
        <v>76</v>
      </c>
      <c r="D19" s="46">
        <v>16810</v>
      </c>
      <c r="E19" s="7">
        <v>243.98034000000001</v>
      </c>
      <c r="F19" s="7">
        <v>0.64784168096900296</v>
      </c>
    </row>
    <row r="20" spans="1:6" x14ac:dyDescent="0.2">
      <c r="A20" s="46" t="s">
        <v>124</v>
      </c>
      <c r="B20" s="46" t="s">
        <v>125</v>
      </c>
      <c r="C20" s="46" t="s">
        <v>123</v>
      </c>
      <c r="D20" s="46">
        <v>60000</v>
      </c>
      <c r="E20" s="7">
        <v>233.85</v>
      </c>
      <c r="F20" s="7">
        <v>0.62094256075961396</v>
      </c>
    </row>
    <row r="21" spans="1:6" x14ac:dyDescent="0.2">
      <c r="A21" s="46" t="s">
        <v>12</v>
      </c>
      <c r="B21" s="46" t="s">
        <v>13</v>
      </c>
      <c r="C21" s="46" t="s">
        <v>11</v>
      </c>
      <c r="D21" s="46">
        <v>62881</v>
      </c>
      <c r="E21" s="7">
        <v>231.37063950000001</v>
      </c>
      <c r="F21" s="7">
        <v>0.61435910787136905</v>
      </c>
    </row>
    <row r="22" spans="1:6" x14ac:dyDescent="0.2">
      <c r="A22" s="46" t="s">
        <v>230</v>
      </c>
      <c r="B22" s="46" t="s">
        <v>231</v>
      </c>
      <c r="C22" s="46" t="s">
        <v>192</v>
      </c>
      <c r="D22" s="46">
        <v>40000</v>
      </c>
      <c r="E22" s="7">
        <v>227.18</v>
      </c>
      <c r="F22" s="7">
        <v>0.60323169105567298</v>
      </c>
    </row>
    <row r="23" spans="1:6" x14ac:dyDescent="0.2">
      <c r="A23" s="46" t="s">
        <v>199</v>
      </c>
      <c r="B23" s="46" t="s">
        <v>200</v>
      </c>
      <c r="C23" s="46" t="s">
        <v>140</v>
      </c>
      <c r="D23" s="46">
        <v>10300</v>
      </c>
      <c r="E23" s="7">
        <v>219.1634</v>
      </c>
      <c r="F23" s="7">
        <v>0.58194519059561101</v>
      </c>
    </row>
    <row r="24" spans="1:6" x14ac:dyDescent="0.2">
      <c r="A24" s="46" t="s">
        <v>25</v>
      </c>
      <c r="B24" s="46" t="s">
        <v>26</v>
      </c>
      <c r="C24" s="46" t="s">
        <v>27</v>
      </c>
      <c r="D24" s="46">
        <v>96457</v>
      </c>
      <c r="E24" s="7">
        <v>205.83923799999999</v>
      </c>
      <c r="F24" s="7">
        <v>0.54656550587354102</v>
      </c>
    </row>
    <row r="25" spans="1:6" x14ac:dyDescent="0.2">
      <c r="A25" s="46" t="s">
        <v>228</v>
      </c>
      <c r="B25" s="46" t="s">
        <v>229</v>
      </c>
      <c r="C25" s="46" t="s">
        <v>16</v>
      </c>
      <c r="D25" s="46">
        <v>142397</v>
      </c>
      <c r="E25" s="7">
        <v>199.56939550000001</v>
      </c>
      <c r="F25" s="7">
        <v>0.529917175501468</v>
      </c>
    </row>
    <row r="26" spans="1:6" x14ac:dyDescent="0.2">
      <c r="A26" s="46" t="s">
        <v>203</v>
      </c>
      <c r="B26" s="46" t="s">
        <v>204</v>
      </c>
      <c r="C26" s="46" t="s">
        <v>140</v>
      </c>
      <c r="D26" s="46">
        <v>45000</v>
      </c>
      <c r="E26" s="7">
        <v>171.6525</v>
      </c>
      <c r="F26" s="7">
        <v>0.45578936459606401</v>
      </c>
    </row>
    <row r="27" spans="1:6" x14ac:dyDescent="0.2">
      <c r="A27" s="46" t="s">
        <v>265</v>
      </c>
      <c r="B27" s="46" t="s">
        <v>266</v>
      </c>
      <c r="C27" s="46" t="s">
        <v>260</v>
      </c>
      <c r="D27" s="46">
        <v>17000</v>
      </c>
      <c r="E27" s="7">
        <v>140.05449999999999</v>
      </c>
      <c r="F27" s="7">
        <v>0.37188710658929802</v>
      </c>
    </row>
    <row r="28" spans="1:6" x14ac:dyDescent="0.2">
      <c r="A28" s="46" t="s">
        <v>31</v>
      </c>
      <c r="B28" s="46" t="s">
        <v>32</v>
      </c>
      <c r="C28" s="46" t="s">
        <v>33</v>
      </c>
      <c r="D28" s="46">
        <v>20015</v>
      </c>
      <c r="E28" s="7">
        <v>134.80102500000001</v>
      </c>
      <c r="F28" s="7">
        <v>0.35793753969006098</v>
      </c>
    </row>
    <row r="29" spans="1:6" x14ac:dyDescent="0.2">
      <c r="A29" s="46" t="s">
        <v>580</v>
      </c>
      <c r="B29" s="46" t="s">
        <v>581</v>
      </c>
      <c r="C29" s="46" t="s">
        <v>21</v>
      </c>
      <c r="D29" s="46">
        <v>25761</v>
      </c>
      <c r="E29" s="7">
        <v>133.08132599999999</v>
      </c>
      <c r="F29" s="7">
        <v>0.35337121811299999</v>
      </c>
    </row>
    <row r="30" spans="1:6" x14ac:dyDescent="0.2">
      <c r="A30" s="46" t="s">
        <v>277</v>
      </c>
      <c r="B30" s="46" t="s">
        <v>278</v>
      </c>
      <c r="C30" s="46" t="s">
        <v>63</v>
      </c>
      <c r="D30" s="46">
        <v>97694</v>
      </c>
      <c r="E30" s="7">
        <v>113.569275</v>
      </c>
      <c r="F30" s="7">
        <v>0.30156081437721999</v>
      </c>
    </row>
    <row r="31" spans="1:6" x14ac:dyDescent="0.2">
      <c r="A31" s="46" t="s">
        <v>234</v>
      </c>
      <c r="B31" s="46" t="s">
        <v>235</v>
      </c>
      <c r="C31" s="46" t="s">
        <v>76</v>
      </c>
      <c r="D31" s="46">
        <v>9526</v>
      </c>
      <c r="E31" s="7">
        <v>109.096515</v>
      </c>
      <c r="F31" s="7">
        <v>0.28968428220675502</v>
      </c>
    </row>
    <row r="32" spans="1:6" x14ac:dyDescent="0.2">
      <c r="A32" s="46" t="s">
        <v>215</v>
      </c>
      <c r="B32" s="46" t="s">
        <v>216</v>
      </c>
      <c r="C32" s="46" t="s">
        <v>76</v>
      </c>
      <c r="D32" s="46">
        <v>10000</v>
      </c>
      <c r="E32" s="7">
        <v>109.08499999999999</v>
      </c>
      <c r="F32" s="7">
        <v>0.28965370639496502</v>
      </c>
    </row>
    <row r="33" spans="1:10" x14ac:dyDescent="0.2">
      <c r="A33" s="46" t="s">
        <v>19</v>
      </c>
      <c r="B33" s="46" t="s">
        <v>20</v>
      </c>
      <c r="C33" s="46" t="s">
        <v>21</v>
      </c>
      <c r="D33" s="46">
        <v>40000</v>
      </c>
      <c r="E33" s="7">
        <v>105.64</v>
      </c>
      <c r="F33" s="7">
        <v>0.28050618823453299</v>
      </c>
    </row>
    <row r="34" spans="1:10" x14ac:dyDescent="0.2">
      <c r="A34" s="46" t="s">
        <v>115</v>
      </c>
      <c r="B34" s="46" t="s">
        <v>116</v>
      </c>
      <c r="C34" s="46" t="s">
        <v>11</v>
      </c>
      <c r="D34" s="46">
        <v>30374</v>
      </c>
      <c r="E34" s="7">
        <v>92.412895000000006</v>
      </c>
      <c r="F34" s="7">
        <v>0.24538421923673001</v>
      </c>
    </row>
    <row r="35" spans="1:10" x14ac:dyDescent="0.2">
      <c r="A35" s="46" t="s">
        <v>301</v>
      </c>
      <c r="B35" s="46" t="s">
        <v>302</v>
      </c>
      <c r="C35" s="46" t="s">
        <v>11</v>
      </c>
      <c r="D35" s="46">
        <v>70000</v>
      </c>
      <c r="E35" s="7">
        <v>70.034999999999997</v>
      </c>
      <c r="F35" s="7">
        <v>0.185964131891382</v>
      </c>
    </row>
    <row r="36" spans="1:10" x14ac:dyDescent="0.2">
      <c r="A36" s="46" t="s">
        <v>341</v>
      </c>
      <c r="B36" s="46" t="s">
        <v>342</v>
      </c>
      <c r="C36" s="46" t="s">
        <v>343</v>
      </c>
      <c r="D36" s="46">
        <v>581</v>
      </c>
      <c r="E36" s="7">
        <v>1.516991</v>
      </c>
      <c r="F36" s="51" t="s">
        <v>911</v>
      </c>
    </row>
    <row r="37" spans="1:10" x14ac:dyDescent="0.2">
      <c r="A37" s="45" t="s">
        <v>40</v>
      </c>
      <c r="B37" s="46"/>
      <c r="C37" s="46"/>
      <c r="D37" s="46"/>
      <c r="E37" s="6">
        <f>SUM(E7:E36)</f>
        <v>7553.7301295000016</v>
      </c>
      <c r="F37" s="6">
        <f>SUM(F7:F36)</f>
        <v>20.053412724492592</v>
      </c>
      <c r="I37" s="28"/>
      <c r="J37" s="28"/>
    </row>
    <row r="38" spans="1:10" x14ac:dyDescent="0.2">
      <c r="A38" s="46"/>
      <c r="B38" s="46"/>
      <c r="C38" s="46"/>
      <c r="D38" s="46"/>
      <c r="E38" s="7"/>
      <c r="F38" s="7"/>
    </row>
    <row r="39" spans="1:10" x14ac:dyDescent="0.2">
      <c r="A39" s="45" t="s">
        <v>672</v>
      </c>
      <c r="B39" s="46"/>
      <c r="C39" s="46"/>
      <c r="D39" s="46"/>
      <c r="E39" s="7"/>
      <c r="F39" s="7"/>
    </row>
    <row r="40" spans="1:10" x14ac:dyDescent="0.2">
      <c r="A40" s="45" t="s">
        <v>8</v>
      </c>
      <c r="B40" s="46"/>
      <c r="C40" s="46"/>
      <c r="D40" s="46"/>
      <c r="E40" s="7"/>
      <c r="F40" s="7"/>
    </row>
    <row r="41" spans="1:10" x14ac:dyDescent="0.2">
      <c r="A41" s="46" t="s">
        <v>1010</v>
      </c>
      <c r="B41" s="46" t="s">
        <v>1547</v>
      </c>
      <c r="C41" s="46" t="s">
        <v>677</v>
      </c>
      <c r="D41" s="46">
        <v>300</v>
      </c>
      <c r="E41" s="7">
        <v>2997.54</v>
      </c>
      <c r="F41" s="7">
        <v>7.9593763676689102</v>
      </c>
    </row>
    <row r="42" spans="1:10" x14ac:dyDescent="0.2">
      <c r="A42" s="46" t="s">
        <v>1129</v>
      </c>
      <c r="B42" s="46" t="s">
        <v>1575</v>
      </c>
      <c r="C42" s="46" t="s">
        <v>1130</v>
      </c>
      <c r="D42" s="46">
        <v>250</v>
      </c>
      <c r="E42" s="7">
        <v>2450.7424999999998</v>
      </c>
      <c r="F42" s="7">
        <v>6.5074634325953298</v>
      </c>
    </row>
    <row r="43" spans="1:10" x14ac:dyDescent="0.2">
      <c r="A43" s="46" t="s">
        <v>1125</v>
      </c>
      <c r="B43" s="46" t="s">
        <v>1571</v>
      </c>
      <c r="C43" s="46" t="s">
        <v>955</v>
      </c>
      <c r="D43" s="46">
        <v>200</v>
      </c>
      <c r="E43" s="7">
        <v>1998.7819999999999</v>
      </c>
      <c r="F43" s="7">
        <v>5.3073714495626403</v>
      </c>
    </row>
    <row r="44" spans="1:10" x14ac:dyDescent="0.2">
      <c r="A44" s="46" t="s">
        <v>793</v>
      </c>
      <c r="B44" s="46" t="s">
        <v>1380</v>
      </c>
      <c r="C44" s="46" t="s">
        <v>778</v>
      </c>
      <c r="D44" s="46">
        <v>200</v>
      </c>
      <c r="E44" s="7">
        <v>1981.7059999999999</v>
      </c>
      <c r="F44" s="7">
        <v>5.2620294988783103</v>
      </c>
    </row>
    <row r="45" spans="1:10" x14ac:dyDescent="0.2">
      <c r="A45" s="46" t="s">
        <v>869</v>
      </c>
      <c r="B45" s="46" t="s">
        <v>1435</v>
      </c>
      <c r="C45" s="46" t="s">
        <v>864</v>
      </c>
      <c r="D45" s="46">
        <v>170</v>
      </c>
      <c r="E45" s="7">
        <v>1716.7619999999999</v>
      </c>
      <c r="F45" s="7">
        <v>4.55852295272524</v>
      </c>
    </row>
    <row r="46" spans="1:10" x14ac:dyDescent="0.2">
      <c r="A46" s="46" t="s">
        <v>1016</v>
      </c>
      <c r="B46" s="46" t="s">
        <v>1553</v>
      </c>
      <c r="C46" s="46" t="s">
        <v>778</v>
      </c>
      <c r="D46" s="46">
        <v>150</v>
      </c>
      <c r="E46" s="7">
        <v>1490.5965000000001</v>
      </c>
      <c r="F46" s="7">
        <v>3.9579850663644098</v>
      </c>
    </row>
    <row r="47" spans="1:10" x14ac:dyDescent="0.2">
      <c r="A47" s="46" t="s">
        <v>1003</v>
      </c>
      <c r="B47" s="46" t="s">
        <v>1541</v>
      </c>
      <c r="C47" s="46" t="s">
        <v>778</v>
      </c>
      <c r="D47" s="46">
        <v>130</v>
      </c>
      <c r="E47" s="7">
        <v>1279.7473</v>
      </c>
      <c r="F47" s="7">
        <v>3.39811659434339</v>
      </c>
    </row>
    <row r="48" spans="1:10" x14ac:dyDescent="0.2">
      <c r="A48" s="46" t="s">
        <v>1128</v>
      </c>
      <c r="B48" s="46" t="s">
        <v>1574</v>
      </c>
      <c r="C48" s="46" t="s">
        <v>981</v>
      </c>
      <c r="D48" s="46">
        <v>100</v>
      </c>
      <c r="E48" s="7">
        <v>1001.886</v>
      </c>
      <c r="F48" s="7">
        <v>2.6603107052777699</v>
      </c>
    </row>
    <row r="49" spans="1:6" x14ac:dyDescent="0.2">
      <c r="A49" s="46" t="s">
        <v>1135</v>
      </c>
      <c r="B49" s="46" t="s">
        <v>1580</v>
      </c>
      <c r="C49" s="46" t="s">
        <v>674</v>
      </c>
      <c r="D49" s="46">
        <v>100</v>
      </c>
      <c r="E49" s="7">
        <v>1001.775</v>
      </c>
      <c r="F49" s="7">
        <v>2.66001596666651</v>
      </c>
    </row>
    <row r="50" spans="1:6" x14ac:dyDescent="0.2">
      <c r="A50" s="46" t="s">
        <v>1232</v>
      </c>
      <c r="B50" s="46" t="s">
        <v>1599</v>
      </c>
      <c r="C50" s="46" t="s">
        <v>674</v>
      </c>
      <c r="D50" s="46">
        <v>100</v>
      </c>
      <c r="E50" s="7">
        <v>998.31399999999996</v>
      </c>
      <c r="F50" s="7">
        <v>2.6508259636612101</v>
      </c>
    </row>
    <row r="51" spans="1:6" x14ac:dyDescent="0.2">
      <c r="A51" s="46" t="s">
        <v>1233</v>
      </c>
      <c r="B51" s="46" t="s">
        <v>1600</v>
      </c>
      <c r="C51" s="46" t="s">
        <v>674</v>
      </c>
      <c r="D51" s="46">
        <v>100</v>
      </c>
      <c r="E51" s="7">
        <v>966.82500000000005</v>
      </c>
      <c r="F51" s="7">
        <v>2.5672131336601001</v>
      </c>
    </row>
    <row r="52" spans="1:6" x14ac:dyDescent="0.2">
      <c r="A52" s="46" t="s">
        <v>1131</v>
      </c>
      <c r="B52" s="46" t="s">
        <v>1576</v>
      </c>
      <c r="C52" s="46" t="s">
        <v>674</v>
      </c>
      <c r="D52" s="46">
        <v>90</v>
      </c>
      <c r="E52" s="7">
        <v>834.00750000000005</v>
      </c>
      <c r="F52" s="7">
        <v>2.2145424534647198</v>
      </c>
    </row>
    <row r="53" spans="1:6" x14ac:dyDescent="0.2">
      <c r="A53" s="46" t="s">
        <v>893</v>
      </c>
      <c r="B53" s="46" t="s">
        <v>1455</v>
      </c>
      <c r="C53" s="46" t="s">
        <v>774</v>
      </c>
      <c r="D53" s="46">
        <v>70</v>
      </c>
      <c r="E53" s="7">
        <v>714.07910000000004</v>
      </c>
      <c r="F53" s="7">
        <v>1.89609623664281</v>
      </c>
    </row>
    <row r="54" spans="1:6" x14ac:dyDescent="0.2">
      <c r="A54" s="46" t="s">
        <v>1234</v>
      </c>
      <c r="B54" s="46" t="s">
        <v>1601</v>
      </c>
      <c r="C54" s="46" t="s">
        <v>774</v>
      </c>
      <c r="D54" s="46">
        <v>50</v>
      </c>
      <c r="E54" s="7">
        <v>505.03899999999999</v>
      </c>
      <c r="F54" s="7">
        <v>1.34103147292484</v>
      </c>
    </row>
    <row r="55" spans="1:6" x14ac:dyDescent="0.2">
      <c r="A55" s="46" t="s">
        <v>1132</v>
      </c>
      <c r="B55" s="46" t="s">
        <v>1577</v>
      </c>
      <c r="C55" s="46" t="s">
        <v>864</v>
      </c>
      <c r="D55" s="46">
        <v>50</v>
      </c>
      <c r="E55" s="7">
        <v>498.58</v>
      </c>
      <c r="F55" s="7">
        <v>1.3238808721125901</v>
      </c>
    </row>
    <row r="56" spans="1:6" x14ac:dyDescent="0.2">
      <c r="A56" s="46" t="s">
        <v>984</v>
      </c>
      <c r="B56" s="46" t="s">
        <v>1524</v>
      </c>
      <c r="C56" s="46" t="s">
        <v>674</v>
      </c>
      <c r="D56" s="46">
        <v>5</v>
      </c>
      <c r="E56" s="7">
        <v>498.34800000000001</v>
      </c>
      <c r="F56" s="7">
        <v>1.3232648418620101</v>
      </c>
    </row>
    <row r="57" spans="1:6" x14ac:dyDescent="0.2">
      <c r="A57" s="46" t="s">
        <v>1127</v>
      </c>
      <c r="B57" s="46" t="s">
        <v>1573</v>
      </c>
      <c r="C57" s="46" t="s">
        <v>778</v>
      </c>
      <c r="D57" s="46">
        <v>50</v>
      </c>
      <c r="E57" s="7">
        <v>492.79899999999998</v>
      </c>
      <c r="F57" s="7">
        <v>1.3085305666015701</v>
      </c>
    </row>
    <row r="58" spans="1:6" x14ac:dyDescent="0.2">
      <c r="A58" s="46" t="s">
        <v>1133</v>
      </c>
      <c r="B58" s="46" t="s">
        <v>1578</v>
      </c>
      <c r="C58" s="46" t="s">
        <v>787</v>
      </c>
      <c r="D58" s="46">
        <v>50</v>
      </c>
      <c r="E58" s="7">
        <v>492.06450000000001</v>
      </c>
      <c r="F58" s="7">
        <v>1.3065802466918901</v>
      </c>
    </row>
    <row r="59" spans="1:6" x14ac:dyDescent="0.2">
      <c r="A59" s="45" t="s">
        <v>40</v>
      </c>
      <c r="B59" s="46"/>
      <c r="C59" s="46"/>
      <c r="D59" s="46"/>
      <c r="E59" s="6">
        <f>SUM(E41:E58)</f>
        <v>21919.593400000002</v>
      </c>
      <c r="F59" s="6">
        <f>SUM(F41:F58)</f>
        <v>58.203157821704252</v>
      </c>
    </row>
    <row r="60" spans="1:6" x14ac:dyDescent="0.2">
      <c r="A60" s="46"/>
      <c r="B60" s="46"/>
      <c r="C60" s="46"/>
      <c r="D60" s="46"/>
      <c r="E60" s="7"/>
      <c r="F60" s="7"/>
    </row>
    <row r="61" spans="1:6" x14ac:dyDescent="0.2">
      <c r="A61" s="45" t="s">
        <v>1136</v>
      </c>
      <c r="B61" s="46"/>
      <c r="C61" s="46"/>
      <c r="D61" s="46"/>
      <c r="E61" s="7"/>
      <c r="F61" s="7"/>
    </row>
    <row r="62" spans="1:6" x14ac:dyDescent="0.2">
      <c r="A62" s="46" t="s">
        <v>1137</v>
      </c>
      <c r="B62" s="46" t="s">
        <v>1138</v>
      </c>
      <c r="C62" s="46" t="s">
        <v>1139</v>
      </c>
      <c r="D62" s="46">
        <v>4475000</v>
      </c>
      <c r="E62" s="7">
        <v>4296.7831249999999</v>
      </c>
      <c r="F62" s="7">
        <v>11.4092602808048</v>
      </c>
    </row>
    <row r="63" spans="1:6" x14ac:dyDescent="0.2">
      <c r="A63" s="46" t="s">
        <v>1140</v>
      </c>
      <c r="B63" s="46" t="s">
        <v>1141</v>
      </c>
      <c r="C63" s="46" t="s">
        <v>1139</v>
      </c>
      <c r="D63" s="46">
        <v>1650000</v>
      </c>
      <c r="E63" s="7">
        <v>1592.1675</v>
      </c>
      <c r="F63" s="7">
        <v>4.2276868274887001</v>
      </c>
    </row>
    <row r="64" spans="1:6" x14ac:dyDescent="0.2">
      <c r="A64" s="46" t="s">
        <v>1142</v>
      </c>
      <c r="B64" s="46" t="s">
        <v>1143</v>
      </c>
      <c r="C64" s="46" t="s">
        <v>1139</v>
      </c>
      <c r="D64" s="46">
        <v>875000</v>
      </c>
      <c r="E64" s="7">
        <v>784.08749999999998</v>
      </c>
      <c r="F64" s="7">
        <v>2.0819897374796001</v>
      </c>
    </row>
    <row r="65" spans="1:10" x14ac:dyDescent="0.2">
      <c r="A65" s="45" t="s">
        <v>40</v>
      </c>
      <c r="B65" s="46"/>
      <c r="C65" s="46"/>
      <c r="D65" s="46"/>
      <c r="E65" s="6">
        <f>SUM(E62:E64)</f>
        <v>6673.0381249999991</v>
      </c>
      <c r="F65" s="6">
        <f>SUM(F62:F64)</f>
        <v>17.718936845773101</v>
      </c>
    </row>
    <row r="66" spans="1:10" x14ac:dyDescent="0.2">
      <c r="A66" s="46"/>
      <c r="B66" s="46"/>
      <c r="C66" s="46"/>
      <c r="D66" s="46"/>
      <c r="E66" s="7"/>
      <c r="F66" s="7"/>
    </row>
    <row r="67" spans="1:10" x14ac:dyDescent="0.2">
      <c r="A67" s="45" t="s">
        <v>40</v>
      </c>
      <c r="B67" s="46"/>
      <c r="C67" s="46"/>
      <c r="D67" s="46"/>
      <c r="E67" s="6">
        <v>36146.361654500004</v>
      </c>
      <c r="F67" s="6">
        <v>95.979535462426185</v>
      </c>
      <c r="I67" s="28"/>
      <c r="J67" s="28"/>
    </row>
    <row r="68" spans="1:10" x14ac:dyDescent="0.2">
      <c r="A68" s="46"/>
      <c r="B68" s="46"/>
      <c r="C68" s="46"/>
      <c r="D68" s="46"/>
      <c r="E68" s="7"/>
      <c r="F68" s="7"/>
    </row>
    <row r="69" spans="1:10" x14ac:dyDescent="0.2">
      <c r="A69" s="45" t="s">
        <v>103</v>
      </c>
      <c r="B69" s="46"/>
      <c r="C69" s="46"/>
      <c r="D69" s="46"/>
      <c r="E69" s="6">
        <v>1514.1282283999999</v>
      </c>
      <c r="F69" s="6">
        <v>4.0199999999999996</v>
      </c>
      <c r="I69" s="28"/>
      <c r="J69" s="28"/>
    </row>
    <row r="70" spans="1:10" x14ac:dyDescent="0.2">
      <c r="A70" s="46"/>
      <c r="B70" s="46"/>
      <c r="C70" s="46"/>
      <c r="D70" s="46"/>
      <c r="E70" s="7"/>
      <c r="F70" s="7"/>
    </row>
    <row r="71" spans="1:10" x14ac:dyDescent="0.2">
      <c r="A71" s="47" t="s">
        <v>104</v>
      </c>
      <c r="B71" s="44"/>
      <c r="C71" s="44"/>
      <c r="D71" s="44"/>
      <c r="E71" s="8">
        <v>37660.488228399998</v>
      </c>
      <c r="F71" s="8">
        <f xml:space="preserve"> ROUND(SUM(F67:F70),2)</f>
        <v>100</v>
      </c>
      <c r="I71" s="28"/>
      <c r="J71" s="28"/>
    </row>
    <row r="72" spans="1:10" x14ac:dyDescent="0.2">
      <c r="A72" s="4" t="s">
        <v>686</v>
      </c>
      <c r="F72" s="9" t="s">
        <v>960</v>
      </c>
    </row>
    <row r="73" spans="1:10" x14ac:dyDescent="0.2">
      <c r="A73" s="4" t="s">
        <v>105</v>
      </c>
    </row>
    <row r="74" spans="1:10" x14ac:dyDescent="0.2">
      <c r="A74" s="4" t="s">
        <v>106</v>
      </c>
    </row>
    <row r="75" spans="1:10" x14ac:dyDescent="0.2">
      <c r="A75" s="4" t="s">
        <v>107</v>
      </c>
    </row>
    <row r="76" spans="1:10" x14ac:dyDescent="0.2">
      <c r="A76" s="2" t="s">
        <v>592</v>
      </c>
      <c r="D76" s="10">
        <v>55.031599999999997</v>
      </c>
    </row>
    <row r="77" spans="1:10" x14ac:dyDescent="0.2">
      <c r="A77" s="2" t="s">
        <v>1216</v>
      </c>
      <c r="D77" s="10">
        <v>14.573700000000001</v>
      </c>
    </row>
    <row r="78" spans="1:10" x14ac:dyDescent="0.2">
      <c r="A78" s="2" t="s">
        <v>703</v>
      </c>
      <c r="D78" s="10">
        <v>14.114699999999999</v>
      </c>
    </row>
    <row r="79" spans="1:10" x14ac:dyDescent="0.2">
      <c r="A79" s="2" t="s">
        <v>591</v>
      </c>
      <c r="D79" s="10">
        <v>52.968200000000003</v>
      </c>
    </row>
    <row r="80" spans="1:10" x14ac:dyDescent="0.2">
      <c r="A80" s="2" t="s">
        <v>1217</v>
      </c>
      <c r="D80" s="10">
        <v>13.929600000000001</v>
      </c>
    </row>
    <row r="81" spans="1:4" x14ac:dyDescent="0.2">
      <c r="A81" s="2" t="s">
        <v>687</v>
      </c>
      <c r="D81" s="10">
        <v>13.494199999999999</v>
      </c>
    </row>
    <row r="83" spans="1:4" x14ac:dyDescent="0.2">
      <c r="A83" s="4" t="s">
        <v>108</v>
      </c>
    </row>
    <row r="84" spans="1:4" x14ac:dyDescent="0.2">
      <c r="A84" s="2" t="s">
        <v>592</v>
      </c>
      <c r="D84" s="10">
        <v>55.701799999999999</v>
      </c>
    </row>
    <row r="85" spans="1:4" x14ac:dyDescent="0.2">
      <c r="A85" s="2" t="s">
        <v>1216</v>
      </c>
      <c r="D85" s="10">
        <v>14.1782</v>
      </c>
    </row>
    <row r="86" spans="1:4" x14ac:dyDescent="0.2">
      <c r="A86" s="2" t="s">
        <v>703</v>
      </c>
      <c r="D86" s="10">
        <v>13.723800000000001</v>
      </c>
    </row>
    <row r="87" spans="1:4" x14ac:dyDescent="0.2">
      <c r="A87" s="2" t="s">
        <v>591</v>
      </c>
      <c r="D87" s="10">
        <v>53.422699999999999</v>
      </c>
    </row>
    <row r="88" spans="1:4" x14ac:dyDescent="0.2">
      <c r="A88" s="2" t="s">
        <v>1217</v>
      </c>
      <c r="D88" s="10">
        <v>13.480600000000001</v>
      </c>
    </row>
    <row r="89" spans="1:4" x14ac:dyDescent="0.2">
      <c r="A89" s="2" t="s">
        <v>687</v>
      </c>
      <c r="D89" s="10">
        <v>13.051399999999999</v>
      </c>
    </row>
    <row r="91" spans="1:4" x14ac:dyDescent="0.2">
      <c r="A91" s="4" t="s">
        <v>109</v>
      </c>
      <c r="D91" s="50"/>
    </row>
    <row r="92" spans="1:4" x14ac:dyDescent="0.2">
      <c r="A92" s="14" t="s">
        <v>598</v>
      </c>
      <c r="B92" s="15"/>
      <c r="C92" s="56" t="s">
        <v>599</v>
      </c>
      <c r="D92" s="57"/>
    </row>
    <row r="93" spans="1:4" x14ac:dyDescent="0.2">
      <c r="A93" s="58"/>
      <c r="B93" s="59"/>
      <c r="C93" s="16" t="s">
        <v>600</v>
      </c>
      <c r="D93" s="16" t="s">
        <v>601</v>
      </c>
    </row>
    <row r="94" spans="1:4" x14ac:dyDescent="0.2">
      <c r="A94" s="17" t="s">
        <v>1217</v>
      </c>
      <c r="B94" s="18"/>
      <c r="C94" s="19">
        <v>0.40374975280000008</v>
      </c>
      <c r="D94" s="19">
        <v>0.37393961910000006</v>
      </c>
    </row>
    <row r="95" spans="1:4" x14ac:dyDescent="0.2">
      <c r="A95" s="17" t="s">
        <v>687</v>
      </c>
      <c r="B95" s="18"/>
      <c r="C95" s="19">
        <v>0.39671162300000001</v>
      </c>
      <c r="D95" s="19">
        <v>0.3674515048</v>
      </c>
    </row>
    <row r="96" spans="1:4" x14ac:dyDescent="0.2">
      <c r="A96" s="17" t="s">
        <v>1216</v>
      </c>
      <c r="B96" s="18"/>
      <c r="C96" s="19">
        <v>0.40374975280000008</v>
      </c>
      <c r="D96" s="19">
        <v>0.37393961910000006</v>
      </c>
    </row>
    <row r="97" spans="1:5" x14ac:dyDescent="0.2">
      <c r="A97" s="17" t="s">
        <v>703</v>
      </c>
      <c r="B97" s="18"/>
      <c r="C97" s="19">
        <v>0.39671162300000001</v>
      </c>
      <c r="D97" s="19">
        <v>0.3674515048</v>
      </c>
    </row>
    <row r="99" spans="1:5" x14ac:dyDescent="0.2">
      <c r="A99" s="4" t="s">
        <v>688</v>
      </c>
      <c r="D99" s="28">
        <v>3.6373416011982083</v>
      </c>
      <c r="E99" s="1" t="s">
        <v>689</v>
      </c>
    </row>
  </sheetData>
  <mergeCells count="3">
    <mergeCell ref="B1:E1"/>
    <mergeCell ref="C92:D92"/>
    <mergeCell ref="A93:B9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28"/>
  <sheetViews>
    <sheetView showGridLines="0" workbookViewId="0"/>
  </sheetViews>
  <sheetFormatPr defaultRowHeight="11.25" x14ac:dyDescent="0.2"/>
  <cols>
    <col min="1" max="1" width="38" style="2" customWidth="1"/>
    <col min="2" max="2" width="76" style="2" bestFit="1" customWidth="1"/>
    <col min="3" max="3" width="12.140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55" t="s">
        <v>1235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802</v>
      </c>
      <c r="B8" s="46" t="s">
        <v>1386</v>
      </c>
      <c r="C8" s="46" t="s">
        <v>792</v>
      </c>
      <c r="D8" s="46">
        <v>1112</v>
      </c>
      <c r="E8" s="7">
        <v>11247.9912</v>
      </c>
      <c r="F8" s="7">
        <v>3.2681867527461499</v>
      </c>
    </row>
    <row r="9" spans="1:6" x14ac:dyDescent="0.2">
      <c r="A9" s="46" t="s">
        <v>1236</v>
      </c>
      <c r="B9" s="46" t="s">
        <v>1602</v>
      </c>
      <c r="C9" s="46" t="s">
        <v>835</v>
      </c>
      <c r="D9" s="46">
        <v>850</v>
      </c>
      <c r="E9" s="7">
        <v>8682.0614999999998</v>
      </c>
      <c r="F9" s="7">
        <v>2.5226369647966398</v>
      </c>
    </row>
    <row r="10" spans="1:6" x14ac:dyDescent="0.2">
      <c r="A10" s="46" t="s">
        <v>784</v>
      </c>
      <c r="B10" s="46" t="s">
        <v>1374</v>
      </c>
      <c r="C10" s="46" t="s">
        <v>785</v>
      </c>
      <c r="D10" s="46">
        <v>75</v>
      </c>
      <c r="E10" s="7">
        <v>8410.9575000000004</v>
      </c>
      <c r="F10" s="7">
        <v>2.4438656992735601</v>
      </c>
    </row>
    <row r="11" spans="1:6" x14ac:dyDescent="0.2">
      <c r="A11" s="46" t="s">
        <v>858</v>
      </c>
      <c r="B11" s="46" t="s">
        <v>1426</v>
      </c>
      <c r="C11" s="46" t="s">
        <v>774</v>
      </c>
      <c r="D11" s="46">
        <v>830</v>
      </c>
      <c r="E11" s="7">
        <v>8173.0681000000004</v>
      </c>
      <c r="F11" s="7">
        <v>2.37474518060719</v>
      </c>
    </row>
    <row r="12" spans="1:6" x14ac:dyDescent="0.2">
      <c r="A12" s="46" t="s">
        <v>777</v>
      </c>
      <c r="B12" s="46" t="s">
        <v>1370</v>
      </c>
      <c r="C12" s="46" t="s">
        <v>778</v>
      </c>
      <c r="D12" s="46">
        <v>790</v>
      </c>
      <c r="E12" s="7">
        <v>7973.3594000000003</v>
      </c>
      <c r="F12" s="7">
        <v>2.3167183457579501</v>
      </c>
    </row>
    <row r="13" spans="1:6" x14ac:dyDescent="0.2">
      <c r="A13" s="46" t="s">
        <v>773</v>
      </c>
      <c r="B13" s="46" t="s">
        <v>1368</v>
      </c>
      <c r="C13" s="46" t="s">
        <v>774</v>
      </c>
      <c r="D13" s="46">
        <v>650</v>
      </c>
      <c r="E13" s="7">
        <v>6293.9629999999997</v>
      </c>
      <c r="F13" s="7">
        <v>1.8287573428110799</v>
      </c>
    </row>
    <row r="14" spans="1:6" x14ac:dyDescent="0.2">
      <c r="A14" s="46" t="s">
        <v>803</v>
      </c>
      <c r="B14" s="46" t="s">
        <v>1387</v>
      </c>
      <c r="C14" s="46" t="s">
        <v>799</v>
      </c>
      <c r="D14" s="46">
        <v>11</v>
      </c>
      <c r="E14" s="7">
        <v>5708.5874999999996</v>
      </c>
      <c r="F14" s="7">
        <v>1.6586721764498</v>
      </c>
    </row>
    <row r="15" spans="1:6" x14ac:dyDescent="0.2">
      <c r="A15" s="46" t="s">
        <v>822</v>
      </c>
      <c r="B15" s="46" t="s">
        <v>1402</v>
      </c>
      <c r="C15" s="46" t="s">
        <v>808</v>
      </c>
      <c r="D15" s="46">
        <v>560</v>
      </c>
      <c r="E15" s="7">
        <v>5557.5352000000003</v>
      </c>
      <c r="F15" s="7">
        <v>1.6147828172696701</v>
      </c>
    </row>
    <row r="16" spans="1:6" x14ac:dyDescent="0.2">
      <c r="A16" s="46" t="s">
        <v>878</v>
      </c>
      <c r="B16" s="46" t="s">
        <v>1444</v>
      </c>
      <c r="C16" s="46" t="s">
        <v>879</v>
      </c>
      <c r="D16" s="46">
        <v>515</v>
      </c>
      <c r="E16" s="7">
        <v>5212.0935499999996</v>
      </c>
      <c r="F16" s="7">
        <v>1.5144121995920199</v>
      </c>
    </row>
    <row r="17" spans="1:6" x14ac:dyDescent="0.2">
      <c r="A17" s="46" t="s">
        <v>877</v>
      </c>
      <c r="B17" s="46" t="s">
        <v>1443</v>
      </c>
      <c r="C17" s="46" t="s">
        <v>782</v>
      </c>
      <c r="D17" s="46">
        <v>500</v>
      </c>
      <c r="E17" s="7">
        <v>5102.8050000000003</v>
      </c>
      <c r="F17" s="7">
        <v>1.4826576058173699</v>
      </c>
    </row>
    <row r="18" spans="1:6" x14ac:dyDescent="0.2">
      <c r="A18" s="46" t="s">
        <v>1237</v>
      </c>
      <c r="B18" s="46" t="s">
        <v>1603</v>
      </c>
      <c r="C18" s="46" t="s">
        <v>808</v>
      </c>
      <c r="D18" s="46">
        <v>500</v>
      </c>
      <c r="E18" s="7">
        <v>5007.9949999999999</v>
      </c>
      <c r="F18" s="7">
        <v>1.45510986146744</v>
      </c>
    </row>
    <row r="19" spans="1:6" x14ac:dyDescent="0.2">
      <c r="A19" s="46" t="s">
        <v>865</v>
      </c>
      <c r="B19" s="46" t="s">
        <v>1431</v>
      </c>
      <c r="C19" s="46" t="s">
        <v>787</v>
      </c>
      <c r="D19" s="46">
        <v>450</v>
      </c>
      <c r="E19" s="7">
        <v>4426.2855</v>
      </c>
      <c r="F19" s="7">
        <v>1.28608987842846</v>
      </c>
    </row>
    <row r="20" spans="1:6" x14ac:dyDescent="0.2">
      <c r="A20" s="46" t="s">
        <v>798</v>
      </c>
      <c r="B20" s="46" t="s">
        <v>1383</v>
      </c>
      <c r="C20" s="46" t="s">
        <v>799</v>
      </c>
      <c r="D20" s="46">
        <v>8</v>
      </c>
      <c r="E20" s="7">
        <v>4151.7</v>
      </c>
      <c r="F20" s="7">
        <v>1.20630703741804</v>
      </c>
    </row>
    <row r="21" spans="1:6" x14ac:dyDescent="0.2">
      <c r="A21" s="46" t="s">
        <v>1238</v>
      </c>
      <c r="B21" s="46" t="s">
        <v>1604</v>
      </c>
      <c r="C21" s="46" t="s">
        <v>850</v>
      </c>
      <c r="D21" s="46">
        <v>300</v>
      </c>
      <c r="E21" s="7">
        <v>3119.5320000000002</v>
      </c>
      <c r="F21" s="7">
        <v>0.90640301684870495</v>
      </c>
    </row>
    <row r="22" spans="1:6" x14ac:dyDescent="0.2">
      <c r="A22" s="46" t="s">
        <v>1239</v>
      </c>
      <c r="B22" s="46" t="s">
        <v>1605</v>
      </c>
      <c r="C22" s="46" t="s">
        <v>1240</v>
      </c>
      <c r="D22" s="46">
        <v>300</v>
      </c>
      <c r="E22" s="7">
        <v>3085.518</v>
      </c>
      <c r="F22" s="7">
        <v>0.89651999842956698</v>
      </c>
    </row>
    <row r="23" spans="1:6" x14ac:dyDescent="0.2">
      <c r="A23" s="46" t="s">
        <v>1241</v>
      </c>
      <c r="B23" s="46" t="s">
        <v>1606</v>
      </c>
      <c r="C23" s="46" t="s">
        <v>861</v>
      </c>
      <c r="D23" s="46">
        <v>300</v>
      </c>
      <c r="E23" s="7">
        <v>3008.355</v>
      </c>
      <c r="F23" s="7">
        <v>0.87409972000668301</v>
      </c>
    </row>
    <row r="24" spans="1:6" x14ac:dyDescent="0.2">
      <c r="A24" s="46" t="s">
        <v>815</v>
      </c>
      <c r="B24" s="46" t="s">
        <v>1397</v>
      </c>
      <c r="C24" s="46" t="s">
        <v>792</v>
      </c>
      <c r="D24" s="46">
        <v>300</v>
      </c>
      <c r="E24" s="7">
        <v>2995.212</v>
      </c>
      <c r="F24" s="7">
        <v>0.87028092447887795</v>
      </c>
    </row>
    <row r="25" spans="1:6" x14ac:dyDescent="0.2">
      <c r="A25" s="46" t="s">
        <v>793</v>
      </c>
      <c r="B25" s="46" t="s">
        <v>1380</v>
      </c>
      <c r="C25" s="46" t="s">
        <v>778</v>
      </c>
      <c r="D25" s="46">
        <v>300</v>
      </c>
      <c r="E25" s="7">
        <v>2972.5590000000002</v>
      </c>
      <c r="F25" s="7">
        <v>0.86369892835231998</v>
      </c>
    </row>
    <row r="26" spans="1:6" x14ac:dyDescent="0.2">
      <c r="A26" s="46" t="s">
        <v>859</v>
      </c>
      <c r="B26" s="46" t="s">
        <v>1427</v>
      </c>
      <c r="C26" s="46" t="s">
        <v>782</v>
      </c>
      <c r="D26" s="46">
        <v>300</v>
      </c>
      <c r="E26" s="7">
        <v>2953.1460000000002</v>
      </c>
      <c r="F26" s="7">
        <v>0.85805833810798704</v>
      </c>
    </row>
    <row r="27" spans="1:6" x14ac:dyDescent="0.2">
      <c r="A27" s="46" t="s">
        <v>908</v>
      </c>
      <c r="B27" s="46" t="s">
        <v>1469</v>
      </c>
      <c r="C27" s="46" t="s">
        <v>861</v>
      </c>
      <c r="D27" s="46">
        <v>280</v>
      </c>
      <c r="E27" s="7">
        <v>2896.3227999999999</v>
      </c>
      <c r="F27" s="7">
        <v>0.84154793850093201</v>
      </c>
    </row>
    <row r="28" spans="1:6" x14ac:dyDescent="0.2">
      <c r="A28" s="46" t="s">
        <v>775</v>
      </c>
      <c r="B28" s="46" t="s">
        <v>1369</v>
      </c>
      <c r="C28" s="46" t="s">
        <v>776</v>
      </c>
      <c r="D28" s="46">
        <v>270</v>
      </c>
      <c r="E28" s="7">
        <v>2802.1302000000001</v>
      </c>
      <c r="F28" s="7">
        <v>0.81417958427189296</v>
      </c>
    </row>
    <row r="29" spans="1:6" x14ac:dyDescent="0.2">
      <c r="A29" s="46" t="s">
        <v>880</v>
      </c>
      <c r="B29" s="46" t="s">
        <v>1445</v>
      </c>
      <c r="C29" s="46" t="s">
        <v>881</v>
      </c>
      <c r="D29" s="46">
        <v>270</v>
      </c>
      <c r="E29" s="7">
        <v>2715.1280999999999</v>
      </c>
      <c r="F29" s="7">
        <v>0.78890048281944003</v>
      </c>
    </row>
    <row r="30" spans="1:6" x14ac:dyDescent="0.2">
      <c r="A30" s="46" t="s">
        <v>1242</v>
      </c>
      <c r="B30" s="46" t="s">
        <v>1607</v>
      </c>
      <c r="C30" s="46" t="s">
        <v>792</v>
      </c>
      <c r="D30" s="46">
        <v>270</v>
      </c>
      <c r="E30" s="7">
        <v>2694.3516</v>
      </c>
      <c r="F30" s="7">
        <v>0.78286371759967099</v>
      </c>
    </row>
    <row r="31" spans="1:6" x14ac:dyDescent="0.2">
      <c r="A31" s="46" t="s">
        <v>885</v>
      </c>
      <c r="B31" s="46" t="s">
        <v>1448</v>
      </c>
      <c r="C31" s="46" t="s">
        <v>861</v>
      </c>
      <c r="D31" s="46">
        <v>250</v>
      </c>
      <c r="E31" s="7">
        <v>2477.6275000000001</v>
      </c>
      <c r="F31" s="7">
        <v>0.71989293285893996</v>
      </c>
    </row>
    <row r="32" spans="1:6" x14ac:dyDescent="0.2">
      <c r="A32" s="46" t="s">
        <v>1243</v>
      </c>
      <c r="B32" s="46" t="s">
        <v>1608</v>
      </c>
      <c r="C32" s="46" t="s">
        <v>889</v>
      </c>
      <c r="D32" s="46">
        <v>250</v>
      </c>
      <c r="E32" s="7">
        <v>2473.0250000000001</v>
      </c>
      <c r="F32" s="7">
        <v>0.71855564255865001</v>
      </c>
    </row>
    <row r="33" spans="1:6" x14ac:dyDescent="0.2">
      <c r="A33" s="46" t="s">
        <v>788</v>
      </c>
      <c r="B33" s="46" t="s">
        <v>1376</v>
      </c>
      <c r="C33" s="46" t="s">
        <v>787</v>
      </c>
      <c r="D33" s="46">
        <v>250</v>
      </c>
      <c r="E33" s="7">
        <v>2448.105</v>
      </c>
      <c r="F33" s="7">
        <v>0.71131495287190505</v>
      </c>
    </row>
    <row r="34" spans="1:6" x14ac:dyDescent="0.2">
      <c r="A34" s="46" t="s">
        <v>902</v>
      </c>
      <c r="B34" s="46" t="s">
        <v>1463</v>
      </c>
      <c r="C34" s="46" t="s">
        <v>782</v>
      </c>
      <c r="D34" s="46">
        <v>250</v>
      </c>
      <c r="E34" s="7">
        <v>2406.5450000000001</v>
      </c>
      <c r="F34" s="7">
        <v>0.69923938853076895</v>
      </c>
    </row>
    <row r="35" spans="1:6" x14ac:dyDescent="0.2">
      <c r="A35" s="46" t="s">
        <v>786</v>
      </c>
      <c r="B35" s="46" t="s">
        <v>1375</v>
      </c>
      <c r="C35" s="46" t="s">
        <v>787</v>
      </c>
      <c r="D35" s="46">
        <v>211</v>
      </c>
      <c r="E35" s="7">
        <v>2207.82593</v>
      </c>
      <c r="F35" s="7">
        <v>0.64150009797264396</v>
      </c>
    </row>
    <row r="36" spans="1:6" x14ac:dyDescent="0.2">
      <c r="A36" s="46" t="s">
        <v>894</v>
      </c>
      <c r="B36" s="46" t="s">
        <v>1456</v>
      </c>
      <c r="C36" s="46" t="s">
        <v>850</v>
      </c>
      <c r="D36" s="46">
        <v>210</v>
      </c>
      <c r="E36" s="7">
        <v>2036.2986000000001</v>
      </c>
      <c r="F36" s="7">
        <v>0.59166156790338897</v>
      </c>
    </row>
    <row r="37" spans="1:6" x14ac:dyDescent="0.2">
      <c r="A37" s="46" t="s">
        <v>1244</v>
      </c>
      <c r="B37" s="46" t="s">
        <v>1609</v>
      </c>
      <c r="C37" s="46" t="s">
        <v>861</v>
      </c>
      <c r="D37" s="46">
        <v>200</v>
      </c>
      <c r="E37" s="7">
        <v>2005.6659999999999</v>
      </c>
      <c r="F37" s="7">
        <v>0.58276104017874297</v>
      </c>
    </row>
    <row r="38" spans="1:6" x14ac:dyDescent="0.2">
      <c r="A38" s="46" t="s">
        <v>811</v>
      </c>
      <c r="B38" s="46" t="s">
        <v>1393</v>
      </c>
      <c r="C38" s="46" t="s">
        <v>778</v>
      </c>
      <c r="D38" s="46">
        <v>150</v>
      </c>
      <c r="E38" s="7">
        <v>1495.269</v>
      </c>
      <c r="F38" s="7">
        <v>0.434461429663279</v>
      </c>
    </row>
    <row r="39" spans="1:6" x14ac:dyDescent="0.2">
      <c r="A39" s="46" t="s">
        <v>890</v>
      </c>
      <c r="B39" s="46" t="s">
        <v>1452</v>
      </c>
      <c r="C39" s="46" t="s">
        <v>861</v>
      </c>
      <c r="D39" s="46">
        <v>140</v>
      </c>
      <c r="E39" s="7">
        <v>1452.9774</v>
      </c>
      <c r="F39" s="7">
        <v>0.42217329354947702</v>
      </c>
    </row>
    <row r="40" spans="1:6" x14ac:dyDescent="0.2">
      <c r="A40" s="46" t="s">
        <v>812</v>
      </c>
      <c r="B40" s="46" t="s">
        <v>1394</v>
      </c>
      <c r="C40" s="46" t="s">
        <v>782</v>
      </c>
      <c r="D40" s="46">
        <v>100</v>
      </c>
      <c r="E40" s="7">
        <v>1031.722</v>
      </c>
      <c r="F40" s="7">
        <v>0.299774431981842</v>
      </c>
    </row>
    <row r="41" spans="1:6" x14ac:dyDescent="0.2">
      <c r="A41" s="46" t="s">
        <v>789</v>
      </c>
      <c r="B41" s="46" t="s">
        <v>1377</v>
      </c>
      <c r="C41" s="46" t="s">
        <v>774</v>
      </c>
      <c r="D41" s="46">
        <v>100</v>
      </c>
      <c r="E41" s="7">
        <v>1018.9</v>
      </c>
      <c r="F41" s="7">
        <v>0.296048905370147</v>
      </c>
    </row>
    <row r="42" spans="1:6" x14ac:dyDescent="0.2">
      <c r="A42" s="46" t="s">
        <v>998</v>
      </c>
      <c r="B42" s="46" t="s">
        <v>1536</v>
      </c>
      <c r="C42" s="46" t="s">
        <v>861</v>
      </c>
      <c r="D42" s="46">
        <v>100</v>
      </c>
      <c r="E42" s="7">
        <v>1003.424</v>
      </c>
      <c r="F42" s="7">
        <v>0.291552239495666</v>
      </c>
    </row>
    <row r="43" spans="1:6" x14ac:dyDescent="0.2">
      <c r="A43" s="46" t="s">
        <v>888</v>
      </c>
      <c r="B43" s="46" t="s">
        <v>1451</v>
      </c>
      <c r="C43" s="46" t="s">
        <v>889</v>
      </c>
      <c r="D43" s="46">
        <v>100</v>
      </c>
      <c r="E43" s="7">
        <v>997.08299999999997</v>
      </c>
      <c r="F43" s="7">
        <v>0.28970981520579298</v>
      </c>
    </row>
    <row r="44" spans="1:6" x14ac:dyDescent="0.2">
      <c r="A44" s="46" t="s">
        <v>863</v>
      </c>
      <c r="B44" s="46" t="s">
        <v>1430</v>
      </c>
      <c r="C44" s="46" t="s">
        <v>864</v>
      </c>
      <c r="D44" s="46">
        <v>80</v>
      </c>
      <c r="E44" s="7">
        <v>802.08399999999995</v>
      </c>
      <c r="F44" s="7">
        <v>0.23305141840701599</v>
      </c>
    </row>
    <row r="45" spans="1:6" x14ac:dyDescent="0.2">
      <c r="A45" s="46" t="s">
        <v>868</v>
      </c>
      <c r="B45" s="46" t="s">
        <v>1434</v>
      </c>
      <c r="C45" s="46" t="s">
        <v>776</v>
      </c>
      <c r="D45" s="46">
        <v>58</v>
      </c>
      <c r="E45" s="7">
        <v>587.49882000000002</v>
      </c>
      <c r="F45" s="7">
        <v>0.170702112638388</v>
      </c>
    </row>
    <row r="46" spans="1:6" x14ac:dyDescent="0.2">
      <c r="A46" s="46" t="s">
        <v>1245</v>
      </c>
      <c r="B46" s="46" t="s">
        <v>1610</v>
      </c>
      <c r="C46" s="46" t="s">
        <v>780</v>
      </c>
      <c r="D46" s="46">
        <v>50</v>
      </c>
      <c r="E46" s="7">
        <v>512.46699999999998</v>
      </c>
      <c r="F46" s="7">
        <v>0.14890106427355301</v>
      </c>
    </row>
    <row r="47" spans="1:6" x14ac:dyDescent="0.2">
      <c r="A47" s="46" t="s">
        <v>819</v>
      </c>
      <c r="B47" s="46" t="s">
        <v>1400</v>
      </c>
      <c r="C47" s="46" t="s">
        <v>820</v>
      </c>
      <c r="D47" s="46">
        <v>40</v>
      </c>
      <c r="E47" s="7">
        <v>398.2</v>
      </c>
      <c r="F47" s="7">
        <v>0.115699945154964</v>
      </c>
    </row>
    <row r="48" spans="1:6" x14ac:dyDescent="0.2">
      <c r="A48" s="46" t="s">
        <v>1246</v>
      </c>
      <c r="B48" s="46" t="s">
        <v>1611</v>
      </c>
      <c r="C48" s="46" t="s">
        <v>861</v>
      </c>
      <c r="D48" s="46">
        <v>1500</v>
      </c>
      <c r="E48" s="7">
        <v>302.36025000000001</v>
      </c>
      <c r="F48" s="7">
        <v>8.7852999352187697E-2</v>
      </c>
    </row>
    <row r="49" spans="1:6" x14ac:dyDescent="0.2">
      <c r="A49" s="46" t="s">
        <v>1007</v>
      </c>
      <c r="B49" s="46" t="s">
        <v>1545</v>
      </c>
      <c r="C49" s="46" t="s">
        <v>1008</v>
      </c>
      <c r="D49" s="46">
        <v>20</v>
      </c>
      <c r="E49" s="7">
        <v>202.17580000000001</v>
      </c>
      <c r="F49" s="7">
        <v>5.8743668939379497E-2</v>
      </c>
    </row>
    <row r="50" spans="1:6" x14ac:dyDescent="0.2">
      <c r="A50" s="46" t="s">
        <v>794</v>
      </c>
      <c r="B50" s="46" t="s">
        <v>1381</v>
      </c>
      <c r="C50" s="46" t="s">
        <v>795</v>
      </c>
      <c r="D50" s="46">
        <v>100</v>
      </c>
      <c r="E50" s="7">
        <v>95.930099999999996</v>
      </c>
      <c r="F50" s="7">
        <v>2.7873197661251101E-2</v>
      </c>
    </row>
    <row r="51" spans="1:6" x14ac:dyDescent="0.2">
      <c r="A51" s="45" t="s">
        <v>40</v>
      </c>
      <c r="B51" s="46"/>
      <c r="C51" s="46"/>
      <c r="D51" s="46"/>
      <c r="E51" s="6">
        <f>SUM(E8:E50)</f>
        <v>141145.84154999998</v>
      </c>
      <c r="F51" s="6">
        <f>SUM(F8:F50)</f>
        <v>41.010964656419432</v>
      </c>
    </row>
    <row r="52" spans="1:6" x14ac:dyDescent="0.2">
      <c r="A52" s="46"/>
      <c r="B52" s="46"/>
      <c r="C52" s="46"/>
      <c r="D52" s="46"/>
      <c r="E52" s="7"/>
      <c r="F52" s="7"/>
    </row>
    <row r="53" spans="1:6" x14ac:dyDescent="0.2">
      <c r="A53" s="45" t="s">
        <v>712</v>
      </c>
      <c r="B53" s="46"/>
      <c r="C53" s="46"/>
      <c r="D53" s="46"/>
      <c r="E53" s="7"/>
      <c r="F53" s="7"/>
    </row>
    <row r="54" spans="1:6" x14ac:dyDescent="0.2">
      <c r="A54" s="46" t="s">
        <v>912</v>
      </c>
      <c r="B54" s="46" t="s">
        <v>1472</v>
      </c>
      <c r="C54" s="46" t="s">
        <v>913</v>
      </c>
      <c r="D54" s="46">
        <v>740</v>
      </c>
      <c r="E54" s="7">
        <v>11697.572200000001</v>
      </c>
      <c r="F54" s="7">
        <v>3.3988158261833998</v>
      </c>
    </row>
    <row r="55" spans="1:6" x14ac:dyDescent="0.2">
      <c r="A55" s="46" t="s">
        <v>829</v>
      </c>
      <c r="B55" s="46" t="s">
        <v>1407</v>
      </c>
      <c r="C55" s="46" t="s">
        <v>830</v>
      </c>
      <c r="D55" s="46">
        <v>11978</v>
      </c>
      <c r="E55" s="7">
        <v>11678.885383999999</v>
      </c>
      <c r="F55" s="7">
        <v>3.3933862340530099</v>
      </c>
    </row>
    <row r="56" spans="1:6" x14ac:dyDescent="0.2">
      <c r="A56" s="46" t="s">
        <v>920</v>
      </c>
      <c r="B56" s="46" t="s">
        <v>1477</v>
      </c>
      <c r="C56" s="46" t="s">
        <v>799</v>
      </c>
      <c r="D56" s="46">
        <v>1060</v>
      </c>
      <c r="E56" s="7">
        <v>10340.2364</v>
      </c>
      <c r="F56" s="7">
        <v>3.0044319044936199</v>
      </c>
    </row>
    <row r="57" spans="1:6" x14ac:dyDescent="0.2">
      <c r="A57" s="46" t="s">
        <v>942</v>
      </c>
      <c r="B57" s="46" t="s">
        <v>1498</v>
      </c>
      <c r="C57" s="46" t="s">
        <v>842</v>
      </c>
      <c r="D57" s="46">
        <v>1000</v>
      </c>
      <c r="E57" s="7">
        <v>9824.06</v>
      </c>
      <c r="F57" s="7">
        <v>2.8544530467078699</v>
      </c>
    </row>
    <row r="58" spans="1:6" x14ac:dyDescent="0.2">
      <c r="A58" s="46" t="s">
        <v>837</v>
      </c>
      <c r="B58" s="46" t="s">
        <v>1412</v>
      </c>
      <c r="C58" s="46" t="s">
        <v>835</v>
      </c>
      <c r="D58" s="46">
        <v>9000</v>
      </c>
      <c r="E58" s="7">
        <v>8887.3739999999998</v>
      </c>
      <c r="F58" s="7">
        <v>2.58229202504182</v>
      </c>
    </row>
    <row r="59" spans="1:6" x14ac:dyDescent="0.2">
      <c r="A59" s="46" t="s">
        <v>938</v>
      </c>
      <c r="B59" s="46" t="s">
        <v>1494</v>
      </c>
      <c r="C59" s="46" t="s">
        <v>917</v>
      </c>
      <c r="D59" s="46">
        <v>60</v>
      </c>
      <c r="E59" s="7">
        <v>8668.2060000000001</v>
      </c>
      <c r="F59" s="7">
        <v>2.5186111471419599</v>
      </c>
    </row>
    <row r="60" spans="1:6" x14ac:dyDescent="0.2">
      <c r="A60" s="46" t="s">
        <v>845</v>
      </c>
      <c r="B60" s="46" t="s">
        <v>1419</v>
      </c>
      <c r="C60" s="46" t="s">
        <v>846</v>
      </c>
      <c r="D60" s="46">
        <v>60</v>
      </c>
      <c r="E60" s="7">
        <v>7106.8739999999998</v>
      </c>
      <c r="F60" s="7">
        <v>2.0649546258745302</v>
      </c>
    </row>
    <row r="61" spans="1:6" x14ac:dyDescent="0.2">
      <c r="A61" s="46" t="s">
        <v>921</v>
      </c>
      <c r="B61" s="46" t="s">
        <v>1478</v>
      </c>
      <c r="C61" s="46" t="s">
        <v>835</v>
      </c>
      <c r="D61" s="46">
        <v>6000</v>
      </c>
      <c r="E61" s="7">
        <v>5941.89</v>
      </c>
      <c r="F61" s="7">
        <v>1.72645993751087</v>
      </c>
    </row>
    <row r="62" spans="1:6" x14ac:dyDescent="0.2">
      <c r="A62" s="46" t="s">
        <v>947</v>
      </c>
      <c r="B62" s="46" t="s">
        <v>1503</v>
      </c>
      <c r="C62" s="46" t="s">
        <v>948</v>
      </c>
      <c r="D62" s="46">
        <v>600</v>
      </c>
      <c r="E62" s="7">
        <v>5936.7780000000002</v>
      </c>
      <c r="F62" s="7">
        <v>1.7249746082300199</v>
      </c>
    </row>
    <row r="63" spans="1:6" x14ac:dyDescent="0.2">
      <c r="A63" s="46" t="s">
        <v>826</v>
      </c>
      <c r="B63" s="46" t="s">
        <v>1405</v>
      </c>
      <c r="C63" s="46" t="s">
        <v>797</v>
      </c>
      <c r="D63" s="46">
        <v>550</v>
      </c>
      <c r="E63" s="7">
        <v>5366.9605000000001</v>
      </c>
      <c r="F63" s="7">
        <v>1.5594099334476601</v>
      </c>
    </row>
    <row r="64" spans="1:6" x14ac:dyDescent="0.2">
      <c r="A64" s="46" t="s">
        <v>1247</v>
      </c>
      <c r="B64" s="46" t="s">
        <v>1612</v>
      </c>
      <c r="C64" s="46" t="s">
        <v>832</v>
      </c>
      <c r="D64" s="46">
        <v>500</v>
      </c>
      <c r="E64" s="7">
        <v>5172.415</v>
      </c>
      <c r="F64" s="7">
        <v>1.5028833044166501</v>
      </c>
    </row>
    <row r="65" spans="1:6" x14ac:dyDescent="0.2">
      <c r="A65" s="46" t="s">
        <v>945</v>
      </c>
      <c r="B65" s="46" t="s">
        <v>1501</v>
      </c>
      <c r="C65" s="46" t="s">
        <v>835</v>
      </c>
      <c r="D65" s="46">
        <v>500</v>
      </c>
      <c r="E65" s="7">
        <v>5046.38</v>
      </c>
      <c r="F65" s="7">
        <v>1.46626290615546</v>
      </c>
    </row>
    <row r="66" spans="1:6" x14ac:dyDescent="0.2">
      <c r="A66" s="46" t="s">
        <v>934</v>
      </c>
      <c r="B66" s="46" t="s">
        <v>1490</v>
      </c>
      <c r="C66" s="46" t="s">
        <v>913</v>
      </c>
      <c r="D66" s="46">
        <v>470</v>
      </c>
      <c r="E66" s="7">
        <v>4679.7147999999997</v>
      </c>
      <c r="F66" s="7">
        <v>1.35972562958531</v>
      </c>
    </row>
    <row r="67" spans="1:6" x14ac:dyDescent="0.2">
      <c r="A67" s="46" t="s">
        <v>833</v>
      </c>
      <c r="B67" s="46" t="s">
        <v>1409</v>
      </c>
      <c r="C67" s="46" t="s">
        <v>797</v>
      </c>
      <c r="D67" s="46">
        <v>450</v>
      </c>
      <c r="E67" s="7">
        <v>4490.3294999999998</v>
      </c>
      <c r="F67" s="7">
        <v>1.3046983347004399</v>
      </c>
    </row>
    <row r="68" spans="1:6" x14ac:dyDescent="0.2">
      <c r="A68" s="46" t="s">
        <v>851</v>
      </c>
      <c r="B68" s="46" t="s">
        <v>1422</v>
      </c>
      <c r="C68" s="46" t="s">
        <v>835</v>
      </c>
      <c r="D68" s="46">
        <v>440</v>
      </c>
      <c r="E68" s="7">
        <v>4335.5928000000004</v>
      </c>
      <c r="F68" s="7">
        <v>1.2597384459423799</v>
      </c>
    </row>
    <row r="69" spans="1:6" x14ac:dyDescent="0.2">
      <c r="A69" s="46" t="s">
        <v>834</v>
      </c>
      <c r="B69" s="46" t="s">
        <v>1410</v>
      </c>
      <c r="C69" s="46" t="s">
        <v>835</v>
      </c>
      <c r="D69" s="46">
        <v>450</v>
      </c>
      <c r="E69" s="7">
        <v>4300.92</v>
      </c>
      <c r="F69" s="7">
        <v>1.2496640083271899</v>
      </c>
    </row>
    <row r="70" spans="1:6" x14ac:dyDescent="0.2">
      <c r="A70" s="46" t="s">
        <v>914</v>
      </c>
      <c r="B70" s="46" t="s">
        <v>1473</v>
      </c>
      <c r="C70" s="46" t="s">
        <v>915</v>
      </c>
      <c r="D70" s="46">
        <v>375</v>
      </c>
      <c r="E70" s="7">
        <v>4007.71875</v>
      </c>
      <c r="F70" s="7">
        <v>1.16447222393651</v>
      </c>
    </row>
    <row r="71" spans="1:6" x14ac:dyDescent="0.2">
      <c r="A71" s="46" t="s">
        <v>1248</v>
      </c>
      <c r="B71" s="46" t="s">
        <v>1613</v>
      </c>
      <c r="C71" s="46" t="s">
        <v>933</v>
      </c>
      <c r="D71" s="46">
        <v>370</v>
      </c>
      <c r="E71" s="7">
        <v>3929.0374000000002</v>
      </c>
      <c r="F71" s="7">
        <v>1.1416107777292901</v>
      </c>
    </row>
    <row r="72" spans="1:6" x14ac:dyDescent="0.2">
      <c r="A72" s="46" t="s">
        <v>922</v>
      </c>
      <c r="B72" s="46" t="s">
        <v>1479</v>
      </c>
      <c r="C72" s="46" t="s">
        <v>820</v>
      </c>
      <c r="D72" s="46">
        <v>400</v>
      </c>
      <c r="E72" s="7">
        <v>3904.66</v>
      </c>
      <c r="F72" s="7">
        <v>1.13452774447208</v>
      </c>
    </row>
    <row r="73" spans="1:6" x14ac:dyDescent="0.2">
      <c r="A73" s="46" t="s">
        <v>1249</v>
      </c>
      <c r="B73" s="46" t="s">
        <v>1614</v>
      </c>
      <c r="C73" s="46" t="s">
        <v>824</v>
      </c>
      <c r="D73" s="46">
        <v>390</v>
      </c>
      <c r="E73" s="7">
        <v>3801.4353000000001</v>
      </c>
      <c r="F73" s="7">
        <v>1.10453504701191</v>
      </c>
    </row>
    <row r="74" spans="1:6" x14ac:dyDescent="0.2">
      <c r="A74" s="46" t="s">
        <v>1250</v>
      </c>
      <c r="B74" s="46" t="s">
        <v>1615</v>
      </c>
      <c r="C74" s="46" t="s">
        <v>835</v>
      </c>
      <c r="D74" s="46">
        <v>400</v>
      </c>
      <c r="E74" s="7">
        <v>3584.08</v>
      </c>
      <c r="F74" s="7">
        <v>1.0413808624585701</v>
      </c>
    </row>
    <row r="75" spans="1:6" x14ac:dyDescent="0.2">
      <c r="A75" s="46" t="s">
        <v>853</v>
      </c>
      <c r="B75" s="46" t="s">
        <v>1424</v>
      </c>
      <c r="C75" s="46" t="s">
        <v>854</v>
      </c>
      <c r="D75" s="46">
        <v>350</v>
      </c>
      <c r="E75" s="7">
        <v>3461.6469999999999</v>
      </c>
      <c r="F75" s="7">
        <v>1.0058070518479301</v>
      </c>
    </row>
    <row r="76" spans="1:6" x14ac:dyDescent="0.2">
      <c r="A76" s="46" t="s">
        <v>855</v>
      </c>
      <c r="B76" s="46" t="s">
        <v>1425</v>
      </c>
      <c r="C76" s="46" t="s">
        <v>799</v>
      </c>
      <c r="D76" s="46">
        <v>300</v>
      </c>
      <c r="E76" s="7">
        <v>3449.922</v>
      </c>
      <c r="F76" s="7">
        <v>1.00240026667228</v>
      </c>
    </row>
    <row r="77" spans="1:6" x14ac:dyDescent="0.2">
      <c r="A77" s="46" t="s">
        <v>836</v>
      </c>
      <c r="B77" s="46" t="s">
        <v>1411</v>
      </c>
      <c r="C77" s="46" t="s">
        <v>830</v>
      </c>
      <c r="D77" s="46">
        <v>22</v>
      </c>
      <c r="E77" s="7">
        <v>3122.4533999999999</v>
      </c>
      <c r="F77" s="7">
        <v>0.90725185115251195</v>
      </c>
    </row>
    <row r="78" spans="1:6" x14ac:dyDescent="0.2">
      <c r="A78" s="46" t="s">
        <v>926</v>
      </c>
      <c r="B78" s="46" t="s">
        <v>1483</v>
      </c>
      <c r="C78" s="46" t="s">
        <v>806</v>
      </c>
      <c r="D78" s="46">
        <v>338</v>
      </c>
      <c r="E78" s="7">
        <v>3121.8153200000002</v>
      </c>
      <c r="F78" s="7">
        <v>0.90706645230518801</v>
      </c>
    </row>
    <row r="79" spans="1:6" x14ac:dyDescent="0.2">
      <c r="A79" s="46" t="s">
        <v>1198</v>
      </c>
      <c r="B79" s="46" t="s">
        <v>1589</v>
      </c>
      <c r="C79" s="46" t="s">
        <v>917</v>
      </c>
      <c r="D79" s="46">
        <v>300</v>
      </c>
      <c r="E79" s="7">
        <v>2978.9850000000001</v>
      </c>
      <c r="F79" s="7">
        <v>0.86556605001873399</v>
      </c>
    </row>
    <row r="80" spans="1:6" x14ac:dyDescent="0.2">
      <c r="A80" s="46" t="s">
        <v>849</v>
      </c>
      <c r="B80" s="46" t="s">
        <v>1421</v>
      </c>
      <c r="C80" s="46" t="s">
        <v>850</v>
      </c>
      <c r="D80" s="46">
        <v>25</v>
      </c>
      <c r="E80" s="7">
        <v>2795.44</v>
      </c>
      <c r="F80" s="7">
        <v>0.81223569734804602</v>
      </c>
    </row>
    <row r="81" spans="1:6" x14ac:dyDescent="0.2">
      <c r="A81" s="46" t="s">
        <v>949</v>
      </c>
      <c r="B81" s="46" t="s">
        <v>1504</v>
      </c>
      <c r="C81" s="46" t="s">
        <v>842</v>
      </c>
      <c r="D81" s="46">
        <v>250</v>
      </c>
      <c r="E81" s="7">
        <v>2502.8674999999998</v>
      </c>
      <c r="F81" s="7">
        <v>0.72722660090442304</v>
      </c>
    </row>
    <row r="82" spans="1:6" x14ac:dyDescent="0.2">
      <c r="A82" s="46" t="s">
        <v>1251</v>
      </c>
      <c r="B82" s="46" t="s">
        <v>1616</v>
      </c>
      <c r="C82" s="46" t="s">
        <v>806</v>
      </c>
      <c r="D82" s="46">
        <v>2500</v>
      </c>
      <c r="E82" s="7">
        <v>2492.6975000000002</v>
      </c>
      <c r="F82" s="7">
        <v>0.72427163244077197</v>
      </c>
    </row>
    <row r="83" spans="1:6" x14ac:dyDescent="0.2">
      <c r="A83" s="46" t="s">
        <v>939</v>
      </c>
      <c r="B83" s="46" t="s">
        <v>1495</v>
      </c>
      <c r="C83" s="46" t="s">
        <v>917</v>
      </c>
      <c r="D83" s="46">
        <v>17</v>
      </c>
      <c r="E83" s="7">
        <v>2426.1261</v>
      </c>
      <c r="F83" s="7">
        <v>0.70492882146917701</v>
      </c>
    </row>
    <row r="84" spans="1:6" x14ac:dyDescent="0.2">
      <c r="A84" s="46" t="s">
        <v>1252</v>
      </c>
      <c r="B84" s="46" t="s">
        <v>1617</v>
      </c>
      <c r="C84" s="46" t="s">
        <v>842</v>
      </c>
      <c r="D84" s="46">
        <v>230</v>
      </c>
      <c r="E84" s="7">
        <v>2306.4193</v>
      </c>
      <c r="F84" s="7">
        <v>0.67014712836351098</v>
      </c>
    </row>
    <row r="85" spans="1:6" x14ac:dyDescent="0.2">
      <c r="A85" s="46" t="s">
        <v>952</v>
      </c>
      <c r="B85" s="46" t="s">
        <v>1507</v>
      </c>
      <c r="C85" s="46" t="s">
        <v>842</v>
      </c>
      <c r="D85" s="46">
        <v>230</v>
      </c>
      <c r="E85" s="7">
        <v>2305.2462999999998</v>
      </c>
      <c r="F85" s="7">
        <v>0.66980630456726098</v>
      </c>
    </row>
    <row r="86" spans="1:6" x14ac:dyDescent="0.2">
      <c r="A86" s="46" t="s">
        <v>1253</v>
      </c>
      <c r="B86" s="46" t="s">
        <v>1618</v>
      </c>
      <c r="C86" s="46" t="s">
        <v>835</v>
      </c>
      <c r="D86" s="46">
        <v>200</v>
      </c>
      <c r="E86" s="7">
        <v>2002.08</v>
      </c>
      <c r="F86" s="7">
        <v>0.58171910144613204</v>
      </c>
    </row>
    <row r="87" spans="1:6" x14ac:dyDescent="0.2">
      <c r="A87" s="46" t="s">
        <v>929</v>
      </c>
      <c r="B87" s="46" t="s">
        <v>1486</v>
      </c>
      <c r="C87" s="46" t="s">
        <v>799</v>
      </c>
      <c r="D87" s="46">
        <v>150</v>
      </c>
      <c r="E87" s="7">
        <v>1827.3389999999999</v>
      </c>
      <c r="F87" s="7">
        <v>0.53094681587023196</v>
      </c>
    </row>
    <row r="88" spans="1:6" x14ac:dyDescent="0.2">
      <c r="A88" s="46" t="s">
        <v>827</v>
      </c>
      <c r="B88" s="46" t="s">
        <v>1406</v>
      </c>
      <c r="C88" s="46" t="s">
        <v>828</v>
      </c>
      <c r="D88" s="46">
        <v>150</v>
      </c>
      <c r="E88" s="7">
        <v>1674.7365</v>
      </c>
      <c r="F88" s="7">
        <v>0.48660703465348099</v>
      </c>
    </row>
    <row r="89" spans="1:6" x14ac:dyDescent="0.2">
      <c r="A89" s="46" t="s">
        <v>931</v>
      </c>
      <c r="B89" s="46" t="s">
        <v>1488</v>
      </c>
      <c r="C89" s="46" t="s">
        <v>832</v>
      </c>
      <c r="D89" s="46">
        <v>160</v>
      </c>
      <c r="E89" s="7">
        <v>1655.1728000000001</v>
      </c>
      <c r="F89" s="7">
        <v>0.48092265741333001</v>
      </c>
    </row>
    <row r="90" spans="1:6" x14ac:dyDescent="0.2">
      <c r="A90" s="46" t="s">
        <v>1200</v>
      </c>
      <c r="B90" s="46" t="s">
        <v>1591</v>
      </c>
      <c r="C90" s="46" t="s">
        <v>828</v>
      </c>
      <c r="D90" s="46">
        <v>140</v>
      </c>
      <c r="E90" s="7">
        <v>1578.2382</v>
      </c>
      <c r="F90" s="7">
        <v>0.45856874229399502</v>
      </c>
    </row>
    <row r="91" spans="1:6" x14ac:dyDescent="0.2">
      <c r="A91" s="46" t="s">
        <v>1024</v>
      </c>
      <c r="B91" s="46" t="s">
        <v>1561</v>
      </c>
      <c r="C91" s="46" t="s">
        <v>848</v>
      </c>
      <c r="D91" s="46">
        <v>150</v>
      </c>
      <c r="E91" s="7">
        <v>1501.0183681999999</v>
      </c>
      <c r="F91" s="7">
        <v>0.43613195097271001</v>
      </c>
    </row>
    <row r="92" spans="1:6" x14ac:dyDescent="0.2">
      <c r="A92" s="46" t="s">
        <v>927</v>
      </c>
      <c r="B92" s="46" t="s">
        <v>1484</v>
      </c>
      <c r="C92" s="46" t="s">
        <v>917</v>
      </c>
      <c r="D92" s="46">
        <v>150</v>
      </c>
      <c r="E92" s="7">
        <v>1486.0844999999999</v>
      </c>
      <c r="F92" s="7">
        <v>0.431792805488804</v>
      </c>
    </row>
    <row r="93" spans="1:6" x14ac:dyDescent="0.2">
      <c r="A93" s="46" t="s">
        <v>852</v>
      </c>
      <c r="B93" s="46" t="s">
        <v>1423</v>
      </c>
      <c r="C93" s="46" t="s">
        <v>835</v>
      </c>
      <c r="D93" s="46">
        <v>100</v>
      </c>
      <c r="E93" s="7">
        <v>995.60900000000004</v>
      </c>
      <c r="F93" s="7">
        <v>0.28928153364085502</v>
      </c>
    </row>
    <row r="94" spans="1:6" x14ac:dyDescent="0.2">
      <c r="A94" s="46" t="s">
        <v>823</v>
      </c>
      <c r="B94" s="46" t="s">
        <v>1403</v>
      </c>
      <c r="C94" s="46" t="s">
        <v>824</v>
      </c>
      <c r="D94" s="46">
        <v>100</v>
      </c>
      <c r="E94" s="7">
        <v>977.19600000000003</v>
      </c>
      <c r="F94" s="7">
        <v>0.283931500767579</v>
      </c>
    </row>
    <row r="95" spans="1:6" x14ac:dyDescent="0.2">
      <c r="A95" s="46" t="s">
        <v>957</v>
      </c>
      <c r="B95" s="46" t="s">
        <v>1511</v>
      </c>
      <c r="C95" s="46" t="s">
        <v>799</v>
      </c>
      <c r="D95" s="46">
        <v>50</v>
      </c>
      <c r="E95" s="7">
        <v>574.98699999999997</v>
      </c>
      <c r="F95" s="7">
        <v>0.16706671111204699</v>
      </c>
    </row>
    <row r="96" spans="1:6" x14ac:dyDescent="0.2">
      <c r="A96" s="46" t="s">
        <v>844</v>
      </c>
      <c r="B96" s="46" t="s">
        <v>1418</v>
      </c>
      <c r="C96" s="46" t="s">
        <v>835</v>
      </c>
      <c r="D96" s="46">
        <v>50</v>
      </c>
      <c r="E96" s="7">
        <v>489.91750000000002</v>
      </c>
      <c r="F96" s="7">
        <v>0.142349140834899</v>
      </c>
    </row>
    <row r="97" spans="1:10" x14ac:dyDescent="0.2">
      <c r="A97" s="46" t="s">
        <v>958</v>
      </c>
      <c r="B97" s="46" t="s">
        <v>1512</v>
      </c>
      <c r="C97" s="46" t="s">
        <v>842</v>
      </c>
      <c r="D97" s="46">
        <v>250</v>
      </c>
      <c r="E97" s="7">
        <v>417.32125000000002</v>
      </c>
      <c r="F97" s="7">
        <v>0.12125576528629101</v>
      </c>
    </row>
    <row r="98" spans="1:10" x14ac:dyDescent="0.2">
      <c r="A98" s="46" t="s">
        <v>1254</v>
      </c>
      <c r="B98" s="46" t="s">
        <v>1619</v>
      </c>
      <c r="C98" s="46" t="s">
        <v>820</v>
      </c>
      <c r="D98" s="46">
        <v>40</v>
      </c>
      <c r="E98" s="7">
        <v>396.65039999999999</v>
      </c>
      <c r="F98" s="7">
        <v>0.115249697452774</v>
      </c>
    </row>
    <row r="99" spans="1:10" x14ac:dyDescent="0.2">
      <c r="A99" s="45" t="s">
        <v>40</v>
      </c>
      <c r="B99" s="46"/>
      <c r="C99" s="46"/>
      <c r="D99" s="46"/>
      <c r="E99" s="6">
        <f>SUM(E54:E98)</f>
        <v>179241.08997219996</v>
      </c>
      <c r="F99" s="6">
        <f>SUM(F54:F98)</f>
        <v>52.079819887743511</v>
      </c>
    </row>
    <row r="100" spans="1:10" x14ac:dyDescent="0.2">
      <c r="A100" s="46"/>
      <c r="B100" s="46"/>
      <c r="C100" s="46"/>
      <c r="D100" s="46"/>
      <c r="E100" s="7"/>
      <c r="F100" s="7"/>
    </row>
    <row r="101" spans="1:10" x14ac:dyDescent="0.2">
      <c r="A101" s="45" t="s">
        <v>40</v>
      </c>
      <c r="B101" s="46"/>
      <c r="C101" s="46"/>
      <c r="D101" s="46"/>
      <c r="E101" s="6">
        <v>320386.93152219994</v>
      </c>
      <c r="F101" s="6">
        <v>93.090784544162915</v>
      </c>
      <c r="I101" s="28"/>
      <c r="J101" s="28"/>
    </row>
    <row r="102" spans="1:10" x14ac:dyDescent="0.2">
      <c r="A102" s="46"/>
      <c r="B102" s="46"/>
      <c r="C102" s="46"/>
      <c r="D102" s="46"/>
      <c r="E102" s="7"/>
      <c r="F102" s="7"/>
    </row>
    <row r="103" spans="1:10" x14ac:dyDescent="0.2">
      <c r="A103" s="45" t="s">
        <v>103</v>
      </c>
      <c r="B103" s="46"/>
      <c r="C103" s="46"/>
      <c r="D103" s="46"/>
      <c r="E103" s="6">
        <v>23779.1795575</v>
      </c>
      <c r="F103" s="6">
        <v>6.91</v>
      </c>
      <c r="I103" s="28"/>
      <c r="J103" s="28"/>
    </row>
    <row r="104" spans="1:10" x14ac:dyDescent="0.2">
      <c r="A104" s="46"/>
      <c r="B104" s="46"/>
      <c r="C104" s="46"/>
      <c r="D104" s="46"/>
      <c r="E104" s="7"/>
      <c r="F104" s="7"/>
    </row>
    <row r="105" spans="1:10" x14ac:dyDescent="0.2">
      <c r="A105" s="47" t="s">
        <v>104</v>
      </c>
      <c r="B105" s="44"/>
      <c r="C105" s="44"/>
      <c r="D105" s="44"/>
      <c r="E105" s="8">
        <v>344166.10955749999</v>
      </c>
      <c r="F105" s="8">
        <f xml:space="preserve"> ROUND(SUM(F101:F104),2)</f>
        <v>100</v>
      </c>
      <c r="I105" s="28"/>
      <c r="J105" s="28"/>
    </row>
    <row r="106" spans="1:10" x14ac:dyDescent="0.2">
      <c r="A106" s="4" t="s">
        <v>686</v>
      </c>
    </row>
    <row r="108" spans="1:10" x14ac:dyDescent="0.2">
      <c r="A108" s="4" t="s">
        <v>105</v>
      </c>
    </row>
    <row r="109" spans="1:10" x14ac:dyDescent="0.2">
      <c r="A109" s="4" t="s">
        <v>106</v>
      </c>
    </row>
    <row r="110" spans="1:10" x14ac:dyDescent="0.2">
      <c r="A110" s="4" t="s">
        <v>107</v>
      </c>
    </row>
    <row r="111" spans="1:10" x14ac:dyDescent="0.2">
      <c r="A111" s="2" t="s">
        <v>590</v>
      </c>
      <c r="D111" s="10">
        <v>12.459099999999999</v>
      </c>
    </row>
    <row r="112" spans="1:10" x14ac:dyDescent="0.2">
      <c r="A112" s="2" t="s">
        <v>592</v>
      </c>
      <c r="D112" s="10">
        <v>62.911299999999997</v>
      </c>
    </row>
    <row r="113" spans="1:5" x14ac:dyDescent="0.2">
      <c r="A113" s="2" t="s">
        <v>593</v>
      </c>
      <c r="D113" s="10">
        <v>11.8705</v>
      </c>
    </row>
    <row r="114" spans="1:5" x14ac:dyDescent="0.2">
      <c r="A114" s="2" t="s">
        <v>591</v>
      </c>
      <c r="D114" s="10">
        <v>60.470100000000002</v>
      </c>
    </row>
    <row r="116" spans="1:5" x14ac:dyDescent="0.2">
      <c r="A116" s="4" t="s">
        <v>108</v>
      </c>
    </row>
    <row r="117" spans="1:5" x14ac:dyDescent="0.2">
      <c r="A117" s="2" t="s">
        <v>590</v>
      </c>
      <c r="D117" s="10">
        <v>12.455</v>
      </c>
    </row>
    <row r="118" spans="1:5" x14ac:dyDescent="0.2">
      <c r="A118" s="2" t="s">
        <v>592</v>
      </c>
      <c r="D118" s="10">
        <v>65.204599999999999</v>
      </c>
    </row>
    <row r="119" spans="1:5" x14ac:dyDescent="0.2">
      <c r="A119" s="2" t="s">
        <v>593</v>
      </c>
      <c r="D119" s="10">
        <v>11.7905</v>
      </c>
    </row>
    <row r="120" spans="1:5" x14ac:dyDescent="0.2">
      <c r="A120" s="2" t="s">
        <v>591</v>
      </c>
      <c r="D120" s="10">
        <v>62.3947</v>
      </c>
    </row>
    <row r="122" spans="1:5" x14ac:dyDescent="0.2">
      <c r="A122" s="4" t="s">
        <v>109</v>
      </c>
      <c r="D122" s="50"/>
    </row>
    <row r="123" spans="1:5" x14ac:dyDescent="0.2">
      <c r="A123" s="14" t="s">
        <v>598</v>
      </c>
      <c r="B123" s="15"/>
      <c r="C123" s="56" t="s">
        <v>599</v>
      </c>
      <c r="D123" s="57"/>
    </row>
    <row r="124" spans="1:5" x14ac:dyDescent="0.2">
      <c r="A124" s="58"/>
      <c r="B124" s="59"/>
      <c r="C124" s="16" t="s">
        <v>600</v>
      </c>
      <c r="D124" s="16" t="s">
        <v>601</v>
      </c>
    </row>
    <row r="125" spans="1:5" x14ac:dyDescent="0.2">
      <c r="A125" s="17" t="s">
        <v>593</v>
      </c>
      <c r="B125" s="18"/>
      <c r="C125" s="19">
        <v>0.324582237</v>
      </c>
      <c r="D125" s="19">
        <v>0.30064214030000003</v>
      </c>
    </row>
    <row r="126" spans="1:5" x14ac:dyDescent="0.2">
      <c r="A126" s="17" t="s">
        <v>590</v>
      </c>
      <c r="B126" s="18"/>
      <c r="C126" s="19">
        <v>0.324582237</v>
      </c>
      <c r="D126" s="19">
        <v>0.30064214030000003</v>
      </c>
    </row>
    <row r="128" spans="1:5" x14ac:dyDescent="0.2">
      <c r="A128" s="4" t="s">
        <v>688</v>
      </c>
      <c r="D128" s="28">
        <v>2.4518049442859877</v>
      </c>
      <c r="E128" s="1" t="s">
        <v>689</v>
      </c>
    </row>
  </sheetData>
  <mergeCells count="3">
    <mergeCell ref="B1:E1"/>
    <mergeCell ref="C123:D123"/>
    <mergeCell ref="A124:B12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45"/>
  <sheetViews>
    <sheetView showGridLines="0" workbookViewId="0"/>
  </sheetViews>
  <sheetFormatPr defaultRowHeight="11.25" x14ac:dyDescent="0.2"/>
  <cols>
    <col min="1" max="1" width="38" style="2" customWidth="1"/>
    <col min="2" max="2" width="76" style="2" bestFit="1" customWidth="1"/>
    <col min="3" max="3" width="12.140625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x14ac:dyDescent="0.2">
      <c r="A1" s="4"/>
      <c r="B1" s="55" t="s">
        <v>1255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777</v>
      </c>
      <c r="B8" s="46" t="s">
        <v>1370</v>
      </c>
      <c r="C8" s="46" t="s">
        <v>778</v>
      </c>
      <c r="D8" s="46">
        <v>2830</v>
      </c>
      <c r="E8" s="7">
        <v>28562.793799999999</v>
      </c>
      <c r="F8" s="7">
        <v>4.0229728443780299</v>
      </c>
    </row>
    <row r="9" spans="1:6" x14ac:dyDescent="0.2">
      <c r="A9" s="46" t="s">
        <v>858</v>
      </c>
      <c r="B9" s="46" t="s">
        <v>1426</v>
      </c>
      <c r="C9" s="46" t="s">
        <v>774</v>
      </c>
      <c r="D9" s="46">
        <v>2060</v>
      </c>
      <c r="E9" s="7">
        <v>20284.964199999999</v>
      </c>
      <c r="F9" s="7">
        <v>2.8570685590910401</v>
      </c>
    </row>
    <row r="10" spans="1:6" x14ac:dyDescent="0.2">
      <c r="A10" s="46" t="s">
        <v>793</v>
      </c>
      <c r="B10" s="46" t="s">
        <v>1380</v>
      </c>
      <c r="C10" s="46" t="s">
        <v>778</v>
      </c>
      <c r="D10" s="46">
        <v>1300</v>
      </c>
      <c r="E10" s="7">
        <v>12881.089</v>
      </c>
      <c r="F10" s="7">
        <v>1.8142577934031301</v>
      </c>
    </row>
    <row r="11" spans="1:6" x14ac:dyDescent="0.2">
      <c r="A11" s="46" t="s">
        <v>794</v>
      </c>
      <c r="B11" s="46" t="s">
        <v>1381</v>
      </c>
      <c r="C11" s="46" t="s">
        <v>795</v>
      </c>
      <c r="D11" s="46">
        <v>13200</v>
      </c>
      <c r="E11" s="7">
        <v>12662.7732</v>
      </c>
      <c r="F11" s="7">
        <v>1.7835087517985699</v>
      </c>
    </row>
    <row r="12" spans="1:6" x14ac:dyDescent="0.2">
      <c r="A12" s="46" t="s">
        <v>803</v>
      </c>
      <c r="B12" s="46" t="s">
        <v>1387</v>
      </c>
      <c r="C12" s="46" t="s">
        <v>799</v>
      </c>
      <c r="D12" s="46">
        <v>19</v>
      </c>
      <c r="E12" s="7">
        <v>9860.2875000000004</v>
      </c>
      <c r="F12" s="7">
        <v>1.3887881251399199</v>
      </c>
    </row>
    <row r="13" spans="1:6" x14ac:dyDescent="0.2">
      <c r="A13" s="46" t="s">
        <v>868</v>
      </c>
      <c r="B13" s="46" t="s">
        <v>1434</v>
      </c>
      <c r="C13" s="46" t="s">
        <v>776</v>
      </c>
      <c r="D13" s="46">
        <v>929</v>
      </c>
      <c r="E13" s="7">
        <v>9410.1104099999993</v>
      </c>
      <c r="F13" s="7">
        <v>1.32538220550501</v>
      </c>
    </row>
    <row r="14" spans="1:6" x14ac:dyDescent="0.2">
      <c r="A14" s="46" t="s">
        <v>1236</v>
      </c>
      <c r="B14" s="46" t="s">
        <v>1602</v>
      </c>
      <c r="C14" s="46" t="s">
        <v>835</v>
      </c>
      <c r="D14" s="46">
        <v>850</v>
      </c>
      <c r="E14" s="7">
        <v>8682.0614999999998</v>
      </c>
      <c r="F14" s="7">
        <v>1.2228389803983399</v>
      </c>
    </row>
    <row r="15" spans="1:6" x14ac:dyDescent="0.2">
      <c r="A15" s="46" t="s">
        <v>817</v>
      </c>
      <c r="B15" s="46" t="s">
        <v>1398</v>
      </c>
      <c r="C15" s="46" t="s">
        <v>782</v>
      </c>
      <c r="D15" s="46">
        <v>850</v>
      </c>
      <c r="E15" s="7">
        <v>8107.6229999999996</v>
      </c>
      <c r="F15" s="7">
        <v>1.14193126169103</v>
      </c>
    </row>
    <row r="16" spans="1:6" x14ac:dyDescent="0.2">
      <c r="A16" s="46" t="s">
        <v>1238</v>
      </c>
      <c r="B16" s="46" t="s">
        <v>1604</v>
      </c>
      <c r="C16" s="46" t="s">
        <v>850</v>
      </c>
      <c r="D16" s="46">
        <v>750</v>
      </c>
      <c r="E16" s="7">
        <v>7798.83</v>
      </c>
      <c r="F16" s="7">
        <v>1.0984388126598701</v>
      </c>
    </row>
    <row r="17" spans="1:6" x14ac:dyDescent="0.2">
      <c r="A17" s="46" t="s">
        <v>862</v>
      </c>
      <c r="B17" s="46" t="s">
        <v>1429</v>
      </c>
      <c r="C17" s="46" t="s">
        <v>785</v>
      </c>
      <c r="D17" s="46">
        <v>70</v>
      </c>
      <c r="E17" s="7">
        <v>7798.6229999999996</v>
      </c>
      <c r="F17" s="7">
        <v>1.0984096574104001</v>
      </c>
    </row>
    <row r="18" spans="1:6" x14ac:dyDescent="0.2">
      <c r="A18" s="46" t="s">
        <v>1256</v>
      </c>
      <c r="B18" s="46" t="s">
        <v>1620</v>
      </c>
      <c r="C18" s="46" t="s">
        <v>881</v>
      </c>
      <c r="D18" s="46">
        <v>750</v>
      </c>
      <c r="E18" s="7">
        <v>7456.7624999999998</v>
      </c>
      <c r="F18" s="7">
        <v>1.0502597629114401</v>
      </c>
    </row>
    <row r="19" spans="1:6" x14ac:dyDescent="0.2">
      <c r="A19" s="46" t="s">
        <v>867</v>
      </c>
      <c r="B19" s="46" t="s">
        <v>1433</v>
      </c>
      <c r="C19" s="46" t="s">
        <v>776</v>
      </c>
      <c r="D19" s="46">
        <v>750</v>
      </c>
      <c r="E19" s="7">
        <v>7256.0474999999997</v>
      </c>
      <c r="F19" s="7">
        <v>1.02198973442216</v>
      </c>
    </row>
    <row r="20" spans="1:6" x14ac:dyDescent="0.2">
      <c r="A20" s="46" t="s">
        <v>895</v>
      </c>
      <c r="B20" s="46" t="s">
        <v>1457</v>
      </c>
      <c r="C20" s="46" t="s">
        <v>782</v>
      </c>
      <c r="D20" s="46">
        <v>650</v>
      </c>
      <c r="E20" s="7">
        <v>6636.6170000000002</v>
      </c>
      <c r="F20" s="7">
        <v>0.93474504477701204</v>
      </c>
    </row>
    <row r="21" spans="1:6" x14ac:dyDescent="0.2">
      <c r="A21" s="46" t="s">
        <v>810</v>
      </c>
      <c r="B21" s="46" t="s">
        <v>1392</v>
      </c>
      <c r="C21" s="46" t="s">
        <v>792</v>
      </c>
      <c r="D21" s="46">
        <v>648</v>
      </c>
      <c r="E21" s="7">
        <v>6580.8547200000003</v>
      </c>
      <c r="F21" s="7">
        <v>0.92689111635000299</v>
      </c>
    </row>
    <row r="22" spans="1:6" x14ac:dyDescent="0.2">
      <c r="A22" s="46" t="s">
        <v>1257</v>
      </c>
      <c r="B22" s="46" t="s">
        <v>1621</v>
      </c>
      <c r="C22" s="46" t="s">
        <v>806</v>
      </c>
      <c r="D22" s="46">
        <v>650</v>
      </c>
      <c r="E22" s="7">
        <v>6511.8235000000004</v>
      </c>
      <c r="F22" s="7">
        <v>0.917168302628809</v>
      </c>
    </row>
    <row r="23" spans="1:6" x14ac:dyDescent="0.2">
      <c r="A23" s="46" t="s">
        <v>1258</v>
      </c>
      <c r="B23" s="46" t="s">
        <v>1470</v>
      </c>
      <c r="C23" s="46" t="s">
        <v>901</v>
      </c>
      <c r="D23" s="46">
        <v>650</v>
      </c>
      <c r="E23" s="7">
        <v>6501.3325000000004</v>
      </c>
      <c r="F23" s="7">
        <v>0.91569068078250504</v>
      </c>
    </row>
    <row r="24" spans="1:6" x14ac:dyDescent="0.2">
      <c r="A24" s="46" t="s">
        <v>1259</v>
      </c>
      <c r="B24" s="46" t="s">
        <v>1470</v>
      </c>
      <c r="C24" s="46" t="s">
        <v>901</v>
      </c>
      <c r="D24" s="46">
        <v>650</v>
      </c>
      <c r="E24" s="7">
        <v>6501.3325000000004</v>
      </c>
      <c r="F24" s="7">
        <v>0.91569068078250504</v>
      </c>
    </row>
    <row r="25" spans="1:6" x14ac:dyDescent="0.2">
      <c r="A25" s="46" t="s">
        <v>1260</v>
      </c>
      <c r="B25" s="46" t="s">
        <v>1622</v>
      </c>
      <c r="C25" s="46" t="s">
        <v>806</v>
      </c>
      <c r="D25" s="46">
        <v>650</v>
      </c>
      <c r="E25" s="7">
        <v>6501.0334999999995</v>
      </c>
      <c r="F25" s="7">
        <v>0.91564856764438196</v>
      </c>
    </row>
    <row r="26" spans="1:6" x14ac:dyDescent="0.2">
      <c r="A26" s="46" t="s">
        <v>802</v>
      </c>
      <c r="B26" s="46" t="s">
        <v>1386</v>
      </c>
      <c r="C26" s="46" t="s">
        <v>792</v>
      </c>
      <c r="D26" s="46">
        <v>606</v>
      </c>
      <c r="E26" s="7">
        <v>6129.7506000000003</v>
      </c>
      <c r="F26" s="7">
        <v>0.863354627676859</v>
      </c>
    </row>
    <row r="27" spans="1:6" x14ac:dyDescent="0.2">
      <c r="A27" s="46" t="s">
        <v>805</v>
      </c>
      <c r="B27" s="46" t="s">
        <v>1389</v>
      </c>
      <c r="C27" s="46" t="s">
        <v>806</v>
      </c>
      <c r="D27" s="46">
        <v>600</v>
      </c>
      <c r="E27" s="7">
        <v>5972.2020000000002</v>
      </c>
      <c r="F27" s="7">
        <v>0.84116444054363204</v>
      </c>
    </row>
    <row r="28" spans="1:6" x14ac:dyDescent="0.2">
      <c r="A28" s="46" t="s">
        <v>897</v>
      </c>
      <c r="B28" s="46" t="s">
        <v>1459</v>
      </c>
      <c r="C28" s="46" t="s">
        <v>799</v>
      </c>
      <c r="D28" s="46">
        <v>5500</v>
      </c>
      <c r="E28" s="7">
        <v>5513.0844999999999</v>
      </c>
      <c r="F28" s="7">
        <v>0.77649929441640997</v>
      </c>
    </row>
    <row r="29" spans="1:6" x14ac:dyDescent="0.2">
      <c r="A29" s="46" t="s">
        <v>815</v>
      </c>
      <c r="B29" s="46" t="s">
        <v>1397</v>
      </c>
      <c r="C29" s="46" t="s">
        <v>792</v>
      </c>
      <c r="D29" s="46">
        <v>550</v>
      </c>
      <c r="E29" s="7">
        <v>5491.2219999999998</v>
      </c>
      <c r="F29" s="7">
        <v>0.77342003527859304</v>
      </c>
    </row>
    <row r="30" spans="1:6" x14ac:dyDescent="0.2">
      <c r="A30" s="46" t="s">
        <v>865</v>
      </c>
      <c r="B30" s="46" t="s">
        <v>1431</v>
      </c>
      <c r="C30" s="46" t="s">
        <v>787</v>
      </c>
      <c r="D30" s="46">
        <v>550</v>
      </c>
      <c r="E30" s="7">
        <v>5409.9044999999996</v>
      </c>
      <c r="F30" s="7">
        <v>0.76196674059868996</v>
      </c>
    </row>
    <row r="31" spans="1:6" x14ac:dyDescent="0.2">
      <c r="A31" s="46" t="s">
        <v>908</v>
      </c>
      <c r="B31" s="46" t="s">
        <v>1469</v>
      </c>
      <c r="C31" s="46" t="s">
        <v>861</v>
      </c>
      <c r="D31" s="46">
        <v>520</v>
      </c>
      <c r="E31" s="7">
        <v>5378.8851999999997</v>
      </c>
      <c r="F31" s="7">
        <v>0.75759777716936305</v>
      </c>
    </row>
    <row r="32" spans="1:6" x14ac:dyDescent="0.2">
      <c r="A32" s="46" t="s">
        <v>902</v>
      </c>
      <c r="B32" s="46" t="s">
        <v>1463</v>
      </c>
      <c r="C32" s="46" t="s">
        <v>782</v>
      </c>
      <c r="D32" s="46">
        <v>550</v>
      </c>
      <c r="E32" s="7">
        <v>5294.3990000000003</v>
      </c>
      <c r="F32" s="7">
        <v>0.74569818181799097</v>
      </c>
    </row>
    <row r="33" spans="1:6" x14ac:dyDescent="0.2">
      <c r="A33" s="46" t="s">
        <v>866</v>
      </c>
      <c r="B33" s="46" t="s">
        <v>1432</v>
      </c>
      <c r="C33" s="46" t="s">
        <v>674</v>
      </c>
      <c r="D33" s="46">
        <v>500</v>
      </c>
      <c r="E33" s="7">
        <v>5157.12</v>
      </c>
      <c r="F33" s="7">
        <v>0.72636289924828001</v>
      </c>
    </row>
    <row r="34" spans="1:6" x14ac:dyDescent="0.2">
      <c r="A34" s="46" t="s">
        <v>878</v>
      </c>
      <c r="B34" s="46" t="s">
        <v>1444</v>
      </c>
      <c r="C34" s="46" t="s">
        <v>879</v>
      </c>
      <c r="D34" s="46">
        <v>500</v>
      </c>
      <c r="E34" s="7">
        <v>5060.2849999999999</v>
      </c>
      <c r="F34" s="7">
        <v>0.712724017207779</v>
      </c>
    </row>
    <row r="35" spans="1:6" x14ac:dyDescent="0.2">
      <c r="A35" s="46" t="s">
        <v>1261</v>
      </c>
      <c r="B35" s="46" t="s">
        <v>1623</v>
      </c>
      <c r="C35" s="46" t="s">
        <v>799</v>
      </c>
      <c r="D35" s="46">
        <v>5000</v>
      </c>
      <c r="E35" s="7">
        <v>5001.99</v>
      </c>
      <c r="F35" s="7">
        <v>0.70451336374001505</v>
      </c>
    </row>
    <row r="36" spans="1:6" x14ac:dyDescent="0.2">
      <c r="A36" s="46" t="s">
        <v>786</v>
      </c>
      <c r="B36" s="46" t="s">
        <v>1375</v>
      </c>
      <c r="C36" s="46" t="s">
        <v>787</v>
      </c>
      <c r="D36" s="46">
        <v>459</v>
      </c>
      <c r="E36" s="7">
        <v>4802.8061699999998</v>
      </c>
      <c r="F36" s="7">
        <v>0.676458995363445</v>
      </c>
    </row>
    <row r="37" spans="1:6" x14ac:dyDescent="0.2">
      <c r="A37" s="46" t="s">
        <v>1239</v>
      </c>
      <c r="B37" s="46" t="s">
        <v>1605</v>
      </c>
      <c r="C37" s="46" t="s">
        <v>1240</v>
      </c>
      <c r="D37" s="46">
        <v>450</v>
      </c>
      <c r="E37" s="7">
        <v>4628.277</v>
      </c>
      <c r="F37" s="7">
        <v>0.65187715241144895</v>
      </c>
    </row>
    <row r="38" spans="1:6" x14ac:dyDescent="0.2">
      <c r="A38" s="46" t="s">
        <v>876</v>
      </c>
      <c r="B38" s="46" t="s">
        <v>1442</v>
      </c>
      <c r="C38" s="46" t="s">
        <v>799</v>
      </c>
      <c r="D38" s="46">
        <v>9</v>
      </c>
      <c r="E38" s="7">
        <v>4596.8670000000002</v>
      </c>
      <c r="F38" s="7">
        <v>0.64745316020933097</v>
      </c>
    </row>
    <row r="39" spans="1:6" x14ac:dyDescent="0.2">
      <c r="A39" s="46" t="s">
        <v>888</v>
      </c>
      <c r="B39" s="46" t="s">
        <v>1451</v>
      </c>
      <c r="C39" s="46" t="s">
        <v>889</v>
      </c>
      <c r="D39" s="46">
        <v>400</v>
      </c>
      <c r="E39" s="7">
        <v>3988.3319999999999</v>
      </c>
      <c r="F39" s="7">
        <v>0.561743064866571</v>
      </c>
    </row>
    <row r="40" spans="1:6" x14ac:dyDescent="0.2">
      <c r="A40" s="46" t="s">
        <v>801</v>
      </c>
      <c r="B40" s="46" t="s">
        <v>1385</v>
      </c>
      <c r="C40" s="46" t="s">
        <v>774</v>
      </c>
      <c r="D40" s="46">
        <v>400</v>
      </c>
      <c r="E40" s="7">
        <v>3876.7040000000002</v>
      </c>
      <c r="F40" s="7">
        <v>0.54602063883861596</v>
      </c>
    </row>
    <row r="41" spans="1:6" x14ac:dyDescent="0.2">
      <c r="A41" s="46" t="s">
        <v>788</v>
      </c>
      <c r="B41" s="46" t="s">
        <v>1376</v>
      </c>
      <c r="C41" s="46" t="s">
        <v>787</v>
      </c>
      <c r="D41" s="46">
        <v>380</v>
      </c>
      <c r="E41" s="7">
        <v>3721.1196</v>
      </c>
      <c r="F41" s="7">
        <v>0.52410710262813398</v>
      </c>
    </row>
    <row r="42" spans="1:6" x14ac:dyDescent="0.2">
      <c r="A42" s="46" t="s">
        <v>863</v>
      </c>
      <c r="B42" s="46" t="s">
        <v>1430</v>
      </c>
      <c r="C42" s="46" t="s">
        <v>864</v>
      </c>
      <c r="D42" s="46">
        <v>360</v>
      </c>
      <c r="E42" s="7">
        <v>3609.3780000000002</v>
      </c>
      <c r="F42" s="7">
        <v>0.50836867642462402</v>
      </c>
    </row>
    <row r="43" spans="1:6" x14ac:dyDescent="0.2">
      <c r="A43" s="46" t="s">
        <v>791</v>
      </c>
      <c r="B43" s="46" t="s">
        <v>1379</v>
      </c>
      <c r="C43" s="46" t="s">
        <v>792</v>
      </c>
      <c r="D43" s="46">
        <v>352</v>
      </c>
      <c r="E43" s="7">
        <v>3578.07296</v>
      </c>
      <c r="F43" s="7">
        <v>0.50395946748330001</v>
      </c>
    </row>
    <row r="44" spans="1:6" x14ac:dyDescent="0.2">
      <c r="A44" s="46" t="s">
        <v>891</v>
      </c>
      <c r="B44" s="46" t="s">
        <v>1453</v>
      </c>
      <c r="C44" s="46" t="s">
        <v>792</v>
      </c>
      <c r="D44" s="46">
        <v>350</v>
      </c>
      <c r="E44" s="7">
        <v>3502.835</v>
      </c>
      <c r="F44" s="7">
        <v>0.49336245543798701</v>
      </c>
    </row>
    <row r="45" spans="1:6" x14ac:dyDescent="0.2">
      <c r="A45" s="46" t="s">
        <v>814</v>
      </c>
      <c r="B45" s="46" t="s">
        <v>1396</v>
      </c>
      <c r="C45" s="46" t="s">
        <v>792</v>
      </c>
      <c r="D45" s="46">
        <v>331</v>
      </c>
      <c r="E45" s="7">
        <v>3341.72966</v>
      </c>
      <c r="F45" s="7">
        <v>0.47067131351249702</v>
      </c>
    </row>
    <row r="46" spans="1:6" x14ac:dyDescent="0.2">
      <c r="A46" s="46" t="s">
        <v>1262</v>
      </c>
      <c r="B46" s="46" t="s">
        <v>1624</v>
      </c>
      <c r="C46" s="46" t="s">
        <v>889</v>
      </c>
      <c r="D46" s="46">
        <v>1000</v>
      </c>
      <c r="E46" s="7">
        <v>3334.3477779999998</v>
      </c>
      <c r="F46" s="7">
        <v>0.4696316004146</v>
      </c>
    </row>
    <row r="47" spans="1:6" x14ac:dyDescent="0.2">
      <c r="A47" s="46" t="s">
        <v>872</v>
      </c>
      <c r="B47" s="46" t="s">
        <v>1438</v>
      </c>
      <c r="C47" s="46" t="s">
        <v>792</v>
      </c>
      <c r="D47" s="46">
        <v>306</v>
      </c>
      <c r="E47" s="7">
        <v>3100.6551599999998</v>
      </c>
      <c r="F47" s="7">
        <v>0.43671678603304598</v>
      </c>
    </row>
    <row r="48" spans="1:6" x14ac:dyDescent="0.2">
      <c r="A48" s="46" t="s">
        <v>880</v>
      </c>
      <c r="B48" s="46" t="s">
        <v>1445</v>
      </c>
      <c r="C48" s="46" t="s">
        <v>881</v>
      </c>
      <c r="D48" s="46">
        <v>300</v>
      </c>
      <c r="E48" s="7">
        <v>3016.8090000000002</v>
      </c>
      <c r="F48" s="7">
        <v>0.42490733814964698</v>
      </c>
    </row>
    <row r="49" spans="1:6" x14ac:dyDescent="0.2">
      <c r="A49" s="46" t="s">
        <v>900</v>
      </c>
      <c r="B49" s="46" t="s">
        <v>1462</v>
      </c>
      <c r="C49" s="46" t="s">
        <v>901</v>
      </c>
      <c r="D49" s="46">
        <v>260</v>
      </c>
      <c r="E49" s="7">
        <v>2600.5329999999999</v>
      </c>
      <c r="F49" s="7">
        <v>0.36627627231300203</v>
      </c>
    </row>
    <row r="50" spans="1:6" x14ac:dyDescent="0.2">
      <c r="A50" s="46" t="s">
        <v>883</v>
      </c>
      <c r="B50" s="46" t="s">
        <v>1447</v>
      </c>
      <c r="C50" s="46" t="s">
        <v>808</v>
      </c>
      <c r="D50" s="46">
        <v>250</v>
      </c>
      <c r="E50" s="7">
        <v>2500.67</v>
      </c>
      <c r="F50" s="7">
        <v>0.35221090671987398</v>
      </c>
    </row>
    <row r="51" spans="1:6" x14ac:dyDescent="0.2">
      <c r="A51" s="46" t="s">
        <v>885</v>
      </c>
      <c r="B51" s="46" t="s">
        <v>1448</v>
      </c>
      <c r="C51" s="46" t="s">
        <v>861</v>
      </c>
      <c r="D51" s="46">
        <v>250</v>
      </c>
      <c r="E51" s="7">
        <v>2477.6275000000001</v>
      </c>
      <c r="F51" s="7">
        <v>0.34896544857542</v>
      </c>
    </row>
    <row r="52" spans="1:6" x14ac:dyDescent="0.2">
      <c r="A52" s="46" t="s">
        <v>859</v>
      </c>
      <c r="B52" s="46" t="s">
        <v>1427</v>
      </c>
      <c r="C52" s="46" t="s">
        <v>782</v>
      </c>
      <c r="D52" s="46">
        <v>250</v>
      </c>
      <c r="E52" s="7">
        <v>2460.9549999999999</v>
      </c>
      <c r="F52" s="7">
        <v>0.346617183373579</v>
      </c>
    </row>
    <row r="53" spans="1:6" x14ac:dyDescent="0.2">
      <c r="A53" s="46" t="s">
        <v>980</v>
      </c>
      <c r="B53" s="46" t="s">
        <v>1521</v>
      </c>
      <c r="C53" s="46" t="s">
        <v>981</v>
      </c>
      <c r="D53" s="46">
        <v>225</v>
      </c>
      <c r="E53" s="7">
        <v>2257.7804999999998</v>
      </c>
      <c r="F53" s="7">
        <v>0.31800074263275502</v>
      </c>
    </row>
    <row r="54" spans="1:6" x14ac:dyDescent="0.2">
      <c r="A54" s="46" t="s">
        <v>874</v>
      </c>
      <c r="B54" s="46" t="s">
        <v>1440</v>
      </c>
      <c r="C54" s="46" t="s">
        <v>799</v>
      </c>
      <c r="D54" s="46">
        <v>2000</v>
      </c>
      <c r="E54" s="7">
        <v>2001.194</v>
      </c>
      <c r="F54" s="7">
        <v>0.28186140244909202</v>
      </c>
    </row>
    <row r="55" spans="1:6" x14ac:dyDescent="0.2">
      <c r="A55" s="46" t="s">
        <v>870</v>
      </c>
      <c r="B55" s="46" t="s">
        <v>1436</v>
      </c>
      <c r="C55" s="46" t="s">
        <v>792</v>
      </c>
      <c r="D55" s="46">
        <v>176</v>
      </c>
      <c r="E55" s="7">
        <v>1780.9228800000001</v>
      </c>
      <c r="F55" s="7">
        <v>0.25083696063973598</v>
      </c>
    </row>
    <row r="56" spans="1:6" x14ac:dyDescent="0.2">
      <c r="A56" s="46" t="s">
        <v>871</v>
      </c>
      <c r="B56" s="46" t="s">
        <v>1437</v>
      </c>
      <c r="C56" s="46" t="s">
        <v>792</v>
      </c>
      <c r="D56" s="46">
        <v>176</v>
      </c>
      <c r="E56" s="7">
        <v>1778.3620800000001</v>
      </c>
      <c r="F56" s="7">
        <v>0.25047628062600902</v>
      </c>
    </row>
    <row r="57" spans="1:6" x14ac:dyDescent="0.2">
      <c r="A57" s="46" t="s">
        <v>773</v>
      </c>
      <c r="B57" s="46" t="s">
        <v>1368</v>
      </c>
      <c r="C57" s="46" t="s">
        <v>774</v>
      </c>
      <c r="D57" s="46">
        <v>175</v>
      </c>
      <c r="E57" s="7">
        <v>1694.5284999999999</v>
      </c>
      <c r="F57" s="7">
        <v>0.23866860459303599</v>
      </c>
    </row>
    <row r="58" spans="1:6" x14ac:dyDescent="0.2">
      <c r="A58" s="46" t="s">
        <v>892</v>
      </c>
      <c r="B58" s="46" t="s">
        <v>1454</v>
      </c>
      <c r="C58" s="46" t="s">
        <v>774</v>
      </c>
      <c r="D58" s="46">
        <v>160</v>
      </c>
      <c r="E58" s="7">
        <v>1629.4032</v>
      </c>
      <c r="F58" s="7">
        <v>0.22949592648540801</v>
      </c>
    </row>
    <row r="59" spans="1:6" x14ac:dyDescent="0.2">
      <c r="A59" s="46" t="s">
        <v>701</v>
      </c>
      <c r="B59" s="46" t="s">
        <v>1312</v>
      </c>
      <c r="C59" s="46" t="s">
        <v>674</v>
      </c>
      <c r="D59" s="46">
        <v>16</v>
      </c>
      <c r="E59" s="7">
        <v>1603.4528</v>
      </c>
      <c r="F59" s="7">
        <v>0.22584090046688299</v>
      </c>
    </row>
    <row r="60" spans="1:6" x14ac:dyDescent="0.2">
      <c r="A60" s="46" t="s">
        <v>812</v>
      </c>
      <c r="B60" s="46" t="s">
        <v>1394</v>
      </c>
      <c r="C60" s="46" t="s">
        <v>782</v>
      </c>
      <c r="D60" s="46">
        <v>150</v>
      </c>
      <c r="E60" s="7">
        <v>1547.5830000000001</v>
      </c>
      <c r="F60" s="7">
        <v>0.21797182821174399</v>
      </c>
    </row>
    <row r="61" spans="1:6" x14ac:dyDescent="0.2">
      <c r="A61" s="46" t="s">
        <v>903</v>
      </c>
      <c r="B61" s="46" t="s">
        <v>1464</v>
      </c>
      <c r="C61" s="46" t="s">
        <v>782</v>
      </c>
      <c r="D61" s="46">
        <v>110</v>
      </c>
      <c r="E61" s="7">
        <v>1126.9104</v>
      </c>
      <c r="F61" s="7">
        <v>0.15872151614409599</v>
      </c>
    </row>
    <row r="62" spans="1:6" x14ac:dyDescent="0.2">
      <c r="A62" s="46" t="s">
        <v>1195</v>
      </c>
      <c r="B62" s="46" t="s">
        <v>1586</v>
      </c>
      <c r="C62" s="46" t="s">
        <v>861</v>
      </c>
      <c r="D62" s="46">
        <v>100</v>
      </c>
      <c r="E62" s="7">
        <v>1003.452</v>
      </c>
      <c r="F62" s="7">
        <v>0.141332818312641</v>
      </c>
    </row>
    <row r="63" spans="1:6" x14ac:dyDescent="0.2">
      <c r="A63" s="46" t="s">
        <v>1263</v>
      </c>
      <c r="B63" s="46" t="s">
        <v>1625</v>
      </c>
      <c r="C63" s="46" t="s">
        <v>680</v>
      </c>
      <c r="D63" s="46">
        <v>1000</v>
      </c>
      <c r="E63" s="7">
        <v>1003.2670000000001</v>
      </c>
      <c r="F63" s="7">
        <v>0.141306761688719</v>
      </c>
    </row>
    <row r="64" spans="1:6" x14ac:dyDescent="0.2">
      <c r="A64" s="46" t="s">
        <v>821</v>
      </c>
      <c r="B64" s="46" t="s">
        <v>1401</v>
      </c>
      <c r="C64" s="46" t="s">
        <v>787</v>
      </c>
      <c r="D64" s="46">
        <v>100</v>
      </c>
      <c r="E64" s="7">
        <v>964.28399999999999</v>
      </c>
      <c r="F64" s="7">
        <v>0.135816138065185</v>
      </c>
    </row>
    <row r="65" spans="1:6" x14ac:dyDescent="0.2">
      <c r="A65" s="46" t="s">
        <v>890</v>
      </c>
      <c r="B65" s="46" t="s">
        <v>1452</v>
      </c>
      <c r="C65" s="46" t="s">
        <v>861</v>
      </c>
      <c r="D65" s="46">
        <v>90</v>
      </c>
      <c r="E65" s="7">
        <v>934.05690000000004</v>
      </c>
      <c r="F65" s="7">
        <v>0.131558753324891</v>
      </c>
    </row>
    <row r="66" spans="1:6" x14ac:dyDescent="0.2">
      <c r="A66" s="46" t="s">
        <v>894</v>
      </c>
      <c r="B66" s="46" t="s">
        <v>1456</v>
      </c>
      <c r="C66" s="46" t="s">
        <v>850</v>
      </c>
      <c r="D66" s="46">
        <v>40</v>
      </c>
      <c r="E66" s="7">
        <v>387.8664</v>
      </c>
      <c r="F66" s="7">
        <v>5.4629669820557399E-2</v>
      </c>
    </row>
    <row r="67" spans="1:6" x14ac:dyDescent="0.2">
      <c r="A67" s="46" t="s">
        <v>779</v>
      </c>
      <c r="B67" s="46" t="s">
        <v>1371</v>
      </c>
      <c r="C67" s="46" t="s">
        <v>780</v>
      </c>
      <c r="D67" s="46">
        <v>400</v>
      </c>
      <c r="E67" s="7">
        <v>383.43799999999999</v>
      </c>
      <c r="F67" s="7">
        <v>5.40059446671712E-2</v>
      </c>
    </row>
    <row r="68" spans="1:6" x14ac:dyDescent="0.2">
      <c r="A68" s="46" t="s">
        <v>744</v>
      </c>
      <c r="B68" s="46" t="s">
        <v>1345</v>
      </c>
      <c r="C68" s="46" t="s">
        <v>674</v>
      </c>
      <c r="D68" s="46">
        <v>26</v>
      </c>
      <c r="E68" s="7">
        <v>252.33546000000001</v>
      </c>
      <c r="F68" s="7">
        <v>3.5540595586053499E-2</v>
      </c>
    </row>
    <row r="69" spans="1:6" x14ac:dyDescent="0.2">
      <c r="A69" s="46" t="s">
        <v>719</v>
      </c>
      <c r="B69" s="46" t="s">
        <v>1326</v>
      </c>
      <c r="C69" s="46" t="s">
        <v>674</v>
      </c>
      <c r="D69" s="46">
        <v>4</v>
      </c>
      <c r="E69" s="7">
        <v>39.16836</v>
      </c>
      <c r="F69" s="51" t="s">
        <v>911</v>
      </c>
    </row>
    <row r="70" spans="1:6" x14ac:dyDescent="0.2">
      <c r="A70" s="46" t="s">
        <v>720</v>
      </c>
      <c r="B70" s="46" t="s">
        <v>1327</v>
      </c>
      <c r="C70" s="46" t="s">
        <v>674</v>
      </c>
      <c r="D70" s="46">
        <v>1</v>
      </c>
      <c r="E70" s="7">
        <v>9.8556399999999993</v>
      </c>
      <c r="F70" s="51" t="s">
        <v>911</v>
      </c>
    </row>
    <row r="71" spans="1:6" x14ac:dyDescent="0.2">
      <c r="A71" s="45" t="s">
        <v>40</v>
      </c>
      <c r="B71" s="46"/>
      <c r="C71" s="46"/>
      <c r="D71" s="46"/>
      <c r="E71" s="6">
        <f>SUM(E8:E70)</f>
        <v>313939.38207800011</v>
      </c>
      <c r="F71" s="6">
        <f>SUM(F8:F70)</f>
        <v>44.210394665940875</v>
      </c>
    </row>
    <row r="72" spans="1:6" x14ac:dyDescent="0.2">
      <c r="A72" s="46"/>
      <c r="B72" s="46"/>
      <c r="C72" s="46"/>
      <c r="D72" s="46"/>
      <c r="E72" s="7"/>
      <c r="F72" s="7"/>
    </row>
    <row r="73" spans="1:6" x14ac:dyDescent="0.2">
      <c r="A73" s="45" t="s">
        <v>712</v>
      </c>
      <c r="B73" s="46"/>
      <c r="C73" s="46"/>
      <c r="D73" s="46"/>
      <c r="E73" s="7"/>
      <c r="F73" s="7"/>
    </row>
    <row r="74" spans="1:6" x14ac:dyDescent="0.2">
      <c r="A74" s="46" t="s">
        <v>912</v>
      </c>
      <c r="B74" s="46" t="s">
        <v>1472</v>
      </c>
      <c r="C74" s="46" t="s">
        <v>913</v>
      </c>
      <c r="D74" s="46">
        <v>2750</v>
      </c>
      <c r="E74" s="7">
        <v>43470.707499999997</v>
      </c>
      <c r="F74" s="7">
        <v>6.1227020375857002</v>
      </c>
    </row>
    <row r="75" spans="1:6" x14ac:dyDescent="0.2">
      <c r="A75" s="46" t="s">
        <v>1254</v>
      </c>
      <c r="B75" s="46" t="s">
        <v>1619</v>
      </c>
      <c r="C75" s="46" t="s">
        <v>820</v>
      </c>
      <c r="D75" s="46">
        <v>2795</v>
      </c>
      <c r="E75" s="7">
        <v>27715.9467</v>
      </c>
      <c r="F75" s="7">
        <v>3.90369729624729</v>
      </c>
    </row>
    <row r="76" spans="1:6" x14ac:dyDescent="0.2">
      <c r="A76" s="46" t="s">
        <v>845</v>
      </c>
      <c r="B76" s="46" t="s">
        <v>1419</v>
      </c>
      <c r="C76" s="46" t="s">
        <v>846</v>
      </c>
      <c r="D76" s="46">
        <v>220</v>
      </c>
      <c r="E76" s="7">
        <v>26058.538</v>
      </c>
      <c r="F76" s="7">
        <v>3.67025688986323</v>
      </c>
    </row>
    <row r="77" spans="1:6" x14ac:dyDescent="0.2">
      <c r="A77" s="46" t="s">
        <v>939</v>
      </c>
      <c r="B77" s="46" t="s">
        <v>1495</v>
      </c>
      <c r="C77" s="46" t="s">
        <v>917</v>
      </c>
      <c r="D77" s="46">
        <v>170</v>
      </c>
      <c r="E77" s="7">
        <v>24261.260999999999</v>
      </c>
      <c r="F77" s="7">
        <v>3.41711650676719</v>
      </c>
    </row>
    <row r="78" spans="1:6" x14ac:dyDescent="0.2">
      <c r="A78" s="46" t="s">
        <v>927</v>
      </c>
      <c r="B78" s="46" t="s">
        <v>1484</v>
      </c>
      <c r="C78" s="46" t="s">
        <v>917</v>
      </c>
      <c r="D78" s="46">
        <v>1400</v>
      </c>
      <c r="E78" s="7">
        <v>13870.121999999999</v>
      </c>
      <c r="F78" s="7">
        <v>1.95355974436262</v>
      </c>
    </row>
    <row r="79" spans="1:6" x14ac:dyDescent="0.2">
      <c r="A79" s="46" t="s">
        <v>918</v>
      </c>
      <c r="B79" s="46" t="s">
        <v>1475</v>
      </c>
      <c r="C79" s="46" t="s">
        <v>797</v>
      </c>
      <c r="D79" s="46">
        <v>1360</v>
      </c>
      <c r="E79" s="7">
        <v>13583.707200000001</v>
      </c>
      <c r="F79" s="7">
        <v>1.91321918906904</v>
      </c>
    </row>
    <row r="80" spans="1:6" x14ac:dyDescent="0.2">
      <c r="A80" s="46" t="s">
        <v>833</v>
      </c>
      <c r="B80" s="46" t="s">
        <v>1409</v>
      </c>
      <c r="C80" s="46" t="s">
        <v>797</v>
      </c>
      <c r="D80" s="46">
        <v>1200</v>
      </c>
      <c r="E80" s="7">
        <v>11974.212</v>
      </c>
      <c r="F80" s="7">
        <v>1.6865272370108799</v>
      </c>
    </row>
    <row r="81" spans="1:6" x14ac:dyDescent="0.2">
      <c r="A81" s="46" t="s">
        <v>920</v>
      </c>
      <c r="B81" s="46" t="s">
        <v>1477</v>
      </c>
      <c r="C81" s="46" t="s">
        <v>799</v>
      </c>
      <c r="D81" s="46">
        <v>1190</v>
      </c>
      <c r="E81" s="7">
        <v>11608.3786</v>
      </c>
      <c r="F81" s="7">
        <v>1.6350008406761301</v>
      </c>
    </row>
    <row r="82" spans="1:6" x14ac:dyDescent="0.2">
      <c r="A82" s="46" t="s">
        <v>945</v>
      </c>
      <c r="B82" s="46" t="s">
        <v>1501</v>
      </c>
      <c r="C82" s="46" t="s">
        <v>835</v>
      </c>
      <c r="D82" s="46">
        <v>1000</v>
      </c>
      <c r="E82" s="7">
        <v>10092.76</v>
      </c>
      <c r="F82" s="7">
        <v>1.4215310900303</v>
      </c>
    </row>
    <row r="83" spans="1:6" x14ac:dyDescent="0.2">
      <c r="A83" s="46" t="s">
        <v>1264</v>
      </c>
      <c r="B83" s="46" t="s">
        <v>1626</v>
      </c>
      <c r="C83" s="46" t="s">
        <v>842</v>
      </c>
      <c r="D83" s="46">
        <v>1000</v>
      </c>
      <c r="E83" s="7">
        <v>9871.92</v>
      </c>
      <c r="F83" s="7">
        <v>1.3904265233981501</v>
      </c>
    </row>
    <row r="84" spans="1:6" x14ac:dyDescent="0.2">
      <c r="A84" s="46" t="s">
        <v>924</v>
      </c>
      <c r="B84" s="46" t="s">
        <v>1481</v>
      </c>
      <c r="C84" s="46" t="s">
        <v>797</v>
      </c>
      <c r="D84" s="46">
        <v>900</v>
      </c>
      <c r="E84" s="7">
        <v>8982.9269999999997</v>
      </c>
      <c r="F84" s="7">
        <v>1.2652148678827799</v>
      </c>
    </row>
    <row r="85" spans="1:6" x14ac:dyDescent="0.2">
      <c r="A85" s="46" t="s">
        <v>1250</v>
      </c>
      <c r="B85" s="46" t="s">
        <v>1615</v>
      </c>
      <c r="C85" s="46" t="s">
        <v>835</v>
      </c>
      <c r="D85" s="46">
        <v>1000</v>
      </c>
      <c r="E85" s="7">
        <v>8960.2000000000007</v>
      </c>
      <c r="F85" s="7">
        <v>1.2620138468456099</v>
      </c>
    </row>
    <row r="86" spans="1:6" x14ac:dyDescent="0.2">
      <c r="A86" s="46" t="s">
        <v>921</v>
      </c>
      <c r="B86" s="46" t="s">
        <v>1478</v>
      </c>
      <c r="C86" s="46" t="s">
        <v>835</v>
      </c>
      <c r="D86" s="46">
        <v>9000</v>
      </c>
      <c r="E86" s="7">
        <v>8912.8349999999991</v>
      </c>
      <c r="F86" s="7">
        <v>1.2553426468884901</v>
      </c>
    </row>
    <row r="87" spans="1:6" x14ac:dyDescent="0.2">
      <c r="A87" s="46" t="s">
        <v>935</v>
      </c>
      <c r="B87" s="46" t="s">
        <v>1491</v>
      </c>
      <c r="C87" s="46" t="s">
        <v>835</v>
      </c>
      <c r="D87" s="46">
        <v>9000</v>
      </c>
      <c r="E87" s="7">
        <v>8882.6669999999995</v>
      </c>
      <c r="F87" s="7">
        <v>1.25109358618318</v>
      </c>
    </row>
    <row r="88" spans="1:6" x14ac:dyDescent="0.2">
      <c r="A88" s="46" t="s">
        <v>1265</v>
      </c>
      <c r="B88" s="46" t="s">
        <v>1627</v>
      </c>
      <c r="C88" s="46" t="s">
        <v>799</v>
      </c>
      <c r="D88" s="46">
        <v>650</v>
      </c>
      <c r="E88" s="7">
        <v>8412.9305000000004</v>
      </c>
      <c r="F88" s="7">
        <v>1.1849327898428399</v>
      </c>
    </row>
    <row r="89" spans="1:6" x14ac:dyDescent="0.2">
      <c r="A89" s="46" t="s">
        <v>957</v>
      </c>
      <c r="B89" s="46" t="s">
        <v>1511</v>
      </c>
      <c r="C89" s="46" t="s">
        <v>799</v>
      </c>
      <c r="D89" s="46">
        <v>700</v>
      </c>
      <c r="E89" s="7">
        <v>8049.8180000000002</v>
      </c>
      <c r="F89" s="7">
        <v>1.133789623065</v>
      </c>
    </row>
    <row r="90" spans="1:6" x14ac:dyDescent="0.2">
      <c r="A90" s="46" t="s">
        <v>1266</v>
      </c>
      <c r="B90" s="46" t="s">
        <v>1628</v>
      </c>
      <c r="C90" s="46" t="s">
        <v>842</v>
      </c>
      <c r="D90" s="46">
        <v>750</v>
      </c>
      <c r="E90" s="7">
        <v>7518.9525000000003</v>
      </c>
      <c r="F90" s="7">
        <v>1.05901901394773</v>
      </c>
    </row>
    <row r="91" spans="1:6" x14ac:dyDescent="0.2">
      <c r="A91" s="46" t="s">
        <v>1267</v>
      </c>
      <c r="B91" s="46" t="s">
        <v>1629</v>
      </c>
      <c r="C91" s="46" t="s">
        <v>842</v>
      </c>
      <c r="D91" s="46">
        <v>644</v>
      </c>
      <c r="E91" s="7">
        <v>6453.3243599999996</v>
      </c>
      <c r="F91" s="7">
        <v>0.90892889673289601</v>
      </c>
    </row>
    <row r="92" spans="1:6" x14ac:dyDescent="0.2">
      <c r="A92" s="46" t="s">
        <v>1268</v>
      </c>
      <c r="B92" s="46" t="s">
        <v>1630</v>
      </c>
      <c r="C92" s="46" t="s">
        <v>835</v>
      </c>
      <c r="D92" s="46">
        <v>597</v>
      </c>
      <c r="E92" s="7">
        <v>5981.6056799999997</v>
      </c>
      <c r="F92" s="7">
        <v>0.84248891704765105</v>
      </c>
    </row>
    <row r="93" spans="1:6" x14ac:dyDescent="0.2">
      <c r="A93" s="46" t="s">
        <v>934</v>
      </c>
      <c r="B93" s="46" t="s">
        <v>1490</v>
      </c>
      <c r="C93" s="46" t="s">
        <v>913</v>
      </c>
      <c r="D93" s="46">
        <v>580</v>
      </c>
      <c r="E93" s="7">
        <v>5774.9672</v>
      </c>
      <c r="F93" s="7">
        <v>0.81338458644664502</v>
      </c>
    </row>
    <row r="94" spans="1:6" x14ac:dyDescent="0.2">
      <c r="A94" s="46" t="s">
        <v>851</v>
      </c>
      <c r="B94" s="46" t="s">
        <v>1422</v>
      </c>
      <c r="C94" s="46" t="s">
        <v>835</v>
      </c>
      <c r="D94" s="46">
        <v>580</v>
      </c>
      <c r="E94" s="7">
        <v>5715.0995999999996</v>
      </c>
      <c r="F94" s="7">
        <v>0.80495243759088198</v>
      </c>
    </row>
    <row r="95" spans="1:6" x14ac:dyDescent="0.2">
      <c r="A95" s="46" t="s">
        <v>849</v>
      </c>
      <c r="B95" s="46" t="s">
        <v>1421</v>
      </c>
      <c r="C95" s="46" t="s">
        <v>850</v>
      </c>
      <c r="D95" s="46">
        <v>50</v>
      </c>
      <c r="E95" s="7">
        <v>5590.88</v>
      </c>
      <c r="F95" s="7">
        <v>0.78745652731548299</v>
      </c>
    </row>
    <row r="96" spans="1:6" x14ac:dyDescent="0.2">
      <c r="A96" s="46" t="s">
        <v>1269</v>
      </c>
      <c r="B96" s="46" t="s">
        <v>1631</v>
      </c>
      <c r="C96" s="46" t="s">
        <v>832</v>
      </c>
      <c r="D96" s="46">
        <v>500</v>
      </c>
      <c r="E96" s="7">
        <v>5172.415</v>
      </c>
      <c r="F96" s="7">
        <v>0.72851714823686298</v>
      </c>
    </row>
    <row r="97" spans="1:6" x14ac:dyDescent="0.2">
      <c r="A97" s="46" t="s">
        <v>938</v>
      </c>
      <c r="B97" s="46" t="s">
        <v>1494</v>
      </c>
      <c r="C97" s="46" t="s">
        <v>917</v>
      </c>
      <c r="D97" s="46">
        <v>34</v>
      </c>
      <c r="E97" s="7">
        <v>4911.9834000000001</v>
      </c>
      <c r="F97" s="7">
        <v>0.69183623873080802</v>
      </c>
    </row>
    <row r="98" spans="1:6" x14ac:dyDescent="0.2">
      <c r="A98" s="46" t="s">
        <v>1253</v>
      </c>
      <c r="B98" s="46" t="s">
        <v>1618</v>
      </c>
      <c r="C98" s="46" t="s">
        <v>835</v>
      </c>
      <c r="D98" s="46">
        <v>422</v>
      </c>
      <c r="E98" s="7">
        <v>4224.3887999999997</v>
      </c>
      <c r="F98" s="7">
        <v>0.59499086628194897</v>
      </c>
    </row>
    <row r="99" spans="1:6" x14ac:dyDescent="0.2">
      <c r="A99" s="46" t="s">
        <v>914</v>
      </c>
      <c r="B99" s="46" t="s">
        <v>1473</v>
      </c>
      <c r="C99" s="46" t="s">
        <v>915</v>
      </c>
      <c r="D99" s="46">
        <v>350</v>
      </c>
      <c r="E99" s="7">
        <v>3740.5374999999999</v>
      </c>
      <c r="F99" s="7">
        <v>0.52684204812897795</v>
      </c>
    </row>
    <row r="100" spans="1:6" x14ac:dyDescent="0.2">
      <c r="A100" s="46" t="s">
        <v>1252</v>
      </c>
      <c r="B100" s="46" t="s">
        <v>1617</v>
      </c>
      <c r="C100" s="46" t="s">
        <v>842</v>
      </c>
      <c r="D100" s="46">
        <v>370</v>
      </c>
      <c r="E100" s="7">
        <v>3710.3267000000001</v>
      </c>
      <c r="F100" s="7">
        <v>0.52258695918852105</v>
      </c>
    </row>
    <row r="101" spans="1:6" x14ac:dyDescent="0.2">
      <c r="A101" s="46" t="s">
        <v>1206</v>
      </c>
      <c r="B101" s="46" t="s">
        <v>1597</v>
      </c>
      <c r="C101" s="46" t="s">
        <v>835</v>
      </c>
      <c r="D101" s="46">
        <v>323</v>
      </c>
      <c r="E101" s="7">
        <v>3235.63958</v>
      </c>
      <c r="F101" s="7">
        <v>0.455728884775085</v>
      </c>
    </row>
    <row r="102" spans="1:6" x14ac:dyDescent="0.2">
      <c r="A102" s="46" t="s">
        <v>952</v>
      </c>
      <c r="B102" s="46" t="s">
        <v>1507</v>
      </c>
      <c r="C102" s="46" t="s">
        <v>842</v>
      </c>
      <c r="D102" s="46">
        <v>320</v>
      </c>
      <c r="E102" s="7">
        <v>3207.2991999999999</v>
      </c>
      <c r="F102" s="7">
        <v>0.45173723816174299</v>
      </c>
    </row>
    <row r="103" spans="1:6" x14ac:dyDescent="0.2">
      <c r="A103" s="46" t="s">
        <v>853</v>
      </c>
      <c r="B103" s="46" t="s">
        <v>1424</v>
      </c>
      <c r="C103" s="46" t="s">
        <v>854</v>
      </c>
      <c r="D103" s="46">
        <v>300</v>
      </c>
      <c r="E103" s="7">
        <v>2967.1260000000002</v>
      </c>
      <c r="F103" s="7">
        <v>0.41790965573710798</v>
      </c>
    </row>
    <row r="104" spans="1:6" x14ac:dyDescent="0.2">
      <c r="A104" s="46" t="s">
        <v>841</v>
      </c>
      <c r="B104" s="46" t="s">
        <v>1416</v>
      </c>
      <c r="C104" s="46" t="s">
        <v>842</v>
      </c>
      <c r="D104" s="46">
        <v>280</v>
      </c>
      <c r="E104" s="7">
        <v>2805.3508000000002</v>
      </c>
      <c r="F104" s="7">
        <v>0.39512416629756197</v>
      </c>
    </row>
    <row r="105" spans="1:6" x14ac:dyDescent="0.2">
      <c r="A105" s="46" t="s">
        <v>1251</v>
      </c>
      <c r="B105" s="46" t="s">
        <v>1616</v>
      </c>
      <c r="C105" s="46" t="s">
        <v>806</v>
      </c>
      <c r="D105" s="46">
        <v>2500</v>
      </c>
      <c r="E105" s="7">
        <v>2492.6975000000002</v>
      </c>
      <c r="F105" s="7">
        <v>0.35108800707544902</v>
      </c>
    </row>
    <row r="106" spans="1:6" x14ac:dyDescent="0.2">
      <c r="A106" s="46" t="s">
        <v>1207</v>
      </c>
      <c r="B106" s="46" t="s">
        <v>1598</v>
      </c>
      <c r="C106" s="46" t="s">
        <v>835</v>
      </c>
      <c r="D106" s="46">
        <v>338</v>
      </c>
      <c r="E106" s="7">
        <v>2258.4247399999999</v>
      </c>
      <c r="F106" s="7">
        <v>0.31809148165651402</v>
      </c>
    </row>
    <row r="107" spans="1:6" x14ac:dyDescent="0.2">
      <c r="A107" s="46" t="s">
        <v>836</v>
      </c>
      <c r="B107" s="46" t="s">
        <v>1411</v>
      </c>
      <c r="C107" s="46" t="s">
        <v>830</v>
      </c>
      <c r="D107" s="46">
        <v>15</v>
      </c>
      <c r="E107" s="7">
        <v>2128.9454999999998</v>
      </c>
      <c r="F107" s="7">
        <v>0.299854768886817</v>
      </c>
    </row>
    <row r="108" spans="1:6" x14ac:dyDescent="0.2">
      <c r="A108" s="46" t="s">
        <v>852</v>
      </c>
      <c r="B108" s="46" t="s">
        <v>1423</v>
      </c>
      <c r="C108" s="46" t="s">
        <v>835</v>
      </c>
      <c r="D108" s="46">
        <v>200</v>
      </c>
      <c r="E108" s="7">
        <v>1991.2180000000001</v>
      </c>
      <c r="F108" s="7">
        <v>0.28045631660992199</v>
      </c>
    </row>
    <row r="109" spans="1:6" x14ac:dyDescent="0.2">
      <c r="A109" s="46" t="s">
        <v>1033</v>
      </c>
      <c r="B109" s="46" t="s">
        <v>1570</v>
      </c>
      <c r="C109" s="46" t="s">
        <v>842</v>
      </c>
      <c r="D109" s="46">
        <v>200</v>
      </c>
      <c r="E109" s="7">
        <v>1976.8579999999999</v>
      </c>
      <c r="F109" s="7">
        <v>0.278433759207107</v>
      </c>
    </row>
    <row r="110" spans="1:6" x14ac:dyDescent="0.2">
      <c r="A110" s="46" t="s">
        <v>827</v>
      </c>
      <c r="B110" s="46" t="s">
        <v>1406</v>
      </c>
      <c r="C110" s="46" t="s">
        <v>828</v>
      </c>
      <c r="D110" s="46">
        <v>160</v>
      </c>
      <c r="E110" s="7">
        <v>1786.3856000000001</v>
      </c>
      <c r="F110" s="7">
        <v>0.25160636626477201</v>
      </c>
    </row>
    <row r="111" spans="1:6" x14ac:dyDescent="0.2">
      <c r="A111" s="46" t="s">
        <v>844</v>
      </c>
      <c r="B111" s="46" t="s">
        <v>1418</v>
      </c>
      <c r="C111" s="46" t="s">
        <v>835</v>
      </c>
      <c r="D111" s="46">
        <v>130</v>
      </c>
      <c r="E111" s="7">
        <v>1273.7855</v>
      </c>
      <c r="F111" s="7">
        <v>0.17940837692363601</v>
      </c>
    </row>
    <row r="112" spans="1:6" x14ac:dyDescent="0.2">
      <c r="A112" s="46" t="s">
        <v>929</v>
      </c>
      <c r="B112" s="46" t="s">
        <v>1486</v>
      </c>
      <c r="C112" s="46" t="s">
        <v>799</v>
      </c>
      <c r="D112" s="46">
        <v>100</v>
      </c>
      <c r="E112" s="7">
        <v>1218.2260000000001</v>
      </c>
      <c r="F112" s="7">
        <v>0.171583009373378</v>
      </c>
    </row>
    <row r="113" spans="1:10" x14ac:dyDescent="0.2">
      <c r="A113" s="46" t="s">
        <v>1249</v>
      </c>
      <c r="B113" s="46" t="s">
        <v>1614</v>
      </c>
      <c r="C113" s="46" t="s">
        <v>824</v>
      </c>
      <c r="D113" s="46">
        <v>110</v>
      </c>
      <c r="E113" s="7">
        <v>1072.1996999999999</v>
      </c>
      <c r="F113" s="7">
        <v>0.15101569920132499</v>
      </c>
    </row>
    <row r="114" spans="1:10" x14ac:dyDescent="0.2">
      <c r="A114" s="46" t="s">
        <v>931</v>
      </c>
      <c r="B114" s="46" t="s">
        <v>1488</v>
      </c>
      <c r="C114" s="46" t="s">
        <v>832</v>
      </c>
      <c r="D114" s="46">
        <v>90</v>
      </c>
      <c r="E114" s="7">
        <v>931.03470000000004</v>
      </c>
      <c r="F114" s="7">
        <v>0.13113308668263499</v>
      </c>
    </row>
    <row r="115" spans="1:10" x14ac:dyDescent="0.2">
      <c r="A115" s="46" t="s">
        <v>823</v>
      </c>
      <c r="B115" s="46" t="s">
        <v>1403</v>
      </c>
      <c r="C115" s="46" t="s">
        <v>824</v>
      </c>
      <c r="D115" s="46">
        <v>50</v>
      </c>
      <c r="E115" s="7">
        <v>488.59800000000001</v>
      </c>
      <c r="F115" s="7">
        <v>6.8817374784164706E-2</v>
      </c>
    </row>
    <row r="116" spans="1:10" x14ac:dyDescent="0.2">
      <c r="A116" s="45" t="s">
        <v>40</v>
      </c>
      <c r="B116" s="46"/>
      <c r="C116" s="46"/>
      <c r="D116" s="46"/>
      <c r="E116" s="6">
        <f>SUM(E74:E115)</f>
        <v>333337.20006</v>
      </c>
      <c r="F116" s="6">
        <f>SUM(F74:F115)</f>
        <v>46.949416547004056</v>
      </c>
    </row>
    <row r="117" spans="1:10" x14ac:dyDescent="0.2">
      <c r="A117" s="46"/>
      <c r="B117" s="46"/>
      <c r="C117" s="46"/>
      <c r="D117" s="46"/>
      <c r="E117" s="7"/>
      <c r="F117" s="7"/>
    </row>
    <row r="118" spans="1:10" x14ac:dyDescent="0.2">
      <c r="A118" s="45" t="s">
        <v>40</v>
      </c>
      <c r="B118" s="46"/>
      <c r="C118" s="46"/>
      <c r="D118" s="46"/>
      <c r="E118" s="6">
        <v>647276.58213800006</v>
      </c>
      <c r="F118" s="6">
        <v>91.166716077437641</v>
      </c>
      <c r="I118" s="28"/>
      <c r="J118" s="28"/>
    </row>
    <row r="119" spans="1:10" x14ac:dyDescent="0.2">
      <c r="A119" s="46"/>
      <c r="B119" s="46"/>
      <c r="C119" s="46"/>
      <c r="D119" s="46"/>
      <c r="E119" s="7"/>
      <c r="F119" s="7"/>
    </row>
    <row r="120" spans="1:10" x14ac:dyDescent="0.2">
      <c r="A120" s="45" t="s">
        <v>103</v>
      </c>
      <c r="B120" s="46"/>
      <c r="C120" s="46"/>
      <c r="D120" s="46"/>
      <c r="E120" s="6">
        <v>62715.629863299997</v>
      </c>
      <c r="F120" s="6">
        <v>8.83</v>
      </c>
      <c r="I120" s="28"/>
      <c r="J120" s="28"/>
    </row>
    <row r="121" spans="1:10" x14ac:dyDescent="0.2">
      <c r="A121" s="46"/>
      <c r="B121" s="46"/>
      <c r="C121" s="46"/>
      <c r="D121" s="46"/>
      <c r="E121" s="7"/>
      <c r="F121" s="7"/>
    </row>
    <row r="122" spans="1:10" x14ac:dyDescent="0.2">
      <c r="A122" s="47" t="s">
        <v>104</v>
      </c>
      <c r="B122" s="44"/>
      <c r="C122" s="44"/>
      <c r="D122" s="44"/>
      <c r="E122" s="8">
        <v>709992.20986329997</v>
      </c>
      <c r="F122" s="8">
        <f xml:space="preserve"> ROUND(SUM(F118:F121),2)</f>
        <v>100</v>
      </c>
      <c r="I122" s="28"/>
      <c r="J122" s="28"/>
    </row>
    <row r="123" spans="1:10" x14ac:dyDescent="0.2">
      <c r="A123" s="4" t="s">
        <v>686</v>
      </c>
      <c r="F123" s="9" t="s">
        <v>960</v>
      </c>
    </row>
    <row r="125" spans="1:10" x14ac:dyDescent="0.2">
      <c r="A125" s="4" t="s">
        <v>105</v>
      </c>
    </row>
    <row r="126" spans="1:10" x14ac:dyDescent="0.2">
      <c r="A126" s="4" t="s">
        <v>106</v>
      </c>
    </row>
    <row r="127" spans="1:10" x14ac:dyDescent="0.2">
      <c r="A127" s="4" t="s">
        <v>107</v>
      </c>
    </row>
    <row r="128" spans="1:10" x14ac:dyDescent="0.2">
      <c r="A128" s="2" t="s">
        <v>590</v>
      </c>
      <c r="D128" s="10">
        <v>11.7936</v>
      </c>
    </row>
    <row r="129" spans="1:4" x14ac:dyDescent="0.2">
      <c r="A129" s="2" t="s">
        <v>592</v>
      </c>
      <c r="D129" s="10">
        <v>18.5472</v>
      </c>
    </row>
    <row r="130" spans="1:4" x14ac:dyDescent="0.2">
      <c r="A130" s="2" t="s">
        <v>593</v>
      </c>
      <c r="D130" s="10">
        <v>11.178100000000001</v>
      </c>
    </row>
    <row r="131" spans="1:4" x14ac:dyDescent="0.2">
      <c r="A131" s="2" t="s">
        <v>591</v>
      </c>
      <c r="D131" s="10">
        <v>17.7791</v>
      </c>
    </row>
    <row r="133" spans="1:4" x14ac:dyDescent="0.2">
      <c r="A133" s="4" t="s">
        <v>108</v>
      </c>
    </row>
    <row r="134" spans="1:4" x14ac:dyDescent="0.2">
      <c r="A134" s="2" t="s">
        <v>590</v>
      </c>
      <c r="D134" s="10">
        <v>11.793100000000001</v>
      </c>
    </row>
    <row r="135" spans="1:4" x14ac:dyDescent="0.2">
      <c r="A135" s="2" t="s">
        <v>592</v>
      </c>
      <c r="D135" s="10">
        <v>19.250900000000001</v>
      </c>
    </row>
    <row r="136" spans="1:4" x14ac:dyDescent="0.2">
      <c r="A136" s="2" t="s">
        <v>593</v>
      </c>
      <c r="D136" s="10">
        <v>11.1136</v>
      </c>
    </row>
    <row r="137" spans="1:4" x14ac:dyDescent="0.2">
      <c r="A137" s="2" t="s">
        <v>591</v>
      </c>
      <c r="D137" s="10">
        <v>18.389199999999999</v>
      </c>
    </row>
    <row r="139" spans="1:4" x14ac:dyDescent="0.2">
      <c r="A139" s="4" t="s">
        <v>109</v>
      </c>
      <c r="D139" s="50"/>
    </row>
    <row r="140" spans="1:4" x14ac:dyDescent="0.2">
      <c r="A140" s="14" t="s">
        <v>598</v>
      </c>
      <c r="B140" s="15"/>
      <c r="C140" s="56" t="s">
        <v>599</v>
      </c>
      <c r="D140" s="57"/>
    </row>
    <row r="141" spans="1:4" x14ac:dyDescent="0.2">
      <c r="A141" s="58"/>
      <c r="B141" s="59"/>
      <c r="C141" s="16" t="s">
        <v>600</v>
      </c>
      <c r="D141" s="16" t="s">
        <v>601</v>
      </c>
    </row>
    <row r="142" spans="1:4" x14ac:dyDescent="0.2">
      <c r="A142" s="17" t="s">
        <v>593</v>
      </c>
      <c r="B142" s="18"/>
      <c r="C142" s="19">
        <v>0.3173692984</v>
      </c>
      <c r="D142" s="19">
        <v>0.29396120380000001</v>
      </c>
    </row>
    <row r="143" spans="1:4" x14ac:dyDescent="0.2">
      <c r="A143" s="17" t="s">
        <v>590</v>
      </c>
      <c r="B143" s="18"/>
      <c r="C143" s="19">
        <v>0.3173692984</v>
      </c>
      <c r="D143" s="19">
        <v>0.29396120380000001</v>
      </c>
    </row>
    <row r="145" spans="1:5" x14ac:dyDescent="0.2">
      <c r="A145" s="4" t="s">
        <v>688</v>
      </c>
      <c r="D145" s="28">
        <v>2.3452430141694847</v>
      </c>
      <c r="E145" s="1" t="s">
        <v>689</v>
      </c>
    </row>
  </sheetData>
  <mergeCells count="3">
    <mergeCell ref="B1:E1"/>
    <mergeCell ref="C140:D140"/>
    <mergeCell ref="A141:B14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13"/>
  <sheetViews>
    <sheetView showGridLines="0" workbookViewId="0"/>
  </sheetViews>
  <sheetFormatPr defaultRowHeight="11.25" x14ac:dyDescent="0.2"/>
  <cols>
    <col min="1" max="1" width="38" style="2" customWidth="1"/>
    <col min="2" max="2" width="56" style="2" bestFit="1" customWidth="1"/>
    <col min="3" max="3" width="12.5703125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x14ac:dyDescent="0.2">
      <c r="A1" s="4"/>
      <c r="B1" s="55" t="s">
        <v>1270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866</v>
      </c>
      <c r="B8" s="46" t="s">
        <v>1432</v>
      </c>
      <c r="C8" s="46" t="s">
        <v>674</v>
      </c>
      <c r="D8" s="46">
        <v>750</v>
      </c>
      <c r="E8" s="7">
        <v>7735.68</v>
      </c>
      <c r="F8" s="7">
        <v>9.4566757894896103</v>
      </c>
    </row>
    <row r="9" spans="1:6" x14ac:dyDescent="0.2">
      <c r="A9" s="46" t="s">
        <v>1271</v>
      </c>
      <c r="B9" s="46" t="s">
        <v>1632</v>
      </c>
      <c r="C9" s="46" t="s">
        <v>955</v>
      </c>
      <c r="D9" s="46">
        <v>500</v>
      </c>
      <c r="E9" s="7">
        <v>4954.5600000000004</v>
      </c>
      <c r="F9" s="7">
        <v>6.0568259803370399</v>
      </c>
    </row>
    <row r="10" spans="1:6" x14ac:dyDescent="0.2">
      <c r="A10" s="46" t="s">
        <v>1272</v>
      </c>
      <c r="B10" s="46" t="s">
        <v>1633</v>
      </c>
      <c r="C10" s="46" t="s">
        <v>674</v>
      </c>
      <c r="D10" s="46">
        <v>500</v>
      </c>
      <c r="E10" s="7">
        <v>4861.3950000000004</v>
      </c>
      <c r="F10" s="7">
        <v>5.9429340923675502</v>
      </c>
    </row>
    <row r="11" spans="1:6" x14ac:dyDescent="0.2">
      <c r="A11" s="46" t="s">
        <v>1273</v>
      </c>
      <c r="B11" s="46" t="s">
        <v>1634</v>
      </c>
      <c r="C11" s="46" t="s">
        <v>674</v>
      </c>
      <c r="D11" s="46">
        <v>450</v>
      </c>
      <c r="E11" s="7">
        <v>4509.1305000000002</v>
      </c>
      <c r="F11" s="7">
        <v>5.5122995303579199</v>
      </c>
    </row>
    <row r="12" spans="1:6" x14ac:dyDescent="0.2">
      <c r="A12" s="46" t="s">
        <v>773</v>
      </c>
      <c r="B12" s="46" t="s">
        <v>1368</v>
      </c>
      <c r="C12" s="46" t="s">
        <v>774</v>
      </c>
      <c r="D12" s="46">
        <v>430</v>
      </c>
      <c r="E12" s="7">
        <v>4163.6985999999997</v>
      </c>
      <c r="F12" s="7">
        <v>5.09001765137024</v>
      </c>
    </row>
    <row r="13" spans="1:6" x14ac:dyDescent="0.2">
      <c r="A13" s="46" t="s">
        <v>744</v>
      </c>
      <c r="B13" s="46" t="s">
        <v>1345</v>
      </c>
      <c r="C13" s="46" t="s">
        <v>674</v>
      </c>
      <c r="D13" s="46">
        <v>420</v>
      </c>
      <c r="E13" s="7">
        <v>4076.1882000000001</v>
      </c>
      <c r="F13" s="7">
        <v>4.9830383708146204</v>
      </c>
    </row>
    <row r="14" spans="1:6" x14ac:dyDescent="0.2">
      <c r="A14" s="46" t="s">
        <v>1274</v>
      </c>
      <c r="B14" s="46" t="s">
        <v>1635</v>
      </c>
      <c r="C14" s="46" t="s">
        <v>674</v>
      </c>
      <c r="D14" s="46">
        <v>250</v>
      </c>
      <c r="E14" s="7">
        <v>3583.81</v>
      </c>
      <c r="F14" s="7">
        <v>4.3811183064877</v>
      </c>
    </row>
    <row r="15" spans="1:6" x14ac:dyDescent="0.2">
      <c r="A15" s="46" t="s">
        <v>1275</v>
      </c>
      <c r="B15" s="46" t="s">
        <v>1636</v>
      </c>
      <c r="C15" s="46" t="s">
        <v>955</v>
      </c>
      <c r="D15" s="46">
        <v>300</v>
      </c>
      <c r="E15" s="7">
        <v>2897.6759999999999</v>
      </c>
      <c r="F15" s="7">
        <v>3.5423366110006</v>
      </c>
    </row>
    <row r="16" spans="1:6" x14ac:dyDescent="0.2">
      <c r="A16" s="46" t="s">
        <v>675</v>
      </c>
      <c r="B16" s="46" t="s">
        <v>1294</v>
      </c>
      <c r="C16" s="46" t="s">
        <v>674</v>
      </c>
      <c r="D16" s="46">
        <v>240</v>
      </c>
      <c r="E16" s="7">
        <v>2377.2719999999999</v>
      </c>
      <c r="F16" s="7">
        <v>2.9061557054365701</v>
      </c>
    </row>
    <row r="17" spans="1:6" x14ac:dyDescent="0.2">
      <c r="A17" s="46" t="s">
        <v>1276</v>
      </c>
      <c r="B17" s="46" t="s">
        <v>1637</v>
      </c>
      <c r="C17" s="46" t="s">
        <v>774</v>
      </c>
      <c r="D17" s="46">
        <v>200</v>
      </c>
      <c r="E17" s="7">
        <v>1972.13</v>
      </c>
      <c r="F17" s="7">
        <v>2.4108797190067501</v>
      </c>
    </row>
    <row r="18" spans="1:6" x14ac:dyDescent="0.2">
      <c r="A18" s="46" t="s">
        <v>679</v>
      </c>
      <c r="B18" s="46" t="s">
        <v>1297</v>
      </c>
      <c r="C18" s="46" t="s">
        <v>680</v>
      </c>
      <c r="D18" s="46">
        <v>178</v>
      </c>
      <c r="E18" s="7">
        <v>1857.5154399999999</v>
      </c>
      <c r="F18" s="7">
        <v>2.2707662791184702</v>
      </c>
    </row>
    <row r="19" spans="1:6" x14ac:dyDescent="0.2">
      <c r="A19" s="46" t="s">
        <v>1277</v>
      </c>
      <c r="B19" s="46" t="s">
        <v>1638</v>
      </c>
      <c r="C19" s="46" t="s">
        <v>1278</v>
      </c>
      <c r="D19" s="46">
        <v>150</v>
      </c>
      <c r="E19" s="7">
        <v>1510.068</v>
      </c>
      <c r="F19" s="7">
        <v>1.84602045276989</v>
      </c>
    </row>
    <row r="20" spans="1:6" x14ac:dyDescent="0.2">
      <c r="A20" s="46" t="s">
        <v>1279</v>
      </c>
      <c r="B20" s="46" t="s">
        <v>1639</v>
      </c>
      <c r="C20" s="46" t="s">
        <v>674</v>
      </c>
      <c r="D20" s="46">
        <v>15</v>
      </c>
      <c r="E20" s="7">
        <v>1477.7460000000001</v>
      </c>
      <c r="F20" s="7">
        <v>1.80650761422591</v>
      </c>
    </row>
    <row r="21" spans="1:6" x14ac:dyDescent="0.2">
      <c r="A21" s="46" t="s">
        <v>673</v>
      </c>
      <c r="B21" s="46" t="s">
        <v>1293</v>
      </c>
      <c r="C21" s="46" t="s">
        <v>674</v>
      </c>
      <c r="D21" s="46">
        <v>138</v>
      </c>
      <c r="E21" s="7">
        <v>1380.19182</v>
      </c>
      <c r="F21" s="7">
        <v>1.68725006321947</v>
      </c>
    </row>
    <row r="22" spans="1:6" x14ac:dyDescent="0.2">
      <c r="A22" s="46" t="s">
        <v>910</v>
      </c>
      <c r="B22" s="46" t="s">
        <v>1471</v>
      </c>
      <c r="C22" s="46" t="s">
        <v>674</v>
      </c>
      <c r="D22" s="46">
        <v>120</v>
      </c>
      <c r="E22" s="7">
        <v>1179.2844</v>
      </c>
      <c r="F22" s="7">
        <v>1.4416457550471</v>
      </c>
    </row>
    <row r="23" spans="1:6" x14ac:dyDescent="0.2">
      <c r="A23" s="46" t="s">
        <v>868</v>
      </c>
      <c r="B23" s="46" t="s">
        <v>1434</v>
      </c>
      <c r="C23" s="46" t="s">
        <v>776</v>
      </c>
      <c r="D23" s="46">
        <v>100</v>
      </c>
      <c r="E23" s="7">
        <v>1012.929</v>
      </c>
      <c r="F23" s="7">
        <v>1.2382804292281899</v>
      </c>
    </row>
    <row r="24" spans="1:6" x14ac:dyDescent="0.2">
      <c r="A24" s="46" t="s">
        <v>1280</v>
      </c>
      <c r="B24" s="46" t="s">
        <v>1640</v>
      </c>
      <c r="C24" s="46" t="s">
        <v>674</v>
      </c>
      <c r="D24" s="46">
        <v>100</v>
      </c>
      <c r="E24" s="7">
        <v>999.44200000000001</v>
      </c>
      <c r="F24" s="7">
        <v>1.2217929082380701</v>
      </c>
    </row>
    <row r="25" spans="1:6" x14ac:dyDescent="0.2">
      <c r="A25" s="46" t="s">
        <v>1281</v>
      </c>
      <c r="B25" s="46" t="s">
        <v>1641</v>
      </c>
      <c r="C25" s="46" t="s">
        <v>774</v>
      </c>
      <c r="D25" s="46">
        <v>100</v>
      </c>
      <c r="E25" s="7">
        <v>980.8</v>
      </c>
      <c r="F25" s="7">
        <v>1.1990035283687299</v>
      </c>
    </row>
    <row r="26" spans="1:6" x14ac:dyDescent="0.2">
      <c r="A26" s="46" t="s">
        <v>1282</v>
      </c>
      <c r="B26" s="46" t="s">
        <v>1642</v>
      </c>
      <c r="C26" s="46" t="s">
        <v>674</v>
      </c>
      <c r="D26" s="46">
        <v>100</v>
      </c>
      <c r="E26" s="7">
        <v>963.41800000000001</v>
      </c>
      <c r="F26" s="7">
        <v>1.1777544670615201</v>
      </c>
    </row>
    <row r="27" spans="1:6" x14ac:dyDescent="0.2">
      <c r="A27" s="46" t="s">
        <v>790</v>
      </c>
      <c r="B27" s="46" t="s">
        <v>1378</v>
      </c>
      <c r="C27" s="46" t="s">
        <v>776</v>
      </c>
      <c r="D27" s="46">
        <v>100</v>
      </c>
      <c r="E27" s="7">
        <v>956.00599999999997</v>
      </c>
      <c r="F27" s="7">
        <v>1.168693481996</v>
      </c>
    </row>
    <row r="28" spans="1:6" x14ac:dyDescent="0.2">
      <c r="A28" s="46" t="s">
        <v>1233</v>
      </c>
      <c r="B28" s="46" t="s">
        <v>1600</v>
      </c>
      <c r="C28" s="46" t="s">
        <v>674</v>
      </c>
      <c r="D28" s="46">
        <v>80</v>
      </c>
      <c r="E28" s="7">
        <v>773.46</v>
      </c>
      <c r="F28" s="7">
        <v>0.94553555164363501</v>
      </c>
    </row>
    <row r="29" spans="1:6" x14ac:dyDescent="0.2">
      <c r="A29" s="46" t="s">
        <v>895</v>
      </c>
      <c r="B29" s="46" t="s">
        <v>1457</v>
      </c>
      <c r="C29" s="46" t="s">
        <v>782</v>
      </c>
      <c r="D29" s="46">
        <v>70</v>
      </c>
      <c r="E29" s="7">
        <v>714.71259999999995</v>
      </c>
      <c r="F29" s="7">
        <v>0.87371832093147195</v>
      </c>
    </row>
    <row r="30" spans="1:6" x14ac:dyDescent="0.2">
      <c r="A30" s="46" t="s">
        <v>683</v>
      </c>
      <c r="B30" s="46" t="s">
        <v>1300</v>
      </c>
      <c r="C30" s="46" t="s">
        <v>680</v>
      </c>
      <c r="D30" s="46">
        <v>680</v>
      </c>
      <c r="E30" s="7">
        <v>682.89679999999998</v>
      </c>
      <c r="F30" s="7">
        <v>0.83482429925745705</v>
      </c>
    </row>
    <row r="31" spans="1:6" x14ac:dyDescent="0.2">
      <c r="A31" s="46" t="s">
        <v>768</v>
      </c>
      <c r="B31" s="46" t="s">
        <v>1366</v>
      </c>
      <c r="C31" s="46" t="s">
        <v>674</v>
      </c>
      <c r="D31" s="46">
        <v>55</v>
      </c>
      <c r="E31" s="7">
        <v>543.15745000000004</v>
      </c>
      <c r="F31" s="7">
        <v>0.663996430474879</v>
      </c>
    </row>
    <row r="32" spans="1:6" x14ac:dyDescent="0.2">
      <c r="A32" s="46" t="s">
        <v>1283</v>
      </c>
      <c r="B32" s="46" t="s">
        <v>1643</v>
      </c>
      <c r="C32" s="46" t="s">
        <v>677</v>
      </c>
      <c r="D32" s="46">
        <v>50</v>
      </c>
      <c r="E32" s="7">
        <v>499.43799999999999</v>
      </c>
      <c r="F32" s="7">
        <v>0.61055049368007897</v>
      </c>
    </row>
    <row r="33" spans="1:6" x14ac:dyDescent="0.2">
      <c r="A33" s="46" t="s">
        <v>1284</v>
      </c>
      <c r="B33" s="46" t="s">
        <v>1644</v>
      </c>
      <c r="C33" s="46" t="s">
        <v>674</v>
      </c>
      <c r="D33" s="46">
        <v>50</v>
      </c>
      <c r="E33" s="7">
        <v>475.75099999999998</v>
      </c>
      <c r="F33" s="7">
        <v>0.58159372718694002</v>
      </c>
    </row>
    <row r="34" spans="1:6" x14ac:dyDescent="0.2">
      <c r="A34" s="46" t="s">
        <v>766</v>
      </c>
      <c r="B34" s="46" t="s">
        <v>1364</v>
      </c>
      <c r="C34" s="46" t="s">
        <v>674</v>
      </c>
      <c r="D34" s="46">
        <v>48</v>
      </c>
      <c r="E34" s="7">
        <v>473.79360000000003</v>
      </c>
      <c r="F34" s="7">
        <v>0.57920085452541004</v>
      </c>
    </row>
    <row r="35" spans="1:6" x14ac:dyDescent="0.2">
      <c r="A35" s="46" t="s">
        <v>762</v>
      </c>
      <c r="B35" s="46" t="s">
        <v>1360</v>
      </c>
      <c r="C35" s="46" t="s">
        <v>674</v>
      </c>
      <c r="D35" s="46">
        <v>47</v>
      </c>
      <c r="E35" s="7">
        <v>469.47077999999999</v>
      </c>
      <c r="F35" s="7">
        <v>0.57391631493272699</v>
      </c>
    </row>
    <row r="36" spans="1:6" x14ac:dyDescent="0.2">
      <c r="A36" s="46" t="s">
        <v>760</v>
      </c>
      <c r="B36" s="46" t="s">
        <v>1358</v>
      </c>
      <c r="C36" s="46" t="s">
        <v>674</v>
      </c>
      <c r="D36" s="46">
        <v>37</v>
      </c>
      <c r="E36" s="7">
        <v>369.70289000000002</v>
      </c>
      <c r="F36" s="7">
        <v>0.451952558684865</v>
      </c>
    </row>
    <row r="37" spans="1:6" x14ac:dyDescent="0.2">
      <c r="A37" s="46" t="s">
        <v>1010</v>
      </c>
      <c r="B37" s="46" t="s">
        <v>1547</v>
      </c>
      <c r="C37" s="46" t="s">
        <v>677</v>
      </c>
      <c r="D37" s="46">
        <v>30</v>
      </c>
      <c r="E37" s="7">
        <v>299.75400000000002</v>
      </c>
      <c r="F37" s="7">
        <v>0.36644178593254501</v>
      </c>
    </row>
    <row r="38" spans="1:6" x14ac:dyDescent="0.2">
      <c r="A38" s="46" t="s">
        <v>698</v>
      </c>
      <c r="B38" s="46" t="s">
        <v>1309</v>
      </c>
      <c r="C38" s="46" t="s">
        <v>685</v>
      </c>
      <c r="D38" s="46">
        <v>32</v>
      </c>
      <c r="E38" s="7">
        <v>251.40960000000001</v>
      </c>
      <c r="F38" s="7">
        <v>0.307341963158412</v>
      </c>
    </row>
    <row r="39" spans="1:6" x14ac:dyDescent="0.2">
      <c r="A39" s="46" t="s">
        <v>691</v>
      </c>
      <c r="B39" s="46" t="s">
        <v>1302</v>
      </c>
      <c r="C39" s="46" t="s">
        <v>674</v>
      </c>
      <c r="D39" s="46">
        <v>23</v>
      </c>
      <c r="E39" s="7">
        <v>230.06738999999999</v>
      </c>
      <c r="F39" s="7">
        <v>0.28125164393615898</v>
      </c>
    </row>
    <row r="40" spans="1:6" x14ac:dyDescent="0.2">
      <c r="A40" s="46" t="s">
        <v>1285</v>
      </c>
      <c r="B40" s="46" t="s">
        <v>1645</v>
      </c>
      <c r="C40" s="46" t="s">
        <v>674</v>
      </c>
      <c r="D40" s="46">
        <v>20</v>
      </c>
      <c r="E40" s="7">
        <v>201.64080000000001</v>
      </c>
      <c r="F40" s="7">
        <v>0.24650084692403501</v>
      </c>
    </row>
    <row r="41" spans="1:6" x14ac:dyDescent="0.2">
      <c r="A41" s="46" t="s">
        <v>702</v>
      </c>
      <c r="B41" s="46" t="s">
        <v>1313</v>
      </c>
      <c r="C41" s="46" t="s">
        <v>674</v>
      </c>
      <c r="D41" s="46">
        <v>20</v>
      </c>
      <c r="E41" s="7">
        <v>194.3158</v>
      </c>
      <c r="F41" s="7">
        <v>0.237546217187798</v>
      </c>
    </row>
    <row r="42" spans="1:6" x14ac:dyDescent="0.2">
      <c r="A42" s="46" t="s">
        <v>699</v>
      </c>
      <c r="B42" s="46" t="s">
        <v>1310</v>
      </c>
      <c r="C42" s="46" t="s">
        <v>680</v>
      </c>
      <c r="D42" s="46">
        <v>16</v>
      </c>
      <c r="E42" s="7">
        <v>162.31263999999999</v>
      </c>
      <c r="F42" s="7">
        <v>0.19842315258854301</v>
      </c>
    </row>
    <row r="43" spans="1:6" x14ac:dyDescent="0.2">
      <c r="A43" s="46" t="s">
        <v>1129</v>
      </c>
      <c r="B43" s="46" t="s">
        <v>1575</v>
      </c>
      <c r="C43" s="46" t="s">
        <v>1130</v>
      </c>
      <c r="D43" s="46">
        <v>15</v>
      </c>
      <c r="E43" s="7">
        <v>147.04454999999999</v>
      </c>
      <c r="F43" s="7">
        <v>0.17975829351283801</v>
      </c>
    </row>
    <row r="44" spans="1:6" x14ac:dyDescent="0.2">
      <c r="A44" s="46" t="s">
        <v>676</v>
      </c>
      <c r="B44" s="46" t="s">
        <v>1295</v>
      </c>
      <c r="C44" s="46" t="s">
        <v>677</v>
      </c>
      <c r="D44" s="46">
        <v>10</v>
      </c>
      <c r="E44" s="7">
        <v>100.05889999999999</v>
      </c>
      <c r="F44" s="7">
        <v>0.122319508711963</v>
      </c>
    </row>
    <row r="45" spans="1:6" x14ac:dyDescent="0.2">
      <c r="A45" s="46" t="s">
        <v>715</v>
      </c>
      <c r="B45" s="46" t="s">
        <v>1322</v>
      </c>
      <c r="C45" s="46" t="s">
        <v>674</v>
      </c>
      <c r="D45" s="46">
        <v>5</v>
      </c>
      <c r="E45" s="7">
        <v>49.174300000000002</v>
      </c>
      <c r="F45" s="7">
        <v>6.0114354817559501E-2</v>
      </c>
    </row>
    <row r="46" spans="1:6" x14ac:dyDescent="0.2">
      <c r="A46" s="46" t="s">
        <v>700</v>
      </c>
      <c r="B46" s="46" t="s">
        <v>1311</v>
      </c>
      <c r="C46" s="46" t="s">
        <v>674</v>
      </c>
      <c r="D46" s="46">
        <v>3</v>
      </c>
      <c r="E46" s="7">
        <v>31.06728</v>
      </c>
      <c r="F46" s="7">
        <v>3.7978974650101201E-2</v>
      </c>
    </row>
    <row r="47" spans="1:6" x14ac:dyDescent="0.2">
      <c r="A47" s="46" t="s">
        <v>717</v>
      </c>
      <c r="B47" s="46" t="s">
        <v>1324</v>
      </c>
      <c r="C47" s="46" t="s">
        <v>674</v>
      </c>
      <c r="D47" s="46">
        <v>2</v>
      </c>
      <c r="E47" s="7">
        <v>19.690539999999999</v>
      </c>
      <c r="F47" s="7">
        <v>2.4071193857550601E-2</v>
      </c>
    </row>
    <row r="48" spans="1:6" x14ac:dyDescent="0.2">
      <c r="A48" s="46" t="s">
        <v>746</v>
      </c>
      <c r="B48" s="46" t="s">
        <v>1347</v>
      </c>
      <c r="C48" s="46" t="s">
        <v>674</v>
      </c>
      <c r="D48" s="46">
        <v>1</v>
      </c>
      <c r="E48" s="7">
        <v>9.9753100000000003</v>
      </c>
      <c r="F48" s="51" t="s">
        <v>911</v>
      </c>
    </row>
    <row r="49" spans="1:6" x14ac:dyDescent="0.2">
      <c r="A49" s="46" t="s">
        <v>737</v>
      </c>
      <c r="B49" s="46" t="s">
        <v>1340</v>
      </c>
      <c r="C49" s="46" t="s">
        <v>674</v>
      </c>
      <c r="D49" s="46">
        <v>1</v>
      </c>
      <c r="E49" s="7">
        <v>9.8425100000000008</v>
      </c>
      <c r="F49" s="51" t="s">
        <v>911</v>
      </c>
    </row>
    <row r="50" spans="1:6" x14ac:dyDescent="0.2">
      <c r="A50" s="46" t="s">
        <v>716</v>
      </c>
      <c r="B50" s="46" t="s">
        <v>1323</v>
      </c>
      <c r="C50" s="46" t="s">
        <v>685</v>
      </c>
      <c r="D50" s="46">
        <v>1</v>
      </c>
      <c r="E50" s="7">
        <v>9.8409899999999997</v>
      </c>
      <c r="F50" s="51" t="s">
        <v>911</v>
      </c>
    </row>
    <row r="51" spans="1:6" x14ac:dyDescent="0.2">
      <c r="A51" s="46" t="s">
        <v>719</v>
      </c>
      <c r="B51" s="46" t="s">
        <v>1326</v>
      </c>
      <c r="C51" s="46" t="s">
        <v>674</v>
      </c>
      <c r="D51" s="46">
        <v>1</v>
      </c>
      <c r="E51" s="7">
        <v>9.79209</v>
      </c>
      <c r="F51" s="51" t="s">
        <v>911</v>
      </c>
    </row>
    <row r="52" spans="1:6" x14ac:dyDescent="0.2">
      <c r="A52" s="45" t="s">
        <v>40</v>
      </c>
      <c r="B52" s="46"/>
      <c r="C52" s="46"/>
      <c r="D52" s="46"/>
      <c r="E52" s="6">
        <f>SUM(E8:E51)</f>
        <v>60177.310779999985</v>
      </c>
      <c r="F52" s="6">
        <f>SUM(F8:F51)</f>
        <v>73.517033222536938</v>
      </c>
    </row>
    <row r="53" spans="1:6" x14ac:dyDescent="0.2">
      <c r="A53" s="46"/>
      <c r="B53" s="46"/>
      <c r="C53" s="46"/>
      <c r="D53" s="46"/>
      <c r="E53" s="7"/>
      <c r="F53" s="7"/>
    </row>
    <row r="54" spans="1:6" x14ac:dyDescent="0.2">
      <c r="A54" s="45" t="s">
        <v>712</v>
      </c>
      <c r="B54" s="46"/>
      <c r="C54" s="46"/>
      <c r="D54" s="46"/>
      <c r="E54" s="7"/>
      <c r="F54" s="7"/>
    </row>
    <row r="55" spans="1:6" x14ac:dyDescent="0.2">
      <c r="A55" s="46" t="s">
        <v>834</v>
      </c>
      <c r="B55" s="46" t="s">
        <v>1410</v>
      </c>
      <c r="C55" s="46" t="s">
        <v>835</v>
      </c>
      <c r="D55" s="46">
        <v>370</v>
      </c>
      <c r="E55" s="7">
        <v>3536.3119999999999</v>
      </c>
      <c r="F55" s="7">
        <v>4.3230531865952999</v>
      </c>
    </row>
    <row r="56" spans="1:6" x14ac:dyDescent="0.2">
      <c r="A56" s="46" t="s">
        <v>827</v>
      </c>
      <c r="B56" s="46" t="s">
        <v>1406</v>
      </c>
      <c r="C56" s="46" t="s">
        <v>828</v>
      </c>
      <c r="D56" s="46">
        <v>300</v>
      </c>
      <c r="E56" s="7">
        <v>3349.473</v>
      </c>
      <c r="F56" s="7">
        <v>4.0946471708562298</v>
      </c>
    </row>
    <row r="57" spans="1:6" x14ac:dyDescent="0.2">
      <c r="A57" s="46" t="s">
        <v>1200</v>
      </c>
      <c r="B57" s="46" t="s">
        <v>1591</v>
      </c>
      <c r="C57" s="46" t="s">
        <v>828</v>
      </c>
      <c r="D57" s="46">
        <v>294</v>
      </c>
      <c r="E57" s="7">
        <v>3314.3002200000001</v>
      </c>
      <c r="F57" s="7">
        <v>4.0516493248911596</v>
      </c>
    </row>
    <row r="58" spans="1:6" x14ac:dyDescent="0.2">
      <c r="A58" s="46" t="s">
        <v>926</v>
      </c>
      <c r="B58" s="46" t="s">
        <v>1483</v>
      </c>
      <c r="C58" s="46" t="s">
        <v>806</v>
      </c>
      <c r="D58" s="46">
        <v>250</v>
      </c>
      <c r="E58" s="7">
        <v>2309.0349999999999</v>
      </c>
      <c r="F58" s="7">
        <v>2.8227376754964202</v>
      </c>
    </row>
    <row r="59" spans="1:6" x14ac:dyDescent="0.2">
      <c r="A59" s="46" t="s">
        <v>941</v>
      </c>
      <c r="B59" s="46" t="s">
        <v>1497</v>
      </c>
      <c r="C59" s="46" t="s">
        <v>933</v>
      </c>
      <c r="D59" s="46">
        <v>200</v>
      </c>
      <c r="E59" s="7">
        <v>2109.4540000000002</v>
      </c>
      <c r="F59" s="7">
        <v>2.5787548826789601</v>
      </c>
    </row>
    <row r="60" spans="1:6" x14ac:dyDescent="0.2">
      <c r="A60" s="46" t="s">
        <v>922</v>
      </c>
      <c r="B60" s="46" t="s">
        <v>1479</v>
      </c>
      <c r="C60" s="46" t="s">
        <v>820</v>
      </c>
      <c r="D60" s="46">
        <v>210</v>
      </c>
      <c r="E60" s="7">
        <v>2049.9465</v>
      </c>
      <c r="F60" s="7">
        <v>2.5060084486818202</v>
      </c>
    </row>
    <row r="61" spans="1:6" x14ac:dyDescent="0.2">
      <c r="A61" s="46" t="s">
        <v>1248</v>
      </c>
      <c r="B61" s="46" t="s">
        <v>1613</v>
      </c>
      <c r="C61" s="46" t="s">
        <v>933</v>
      </c>
      <c r="D61" s="46">
        <v>130</v>
      </c>
      <c r="E61" s="7">
        <v>1380.4726000000001</v>
      </c>
      <c r="F61" s="7">
        <v>1.68759330976382</v>
      </c>
    </row>
    <row r="62" spans="1:6" x14ac:dyDescent="0.2">
      <c r="A62" s="45" t="s">
        <v>40</v>
      </c>
      <c r="B62" s="46"/>
      <c r="C62" s="46"/>
      <c r="D62" s="46"/>
      <c r="E62" s="6">
        <f>SUM(E55:E61)</f>
        <v>18048.993320000001</v>
      </c>
      <c r="F62" s="6">
        <f>SUM(F55:F61)</f>
        <v>22.064443998963711</v>
      </c>
    </row>
    <row r="63" spans="1:6" x14ac:dyDescent="0.2">
      <c r="A63" s="46"/>
      <c r="B63" s="46"/>
      <c r="C63" s="46"/>
      <c r="D63" s="46"/>
      <c r="E63" s="7"/>
      <c r="F63" s="7"/>
    </row>
    <row r="64" spans="1:6" x14ac:dyDescent="0.2">
      <c r="A64" s="45" t="s">
        <v>1136</v>
      </c>
      <c r="B64" s="46"/>
      <c r="C64" s="46"/>
      <c r="D64" s="46"/>
      <c r="E64" s="7"/>
      <c r="F64" s="7"/>
    </row>
    <row r="65" spans="1:10" x14ac:dyDescent="0.2">
      <c r="A65" s="46" t="s">
        <v>1286</v>
      </c>
      <c r="B65" s="46" t="s">
        <v>1292</v>
      </c>
      <c r="C65" s="46" t="s">
        <v>1139</v>
      </c>
      <c r="D65" s="46">
        <v>500000</v>
      </c>
      <c r="E65" s="7">
        <v>502.29849999999999</v>
      </c>
      <c r="F65" s="7">
        <v>0.61404738355864596</v>
      </c>
    </row>
    <row r="66" spans="1:10" x14ac:dyDescent="0.2">
      <c r="A66" s="45" t="s">
        <v>40</v>
      </c>
      <c r="B66" s="46"/>
      <c r="C66" s="46"/>
      <c r="D66" s="46"/>
      <c r="E66" s="6">
        <f>SUM(E65:E65)</f>
        <v>502.29849999999999</v>
      </c>
      <c r="F66" s="6">
        <f>SUM(F65:F65)</f>
        <v>0.61404738355864596</v>
      </c>
    </row>
    <row r="67" spans="1:10" x14ac:dyDescent="0.2">
      <c r="A67" s="46"/>
      <c r="B67" s="46"/>
      <c r="C67" s="46"/>
      <c r="D67" s="46"/>
      <c r="E67" s="7"/>
      <c r="F67" s="7"/>
    </row>
    <row r="68" spans="1:10" x14ac:dyDescent="0.2">
      <c r="A68" s="45" t="s">
        <v>40</v>
      </c>
      <c r="B68" s="46"/>
      <c r="C68" s="46"/>
      <c r="D68" s="46"/>
      <c r="E68" s="6">
        <v>78728.602599999984</v>
      </c>
      <c r="F68" s="6">
        <v>96.243752345982372</v>
      </c>
      <c r="I68" s="28"/>
      <c r="J68" s="28"/>
    </row>
    <row r="69" spans="1:10" x14ac:dyDescent="0.2">
      <c r="A69" s="46"/>
      <c r="B69" s="46"/>
      <c r="C69" s="46"/>
      <c r="D69" s="46"/>
      <c r="E69" s="7"/>
      <c r="F69" s="7"/>
    </row>
    <row r="70" spans="1:10" x14ac:dyDescent="0.2">
      <c r="A70" s="45" t="s">
        <v>103</v>
      </c>
      <c r="B70" s="46"/>
      <c r="C70" s="46"/>
      <c r="D70" s="46"/>
      <c r="E70" s="6">
        <v>3072.6605295999998</v>
      </c>
      <c r="F70" s="6">
        <v>3.76</v>
      </c>
      <c r="I70" s="28"/>
      <c r="J70" s="28"/>
    </row>
    <row r="71" spans="1:10" x14ac:dyDescent="0.2">
      <c r="A71" s="46"/>
      <c r="B71" s="46"/>
      <c r="C71" s="46"/>
      <c r="D71" s="46"/>
      <c r="E71" s="7"/>
      <c r="F71" s="7"/>
    </row>
    <row r="72" spans="1:10" x14ac:dyDescent="0.2">
      <c r="A72" s="47" t="s">
        <v>104</v>
      </c>
      <c r="B72" s="44"/>
      <c r="C72" s="44"/>
      <c r="D72" s="44"/>
      <c r="E72" s="8">
        <v>81801.260529599997</v>
      </c>
      <c r="F72" s="8">
        <f xml:space="preserve"> ROUND(SUM(F68:F71),2)</f>
        <v>100</v>
      </c>
      <c r="I72" s="28"/>
      <c r="J72" s="28"/>
    </row>
    <row r="73" spans="1:10" x14ac:dyDescent="0.2">
      <c r="A73" s="4" t="s">
        <v>686</v>
      </c>
      <c r="F73" s="9" t="s">
        <v>960</v>
      </c>
    </row>
    <row r="74" spans="1:10" x14ac:dyDescent="0.2">
      <c r="A74" s="4"/>
      <c r="F74" s="9"/>
    </row>
    <row r="75" spans="1:10" x14ac:dyDescent="0.2">
      <c r="A75" s="4" t="s">
        <v>105</v>
      </c>
    </row>
    <row r="76" spans="1:10" x14ac:dyDescent="0.2">
      <c r="A76" s="4" t="s">
        <v>106</v>
      </c>
    </row>
    <row r="77" spans="1:10" x14ac:dyDescent="0.2">
      <c r="A77" s="4" t="s">
        <v>107</v>
      </c>
    </row>
    <row r="78" spans="1:10" x14ac:dyDescent="0.2">
      <c r="A78" s="2" t="s">
        <v>1287</v>
      </c>
      <c r="D78" s="10">
        <v>18.277200000000001</v>
      </c>
    </row>
    <row r="79" spans="1:10" x14ac:dyDescent="0.2">
      <c r="A79" s="2" t="s">
        <v>1288</v>
      </c>
      <c r="D79" s="10">
        <v>19.1844</v>
      </c>
    </row>
    <row r="80" spans="1:10" x14ac:dyDescent="0.2">
      <c r="A80" s="2" t="s">
        <v>592</v>
      </c>
      <c r="D80" s="10">
        <v>62.697499999999998</v>
      </c>
    </row>
    <row r="81" spans="1:4" x14ac:dyDescent="0.2">
      <c r="A81" s="2" t="s">
        <v>1289</v>
      </c>
      <c r="D81" s="10">
        <v>15.049899999999999</v>
      </c>
    </row>
    <row r="82" spans="1:4" x14ac:dyDescent="0.2">
      <c r="A82" s="2" t="s">
        <v>1216</v>
      </c>
      <c r="D82" s="10">
        <v>16.687899999999999</v>
      </c>
    </row>
    <row r="83" spans="1:4" x14ac:dyDescent="0.2">
      <c r="A83" s="2" t="s">
        <v>703</v>
      </c>
      <c r="D83" s="10">
        <v>14.174300000000001</v>
      </c>
    </row>
    <row r="84" spans="1:4" x14ac:dyDescent="0.2">
      <c r="A84" s="2" t="s">
        <v>591</v>
      </c>
      <c r="D84" s="10">
        <v>60.3264</v>
      </c>
    </row>
    <row r="85" spans="1:4" x14ac:dyDescent="0.2">
      <c r="A85" s="2" t="s">
        <v>1290</v>
      </c>
      <c r="D85" s="10">
        <v>14.1068</v>
      </c>
    </row>
    <row r="86" spans="1:4" x14ac:dyDescent="0.2">
      <c r="A86" s="2" t="s">
        <v>1217</v>
      </c>
      <c r="D86" s="10">
        <v>15.897600000000001</v>
      </c>
    </row>
    <row r="87" spans="1:4" x14ac:dyDescent="0.2">
      <c r="A87" s="2" t="s">
        <v>687</v>
      </c>
      <c r="D87" s="10">
        <v>13.4886</v>
      </c>
    </row>
    <row r="89" spans="1:4" x14ac:dyDescent="0.2">
      <c r="A89" s="4" t="s">
        <v>108</v>
      </c>
    </row>
    <row r="90" spans="1:4" x14ac:dyDescent="0.2">
      <c r="A90" s="2" t="s">
        <v>1287</v>
      </c>
      <c r="D90" s="10">
        <v>17.425599999999999</v>
      </c>
    </row>
    <row r="91" spans="1:4" x14ac:dyDescent="0.2">
      <c r="A91" s="2" t="s">
        <v>1288</v>
      </c>
      <c r="D91" s="10">
        <v>18.415099999999999</v>
      </c>
    </row>
    <row r="92" spans="1:4" x14ac:dyDescent="0.2">
      <c r="A92" s="2" t="s">
        <v>592</v>
      </c>
      <c r="D92" s="10">
        <v>64.676900000000003</v>
      </c>
    </row>
    <row r="93" spans="1:4" x14ac:dyDescent="0.2">
      <c r="A93" s="2" t="s">
        <v>1289</v>
      </c>
      <c r="D93" s="10">
        <v>14.9663</v>
      </c>
    </row>
    <row r="94" spans="1:4" x14ac:dyDescent="0.2">
      <c r="A94" s="2" t="s">
        <v>1216</v>
      </c>
      <c r="D94" s="10">
        <v>16.605599999999999</v>
      </c>
    </row>
    <row r="95" spans="1:4" x14ac:dyDescent="0.2">
      <c r="A95" s="2" t="s">
        <v>703</v>
      </c>
      <c r="D95" s="10">
        <v>14.0631</v>
      </c>
    </row>
    <row r="96" spans="1:4" x14ac:dyDescent="0.2">
      <c r="A96" s="2" t="s">
        <v>591</v>
      </c>
      <c r="D96" s="10">
        <v>62.047499999999999</v>
      </c>
    </row>
    <row r="97" spans="1:4" x14ac:dyDescent="0.2">
      <c r="A97" s="2" t="s">
        <v>1290</v>
      </c>
      <c r="D97" s="10">
        <v>13.9498</v>
      </c>
    </row>
    <row r="98" spans="1:4" x14ac:dyDescent="0.2">
      <c r="A98" s="2" t="s">
        <v>1217</v>
      </c>
      <c r="D98" s="10">
        <v>15.742599999999999</v>
      </c>
    </row>
    <row r="99" spans="1:4" x14ac:dyDescent="0.2">
      <c r="A99" s="2" t="s">
        <v>687</v>
      </c>
      <c r="D99" s="10">
        <v>13.3155</v>
      </c>
    </row>
    <row r="101" spans="1:4" x14ac:dyDescent="0.2">
      <c r="A101" s="4" t="s">
        <v>109</v>
      </c>
      <c r="D101" s="50"/>
    </row>
    <row r="102" spans="1:4" x14ac:dyDescent="0.2">
      <c r="A102" s="14" t="s">
        <v>598</v>
      </c>
      <c r="B102" s="15"/>
      <c r="C102" s="56" t="s">
        <v>599</v>
      </c>
      <c r="D102" s="57"/>
    </row>
    <row r="103" spans="1:4" x14ac:dyDescent="0.2">
      <c r="A103" s="58"/>
      <c r="B103" s="59"/>
      <c r="C103" s="16" t="s">
        <v>600</v>
      </c>
      <c r="D103" s="16" t="s">
        <v>601</v>
      </c>
    </row>
    <row r="104" spans="1:4" x14ac:dyDescent="0.2">
      <c r="A104" s="17" t="s">
        <v>1287</v>
      </c>
      <c r="B104" s="18"/>
      <c r="C104" s="19">
        <v>0.97505777700000007</v>
      </c>
      <c r="D104" s="19">
        <v>0.90337258800000009</v>
      </c>
    </row>
    <row r="105" spans="1:4" x14ac:dyDescent="0.2">
      <c r="A105" s="17" t="s">
        <v>1217</v>
      </c>
      <c r="B105" s="18"/>
      <c r="C105" s="19">
        <v>0.43258208400000003</v>
      </c>
      <c r="D105" s="19">
        <v>0.40064193999999997</v>
      </c>
    </row>
    <row r="106" spans="1:4" x14ac:dyDescent="0.2">
      <c r="A106" s="17" t="s">
        <v>687</v>
      </c>
      <c r="B106" s="18"/>
      <c r="C106" s="19">
        <v>0.39671162300000001</v>
      </c>
      <c r="D106" s="19">
        <v>0.3674515048</v>
      </c>
    </row>
    <row r="107" spans="1:4" x14ac:dyDescent="0.2">
      <c r="A107" s="17" t="s">
        <v>1290</v>
      </c>
      <c r="B107" s="18"/>
      <c r="C107" s="19">
        <v>0.39724576100000003</v>
      </c>
      <c r="D107" s="19">
        <v>0.36804068400000001</v>
      </c>
    </row>
    <row r="108" spans="1:4" x14ac:dyDescent="0.2">
      <c r="A108" s="17" t="s">
        <v>1216</v>
      </c>
      <c r="B108" s="18"/>
      <c r="C108" s="19">
        <v>0.43258208400000003</v>
      </c>
      <c r="D108" s="19">
        <v>0.40064193999999997</v>
      </c>
    </row>
    <row r="109" spans="1:4" x14ac:dyDescent="0.2">
      <c r="A109" s="17" t="s">
        <v>703</v>
      </c>
      <c r="B109" s="18"/>
      <c r="C109" s="19">
        <v>0.39671162300000001</v>
      </c>
      <c r="D109" s="19">
        <v>0.3674515048</v>
      </c>
    </row>
    <row r="110" spans="1:4" x14ac:dyDescent="0.2">
      <c r="A110" s="17" t="s">
        <v>1289</v>
      </c>
      <c r="B110" s="18"/>
      <c r="C110" s="19">
        <v>0.39724576100000003</v>
      </c>
      <c r="D110" s="19">
        <v>0.36804068400000001</v>
      </c>
    </row>
    <row r="111" spans="1:4" x14ac:dyDescent="0.2">
      <c r="A111" s="17" t="s">
        <v>1288</v>
      </c>
      <c r="B111" s="18"/>
      <c r="C111" s="19">
        <v>0.97505777700000007</v>
      </c>
      <c r="D111" s="19">
        <v>0.90337258800000009</v>
      </c>
    </row>
    <row r="112" spans="1:4" x14ac:dyDescent="0.2">
      <c r="A112" s="4"/>
      <c r="D112" s="50"/>
    </row>
    <row r="113" spans="1:5" x14ac:dyDescent="0.2">
      <c r="A113" s="4" t="s">
        <v>688</v>
      </c>
      <c r="D113" s="28">
        <v>3.0030859805402561</v>
      </c>
      <c r="E113" s="1" t="s">
        <v>689</v>
      </c>
    </row>
  </sheetData>
  <mergeCells count="3">
    <mergeCell ref="B1:E1"/>
    <mergeCell ref="C102:D102"/>
    <mergeCell ref="A103:B10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54"/>
  <sheetViews>
    <sheetView showGridLines="0" workbookViewId="0"/>
  </sheetViews>
  <sheetFormatPr defaultRowHeight="11.25" x14ac:dyDescent="0.2"/>
  <cols>
    <col min="1" max="1" width="38" style="2" customWidth="1"/>
    <col min="2" max="2" width="44.42578125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55" t="s">
        <v>1291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1283</v>
      </c>
      <c r="B8" s="46" t="s">
        <v>1643</v>
      </c>
      <c r="C8" s="46" t="s">
        <v>677</v>
      </c>
      <c r="D8" s="46">
        <v>100</v>
      </c>
      <c r="E8" s="7">
        <v>998.87599999999998</v>
      </c>
      <c r="F8" s="7">
        <f>E8/$E$31*100</f>
        <v>13.771510413041025</v>
      </c>
    </row>
    <row r="9" spans="1:6" x14ac:dyDescent="0.2">
      <c r="A9" s="46" t="s">
        <v>1284</v>
      </c>
      <c r="B9" s="46" t="s">
        <v>1644</v>
      </c>
      <c r="C9" s="46" t="s">
        <v>674</v>
      </c>
      <c r="D9" s="46">
        <v>100</v>
      </c>
      <c r="E9" s="7">
        <v>951.50199999999995</v>
      </c>
      <c r="F9" s="7">
        <f t="shared" ref="F9:F17" si="0">E9/$E$31*100</f>
        <v>13.118364743000493</v>
      </c>
    </row>
    <row r="10" spans="1:6" x14ac:dyDescent="0.2">
      <c r="A10" s="46" t="s">
        <v>1233</v>
      </c>
      <c r="B10" s="46" t="s">
        <v>1600</v>
      </c>
      <c r="C10" s="46" t="s">
        <v>674</v>
      </c>
      <c r="D10" s="46">
        <v>70</v>
      </c>
      <c r="E10" s="7">
        <v>676.77750000000003</v>
      </c>
      <c r="F10" s="7">
        <f t="shared" si="0"/>
        <v>9.3307361359787127</v>
      </c>
    </row>
    <row r="11" spans="1:6" x14ac:dyDescent="0.2">
      <c r="A11" s="46" t="s">
        <v>863</v>
      </c>
      <c r="B11" s="46" t="s">
        <v>1430</v>
      </c>
      <c r="C11" s="46" t="s">
        <v>864</v>
      </c>
      <c r="D11" s="46">
        <v>60</v>
      </c>
      <c r="E11" s="7">
        <v>601.56299999999999</v>
      </c>
      <c r="F11" s="7">
        <f t="shared" si="0"/>
        <v>8.2937532973063686</v>
      </c>
    </row>
    <row r="12" spans="1:6" x14ac:dyDescent="0.2">
      <c r="A12" s="46" t="s">
        <v>1276</v>
      </c>
      <c r="B12" s="46" t="s">
        <v>1637</v>
      </c>
      <c r="C12" s="46" t="s">
        <v>774</v>
      </c>
      <c r="D12" s="46">
        <v>50</v>
      </c>
      <c r="E12" s="7">
        <v>493.03250000000003</v>
      </c>
      <c r="F12" s="7">
        <f t="shared" si="0"/>
        <v>6.7974425331248813</v>
      </c>
    </row>
    <row r="13" spans="1:6" x14ac:dyDescent="0.2">
      <c r="A13" s="46" t="s">
        <v>1282</v>
      </c>
      <c r="B13" s="46" t="s">
        <v>1642</v>
      </c>
      <c r="C13" s="46" t="s">
        <v>674</v>
      </c>
      <c r="D13" s="46">
        <v>50</v>
      </c>
      <c r="E13" s="7">
        <v>481.709</v>
      </c>
      <c r="F13" s="7">
        <f t="shared" si="0"/>
        <v>6.6413253592593868</v>
      </c>
    </row>
    <row r="14" spans="1:6" x14ac:dyDescent="0.2">
      <c r="A14" s="46" t="s">
        <v>859</v>
      </c>
      <c r="B14" s="46" t="s">
        <v>1427</v>
      </c>
      <c r="C14" s="46" t="s">
        <v>782</v>
      </c>
      <c r="D14" s="46">
        <v>35</v>
      </c>
      <c r="E14" s="7">
        <v>344.53370000000001</v>
      </c>
      <c r="F14" s="7">
        <f t="shared" si="0"/>
        <v>4.7500885367088133</v>
      </c>
    </row>
    <row r="15" spans="1:6" x14ac:dyDescent="0.2">
      <c r="A15" s="46" t="s">
        <v>1129</v>
      </c>
      <c r="B15" s="46" t="s">
        <v>1575</v>
      </c>
      <c r="C15" s="46" t="s">
        <v>1130</v>
      </c>
      <c r="D15" s="46">
        <v>35</v>
      </c>
      <c r="E15" s="7">
        <v>343.10395</v>
      </c>
      <c r="F15" s="7">
        <f t="shared" si="0"/>
        <v>4.7303765634378108</v>
      </c>
    </row>
    <row r="16" spans="1:6" x14ac:dyDescent="0.2">
      <c r="A16" s="46" t="s">
        <v>1285</v>
      </c>
      <c r="B16" s="46" t="s">
        <v>1645</v>
      </c>
      <c r="C16" s="46" t="s">
        <v>674</v>
      </c>
      <c r="D16" s="46">
        <v>30</v>
      </c>
      <c r="E16" s="7">
        <v>302.46120000000002</v>
      </c>
      <c r="F16" s="7">
        <f t="shared" si="0"/>
        <v>4.1700346843260672</v>
      </c>
    </row>
    <row r="17" spans="1:10" x14ac:dyDescent="0.2">
      <c r="A17" s="46" t="s">
        <v>742</v>
      </c>
      <c r="B17" s="46" t="s">
        <v>1343</v>
      </c>
      <c r="C17" s="46" t="s">
        <v>674</v>
      </c>
      <c r="D17" s="46">
        <v>1</v>
      </c>
      <c r="E17" s="7">
        <v>9.9502600000000001</v>
      </c>
      <c r="F17" s="7">
        <f t="shared" si="0"/>
        <v>0.13718430436056686</v>
      </c>
    </row>
    <row r="18" spans="1:10" x14ac:dyDescent="0.2">
      <c r="A18" s="45" t="s">
        <v>40</v>
      </c>
      <c r="B18" s="46"/>
      <c r="C18" s="46"/>
      <c r="D18" s="46"/>
      <c r="E18" s="6">
        <f>SUM(E8:E17)</f>
        <v>5203.5091099999991</v>
      </c>
      <c r="F18" s="6">
        <f>SUM(F8:F17)</f>
        <v>71.740816570544141</v>
      </c>
    </row>
    <row r="19" spans="1:10" x14ac:dyDescent="0.2">
      <c r="A19" s="46"/>
      <c r="B19" s="46"/>
      <c r="C19" s="46"/>
      <c r="D19" s="46"/>
      <c r="E19" s="7"/>
      <c r="F19" s="7"/>
    </row>
    <row r="20" spans="1:10" x14ac:dyDescent="0.2">
      <c r="A20" s="45" t="s">
        <v>1034</v>
      </c>
      <c r="B20" s="46"/>
      <c r="C20" s="46"/>
      <c r="D20" s="46"/>
      <c r="E20" s="7"/>
      <c r="F20" s="7"/>
    </row>
    <row r="21" spans="1:10" x14ac:dyDescent="0.2">
      <c r="A21" s="45" t="s">
        <v>1035</v>
      </c>
      <c r="B21" s="46"/>
      <c r="C21" s="46"/>
      <c r="D21" s="46"/>
      <c r="E21" s="7"/>
      <c r="F21" s="7"/>
    </row>
    <row r="22" spans="1:10" x14ac:dyDescent="0.2">
      <c r="A22" s="46" t="s">
        <v>1049</v>
      </c>
      <c r="B22" s="46" t="s">
        <v>1656</v>
      </c>
      <c r="C22" s="46" t="s">
        <v>1037</v>
      </c>
      <c r="D22" s="46">
        <v>700</v>
      </c>
      <c r="E22" s="7">
        <v>699.35249999999996</v>
      </c>
      <c r="F22" s="7">
        <f t="shared" ref="F22:F24" si="1">E22/$E$31*100</f>
        <v>9.64197781920506</v>
      </c>
    </row>
    <row r="23" spans="1:10" x14ac:dyDescent="0.2">
      <c r="A23" s="46" t="s">
        <v>1054</v>
      </c>
      <c r="B23" s="46" t="s">
        <v>1661</v>
      </c>
      <c r="C23" s="46" t="s">
        <v>1041</v>
      </c>
      <c r="D23" s="46">
        <v>500</v>
      </c>
      <c r="E23" s="7">
        <v>495.315</v>
      </c>
      <c r="F23" s="7">
        <f t="shared" si="1"/>
        <v>6.8289113766227389</v>
      </c>
    </row>
    <row r="24" spans="1:10" x14ac:dyDescent="0.2">
      <c r="A24" s="46" t="s">
        <v>1048</v>
      </c>
      <c r="B24" s="46" t="s">
        <v>1655</v>
      </c>
      <c r="C24" s="46" t="s">
        <v>1041</v>
      </c>
      <c r="D24" s="46">
        <v>400</v>
      </c>
      <c r="E24" s="7">
        <v>397.05200000000002</v>
      </c>
      <c r="F24" s="7">
        <f t="shared" si="1"/>
        <v>5.4741587069053264</v>
      </c>
    </row>
    <row r="25" spans="1:10" x14ac:dyDescent="0.2">
      <c r="A25" s="45" t="s">
        <v>40</v>
      </c>
      <c r="B25" s="46"/>
      <c r="C25" s="46"/>
      <c r="D25" s="46"/>
      <c r="E25" s="6">
        <f>SUM(E22:E24)</f>
        <v>1591.7195000000002</v>
      </c>
      <c r="F25" s="6">
        <f>SUM(F22:F24)</f>
        <v>21.945047902733123</v>
      </c>
    </row>
    <row r="26" spans="1:10" x14ac:dyDescent="0.2">
      <c r="A26" s="46"/>
      <c r="B26" s="46"/>
      <c r="C26" s="46"/>
      <c r="D26" s="46"/>
      <c r="E26" s="7"/>
      <c r="F26" s="7"/>
    </row>
    <row r="27" spans="1:10" x14ac:dyDescent="0.2">
      <c r="A27" s="45" t="s">
        <v>40</v>
      </c>
      <c r="B27" s="46"/>
      <c r="C27" s="46"/>
      <c r="D27" s="46"/>
      <c r="E27" s="6">
        <f>E18+E25</f>
        <v>6795.2286099999992</v>
      </c>
      <c r="F27" s="6">
        <f>F18+F25</f>
        <v>93.685864473277263</v>
      </c>
      <c r="I27" s="28"/>
      <c r="J27" s="28"/>
    </row>
    <row r="28" spans="1:10" x14ac:dyDescent="0.2">
      <c r="A28" s="46"/>
      <c r="B28" s="46"/>
      <c r="C28" s="46"/>
      <c r="D28" s="46"/>
      <c r="E28" s="7"/>
      <c r="F28" s="7"/>
    </row>
    <row r="29" spans="1:10" x14ac:dyDescent="0.2">
      <c r="A29" s="45" t="s">
        <v>103</v>
      </c>
      <c r="B29" s="46"/>
      <c r="C29" s="46"/>
      <c r="D29" s="46"/>
      <c r="E29" s="6">
        <v>457.97724790000001</v>
      </c>
      <c r="F29" s="6">
        <f t="shared" ref="F29" si="2">E29/$E$31*100</f>
        <v>6.3141355267227572</v>
      </c>
      <c r="I29" s="28"/>
      <c r="J29" s="28"/>
    </row>
    <row r="30" spans="1:10" x14ac:dyDescent="0.2">
      <c r="A30" s="46"/>
      <c r="B30" s="46"/>
      <c r="C30" s="46"/>
      <c r="D30" s="46"/>
      <c r="E30" s="7"/>
      <c r="F30" s="7"/>
    </row>
    <row r="31" spans="1:10" x14ac:dyDescent="0.2">
      <c r="A31" s="47" t="s">
        <v>104</v>
      </c>
      <c r="B31" s="44"/>
      <c r="C31" s="44"/>
      <c r="D31" s="44"/>
      <c r="E31" s="8">
        <f>E27+E29</f>
        <v>7253.2058578999995</v>
      </c>
      <c r="F31" s="8">
        <f xml:space="preserve"> ROUND(SUM(F27:F30),2)</f>
        <v>100</v>
      </c>
      <c r="I31" s="28"/>
      <c r="J31" s="28"/>
    </row>
    <row r="32" spans="1:10" x14ac:dyDescent="0.2">
      <c r="A32" s="4" t="s">
        <v>686</v>
      </c>
    </row>
    <row r="34" spans="1:4" x14ac:dyDescent="0.2">
      <c r="A34" s="4" t="s">
        <v>105</v>
      </c>
    </row>
    <row r="35" spans="1:4" x14ac:dyDescent="0.2">
      <c r="A35" s="4" t="s">
        <v>106</v>
      </c>
    </row>
    <row r="36" spans="1:4" x14ac:dyDescent="0.2">
      <c r="A36" s="4" t="s">
        <v>107</v>
      </c>
    </row>
    <row r="37" spans="1:4" x14ac:dyDescent="0.2">
      <c r="A37" s="2" t="s">
        <v>590</v>
      </c>
      <c r="D37" s="10">
        <v>10.675599999999999</v>
      </c>
    </row>
    <row r="38" spans="1:4" x14ac:dyDescent="0.2">
      <c r="A38" s="2" t="s">
        <v>592</v>
      </c>
      <c r="D38" s="10">
        <v>13.7525</v>
      </c>
    </row>
    <row r="39" spans="1:4" x14ac:dyDescent="0.2">
      <c r="A39" s="2" t="s">
        <v>593</v>
      </c>
      <c r="D39" s="10">
        <v>10.4641</v>
      </c>
    </row>
    <row r="40" spans="1:4" x14ac:dyDescent="0.2">
      <c r="A40" s="2" t="s">
        <v>591</v>
      </c>
      <c r="D40" s="10">
        <v>13.4993</v>
      </c>
    </row>
    <row r="42" spans="1:4" x14ac:dyDescent="0.2">
      <c r="A42" s="4" t="s">
        <v>108</v>
      </c>
    </row>
    <row r="43" spans="1:4" x14ac:dyDescent="0.2">
      <c r="A43" s="2" t="s">
        <v>590</v>
      </c>
      <c r="D43" s="10">
        <v>10.5265</v>
      </c>
    </row>
    <row r="44" spans="1:4" x14ac:dyDescent="0.2">
      <c r="A44" s="2" t="s">
        <v>592</v>
      </c>
      <c r="D44" s="10">
        <v>14.084099999999999</v>
      </c>
    </row>
    <row r="45" spans="1:4" x14ac:dyDescent="0.2">
      <c r="A45" s="2" t="s">
        <v>593</v>
      </c>
      <c r="D45" s="10">
        <v>10.290100000000001</v>
      </c>
    </row>
    <row r="46" spans="1:4" x14ac:dyDescent="0.2">
      <c r="A46" s="2" t="s">
        <v>591</v>
      </c>
      <c r="D46" s="10">
        <v>13.7971</v>
      </c>
    </row>
    <row r="48" spans="1:4" x14ac:dyDescent="0.2">
      <c r="A48" s="4" t="s">
        <v>109</v>
      </c>
      <c r="D48" s="50"/>
    </row>
    <row r="49" spans="1:5" x14ac:dyDescent="0.2">
      <c r="A49" s="14" t="s">
        <v>598</v>
      </c>
      <c r="B49" s="15"/>
      <c r="C49" s="56" t="s">
        <v>599</v>
      </c>
      <c r="D49" s="57"/>
    </row>
    <row r="50" spans="1:5" x14ac:dyDescent="0.2">
      <c r="A50" s="58"/>
      <c r="B50" s="59"/>
      <c r="C50" s="16" t="s">
        <v>600</v>
      </c>
      <c r="D50" s="16" t="s">
        <v>601</v>
      </c>
    </row>
    <row r="51" spans="1:5" x14ac:dyDescent="0.2">
      <c r="A51" s="17" t="s">
        <v>596</v>
      </c>
      <c r="B51" s="18"/>
      <c r="C51" s="19">
        <v>0.28851754400000001</v>
      </c>
      <c r="D51" s="19">
        <v>0.26723745799999998</v>
      </c>
    </row>
    <row r="52" spans="1:5" x14ac:dyDescent="0.2">
      <c r="A52" s="17" t="s">
        <v>594</v>
      </c>
      <c r="B52" s="18"/>
      <c r="C52" s="19">
        <v>0.28851754400000001</v>
      </c>
      <c r="D52" s="19">
        <v>0.26723745799999998</v>
      </c>
    </row>
    <row r="54" spans="1:5" x14ac:dyDescent="0.2">
      <c r="A54" s="4" t="s">
        <v>688</v>
      </c>
      <c r="D54" s="28">
        <v>2.1862825132661778</v>
      </c>
      <c r="E54" s="1" t="s">
        <v>689</v>
      </c>
    </row>
  </sheetData>
  <mergeCells count="3">
    <mergeCell ref="B1:E1"/>
    <mergeCell ref="C49:D49"/>
    <mergeCell ref="A50:B50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49"/>
  <sheetViews>
    <sheetView showGridLines="0" workbookViewId="0"/>
  </sheetViews>
  <sheetFormatPr defaultRowHeight="11.25" x14ac:dyDescent="0.2"/>
  <cols>
    <col min="1" max="1" width="38" style="2" customWidth="1"/>
    <col min="2" max="2" width="56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55" t="s">
        <v>771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760</v>
      </c>
      <c r="B8" s="46" t="s">
        <v>1358</v>
      </c>
      <c r="C8" s="46" t="s">
        <v>674</v>
      </c>
      <c r="D8" s="46">
        <v>37</v>
      </c>
      <c r="E8" s="7">
        <v>369.70289000000002</v>
      </c>
      <c r="F8" s="7">
        <f>E8/$E$28*100</f>
        <v>11.059935899036812</v>
      </c>
    </row>
    <row r="9" spans="1:6" x14ac:dyDescent="0.2">
      <c r="A9" s="46" t="s">
        <v>761</v>
      </c>
      <c r="B9" s="46" t="s">
        <v>1359</v>
      </c>
      <c r="C9" s="46" t="s">
        <v>685</v>
      </c>
      <c r="D9" s="46">
        <v>32</v>
      </c>
      <c r="E9" s="7">
        <v>322.71264000000002</v>
      </c>
      <c r="F9" s="7">
        <f t="shared" ref="F9:F17" si="0">E9/$E$28*100</f>
        <v>9.6541877511667362</v>
      </c>
    </row>
    <row r="10" spans="1:6" x14ac:dyDescent="0.2">
      <c r="A10" s="46" t="s">
        <v>762</v>
      </c>
      <c r="B10" s="46" t="s">
        <v>1360</v>
      </c>
      <c r="C10" s="46" t="s">
        <v>674</v>
      </c>
      <c r="D10" s="46">
        <v>32</v>
      </c>
      <c r="E10" s="7">
        <v>319.63968</v>
      </c>
      <c r="F10" s="7">
        <f t="shared" si="0"/>
        <v>9.5622578757462211</v>
      </c>
    </row>
    <row r="11" spans="1:6" x14ac:dyDescent="0.2">
      <c r="A11" s="46" t="s">
        <v>768</v>
      </c>
      <c r="B11" s="46" t="s">
        <v>1366</v>
      </c>
      <c r="C11" s="46" t="s">
        <v>674</v>
      </c>
      <c r="D11" s="46">
        <v>32</v>
      </c>
      <c r="E11" s="7">
        <v>316.01888000000002</v>
      </c>
      <c r="F11" s="7">
        <f t="shared" si="0"/>
        <v>9.4539389607839048</v>
      </c>
    </row>
    <row r="12" spans="1:6" x14ac:dyDescent="0.2">
      <c r="A12" s="46" t="s">
        <v>766</v>
      </c>
      <c r="B12" s="46" t="s">
        <v>1364</v>
      </c>
      <c r="C12" s="46" t="s">
        <v>674</v>
      </c>
      <c r="D12" s="46">
        <v>32</v>
      </c>
      <c r="E12" s="7">
        <v>315.86239999999998</v>
      </c>
      <c r="F12" s="7">
        <f t="shared" si="0"/>
        <v>9.4492577456344051</v>
      </c>
    </row>
    <row r="13" spans="1:6" x14ac:dyDescent="0.2">
      <c r="A13" s="46" t="s">
        <v>758</v>
      </c>
      <c r="B13" s="46" t="s">
        <v>1357</v>
      </c>
      <c r="C13" s="46" t="s">
        <v>674</v>
      </c>
      <c r="D13" s="46">
        <v>31</v>
      </c>
      <c r="E13" s="7">
        <v>306.43840999999998</v>
      </c>
      <c r="F13" s="7">
        <f t="shared" si="0"/>
        <v>9.1673321017392126</v>
      </c>
    </row>
    <row r="14" spans="1:6" x14ac:dyDescent="0.2">
      <c r="A14" s="46" t="s">
        <v>767</v>
      </c>
      <c r="B14" s="46" t="s">
        <v>1365</v>
      </c>
      <c r="C14" s="46" t="s">
        <v>674</v>
      </c>
      <c r="D14" s="46">
        <v>31</v>
      </c>
      <c r="E14" s="7">
        <v>303.47573999999997</v>
      </c>
      <c r="F14" s="7">
        <f t="shared" si="0"/>
        <v>9.0787016333920505</v>
      </c>
    </row>
    <row r="15" spans="1:6" x14ac:dyDescent="0.2">
      <c r="A15" s="46" t="s">
        <v>763</v>
      </c>
      <c r="B15" s="46" t="s">
        <v>1361</v>
      </c>
      <c r="C15" s="46" t="s">
        <v>674</v>
      </c>
      <c r="D15" s="46">
        <v>30</v>
      </c>
      <c r="E15" s="7">
        <v>302.88330000000002</v>
      </c>
      <c r="F15" s="7">
        <f t="shared" si="0"/>
        <v>9.0609783518022713</v>
      </c>
    </row>
    <row r="16" spans="1:6" x14ac:dyDescent="0.2">
      <c r="A16" s="46" t="s">
        <v>764</v>
      </c>
      <c r="B16" s="46" t="s">
        <v>1362</v>
      </c>
      <c r="C16" s="46" t="s">
        <v>674</v>
      </c>
      <c r="D16" s="46">
        <v>30</v>
      </c>
      <c r="E16" s="7">
        <v>299.99009999999998</v>
      </c>
      <c r="F16" s="7">
        <f t="shared" si="0"/>
        <v>8.9744261299814099</v>
      </c>
    </row>
    <row r="17" spans="1:10" x14ac:dyDescent="0.2">
      <c r="A17" s="46" t="s">
        <v>765</v>
      </c>
      <c r="B17" s="46" t="s">
        <v>1363</v>
      </c>
      <c r="C17" s="46" t="s">
        <v>674</v>
      </c>
      <c r="D17" s="46">
        <v>2</v>
      </c>
      <c r="E17" s="7">
        <v>197.6996</v>
      </c>
      <c r="F17" s="7">
        <f t="shared" si="0"/>
        <v>5.9143300266471215</v>
      </c>
    </row>
    <row r="18" spans="1:10" x14ac:dyDescent="0.2">
      <c r="A18" s="45" t="s">
        <v>40</v>
      </c>
      <c r="B18" s="46"/>
      <c r="C18" s="46"/>
      <c r="D18" s="46"/>
      <c r="E18" s="6">
        <f>SUM(E8:E17)</f>
        <v>3054.42364</v>
      </c>
      <c r="F18" s="6">
        <f>SUM(F8:F17)</f>
        <v>91.375346475930158</v>
      </c>
    </row>
    <row r="19" spans="1:10" x14ac:dyDescent="0.2">
      <c r="A19" s="46"/>
      <c r="B19" s="46"/>
      <c r="C19" s="46"/>
      <c r="D19" s="46"/>
      <c r="E19" s="7"/>
      <c r="F19" s="7"/>
    </row>
    <row r="20" spans="1:10" x14ac:dyDescent="0.2">
      <c r="A20" s="45" t="s">
        <v>712</v>
      </c>
      <c r="B20" s="46"/>
      <c r="C20" s="46"/>
      <c r="D20" s="46"/>
      <c r="E20" s="7"/>
      <c r="F20" s="7"/>
    </row>
    <row r="21" spans="1:10" x14ac:dyDescent="0.2">
      <c r="A21" s="46" t="s">
        <v>769</v>
      </c>
      <c r="B21" s="46" t="s">
        <v>1367</v>
      </c>
      <c r="C21" s="46" t="s">
        <v>674</v>
      </c>
      <c r="D21" s="46">
        <v>19</v>
      </c>
      <c r="E21" s="7">
        <v>187.90297000000001</v>
      </c>
      <c r="F21" s="7">
        <f t="shared" ref="F21" si="1">E21/$E$28*100</f>
        <v>5.6212565810308837</v>
      </c>
    </row>
    <row r="22" spans="1:10" x14ac:dyDescent="0.2">
      <c r="A22" s="45" t="s">
        <v>40</v>
      </c>
      <c r="B22" s="46"/>
      <c r="C22" s="46"/>
      <c r="D22" s="46"/>
      <c r="E22" s="6">
        <f>SUM(E21:E21)</f>
        <v>187.90297000000001</v>
      </c>
      <c r="F22" s="6">
        <f>SUM(F21:F21)</f>
        <v>5.6212565810308837</v>
      </c>
    </row>
    <row r="23" spans="1:10" x14ac:dyDescent="0.2">
      <c r="A23" s="46"/>
      <c r="B23" s="46"/>
      <c r="C23" s="46"/>
      <c r="D23" s="46"/>
      <c r="E23" s="7"/>
      <c r="F23" s="7"/>
    </row>
    <row r="24" spans="1:10" x14ac:dyDescent="0.2">
      <c r="A24" s="45" t="s">
        <v>40</v>
      </c>
      <c r="B24" s="46"/>
      <c r="C24" s="46"/>
      <c r="D24" s="46"/>
      <c r="E24" s="6">
        <f>E18+E22</f>
        <v>3242.3266100000001</v>
      </c>
      <c r="F24" s="6">
        <f>F18+F22</f>
        <v>96.996603056961035</v>
      </c>
      <c r="I24" s="28"/>
      <c r="J24" s="28"/>
    </row>
    <row r="25" spans="1:10" x14ac:dyDescent="0.2">
      <c r="A25" s="46"/>
      <c r="B25" s="46"/>
      <c r="C25" s="46"/>
      <c r="D25" s="46"/>
      <c r="E25" s="7"/>
      <c r="F25" s="7"/>
    </row>
    <row r="26" spans="1:10" x14ac:dyDescent="0.2">
      <c r="A26" s="45" t="s">
        <v>103</v>
      </c>
      <c r="B26" s="46"/>
      <c r="C26" s="46"/>
      <c r="D26" s="46"/>
      <c r="E26" s="6">
        <v>100.3952048</v>
      </c>
      <c r="F26" s="6">
        <f t="shared" ref="F26" si="2">E26/$E$28*100</f>
        <v>3.0033969430389704</v>
      </c>
      <c r="I26" s="28"/>
      <c r="J26" s="28"/>
    </row>
    <row r="27" spans="1:10" x14ac:dyDescent="0.2">
      <c r="A27" s="46"/>
      <c r="B27" s="46"/>
      <c r="C27" s="46"/>
      <c r="D27" s="46"/>
      <c r="E27" s="7"/>
      <c r="F27" s="7"/>
    </row>
    <row r="28" spans="1:10" x14ac:dyDescent="0.2">
      <c r="A28" s="47" t="s">
        <v>104</v>
      </c>
      <c r="B28" s="44"/>
      <c r="C28" s="44"/>
      <c r="D28" s="44"/>
      <c r="E28" s="8">
        <f>E24+E26</f>
        <v>3342.7218148000002</v>
      </c>
      <c r="F28" s="8">
        <f xml:space="preserve"> ROUND(SUM(F24:F27),2)</f>
        <v>100</v>
      </c>
      <c r="I28" s="28"/>
      <c r="J28" s="28"/>
    </row>
    <row r="29" spans="1:10" x14ac:dyDescent="0.2">
      <c r="A29" s="4" t="s">
        <v>686</v>
      </c>
    </row>
    <row r="30" spans="1:10" x14ac:dyDescent="0.2">
      <c r="A30" s="4"/>
    </row>
    <row r="31" spans="1:10" x14ac:dyDescent="0.2">
      <c r="A31" s="4" t="s">
        <v>105</v>
      </c>
    </row>
    <row r="32" spans="1:10" x14ac:dyDescent="0.2">
      <c r="A32" s="4" t="s">
        <v>106</v>
      </c>
    </row>
    <row r="33" spans="1:4" x14ac:dyDescent="0.2">
      <c r="A33" s="4" t="s">
        <v>107</v>
      </c>
    </row>
    <row r="34" spans="1:4" x14ac:dyDescent="0.2">
      <c r="A34" s="2" t="s">
        <v>592</v>
      </c>
      <c r="D34" s="10">
        <v>10.5337</v>
      </c>
    </row>
    <row r="35" spans="1:4" x14ac:dyDescent="0.2">
      <c r="A35" s="2" t="s">
        <v>748</v>
      </c>
      <c r="D35" s="10">
        <v>10.493499999999999</v>
      </c>
    </row>
    <row r="36" spans="1:4" x14ac:dyDescent="0.2">
      <c r="A36" s="2" t="s">
        <v>591</v>
      </c>
      <c r="D36" s="10">
        <v>10.493499999999999</v>
      </c>
    </row>
    <row r="38" spans="1:4" x14ac:dyDescent="0.2">
      <c r="A38" s="4" t="s">
        <v>108</v>
      </c>
    </row>
    <row r="39" spans="1:4" x14ac:dyDescent="0.2">
      <c r="A39" s="2" t="s">
        <v>592</v>
      </c>
      <c r="D39" s="10">
        <v>10.8552</v>
      </c>
    </row>
    <row r="40" spans="1:4" x14ac:dyDescent="0.2">
      <c r="A40" s="2" t="s">
        <v>748</v>
      </c>
      <c r="D40" s="10">
        <v>10.297000000000001</v>
      </c>
    </row>
    <row r="41" spans="1:4" x14ac:dyDescent="0.2">
      <c r="A41" s="2" t="s">
        <v>591</v>
      </c>
      <c r="D41" s="10">
        <v>10.8064</v>
      </c>
    </row>
    <row r="43" spans="1:4" x14ac:dyDescent="0.2">
      <c r="A43" s="4" t="s">
        <v>109</v>
      </c>
      <c r="D43" s="50"/>
    </row>
    <row r="44" spans="1:4" x14ac:dyDescent="0.2">
      <c r="A44" s="4"/>
      <c r="D44" s="50"/>
    </row>
    <row r="45" spans="1:4" x14ac:dyDescent="0.2">
      <c r="A45" s="14" t="s">
        <v>598</v>
      </c>
      <c r="B45" s="15"/>
      <c r="C45" s="56" t="s">
        <v>599</v>
      </c>
      <c r="D45" s="57"/>
    </row>
    <row r="46" spans="1:4" x14ac:dyDescent="0.2">
      <c r="A46" s="58"/>
      <c r="B46" s="59"/>
      <c r="C46" s="16" t="s">
        <v>600</v>
      </c>
      <c r="D46" s="16" t="s">
        <v>601</v>
      </c>
    </row>
    <row r="47" spans="1:4" x14ac:dyDescent="0.2">
      <c r="A47" s="17" t="s">
        <v>593</v>
      </c>
      <c r="B47" s="18"/>
      <c r="C47" s="19">
        <v>0.36113251000000002</v>
      </c>
      <c r="D47" s="19">
        <v>0.33458244000000004</v>
      </c>
    </row>
    <row r="49" spans="1:5" x14ac:dyDescent="0.2">
      <c r="A49" s="4" t="s">
        <v>688</v>
      </c>
      <c r="D49" s="28">
        <v>1.578169261442675</v>
      </c>
      <c r="E49" s="1" t="s">
        <v>689</v>
      </c>
    </row>
  </sheetData>
  <mergeCells count="3">
    <mergeCell ref="B1:E1"/>
    <mergeCell ref="C45:D45"/>
    <mergeCell ref="A46:B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63"/>
  <sheetViews>
    <sheetView showGridLines="0" workbookViewId="0">
      <selection sqref="A1:E1"/>
    </sheetView>
  </sheetViews>
  <sheetFormatPr defaultRowHeight="11.25" x14ac:dyDescent="0.2"/>
  <cols>
    <col min="1" max="1" width="58.7109375" style="1" bestFit="1" customWidth="1"/>
    <col min="2" max="2" width="31.42578125" style="1" bestFit="1" customWidth="1"/>
    <col min="3" max="3" width="26.4257812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0" t="s">
        <v>576</v>
      </c>
      <c r="B1" s="60"/>
      <c r="C1" s="60"/>
      <c r="D1" s="60"/>
      <c r="E1" s="6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188</v>
      </c>
      <c r="B8" s="7" t="s">
        <v>189</v>
      </c>
      <c r="C8" s="7" t="s">
        <v>73</v>
      </c>
      <c r="D8" s="7">
        <v>377598</v>
      </c>
      <c r="E8" s="7">
        <v>5154.5902980000001</v>
      </c>
      <c r="F8" s="7">
        <f t="shared" ref="F8:F20" si="0">E8/$E$45*100</f>
        <v>22.969303628284475</v>
      </c>
    </row>
    <row r="9" spans="1:6" x14ac:dyDescent="0.2">
      <c r="A9" s="7" t="s">
        <v>406</v>
      </c>
      <c r="B9" s="7" t="s">
        <v>407</v>
      </c>
      <c r="C9" s="7" t="s">
        <v>73</v>
      </c>
      <c r="D9" s="7">
        <v>119296</v>
      </c>
      <c r="E9" s="7">
        <v>2314.5809920000002</v>
      </c>
      <c r="F9" s="7">
        <f t="shared" si="0"/>
        <v>10.313974633082251</v>
      </c>
    </row>
    <row r="10" spans="1:6" x14ac:dyDescent="0.2">
      <c r="A10" s="7" t="s">
        <v>193</v>
      </c>
      <c r="B10" s="7" t="s">
        <v>194</v>
      </c>
      <c r="C10" s="7" t="s">
        <v>73</v>
      </c>
      <c r="D10" s="7">
        <v>211528</v>
      </c>
      <c r="E10" s="7">
        <v>2041.4567280000001</v>
      </c>
      <c r="F10" s="7">
        <f t="shared" si="0"/>
        <v>9.0969091079129942</v>
      </c>
    </row>
    <row r="11" spans="1:6" x14ac:dyDescent="0.2">
      <c r="A11" s="7" t="s">
        <v>205</v>
      </c>
      <c r="B11" s="7" t="s">
        <v>206</v>
      </c>
      <c r="C11" s="7" t="s">
        <v>73</v>
      </c>
      <c r="D11" s="7">
        <v>241902</v>
      </c>
      <c r="E11" s="7">
        <v>1646.747865</v>
      </c>
      <c r="F11" s="7">
        <f t="shared" si="0"/>
        <v>7.3380520126090945</v>
      </c>
    </row>
    <row r="12" spans="1:6" x14ac:dyDescent="0.2">
      <c r="A12" s="7" t="s">
        <v>119</v>
      </c>
      <c r="B12" s="7" t="s">
        <v>120</v>
      </c>
      <c r="C12" s="7" t="s">
        <v>30</v>
      </c>
      <c r="D12" s="7">
        <v>324366</v>
      </c>
      <c r="E12" s="7">
        <v>1266.973596</v>
      </c>
      <c r="F12" s="7">
        <f t="shared" si="0"/>
        <v>5.6457447698287329</v>
      </c>
    </row>
    <row r="13" spans="1:6" x14ac:dyDescent="0.2">
      <c r="A13" s="7" t="s">
        <v>294</v>
      </c>
      <c r="B13" s="7" t="s">
        <v>295</v>
      </c>
      <c r="C13" s="7" t="s">
        <v>73</v>
      </c>
      <c r="D13" s="7">
        <v>55000</v>
      </c>
      <c r="E13" s="7">
        <v>751.79499999999996</v>
      </c>
      <c r="F13" s="7">
        <f t="shared" si="0"/>
        <v>3.3500640444549501</v>
      </c>
    </row>
    <row r="14" spans="1:6" x14ac:dyDescent="0.2">
      <c r="A14" s="7" t="s">
        <v>486</v>
      </c>
      <c r="B14" s="7" t="s">
        <v>487</v>
      </c>
      <c r="C14" s="7" t="s">
        <v>73</v>
      </c>
      <c r="D14" s="7">
        <v>106143</v>
      </c>
      <c r="E14" s="7">
        <v>747.61822050000001</v>
      </c>
      <c r="F14" s="7">
        <f t="shared" si="0"/>
        <v>3.3314519509659455</v>
      </c>
    </row>
    <row r="15" spans="1:6" x14ac:dyDescent="0.2">
      <c r="A15" s="7" t="s">
        <v>568</v>
      </c>
      <c r="B15" s="7" t="s">
        <v>569</v>
      </c>
      <c r="C15" s="7" t="s">
        <v>73</v>
      </c>
      <c r="D15" s="7">
        <v>15000</v>
      </c>
      <c r="E15" s="7">
        <v>581.745</v>
      </c>
      <c r="F15" s="7">
        <f t="shared" si="0"/>
        <v>2.5923064233487123</v>
      </c>
    </row>
    <row r="16" spans="1:6" x14ac:dyDescent="0.2">
      <c r="A16" s="7" t="s">
        <v>28</v>
      </c>
      <c r="B16" s="7" t="s">
        <v>29</v>
      </c>
      <c r="C16" s="7" t="s">
        <v>30</v>
      </c>
      <c r="D16" s="7">
        <v>735684</v>
      </c>
      <c r="E16" s="7">
        <v>403.52267399999999</v>
      </c>
      <c r="F16" s="7">
        <f t="shared" si="0"/>
        <v>1.7981322053082509</v>
      </c>
    </row>
    <row r="17" spans="1:6" x14ac:dyDescent="0.2">
      <c r="A17" s="7" t="s">
        <v>488</v>
      </c>
      <c r="B17" s="7" t="s">
        <v>489</v>
      </c>
      <c r="C17" s="7" t="s">
        <v>73</v>
      </c>
      <c r="D17" s="7">
        <v>27502</v>
      </c>
      <c r="E17" s="7">
        <v>355.49085200000002</v>
      </c>
      <c r="F17" s="7">
        <f t="shared" si="0"/>
        <v>1.5840982201502489</v>
      </c>
    </row>
    <row r="18" spans="1:6" x14ac:dyDescent="0.2">
      <c r="A18" s="7" t="s">
        <v>501</v>
      </c>
      <c r="B18" s="7" t="s">
        <v>502</v>
      </c>
      <c r="C18" s="7" t="s">
        <v>63</v>
      </c>
      <c r="D18" s="7">
        <v>70683</v>
      </c>
      <c r="E18" s="7">
        <v>222.47474249999999</v>
      </c>
      <c r="F18" s="7">
        <f t="shared" si="0"/>
        <v>0.99136684288752064</v>
      </c>
    </row>
    <row r="19" spans="1:6" x14ac:dyDescent="0.2">
      <c r="A19" s="7" t="s">
        <v>273</v>
      </c>
      <c r="B19" s="7" t="s">
        <v>274</v>
      </c>
      <c r="C19" s="7" t="s">
        <v>63</v>
      </c>
      <c r="D19" s="7">
        <v>254904</v>
      </c>
      <c r="E19" s="7">
        <v>167.85428400000001</v>
      </c>
      <c r="F19" s="7">
        <f t="shared" si="0"/>
        <v>0.7479733192374648</v>
      </c>
    </row>
    <row r="20" spans="1:6" x14ac:dyDescent="0.2">
      <c r="A20" s="7" t="s">
        <v>570</v>
      </c>
      <c r="B20" s="7" t="s">
        <v>571</v>
      </c>
      <c r="C20" s="7" t="s">
        <v>73</v>
      </c>
      <c r="D20" s="7">
        <v>41262</v>
      </c>
      <c r="E20" s="7">
        <v>149.49222599999999</v>
      </c>
      <c r="F20" s="7">
        <f t="shared" si="0"/>
        <v>0.66615038840127083</v>
      </c>
    </row>
    <row r="21" spans="1:6" x14ac:dyDescent="0.2">
      <c r="A21" s="6" t="s">
        <v>40</v>
      </c>
      <c r="B21" s="7"/>
      <c r="C21" s="7"/>
      <c r="D21" s="7"/>
      <c r="E21" s="6">
        <f>SUM(E8:E20)</f>
        <v>15804.342478</v>
      </c>
      <c r="F21" s="6">
        <f>SUM(F8:F20)</f>
        <v>70.425527546471912</v>
      </c>
    </row>
    <row r="22" spans="1:6" x14ac:dyDescent="0.2">
      <c r="A22" s="7"/>
      <c r="B22" s="7"/>
      <c r="C22" s="7"/>
      <c r="D22" s="7"/>
      <c r="E22" s="7"/>
      <c r="F22" s="7"/>
    </row>
    <row r="23" spans="1:6" x14ac:dyDescent="0.2">
      <c r="A23" s="6" t="s">
        <v>41</v>
      </c>
      <c r="B23" s="7"/>
      <c r="C23" s="7"/>
      <c r="D23" s="31"/>
      <c r="E23" s="32"/>
      <c r="F23" s="32"/>
    </row>
    <row r="24" spans="1:6" x14ac:dyDescent="0.2">
      <c r="A24" s="23" t="s">
        <v>620</v>
      </c>
      <c r="B24" s="23" t="s">
        <v>625</v>
      </c>
      <c r="C24" s="23" t="s">
        <v>73</v>
      </c>
      <c r="D24" s="24">
        <v>35000</v>
      </c>
      <c r="E24" s="25">
        <v>1957.6018780000002</v>
      </c>
      <c r="F24" s="25">
        <f t="shared" ref="F24:F30" si="1">E24/$E$45*100</f>
        <v>8.7232445877470415</v>
      </c>
    </row>
    <row r="25" spans="1:6" x14ac:dyDescent="0.2">
      <c r="A25" s="23" t="s">
        <v>635</v>
      </c>
      <c r="B25" s="23" t="s">
        <v>636</v>
      </c>
      <c r="C25" s="23" t="s">
        <v>92</v>
      </c>
      <c r="D25" s="24">
        <v>12000</v>
      </c>
      <c r="E25" s="25">
        <v>339.952361</v>
      </c>
      <c r="F25" s="25">
        <f t="shared" si="1"/>
        <v>1.5148573499606532</v>
      </c>
    </row>
    <row r="26" spans="1:6" x14ac:dyDescent="0.2">
      <c r="A26" s="23" t="s">
        <v>572</v>
      </c>
      <c r="B26" s="23" t="s">
        <v>573</v>
      </c>
      <c r="C26" s="23" t="s">
        <v>33</v>
      </c>
      <c r="D26" s="24">
        <v>30000</v>
      </c>
      <c r="E26" s="25">
        <v>280.61819730000002</v>
      </c>
      <c r="F26" s="25">
        <f t="shared" si="1"/>
        <v>1.2504591451053748</v>
      </c>
    </row>
    <row r="27" spans="1:6" x14ac:dyDescent="0.2">
      <c r="A27" s="23" t="s">
        <v>628</v>
      </c>
      <c r="B27" s="23" t="s">
        <v>629</v>
      </c>
      <c r="C27" s="23" t="s">
        <v>68</v>
      </c>
      <c r="D27" s="24">
        <v>5000</v>
      </c>
      <c r="E27" s="25">
        <v>219.91709789999999</v>
      </c>
      <c r="F27" s="25">
        <f t="shared" si="1"/>
        <v>0.97996975563241195</v>
      </c>
    </row>
    <row r="28" spans="1:6" x14ac:dyDescent="0.2">
      <c r="A28" s="23" t="s">
        <v>626</v>
      </c>
      <c r="B28" s="23" t="s">
        <v>627</v>
      </c>
      <c r="C28" s="23" t="s">
        <v>73</v>
      </c>
      <c r="D28" s="24">
        <v>3000</v>
      </c>
      <c r="E28" s="25">
        <v>218.40042819999999</v>
      </c>
      <c r="F28" s="25">
        <f t="shared" si="1"/>
        <v>0.97321134326031034</v>
      </c>
    </row>
    <row r="29" spans="1:6" x14ac:dyDescent="0.2">
      <c r="A29" s="23" t="s">
        <v>574</v>
      </c>
      <c r="B29" s="23" t="s">
        <v>575</v>
      </c>
      <c r="C29" s="23" t="s">
        <v>73</v>
      </c>
      <c r="D29" s="24">
        <v>8000</v>
      </c>
      <c r="E29" s="25">
        <v>174.9728921</v>
      </c>
      <c r="F29" s="25">
        <f t="shared" si="1"/>
        <v>0.77969445737003518</v>
      </c>
    </row>
    <row r="30" spans="1:6" x14ac:dyDescent="0.2">
      <c r="A30" s="23" t="s">
        <v>630</v>
      </c>
      <c r="B30" s="23" t="s">
        <v>631</v>
      </c>
      <c r="C30" s="23" t="s">
        <v>73</v>
      </c>
      <c r="D30" s="24">
        <v>1400</v>
      </c>
      <c r="E30" s="25">
        <v>165.81248199999999</v>
      </c>
      <c r="F30" s="25">
        <f t="shared" si="1"/>
        <v>0.73887487156742682</v>
      </c>
    </row>
    <row r="31" spans="1:6" x14ac:dyDescent="0.2">
      <c r="A31" s="23"/>
      <c r="B31" s="23"/>
      <c r="C31" s="23"/>
      <c r="D31" s="24"/>
      <c r="E31" s="26">
        <f>SUM(E24:E30)</f>
        <v>3357.2753365000003</v>
      </c>
      <c r="F31" s="26">
        <f>SUM(F24:F30)</f>
        <v>14.960311510643253</v>
      </c>
    </row>
    <row r="32" spans="1:6" x14ac:dyDescent="0.2">
      <c r="A32" s="23"/>
      <c r="B32" s="23"/>
      <c r="C32" s="23"/>
      <c r="D32" s="24"/>
      <c r="E32" s="25"/>
      <c r="F32" s="25"/>
    </row>
    <row r="33" spans="1:10" x14ac:dyDescent="0.2">
      <c r="A33" s="22" t="s">
        <v>602</v>
      </c>
      <c r="B33" s="23"/>
      <c r="C33" s="23"/>
      <c r="D33" s="24"/>
      <c r="E33" s="25"/>
      <c r="F33" s="25"/>
    </row>
    <row r="34" spans="1:10" x14ac:dyDescent="0.2">
      <c r="A34" s="23" t="s">
        <v>632</v>
      </c>
      <c r="B34" s="23" t="s">
        <v>633</v>
      </c>
      <c r="C34" s="23" t="s">
        <v>634</v>
      </c>
      <c r="D34" s="24">
        <v>102868.481</v>
      </c>
      <c r="E34" s="25">
        <v>1913.1557949999999</v>
      </c>
      <c r="F34" s="25">
        <f t="shared" ref="F34" si="2">E34/$E$45*100</f>
        <v>8.525188968096522</v>
      </c>
    </row>
    <row r="35" spans="1:10" x14ac:dyDescent="0.2">
      <c r="A35" s="22" t="s">
        <v>40</v>
      </c>
      <c r="B35" s="23"/>
      <c r="C35" s="23"/>
      <c r="D35" s="31"/>
      <c r="E35" s="39">
        <f>E34</f>
        <v>1913.1557949999999</v>
      </c>
      <c r="F35" s="39">
        <f>F34</f>
        <v>8.525188968096522</v>
      </c>
    </row>
    <row r="36" spans="1:10" x14ac:dyDescent="0.2">
      <c r="A36" s="7"/>
      <c r="B36" s="7"/>
      <c r="C36" s="7"/>
      <c r="D36" s="31"/>
      <c r="E36" s="32"/>
      <c r="F36" s="32"/>
    </row>
    <row r="37" spans="1:10" x14ac:dyDescent="0.2">
      <c r="A37" s="6" t="s">
        <v>309</v>
      </c>
      <c r="B37" s="7"/>
      <c r="C37" s="7"/>
      <c r="D37" s="31"/>
      <c r="E37" s="32"/>
      <c r="F37" s="32"/>
    </row>
    <row r="38" spans="1:10" x14ac:dyDescent="0.2">
      <c r="A38" s="7" t="s">
        <v>310</v>
      </c>
      <c r="B38" s="7" t="s">
        <v>453</v>
      </c>
      <c r="C38" s="7" t="s">
        <v>73</v>
      </c>
      <c r="D38" s="31">
        <v>970000</v>
      </c>
      <c r="E38" s="32">
        <v>9.7000000000000003E-2</v>
      </c>
      <c r="F38" s="32">
        <f t="shared" ref="F38" si="3">E38/$E$45*100</f>
        <v>4.322404542623058E-4</v>
      </c>
    </row>
    <row r="39" spans="1:10" x14ac:dyDescent="0.2">
      <c r="A39" s="6" t="s">
        <v>40</v>
      </c>
      <c r="B39" s="7"/>
      <c r="C39" s="7"/>
      <c r="D39" s="7"/>
      <c r="E39" s="39">
        <f>SUM(E38:E38)</f>
        <v>9.7000000000000003E-2</v>
      </c>
      <c r="F39" s="39">
        <f>SUM(F38:F38)</f>
        <v>4.322404542623058E-4</v>
      </c>
      <c r="H39" s="1"/>
      <c r="I39" s="1"/>
    </row>
    <row r="40" spans="1:10" x14ac:dyDescent="0.2">
      <c r="A40" s="7"/>
      <c r="B40" s="7"/>
      <c r="C40" s="7"/>
      <c r="D40" s="7"/>
      <c r="E40" s="7"/>
      <c r="F40" s="7"/>
      <c r="I40" s="1"/>
    </row>
    <row r="41" spans="1:10" x14ac:dyDescent="0.2">
      <c r="A41" s="6" t="s">
        <v>40</v>
      </c>
      <c r="B41" s="7"/>
      <c r="C41" s="7"/>
      <c r="D41" s="7"/>
      <c r="E41" s="6">
        <f>E21+E31+E35+E39</f>
        <v>21074.870609500002</v>
      </c>
      <c r="F41" s="6">
        <f>F21+F31+F35+F39</f>
        <v>93.911460265665951</v>
      </c>
      <c r="I41" s="1"/>
      <c r="J41" s="1"/>
    </row>
    <row r="42" spans="1:10" x14ac:dyDescent="0.2">
      <c r="A42" s="7"/>
      <c r="B42" s="7"/>
      <c r="C42" s="7"/>
      <c r="D42" s="7"/>
      <c r="E42" s="7"/>
      <c r="F42" s="7"/>
    </row>
    <row r="43" spans="1:10" x14ac:dyDescent="0.2">
      <c r="A43" s="6" t="s">
        <v>103</v>
      </c>
      <c r="B43" s="7"/>
      <c r="C43" s="7"/>
      <c r="D43" s="7"/>
      <c r="E43" s="6">
        <v>1366.3421561</v>
      </c>
      <c r="F43" s="6">
        <f t="shared" ref="F43" si="4">E43/$E$45*100</f>
        <v>6.0885397343340451</v>
      </c>
      <c r="I43" s="1"/>
      <c r="J43" s="1"/>
    </row>
    <row r="44" spans="1:10" x14ac:dyDescent="0.2">
      <c r="A44" s="7"/>
      <c r="B44" s="7"/>
      <c r="C44" s="7"/>
      <c r="D44" s="7"/>
      <c r="E44" s="7"/>
      <c r="F44" s="7"/>
    </row>
    <row r="45" spans="1:10" x14ac:dyDescent="0.2">
      <c r="A45" s="8" t="s">
        <v>104</v>
      </c>
      <c r="B45" s="5"/>
      <c r="C45" s="5"/>
      <c r="D45" s="5"/>
      <c r="E45" s="8">
        <f>E41+E43</f>
        <v>22441.212765600001</v>
      </c>
      <c r="F45" s="8">
        <f>F41+F43</f>
        <v>100</v>
      </c>
      <c r="I45" s="1"/>
      <c r="J45" s="1"/>
    </row>
    <row r="47" spans="1:10" x14ac:dyDescent="0.2">
      <c r="A47" s="9" t="s">
        <v>105</v>
      </c>
    </row>
    <row r="48" spans="1:10" x14ac:dyDescent="0.2">
      <c r="A48" s="9" t="s">
        <v>106</v>
      </c>
    </row>
    <row r="49" spans="1:2" x14ac:dyDescent="0.2">
      <c r="A49" s="9" t="s">
        <v>107</v>
      </c>
    </row>
    <row r="50" spans="1:2" x14ac:dyDescent="0.2">
      <c r="A50" s="1" t="s">
        <v>590</v>
      </c>
      <c r="B50" s="10">
        <v>25.7013</v>
      </c>
    </row>
    <row r="51" spans="1:2" x14ac:dyDescent="0.2">
      <c r="A51" s="1" t="s">
        <v>591</v>
      </c>
      <c r="B51" s="10">
        <v>143.82130000000001</v>
      </c>
    </row>
    <row r="52" spans="1:2" x14ac:dyDescent="0.2">
      <c r="A52" s="1" t="s">
        <v>593</v>
      </c>
      <c r="B52" s="10">
        <v>24.911300000000001</v>
      </c>
    </row>
    <row r="53" spans="1:2" x14ac:dyDescent="0.2">
      <c r="A53" s="1" t="s">
        <v>592</v>
      </c>
      <c r="B53" s="10">
        <v>148.00210000000001</v>
      </c>
    </row>
    <row r="55" spans="1:2" x14ac:dyDescent="0.2">
      <c r="A55" s="9" t="s">
        <v>108</v>
      </c>
    </row>
    <row r="56" spans="1:2" x14ac:dyDescent="0.2">
      <c r="A56" s="1" t="s">
        <v>593</v>
      </c>
      <c r="B56" s="10">
        <v>27.2286</v>
      </c>
    </row>
    <row r="57" spans="1:2" x14ac:dyDescent="0.2">
      <c r="A57" s="1" t="s">
        <v>591</v>
      </c>
      <c r="B57" s="10">
        <v>157.19900000000001</v>
      </c>
    </row>
    <row r="58" spans="1:2" x14ac:dyDescent="0.2">
      <c r="A58" s="1" t="s">
        <v>590</v>
      </c>
      <c r="B58" s="10">
        <v>28.170200000000001</v>
      </c>
    </row>
    <row r="59" spans="1:2" x14ac:dyDescent="0.2">
      <c r="A59" s="1" t="s">
        <v>592</v>
      </c>
      <c r="B59" s="10">
        <v>162.28399999999999</v>
      </c>
    </row>
    <row r="61" spans="1:2" x14ac:dyDescent="0.2">
      <c r="A61" s="9" t="s">
        <v>109</v>
      </c>
      <c r="B61" s="13" t="s">
        <v>110</v>
      </c>
    </row>
    <row r="63" spans="1:2" x14ac:dyDescent="0.2">
      <c r="A63" s="9" t="s">
        <v>111</v>
      </c>
      <c r="B63" s="12">
        <v>0.1782972839934833</v>
      </c>
    </row>
  </sheetData>
  <sortState ref="A24:F30">
    <sortCondition descending="1" ref="E24:E30"/>
  </sortState>
  <mergeCells count="1">
    <mergeCell ref="A1:E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58"/>
  <sheetViews>
    <sheetView showGridLines="0" workbookViewId="0"/>
  </sheetViews>
  <sheetFormatPr defaultRowHeight="11.25" x14ac:dyDescent="0.2"/>
  <cols>
    <col min="1" max="1" width="38" style="2" customWidth="1"/>
    <col min="2" max="2" width="56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55" t="s">
        <v>759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760</v>
      </c>
      <c r="B8" s="46" t="s">
        <v>1358</v>
      </c>
      <c r="C8" s="46" t="s">
        <v>674</v>
      </c>
      <c r="D8" s="46">
        <v>26</v>
      </c>
      <c r="E8" s="7">
        <v>259.79122000000001</v>
      </c>
      <c r="F8" s="7">
        <f>E8/$E$28*100</f>
        <v>11.580686163491583</v>
      </c>
    </row>
    <row r="9" spans="1:6" x14ac:dyDescent="0.2">
      <c r="A9" s="46" t="s">
        <v>761</v>
      </c>
      <c r="B9" s="46" t="s">
        <v>1359</v>
      </c>
      <c r="C9" s="46" t="s">
        <v>685</v>
      </c>
      <c r="D9" s="46">
        <v>23</v>
      </c>
      <c r="E9" s="7">
        <v>231.94971000000001</v>
      </c>
      <c r="F9" s="7">
        <f t="shared" ref="F9:F17" si="0">E9/$E$28*100</f>
        <v>10.339598071185335</v>
      </c>
    </row>
    <row r="10" spans="1:6" x14ac:dyDescent="0.2">
      <c r="A10" s="46" t="s">
        <v>762</v>
      </c>
      <c r="B10" s="46" t="s">
        <v>1360</v>
      </c>
      <c r="C10" s="46" t="s">
        <v>674</v>
      </c>
      <c r="D10" s="46">
        <v>21</v>
      </c>
      <c r="E10" s="7">
        <v>209.76354000000001</v>
      </c>
      <c r="F10" s="7">
        <f t="shared" si="0"/>
        <v>9.3506074812036104</v>
      </c>
    </row>
    <row r="11" spans="1:6" x14ac:dyDescent="0.2">
      <c r="A11" s="46" t="s">
        <v>763</v>
      </c>
      <c r="B11" s="46" t="s">
        <v>1361</v>
      </c>
      <c r="C11" s="46" t="s">
        <v>674</v>
      </c>
      <c r="D11" s="46">
        <v>20</v>
      </c>
      <c r="E11" s="7">
        <v>201.9222</v>
      </c>
      <c r="F11" s="7">
        <f t="shared" si="0"/>
        <v>9.0010648844937098</v>
      </c>
    </row>
    <row r="12" spans="1:6" x14ac:dyDescent="0.2">
      <c r="A12" s="46" t="s">
        <v>764</v>
      </c>
      <c r="B12" s="46" t="s">
        <v>1362</v>
      </c>
      <c r="C12" s="46" t="s">
        <v>674</v>
      </c>
      <c r="D12" s="46">
        <v>20</v>
      </c>
      <c r="E12" s="7">
        <v>199.99340000000001</v>
      </c>
      <c r="F12" s="7">
        <f t="shared" si="0"/>
        <v>8.9150849677276902</v>
      </c>
    </row>
    <row r="13" spans="1:6" x14ac:dyDescent="0.2">
      <c r="A13" s="46" t="s">
        <v>765</v>
      </c>
      <c r="B13" s="46" t="s">
        <v>1363</v>
      </c>
      <c r="C13" s="46" t="s">
        <v>674</v>
      </c>
      <c r="D13" s="46">
        <v>2</v>
      </c>
      <c r="E13" s="7">
        <v>197.6996</v>
      </c>
      <c r="F13" s="7">
        <f t="shared" si="0"/>
        <v>8.8128344839668564</v>
      </c>
    </row>
    <row r="14" spans="1:6" x14ac:dyDescent="0.2">
      <c r="A14" s="46" t="s">
        <v>766</v>
      </c>
      <c r="B14" s="46" t="s">
        <v>1364</v>
      </c>
      <c r="C14" s="46" t="s">
        <v>674</v>
      </c>
      <c r="D14" s="46">
        <v>20</v>
      </c>
      <c r="E14" s="7">
        <v>197.41399999999999</v>
      </c>
      <c r="F14" s="7">
        <f t="shared" si="0"/>
        <v>8.8001033225046132</v>
      </c>
    </row>
    <row r="15" spans="1:6" x14ac:dyDescent="0.2">
      <c r="A15" s="46" t="s">
        <v>767</v>
      </c>
      <c r="B15" s="46" t="s">
        <v>1365</v>
      </c>
      <c r="C15" s="46" t="s">
        <v>674</v>
      </c>
      <c r="D15" s="46">
        <v>19</v>
      </c>
      <c r="E15" s="7">
        <v>186.00126</v>
      </c>
      <c r="F15" s="7">
        <f t="shared" si="0"/>
        <v>8.2913587998624436</v>
      </c>
    </row>
    <row r="16" spans="1:6" x14ac:dyDescent="0.2">
      <c r="A16" s="46" t="s">
        <v>758</v>
      </c>
      <c r="B16" s="46" t="s">
        <v>1357</v>
      </c>
      <c r="C16" s="46" t="s">
        <v>674</v>
      </c>
      <c r="D16" s="46">
        <v>15</v>
      </c>
      <c r="E16" s="7">
        <v>148.27664999999999</v>
      </c>
      <c r="F16" s="7">
        <f t="shared" si="0"/>
        <v>6.6097127879221009</v>
      </c>
    </row>
    <row r="17" spans="1:10" x14ac:dyDescent="0.2">
      <c r="A17" s="46" t="s">
        <v>768</v>
      </c>
      <c r="B17" s="46" t="s">
        <v>1366</v>
      </c>
      <c r="C17" s="46" t="s">
        <v>674</v>
      </c>
      <c r="D17" s="46">
        <v>13</v>
      </c>
      <c r="E17" s="7">
        <v>128.38266999999999</v>
      </c>
      <c r="F17" s="7">
        <f t="shared" si="0"/>
        <v>5.7229009128988482</v>
      </c>
    </row>
    <row r="18" spans="1:10" x14ac:dyDescent="0.2">
      <c r="A18" s="45" t="s">
        <v>40</v>
      </c>
      <c r="B18" s="46"/>
      <c r="C18" s="46"/>
      <c r="D18" s="46"/>
      <c r="E18" s="6">
        <f>SUM(E8:E17)</f>
        <v>1961.19425</v>
      </c>
      <c r="F18" s="6">
        <f>SUM(F8:F17)</f>
        <v>87.42395187525679</v>
      </c>
    </row>
    <row r="19" spans="1:10" x14ac:dyDescent="0.2">
      <c r="A19" s="46"/>
      <c r="B19" s="46"/>
      <c r="C19" s="46"/>
      <c r="D19" s="46"/>
      <c r="E19" s="7"/>
      <c r="F19" s="7"/>
    </row>
    <row r="20" spans="1:10" x14ac:dyDescent="0.2">
      <c r="A20" s="45" t="s">
        <v>712</v>
      </c>
      <c r="B20" s="46"/>
      <c r="C20" s="46"/>
      <c r="D20" s="46"/>
      <c r="E20" s="7"/>
      <c r="F20" s="7"/>
    </row>
    <row r="21" spans="1:10" x14ac:dyDescent="0.2">
      <c r="A21" s="46" t="s">
        <v>769</v>
      </c>
      <c r="B21" s="46" t="s">
        <v>1367</v>
      </c>
      <c r="C21" s="46" t="s">
        <v>674</v>
      </c>
      <c r="D21" s="46">
        <v>22</v>
      </c>
      <c r="E21" s="7">
        <v>217.57185999999999</v>
      </c>
      <c r="F21" s="7">
        <f>E21/$E$28*100</f>
        <v>9.6986781488116769</v>
      </c>
    </row>
    <row r="22" spans="1:10" x14ac:dyDescent="0.2">
      <c r="A22" s="45" t="s">
        <v>40</v>
      </c>
      <c r="B22" s="46"/>
      <c r="C22" s="46"/>
      <c r="D22" s="46"/>
      <c r="E22" s="6">
        <f>SUM(E21:E21)</f>
        <v>217.57185999999999</v>
      </c>
      <c r="F22" s="6">
        <f>SUM(F21:F21)</f>
        <v>9.6986781488116769</v>
      </c>
    </row>
    <row r="23" spans="1:10" x14ac:dyDescent="0.2">
      <c r="A23" s="46"/>
      <c r="B23" s="46"/>
      <c r="C23" s="46"/>
      <c r="D23" s="46"/>
      <c r="E23" s="7"/>
      <c r="F23" s="7"/>
    </row>
    <row r="24" spans="1:10" x14ac:dyDescent="0.2">
      <c r="A24" s="45" t="s">
        <v>40</v>
      </c>
      <c r="B24" s="46"/>
      <c r="C24" s="46"/>
      <c r="D24" s="46"/>
      <c r="E24" s="6">
        <v>2178.76611</v>
      </c>
      <c r="F24" s="6">
        <v>97.122461609713838</v>
      </c>
      <c r="I24" s="28"/>
      <c r="J24" s="28"/>
    </row>
    <row r="25" spans="1:10" x14ac:dyDescent="0.2">
      <c r="A25" s="46"/>
      <c r="B25" s="46"/>
      <c r="C25" s="46"/>
      <c r="D25" s="46"/>
      <c r="E25" s="7"/>
      <c r="F25" s="7"/>
    </row>
    <row r="26" spans="1:10" x14ac:dyDescent="0.2">
      <c r="A26" s="45" t="s">
        <v>103</v>
      </c>
      <c r="B26" s="46"/>
      <c r="C26" s="46"/>
      <c r="D26" s="46"/>
      <c r="E26" s="6">
        <v>64.548459899999997</v>
      </c>
      <c r="F26" s="6">
        <f>E26/$E$28*100</f>
        <v>2.8773699759315234</v>
      </c>
      <c r="I26" s="28"/>
      <c r="J26" s="28"/>
    </row>
    <row r="27" spans="1:10" x14ac:dyDescent="0.2">
      <c r="A27" s="46"/>
      <c r="B27" s="46"/>
      <c r="C27" s="46"/>
      <c r="D27" s="46"/>
      <c r="E27" s="7"/>
      <c r="F27" s="7"/>
    </row>
    <row r="28" spans="1:10" x14ac:dyDescent="0.2">
      <c r="A28" s="47" t="s">
        <v>104</v>
      </c>
      <c r="B28" s="44"/>
      <c r="C28" s="44"/>
      <c r="D28" s="44"/>
      <c r="E28" s="8">
        <f>E24+E26</f>
        <v>2243.3145699000002</v>
      </c>
      <c r="F28" s="8">
        <f>F24+F26</f>
        <v>99.999831585645367</v>
      </c>
      <c r="I28" s="28"/>
      <c r="J28" s="28"/>
    </row>
    <row r="29" spans="1:10" x14ac:dyDescent="0.2">
      <c r="A29" s="4" t="s">
        <v>686</v>
      </c>
    </row>
    <row r="31" spans="1:10" x14ac:dyDescent="0.2">
      <c r="A31" s="4" t="s">
        <v>105</v>
      </c>
    </row>
    <row r="32" spans="1:10" x14ac:dyDescent="0.2">
      <c r="A32" s="4" t="s">
        <v>106</v>
      </c>
    </row>
    <row r="33" spans="1:4" x14ac:dyDescent="0.2">
      <c r="A33" s="4" t="s">
        <v>107</v>
      </c>
    </row>
    <row r="34" spans="1:4" x14ac:dyDescent="0.2">
      <c r="A34" s="2" t="s">
        <v>590</v>
      </c>
      <c r="D34" s="10">
        <v>10.4504</v>
      </c>
    </row>
    <row r="35" spans="1:4" x14ac:dyDescent="0.2">
      <c r="A35" s="2" t="s">
        <v>592</v>
      </c>
      <c r="D35" s="10">
        <v>10.4504</v>
      </c>
    </row>
    <row r="36" spans="1:4" x14ac:dyDescent="0.2">
      <c r="A36" s="2" t="s">
        <v>703</v>
      </c>
      <c r="D36" s="10">
        <v>10.1275</v>
      </c>
    </row>
    <row r="37" spans="1:4" x14ac:dyDescent="0.2">
      <c r="A37" s="2" t="s">
        <v>593</v>
      </c>
      <c r="D37" s="10">
        <v>10.417199999999999</v>
      </c>
    </row>
    <row r="38" spans="1:4" x14ac:dyDescent="0.2">
      <c r="A38" s="2" t="s">
        <v>591</v>
      </c>
      <c r="D38" s="10">
        <v>10.417199999999999</v>
      </c>
    </row>
    <row r="39" spans="1:4" x14ac:dyDescent="0.2">
      <c r="A39" s="2" t="s">
        <v>687</v>
      </c>
      <c r="D39" s="10">
        <v>10.0947</v>
      </c>
    </row>
    <row r="41" spans="1:4" x14ac:dyDescent="0.2">
      <c r="A41" s="4" t="s">
        <v>108</v>
      </c>
    </row>
    <row r="42" spans="1:4" x14ac:dyDescent="0.2">
      <c r="A42" s="2" t="s">
        <v>590</v>
      </c>
      <c r="D42" s="10">
        <v>10.4656</v>
      </c>
    </row>
    <row r="43" spans="1:4" x14ac:dyDescent="0.2">
      <c r="A43" s="2" t="s">
        <v>592</v>
      </c>
      <c r="D43" s="10">
        <v>10.7706</v>
      </c>
    </row>
    <row r="44" spans="1:4" x14ac:dyDescent="0.2">
      <c r="A44" s="2" t="s">
        <v>703</v>
      </c>
      <c r="D44" s="10">
        <v>10.228300000000001</v>
      </c>
    </row>
    <row r="45" spans="1:4" x14ac:dyDescent="0.2">
      <c r="A45" s="2" t="s">
        <v>593</v>
      </c>
      <c r="D45" s="10">
        <v>10.4184</v>
      </c>
    </row>
    <row r="46" spans="1:4" x14ac:dyDescent="0.2">
      <c r="A46" s="2" t="s">
        <v>591</v>
      </c>
      <c r="D46" s="10">
        <v>10.7234</v>
      </c>
    </row>
    <row r="47" spans="1:4" x14ac:dyDescent="0.2">
      <c r="A47" s="2" t="s">
        <v>687</v>
      </c>
      <c r="D47" s="10">
        <v>10.202400000000001</v>
      </c>
    </row>
    <row r="49" spans="1:5" x14ac:dyDescent="0.2">
      <c r="A49" s="4" t="s">
        <v>109</v>
      </c>
      <c r="D49" s="50"/>
    </row>
    <row r="50" spans="1:5" x14ac:dyDescent="0.2">
      <c r="A50" s="4"/>
      <c r="D50" s="50"/>
    </row>
    <row r="51" spans="1:5" x14ac:dyDescent="0.2">
      <c r="A51" s="14" t="s">
        <v>598</v>
      </c>
      <c r="B51" s="15"/>
      <c r="C51" s="56" t="s">
        <v>599</v>
      </c>
      <c r="D51" s="57"/>
    </row>
    <row r="52" spans="1:5" x14ac:dyDescent="0.2">
      <c r="A52" s="58"/>
      <c r="B52" s="59"/>
      <c r="C52" s="16" t="s">
        <v>600</v>
      </c>
      <c r="D52" s="16" t="s">
        <v>601</v>
      </c>
    </row>
    <row r="53" spans="1:5" x14ac:dyDescent="0.2">
      <c r="A53" s="17" t="s">
        <v>687</v>
      </c>
      <c r="B53" s="18"/>
      <c r="C53" s="19">
        <v>0.13342479670000001</v>
      </c>
      <c r="D53" s="19">
        <v>0.12358125580000001</v>
      </c>
    </row>
    <row r="54" spans="1:5" x14ac:dyDescent="0.2">
      <c r="A54" s="17" t="s">
        <v>770</v>
      </c>
      <c r="B54" s="18"/>
      <c r="C54" s="19">
        <v>0.14783125070000003</v>
      </c>
      <c r="D54" s="19">
        <v>0.13692170400000001</v>
      </c>
    </row>
    <row r="55" spans="1:5" x14ac:dyDescent="0.2">
      <c r="A55" s="17" t="s">
        <v>593</v>
      </c>
      <c r="B55" s="18"/>
      <c r="C55" s="19">
        <v>0.21609681</v>
      </c>
      <c r="D55" s="19">
        <v>0.20010672300000001</v>
      </c>
    </row>
    <row r="56" spans="1:5" x14ac:dyDescent="0.2">
      <c r="A56" s="17" t="s">
        <v>590</v>
      </c>
      <c r="B56" s="18"/>
      <c r="C56" s="19">
        <v>0.21609681</v>
      </c>
      <c r="D56" s="19">
        <v>0.20010672300000001</v>
      </c>
    </row>
    <row r="57" spans="1:5" x14ac:dyDescent="0.2">
      <c r="A57" s="4"/>
      <c r="D57" s="50"/>
    </row>
    <row r="58" spans="1:5" x14ac:dyDescent="0.2">
      <c r="A58" s="4" t="s">
        <v>688</v>
      </c>
      <c r="D58" s="28">
        <v>1.5764986173244895</v>
      </c>
      <c r="E58" s="1" t="s">
        <v>689</v>
      </c>
    </row>
  </sheetData>
  <mergeCells count="3">
    <mergeCell ref="B1:E1"/>
    <mergeCell ref="C51:D51"/>
    <mergeCell ref="A52:B5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65"/>
  <sheetViews>
    <sheetView showGridLines="0" workbookViewId="0"/>
  </sheetViews>
  <sheetFormatPr defaultRowHeight="11.25" x14ac:dyDescent="0.2"/>
  <cols>
    <col min="1" max="1" width="38" style="2" customWidth="1"/>
    <col min="2" max="2" width="56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55" t="s">
        <v>749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738</v>
      </c>
      <c r="B8" s="46" t="s">
        <v>1341</v>
      </c>
      <c r="C8" s="46" t="s">
        <v>680</v>
      </c>
      <c r="D8" s="46">
        <v>156</v>
      </c>
      <c r="E8" s="7">
        <v>1518.1686</v>
      </c>
      <c r="F8" s="7">
        <f>E8/$E$37*100</f>
        <v>9.534898822070252</v>
      </c>
    </row>
    <row r="9" spans="1:6" x14ac:dyDescent="0.2">
      <c r="A9" s="46" t="s">
        <v>750</v>
      </c>
      <c r="B9" s="46" t="s">
        <v>1349</v>
      </c>
      <c r="C9" s="46" t="s">
        <v>674</v>
      </c>
      <c r="D9" s="46">
        <v>150</v>
      </c>
      <c r="E9" s="7">
        <v>1499.0954999999999</v>
      </c>
      <c r="F9" s="7">
        <f t="shared" ref="F9:F25" si="0">E9/$E$37*100</f>
        <v>9.4151097033101685</v>
      </c>
    </row>
    <row r="10" spans="1:6" x14ac:dyDescent="0.2">
      <c r="A10" s="46" t="s">
        <v>743</v>
      </c>
      <c r="B10" s="46" t="s">
        <v>1344</v>
      </c>
      <c r="C10" s="46" t="s">
        <v>680</v>
      </c>
      <c r="D10" s="46">
        <v>150</v>
      </c>
      <c r="E10" s="7">
        <v>1463.9625000000001</v>
      </c>
      <c r="F10" s="7">
        <f t="shared" si="0"/>
        <v>9.1944559496257678</v>
      </c>
    </row>
    <row r="11" spans="1:6" x14ac:dyDescent="0.2">
      <c r="A11" s="46" t="s">
        <v>701</v>
      </c>
      <c r="B11" s="46" t="s">
        <v>1312</v>
      </c>
      <c r="C11" s="46" t="s">
        <v>674</v>
      </c>
      <c r="D11" s="46">
        <v>11</v>
      </c>
      <c r="E11" s="7">
        <v>1102.3738000000001</v>
      </c>
      <c r="F11" s="7">
        <f t="shared" si="0"/>
        <v>6.9234883708575641</v>
      </c>
    </row>
    <row r="12" spans="1:6" x14ac:dyDescent="0.2">
      <c r="A12" s="46" t="s">
        <v>751</v>
      </c>
      <c r="B12" s="46" t="s">
        <v>1350</v>
      </c>
      <c r="C12" s="46" t="s">
        <v>674</v>
      </c>
      <c r="D12" s="46">
        <v>100</v>
      </c>
      <c r="E12" s="7">
        <v>1026.1659999999999</v>
      </c>
      <c r="F12" s="7">
        <f t="shared" si="0"/>
        <v>6.4448632283980469</v>
      </c>
    </row>
    <row r="13" spans="1:6" x14ac:dyDescent="0.2">
      <c r="A13" s="46" t="s">
        <v>752</v>
      </c>
      <c r="B13" s="46" t="s">
        <v>1351</v>
      </c>
      <c r="C13" s="46" t="s">
        <v>674</v>
      </c>
      <c r="D13" s="46">
        <v>100</v>
      </c>
      <c r="E13" s="7">
        <v>1001.843</v>
      </c>
      <c r="F13" s="7">
        <f t="shared" si="0"/>
        <v>6.292101971150851</v>
      </c>
    </row>
    <row r="14" spans="1:6" x14ac:dyDescent="0.2">
      <c r="A14" s="46" t="s">
        <v>753</v>
      </c>
      <c r="B14" s="46" t="s">
        <v>1352</v>
      </c>
      <c r="C14" s="46" t="s">
        <v>674</v>
      </c>
      <c r="D14" s="46">
        <v>40</v>
      </c>
      <c r="E14" s="7">
        <v>995.81200000000001</v>
      </c>
      <c r="F14" s="7">
        <f t="shared" si="0"/>
        <v>6.2542241130553107</v>
      </c>
    </row>
    <row r="15" spans="1:6" x14ac:dyDescent="0.2">
      <c r="A15" s="46" t="s">
        <v>754</v>
      </c>
      <c r="B15" s="46" t="s">
        <v>1353</v>
      </c>
      <c r="C15" s="46" t="s">
        <v>685</v>
      </c>
      <c r="D15" s="46">
        <v>800</v>
      </c>
      <c r="E15" s="7">
        <v>806.60239999999999</v>
      </c>
      <c r="F15" s="7">
        <f t="shared" si="0"/>
        <v>5.0658881191713743</v>
      </c>
    </row>
    <row r="16" spans="1:6" x14ac:dyDescent="0.2">
      <c r="A16" s="46" t="s">
        <v>755</v>
      </c>
      <c r="B16" s="46" t="s">
        <v>1354</v>
      </c>
      <c r="C16" s="46" t="s">
        <v>674</v>
      </c>
      <c r="D16" s="46">
        <v>40</v>
      </c>
      <c r="E16" s="7">
        <v>512.76949999999999</v>
      </c>
      <c r="F16" s="7">
        <f t="shared" si="0"/>
        <v>3.2204626689970746</v>
      </c>
    </row>
    <row r="17" spans="1:6" x14ac:dyDescent="0.2">
      <c r="A17" s="46" t="s">
        <v>756</v>
      </c>
      <c r="B17" s="46" t="s">
        <v>1355</v>
      </c>
      <c r="C17" s="46" t="s">
        <v>674</v>
      </c>
      <c r="D17" s="46">
        <v>50</v>
      </c>
      <c r="E17" s="7">
        <v>508.67399999999998</v>
      </c>
      <c r="F17" s="7">
        <f t="shared" si="0"/>
        <v>3.1947407708325439</v>
      </c>
    </row>
    <row r="18" spans="1:6" x14ac:dyDescent="0.2">
      <c r="A18" s="46" t="s">
        <v>757</v>
      </c>
      <c r="B18" s="46" t="s">
        <v>1356</v>
      </c>
      <c r="C18" s="46" t="s">
        <v>674</v>
      </c>
      <c r="D18" s="46">
        <v>50</v>
      </c>
      <c r="E18" s="7">
        <v>508.47300000000001</v>
      </c>
      <c r="F18" s="7">
        <f t="shared" si="0"/>
        <v>3.193478384913591</v>
      </c>
    </row>
    <row r="19" spans="1:6" x14ac:dyDescent="0.2">
      <c r="A19" s="46" t="s">
        <v>729</v>
      </c>
      <c r="B19" s="46" t="s">
        <v>1334</v>
      </c>
      <c r="C19" s="46" t="s">
        <v>674</v>
      </c>
      <c r="D19" s="46">
        <v>50</v>
      </c>
      <c r="E19" s="7">
        <v>486.10550000000001</v>
      </c>
      <c r="F19" s="7">
        <f t="shared" si="0"/>
        <v>3.0529986981366042</v>
      </c>
    </row>
    <row r="20" spans="1:6" x14ac:dyDescent="0.2">
      <c r="A20" s="46" t="s">
        <v>727</v>
      </c>
      <c r="B20" s="46" t="s">
        <v>1332</v>
      </c>
      <c r="C20" s="46" t="s">
        <v>674</v>
      </c>
      <c r="D20" s="46">
        <v>38</v>
      </c>
      <c r="E20" s="7">
        <v>373.63082000000003</v>
      </c>
      <c r="F20" s="7">
        <f t="shared" si="0"/>
        <v>2.3465984380833214</v>
      </c>
    </row>
    <row r="21" spans="1:6" x14ac:dyDescent="0.2">
      <c r="A21" s="46" t="s">
        <v>731</v>
      </c>
      <c r="B21" s="46" t="s">
        <v>1336</v>
      </c>
      <c r="C21" s="46" t="s">
        <v>674</v>
      </c>
      <c r="D21" s="46">
        <v>13</v>
      </c>
      <c r="E21" s="7">
        <v>164.29578749999999</v>
      </c>
      <c r="F21" s="7">
        <f t="shared" si="0"/>
        <v>1.0318641228022067</v>
      </c>
    </row>
    <row r="22" spans="1:6" x14ac:dyDescent="0.2">
      <c r="A22" s="46" t="s">
        <v>719</v>
      </c>
      <c r="B22" s="46" t="s">
        <v>1326</v>
      </c>
      <c r="C22" s="46" t="s">
        <v>674</v>
      </c>
      <c r="D22" s="46">
        <v>16</v>
      </c>
      <c r="E22" s="7">
        <v>156.67344</v>
      </c>
      <c r="F22" s="7">
        <f t="shared" si="0"/>
        <v>0.98399176383024545</v>
      </c>
    </row>
    <row r="23" spans="1:6" x14ac:dyDescent="0.2">
      <c r="A23" s="46" t="s">
        <v>744</v>
      </c>
      <c r="B23" s="46" t="s">
        <v>1345</v>
      </c>
      <c r="C23" s="46" t="s">
        <v>674</v>
      </c>
      <c r="D23" s="46">
        <v>14</v>
      </c>
      <c r="E23" s="7">
        <v>135.87294</v>
      </c>
      <c r="F23" s="7">
        <f t="shared" si="0"/>
        <v>0.85335366279952174</v>
      </c>
    </row>
    <row r="24" spans="1:6" x14ac:dyDescent="0.2">
      <c r="A24" s="46" t="s">
        <v>721</v>
      </c>
      <c r="B24" s="46" t="s">
        <v>1328</v>
      </c>
      <c r="C24" s="46" t="s">
        <v>674</v>
      </c>
      <c r="D24" s="46">
        <v>5</v>
      </c>
      <c r="E24" s="7">
        <v>51.082050000000002</v>
      </c>
      <c r="F24" s="7">
        <f t="shared" si="0"/>
        <v>0.32082219219521058</v>
      </c>
    </row>
    <row r="25" spans="1:6" x14ac:dyDescent="0.2">
      <c r="A25" s="46" t="s">
        <v>758</v>
      </c>
      <c r="B25" s="46" t="s">
        <v>1357</v>
      </c>
      <c r="C25" s="46" t="s">
        <v>674</v>
      </c>
      <c r="D25" s="46">
        <v>3</v>
      </c>
      <c r="E25" s="7">
        <v>29.655329999999999</v>
      </c>
      <c r="F25" s="7">
        <f t="shared" si="0"/>
        <v>0.18625109957161848</v>
      </c>
    </row>
    <row r="26" spans="1:6" x14ac:dyDescent="0.2">
      <c r="A26" s="45" t="s">
        <v>40</v>
      </c>
      <c r="B26" s="46"/>
      <c r="C26" s="46"/>
      <c r="D26" s="46"/>
      <c r="E26" s="6">
        <f>SUM(E8:E25)</f>
        <v>12341.2561675</v>
      </c>
      <c r="F26" s="6">
        <f>SUM(F8:F25)</f>
        <v>77.509592079801266</v>
      </c>
    </row>
    <row r="27" spans="1:6" x14ac:dyDescent="0.2">
      <c r="A27" s="46"/>
      <c r="B27" s="46"/>
      <c r="C27" s="46"/>
      <c r="D27" s="46"/>
      <c r="E27" s="7"/>
      <c r="F27" s="7"/>
    </row>
    <row r="28" spans="1:6" x14ac:dyDescent="0.2">
      <c r="A28" s="45" t="s">
        <v>712</v>
      </c>
      <c r="B28" s="46"/>
      <c r="C28" s="46"/>
      <c r="D28" s="46"/>
      <c r="E28" s="7"/>
      <c r="F28" s="7"/>
    </row>
    <row r="29" spans="1:6" x14ac:dyDescent="0.2">
      <c r="A29" s="46" t="s">
        <v>713</v>
      </c>
      <c r="B29" s="46" t="s">
        <v>1321</v>
      </c>
      <c r="C29" s="46" t="s">
        <v>685</v>
      </c>
      <c r="D29" s="46">
        <v>150</v>
      </c>
      <c r="E29" s="7">
        <v>1489.2795000000001</v>
      </c>
      <c r="F29" s="7">
        <f>E29/$E$37*100</f>
        <v>9.3534600506711687</v>
      </c>
    </row>
    <row r="30" spans="1:6" x14ac:dyDescent="0.2">
      <c r="A30" s="46" t="s">
        <v>747</v>
      </c>
      <c r="B30" s="46" t="s">
        <v>1348</v>
      </c>
      <c r="C30" s="46" t="s">
        <v>674</v>
      </c>
      <c r="D30" s="46">
        <v>150</v>
      </c>
      <c r="E30" s="7">
        <v>1468.2825</v>
      </c>
      <c r="F30" s="7">
        <f>E30/$E$37*100</f>
        <v>9.2215878260928115</v>
      </c>
    </row>
    <row r="31" spans="1:6" x14ac:dyDescent="0.2">
      <c r="A31" s="45" t="s">
        <v>40</v>
      </c>
      <c r="B31" s="46"/>
      <c r="C31" s="46"/>
      <c r="D31" s="46"/>
      <c r="E31" s="6">
        <f>SUM(E29:E30)</f>
        <v>2957.5619999999999</v>
      </c>
      <c r="F31" s="6">
        <f>SUM(F29:F30)</f>
        <v>18.575047876763982</v>
      </c>
    </row>
    <row r="32" spans="1:6" x14ac:dyDescent="0.2">
      <c r="A32" s="46"/>
      <c r="B32" s="46"/>
      <c r="C32" s="46"/>
      <c r="D32" s="46"/>
      <c r="E32" s="7"/>
      <c r="F32" s="7"/>
    </row>
    <row r="33" spans="1:10" x14ac:dyDescent="0.2">
      <c r="A33" s="45" t="s">
        <v>40</v>
      </c>
      <c r="B33" s="46"/>
      <c r="C33" s="46"/>
      <c r="D33" s="46"/>
      <c r="E33" s="6">
        <f>E26+E31</f>
        <v>15298.8181675</v>
      </c>
      <c r="F33" s="6">
        <f>F26+F31</f>
        <v>96.08463995656524</v>
      </c>
      <c r="I33" s="28"/>
      <c r="J33" s="28"/>
    </row>
    <row r="34" spans="1:10" x14ac:dyDescent="0.2">
      <c r="A34" s="46"/>
      <c r="B34" s="46"/>
      <c r="C34" s="46"/>
      <c r="D34" s="46"/>
      <c r="E34" s="7"/>
      <c r="F34" s="7"/>
    </row>
    <row r="35" spans="1:10" x14ac:dyDescent="0.2">
      <c r="A35" s="45" t="s">
        <v>103</v>
      </c>
      <c r="B35" s="46"/>
      <c r="C35" s="46"/>
      <c r="D35" s="46"/>
      <c r="E35" s="6">
        <v>623.41266399999995</v>
      </c>
      <c r="F35" s="6">
        <f>E35/$E$37*100</f>
        <v>3.9153600434347529</v>
      </c>
      <c r="I35" s="28"/>
      <c r="J35" s="28"/>
    </row>
    <row r="36" spans="1:10" x14ac:dyDescent="0.2">
      <c r="A36" s="46"/>
      <c r="B36" s="46"/>
      <c r="C36" s="46"/>
      <c r="D36" s="46"/>
      <c r="E36" s="7"/>
      <c r="F36" s="7"/>
    </row>
    <row r="37" spans="1:10" x14ac:dyDescent="0.2">
      <c r="A37" s="47" t="s">
        <v>104</v>
      </c>
      <c r="B37" s="44"/>
      <c r="C37" s="44"/>
      <c r="D37" s="44"/>
      <c r="E37" s="8">
        <f>E33+E35</f>
        <v>15922.230831499999</v>
      </c>
      <c r="F37" s="8">
        <f xml:space="preserve"> ROUND(SUM(F33:F36),2)</f>
        <v>100</v>
      </c>
      <c r="I37" s="28"/>
      <c r="J37" s="28"/>
    </row>
    <row r="38" spans="1:10" x14ac:dyDescent="0.2">
      <c r="A38" s="4" t="s">
        <v>686</v>
      </c>
    </row>
    <row r="39" spans="1:10" x14ac:dyDescent="0.2">
      <c r="A39" s="4"/>
    </row>
    <row r="40" spans="1:10" x14ac:dyDescent="0.2">
      <c r="A40" s="4" t="s">
        <v>105</v>
      </c>
    </row>
    <row r="41" spans="1:10" x14ac:dyDescent="0.2">
      <c r="A41" s="4" t="s">
        <v>106</v>
      </c>
    </row>
    <row r="42" spans="1:10" x14ac:dyDescent="0.2">
      <c r="A42" s="4" t="s">
        <v>107</v>
      </c>
    </row>
    <row r="43" spans="1:10" x14ac:dyDescent="0.2">
      <c r="A43" s="2" t="s">
        <v>590</v>
      </c>
      <c r="D43" s="10">
        <v>10.012700000000001</v>
      </c>
    </row>
    <row r="44" spans="1:10" x14ac:dyDescent="0.2">
      <c r="A44" s="2" t="s">
        <v>592</v>
      </c>
      <c r="D44" s="10">
        <v>10.012700000000001</v>
      </c>
    </row>
    <row r="45" spans="1:10" x14ac:dyDescent="0.2">
      <c r="A45" s="2" t="s">
        <v>703</v>
      </c>
      <c r="D45" s="10">
        <v>10.012700000000001</v>
      </c>
    </row>
    <row r="46" spans="1:10" x14ac:dyDescent="0.2">
      <c r="A46" s="2" t="s">
        <v>748</v>
      </c>
      <c r="D46" s="10">
        <v>10.004099999999999</v>
      </c>
    </row>
    <row r="47" spans="1:10" x14ac:dyDescent="0.2">
      <c r="A47" s="2" t="s">
        <v>591</v>
      </c>
      <c r="D47" s="10">
        <v>10.004099999999999</v>
      </c>
    </row>
    <row r="48" spans="1:10" x14ac:dyDescent="0.2">
      <c r="A48" s="2" t="s">
        <v>687</v>
      </c>
      <c r="D48" s="10">
        <v>10.004099999999999</v>
      </c>
    </row>
    <row r="50" spans="1:4" x14ac:dyDescent="0.2">
      <c r="A50" s="4" t="s">
        <v>108</v>
      </c>
    </row>
    <row r="51" spans="1:4" x14ac:dyDescent="0.2">
      <c r="A51" s="2" t="s">
        <v>590</v>
      </c>
      <c r="D51" s="10">
        <v>10.250999999999999</v>
      </c>
    </row>
    <row r="52" spans="1:4" x14ac:dyDescent="0.2">
      <c r="A52" s="2" t="s">
        <v>592</v>
      </c>
      <c r="D52" s="10">
        <v>10.250999999999999</v>
      </c>
    </row>
    <row r="53" spans="1:4" x14ac:dyDescent="0.2">
      <c r="A53" s="2" t="s">
        <v>703</v>
      </c>
      <c r="D53" s="10">
        <v>10.200200000000001</v>
      </c>
    </row>
    <row r="54" spans="1:4" x14ac:dyDescent="0.2">
      <c r="A54" s="2" t="s">
        <v>748</v>
      </c>
      <c r="D54" s="10">
        <v>10.216799999999999</v>
      </c>
    </row>
    <row r="55" spans="1:4" x14ac:dyDescent="0.2">
      <c r="A55" s="2" t="s">
        <v>591</v>
      </c>
      <c r="D55" s="10">
        <v>10.216799999999999</v>
      </c>
    </row>
    <row r="56" spans="1:4" x14ac:dyDescent="0.2">
      <c r="A56" s="2" t="s">
        <v>687</v>
      </c>
      <c r="D56" s="10">
        <v>10.1965</v>
      </c>
    </row>
    <row r="58" spans="1:4" x14ac:dyDescent="0.2">
      <c r="A58" s="4" t="s">
        <v>109</v>
      </c>
      <c r="D58" s="50"/>
    </row>
    <row r="59" spans="1:4" x14ac:dyDescent="0.2">
      <c r="A59" s="4"/>
      <c r="D59" s="50"/>
    </row>
    <row r="60" spans="1:4" x14ac:dyDescent="0.2">
      <c r="A60" s="14" t="s">
        <v>598</v>
      </c>
      <c r="B60" s="15"/>
      <c r="C60" s="56" t="s">
        <v>599</v>
      </c>
      <c r="D60" s="57"/>
    </row>
    <row r="61" spans="1:4" x14ac:dyDescent="0.2">
      <c r="A61" s="58"/>
      <c r="B61" s="59"/>
      <c r="C61" s="16" t="s">
        <v>600</v>
      </c>
      <c r="D61" s="16" t="s">
        <v>601</v>
      </c>
    </row>
    <row r="62" spans="1:4" x14ac:dyDescent="0.2">
      <c r="A62" s="17" t="s">
        <v>687</v>
      </c>
      <c r="B62" s="18"/>
      <c r="C62" s="19">
        <v>1.4406454000000001E-2</v>
      </c>
      <c r="D62" s="19">
        <v>1.33404482E-2</v>
      </c>
    </row>
    <row r="63" spans="1:4" x14ac:dyDescent="0.2">
      <c r="A63" s="17" t="s">
        <v>703</v>
      </c>
      <c r="B63" s="18"/>
      <c r="C63" s="19">
        <v>3.6016135000000005E-2</v>
      </c>
      <c r="D63" s="19">
        <v>3.3351120500000005E-2</v>
      </c>
    </row>
    <row r="65" spans="1:5" x14ac:dyDescent="0.2">
      <c r="A65" s="4" t="s">
        <v>688</v>
      </c>
      <c r="D65" s="28">
        <v>2.4472363798200796</v>
      </c>
      <c r="E65" s="1" t="s">
        <v>689</v>
      </c>
    </row>
  </sheetData>
  <mergeCells count="3">
    <mergeCell ref="B1:E1"/>
    <mergeCell ref="C60:D60"/>
    <mergeCell ref="A61:B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54"/>
  <sheetViews>
    <sheetView showGridLines="0" workbookViewId="0"/>
  </sheetViews>
  <sheetFormatPr defaultRowHeight="11.25" x14ac:dyDescent="0.2"/>
  <cols>
    <col min="1" max="1" width="38" style="2" customWidth="1"/>
    <col min="2" max="2" width="56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55" t="s">
        <v>741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738</v>
      </c>
      <c r="B8" s="46" t="s">
        <v>1341</v>
      </c>
      <c r="C8" s="46" t="s">
        <v>680</v>
      </c>
      <c r="D8" s="46">
        <v>106</v>
      </c>
      <c r="E8" s="7">
        <v>1031.5761</v>
      </c>
      <c r="F8" s="7">
        <f>E8/$E$32*100</f>
        <v>9.8723717233947177</v>
      </c>
    </row>
    <row r="9" spans="1:6" x14ac:dyDescent="0.2">
      <c r="A9" s="46" t="s">
        <v>709</v>
      </c>
      <c r="B9" s="46" t="s">
        <v>1318</v>
      </c>
      <c r="C9" s="46" t="s">
        <v>674</v>
      </c>
      <c r="D9" s="46">
        <v>97</v>
      </c>
      <c r="E9" s="7">
        <v>986.10199999999998</v>
      </c>
      <c r="F9" s="7">
        <f t="shared" ref="F9:F21" si="0">E9/$E$32*100</f>
        <v>9.4371762792710872</v>
      </c>
    </row>
    <row r="10" spans="1:6" x14ac:dyDescent="0.2">
      <c r="A10" s="46" t="s">
        <v>742</v>
      </c>
      <c r="B10" s="46" t="s">
        <v>1343</v>
      </c>
      <c r="C10" s="46" t="s">
        <v>674</v>
      </c>
      <c r="D10" s="46">
        <v>99</v>
      </c>
      <c r="E10" s="7">
        <v>985.07574</v>
      </c>
      <c r="F10" s="7">
        <f t="shared" si="0"/>
        <v>9.4273547835958276</v>
      </c>
    </row>
    <row r="11" spans="1:6" x14ac:dyDescent="0.2">
      <c r="A11" s="46" t="s">
        <v>719</v>
      </c>
      <c r="B11" s="46" t="s">
        <v>1326</v>
      </c>
      <c r="C11" s="46" t="s">
        <v>674</v>
      </c>
      <c r="D11" s="46">
        <v>100</v>
      </c>
      <c r="E11" s="7">
        <v>979.20899999999995</v>
      </c>
      <c r="F11" s="7">
        <f t="shared" si="0"/>
        <v>9.371209010070725</v>
      </c>
    </row>
    <row r="12" spans="1:6" x14ac:dyDescent="0.2">
      <c r="A12" s="46" t="s">
        <v>743</v>
      </c>
      <c r="B12" s="46" t="s">
        <v>1344</v>
      </c>
      <c r="C12" s="46" t="s">
        <v>680</v>
      </c>
      <c r="D12" s="46">
        <v>100</v>
      </c>
      <c r="E12" s="7">
        <v>975.97500000000002</v>
      </c>
      <c r="F12" s="7">
        <f t="shared" si="0"/>
        <v>9.3402590392896467</v>
      </c>
    </row>
    <row r="13" spans="1:6" x14ac:dyDescent="0.2">
      <c r="A13" s="46" t="s">
        <v>729</v>
      </c>
      <c r="B13" s="46" t="s">
        <v>1334</v>
      </c>
      <c r="C13" s="46" t="s">
        <v>674</v>
      </c>
      <c r="D13" s="46">
        <v>100</v>
      </c>
      <c r="E13" s="7">
        <v>972.21100000000001</v>
      </c>
      <c r="F13" s="7">
        <f t="shared" si="0"/>
        <v>9.3042368716891595</v>
      </c>
    </row>
    <row r="14" spans="1:6" x14ac:dyDescent="0.2">
      <c r="A14" s="46" t="s">
        <v>744</v>
      </c>
      <c r="B14" s="46" t="s">
        <v>1345</v>
      </c>
      <c r="C14" s="46" t="s">
        <v>674</v>
      </c>
      <c r="D14" s="46">
        <v>100</v>
      </c>
      <c r="E14" s="7">
        <v>970.52099999999996</v>
      </c>
      <c r="F14" s="7">
        <f t="shared" si="0"/>
        <v>9.2880632629631155</v>
      </c>
    </row>
    <row r="15" spans="1:6" x14ac:dyDescent="0.2">
      <c r="A15" s="46" t="s">
        <v>745</v>
      </c>
      <c r="B15" s="46" t="s">
        <v>1346</v>
      </c>
      <c r="C15" s="46" t="s">
        <v>680</v>
      </c>
      <c r="D15" s="46">
        <v>50</v>
      </c>
      <c r="E15" s="7">
        <v>501.59300000000002</v>
      </c>
      <c r="F15" s="7">
        <f t="shared" si="0"/>
        <v>4.8003366400721452</v>
      </c>
    </row>
    <row r="16" spans="1:6" x14ac:dyDescent="0.2">
      <c r="A16" s="46" t="s">
        <v>701</v>
      </c>
      <c r="B16" s="46" t="s">
        <v>1312</v>
      </c>
      <c r="C16" s="46" t="s">
        <v>674</v>
      </c>
      <c r="D16" s="46">
        <v>5</v>
      </c>
      <c r="E16" s="7">
        <v>501.07900000000001</v>
      </c>
      <c r="F16" s="7">
        <f t="shared" si="0"/>
        <v>4.7954175661755851</v>
      </c>
    </row>
    <row r="17" spans="1:10" x14ac:dyDescent="0.2">
      <c r="A17" s="46" t="s">
        <v>746</v>
      </c>
      <c r="B17" s="46" t="s">
        <v>1347</v>
      </c>
      <c r="C17" s="46" t="s">
        <v>674</v>
      </c>
      <c r="D17" s="46">
        <v>49</v>
      </c>
      <c r="E17" s="7">
        <v>488.79019</v>
      </c>
      <c r="F17" s="7">
        <f t="shared" si="0"/>
        <v>4.6778114095787329</v>
      </c>
    </row>
    <row r="18" spans="1:10" x14ac:dyDescent="0.2">
      <c r="A18" s="46" t="s">
        <v>734</v>
      </c>
      <c r="B18" s="46" t="s">
        <v>1338</v>
      </c>
      <c r="C18" s="46" t="s">
        <v>674</v>
      </c>
      <c r="D18" s="46">
        <v>46</v>
      </c>
      <c r="E18" s="7">
        <v>450.07733999999999</v>
      </c>
      <c r="F18" s="7">
        <f t="shared" si="0"/>
        <v>4.3073223630876196</v>
      </c>
    </row>
    <row r="19" spans="1:10" x14ac:dyDescent="0.2">
      <c r="A19" s="46" t="s">
        <v>725</v>
      </c>
      <c r="B19" s="46" t="s">
        <v>1331</v>
      </c>
      <c r="C19" s="46" t="s">
        <v>674</v>
      </c>
      <c r="D19" s="46">
        <v>18</v>
      </c>
      <c r="E19" s="7">
        <v>143.05500000000001</v>
      </c>
      <c r="F19" s="7">
        <f t="shared" si="0"/>
        <v>1.3690624830201394</v>
      </c>
    </row>
    <row r="20" spans="1:10" x14ac:dyDescent="0.2">
      <c r="A20" s="46" t="s">
        <v>711</v>
      </c>
      <c r="B20" s="46" t="s">
        <v>1320</v>
      </c>
      <c r="C20" s="46" t="s">
        <v>674</v>
      </c>
      <c r="D20" s="46">
        <v>6</v>
      </c>
      <c r="E20" s="7">
        <v>60.978540000000002</v>
      </c>
      <c r="F20" s="7">
        <f t="shared" si="0"/>
        <v>0.58357576724576476</v>
      </c>
    </row>
    <row r="21" spans="1:10" x14ac:dyDescent="0.2">
      <c r="A21" s="46" t="s">
        <v>699</v>
      </c>
      <c r="B21" s="46" t="s">
        <v>1310</v>
      </c>
      <c r="C21" s="46" t="s">
        <v>680</v>
      </c>
      <c r="D21" s="46">
        <v>3</v>
      </c>
      <c r="E21" s="7">
        <v>30.433620000000001</v>
      </c>
      <c r="F21" s="7">
        <f t="shared" si="0"/>
        <v>0.29125530295684438</v>
      </c>
    </row>
    <row r="22" spans="1:10" x14ac:dyDescent="0.2">
      <c r="A22" s="45" t="s">
        <v>40</v>
      </c>
      <c r="B22" s="46"/>
      <c r="C22" s="46"/>
      <c r="D22" s="46"/>
      <c r="E22" s="6">
        <f>SUM(E8:E21)</f>
        <v>9076.6765300000006</v>
      </c>
      <c r="F22" s="6">
        <f>SUM(F8:F21)</f>
        <v>86.865452502411131</v>
      </c>
    </row>
    <row r="23" spans="1:10" x14ac:dyDescent="0.2">
      <c r="A23" s="46"/>
      <c r="B23" s="46"/>
      <c r="C23" s="46"/>
      <c r="D23" s="46"/>
      <c r="E23" s="7"/>
      <c r="F23" s="7"/>
    </row>
    <row r="24" spans="1:10" x14ac:dyDescent="0.2">
      <c r="A24" s="45" t="s">
        <v>712</v>
      </c>
      <c r="B24" s="46"/>
      <c r="C24" s="46"/>
      <c r="D24" s="46"/>
      <c r="E24" s="7"/>
      <c r="F24" s="7"/>
    </row>
    <row r="25" spans="1:10" x14ac:dyDescent="0.2">
      <c r="A25" s="46" t="s">
        <v>747</v>
      </c>
      <c r="B25" s="46" t="s">
        <v>1348</v>
      </c>
      <c r="C25" s="46" t="s">
        <v>674</v>
      </c>
      <c r="D25" s="46">
        <v>100</v>
      </c>
      <c r="E25" s="7">
        <v>978.85500000000002</v>
      </c>
      <c r="F25" s="7">
        <f>E25/$E$32*100</f>
        <v>9.3678211654026668</v>
      </c>
    </row>
    <row r="26" spans="1:10" x14ac:dyDescent="0.2">
      <c r="A26" s="45" t="s">
        <v>40</v>
      </c>
      <c r="B26" s="46"/>
      <c r="C26" s="46"/>
      <c r="D26" s="46"/>
      <c r="E26" s="6">
        <f>SUM(E25:E25)</f>
        <v>978.85500000000002</v>
      </c>
      <c r="F26" s="6">
        <f>SUM(F25:F25)</f>
        <v>9.3678211654026668</v>
      </c>
    </row>
    <row r="27" spans="1:10" x14ac:dyDescent="0.2">
      <c r="A27" s="46"/>
      <c r="B27" s="46"/>
      <c r="C27" s="46"/>
      <c r="D27" s="46"/>
      <c r="E27" s="7"/>
      <c r="F27" s="7"/>
    </row>
    <row r="28" spans="1:10" x14ac:dyDescent="0.2">
      <c r="A28" s="45" t="s">
        <v>40</v>
      </c>
      <c r="B28" s="46"/>
      <c r="C28" s="46"/>
      <c r="D28" s="46"/>
      <c r="E28" s="6">
        <f>E22+E26</f>
        <v>10055.53153</v>
      </c>
      <c r="F28" s="6">
        <f>F22+F26</f>
        <v>96.233273667813791</v>
      </c>
      <c r="I28" s="28"/>
      <c r="J28" s="28"/>
    </row>
    <row r="29" spans="1:10" x14ac:dyDescent="0.2">
      <c r="A29" s="46"/>
      <c r="B29" s="46"/>
      <c r="C29" s="46"/>
      <c r="D29" s="46"/>
      <c r="E29" s="7"/>
      <c r="F29" s="7"/>
    </row>
    <row r="30" spans="1:10" x14ac:dyDescent="0.2">
      <c r="A30" s="45" t="s">
        <v>103</v>
      </c>
      <c r="B30" s="46"/>
      <c r="C30" s="46"/>
      <c r="D30" s="46"/>
      <c r="E30" s="6">
        <v>393.58980480000002</v>
      </c>
      <c r="F30" s="6">
        <v>3.77</v>
      </c>
      <c r="I30" s="28"/>
      <c r="J30" s="28"/>
    </row>
    <row r="31" spans="1:10" x14ac:dyDescent="0.2">
      <c r="A31" s="46"/>
      <c r="B31" s="46"/>
      <c r="C31" s="46"/>
      <c r="D31" s="46"/>
      <c r="E31" s="7"/>
      <c r="F31" s="7"/>
    </row>
    <row r="32" spans="1:10" x14ac:dyDescent="0.2">
      <c r="A32" s="47" t="s">
        <v>104</v>
      </c>
      <c r="B32" s="44"/>
      <c r="C32" s="44"/>
      <c r="D32" s="44"/>
      <c r="E32" s="8">
        <f>E28+E30</f>
        <v>10449.1213348</v>
      </c>
      <c r="F32" s="8">
        <f>F28+F30</f>
        <v>100.00327366781379</v>
      </c>
      <c r="I32" s="28"/>
      <c r="J32" s="28"/>
    </row>
    <row r="33" spans="1:4" x14ac:dyDescent="0.2">
      <c r="A33" s="4" t="s">
        <v>686</v>
      </c>
    </row>
    <row r="34" spans="1:4" x14ac:dyDescent="0.2">
      <c r="A34" s="4"/>
    </row>
    <row r="35" spans="1:4" x14ac:dyDescent="0.2">
      <c r="A35" s="4" t="s">
        <v>105</v>
      </c>
    </row>
    <row r="36" spans="1:4" x14ac:dyDescent="0.2">
      <c r="A36" s="4" t="s">
        <v>106</v>
      </c>
    </row>
    <row r="37" spans="1:4" x14ac:dyDescent="0.2">
      <c r="A37" s="4" t="s">
        <v>107</v>
      </c>
    </row>
    <row r="38" spans="1:4" x14ac:dyDescent="0.2">
      <c r="A38" s="2" t="s">
        <v>592</v>
      </c>
      <c r="D38" s="10">
        <v>10.0267</v>
      </c>
    </row>
    <row r="39" spans="1:4" x14ac:dyDescent="0.2">
      <c r="A39" s="2" t="s">
        <v>748</v>
      </c>
      <c r="D39" s="10">
        <v>10.020899999999999</v>
      </c>
    </row>
    <row r="40" spans="1:4" x14ac:dyDescent="0.2">
      <c r="A40" s="2" t="s">
        <v>591</v>
      </c>
      <c r="D40" s="10">
        <v>10.020899999999999</v>
      </c>
    </row>
    <row r="41" spans="1:4" x14ac:dyDescent="0.2">
      <c r="A41" s="2" t="s">
        <v>687</v>
      </c>
      <c r="D41" s="10">
        <v>10.020899999999999</v>
      </c>
    </row>
    <row r="43" spans="1:4" x14ac:dyDescent="0.2">
      <c r="A43" s="4" t="s">
        <v>108</v>
      </c>
    </row>
    <row r="44" spans="1:4" x14ac:dyDescent="0.2">
      <c r="A44" s="2" t="s">
        <v>592</v>
      </c>
      <c r="D44" s="10">
        <v>10.273099999999999</v>
      </c>
    </row>
    <row r="45" spans="1:4" x14ac:dyDescent="0.2">
      <c r="A45" s="2" t="s">
        <v>748</v>
      </c>
      <c r="D45" s="10">
        <v>10.2418</v>
      </c>
    </row>
    <row r="46" spans="1:4" x14ac:dyDescent="0.2">
      <c r="A46" s="2" t="s">
        <v>591</v>
      </c>
      <c r="D46" s="10">
        <v>10.2418</v>
      </c>
    </row>
    <row r="47" spans="1:4" x14ac:dyDescent="0.2">
      <c r="A47" s="2" t="s">
        <v>687</v>
      </c>
      <c r="D47" s="10">
        <v>10.181100000000001</v>
      </c>
    </row>
    <row r="49" spans="1:8" x14ac:dyDescent="0.2">
      <c r="A49" s="4" t="s">
        <v>109</v>
      </c>
      <c r="D49" s="50"/>
    </row>
    <row r="50" spans="1:8" x14ac:dyDescent="0.2">
      <c r="A50" s="14" t="s">
        <v>598</v>
      </c>
      <c r="B50" s="15"/>
      <c r="C50" s="56" t="s">
        <v>599</v>
      </c>
      <c r="D50" s="57"/>
    </row>
    <row r="51" spans="1:8" x14ac:dyDescent="0.2">
      <c r="A51" s="58"/>
      <c r="B51" s="59"/>
      <c r="C51" s="16" t="s">
        <v>600</v>
      </c>
      <c r="D51" s="16" t="s">
        <v>601</v>
      </c>
    </row>
    <row r="52" spans="1:8" x14ac:dyDescent="0.2">
      <c r="A52" s="17" t="s">
        <v>687</v>
      </c>
      <c r="B52" s="18"/>
      <c r="C52" s="19">
        <v>4.3306766400000002E-2</v>
      </c>
      <c r="D52" s="19">
        <v>4.0117755800000002E-2</v>
      </c>
      <c r="G52" s="28"/>
      <c r="H52" s="28"/>
    </row>
    <row r="54" spans="1:8" x14ac:dyDescent="0.2">
      <c r="A54" s="4" t="s">
        <v>688</v>
      </c>
      <c r="D54" s="28">
        <v>2.4184418966867636</v>
      </c>
      <c r="E54" s="1" t="s">
        <v>689</v>
      </c>
    </row>
  </sheetData>
  <mergeCells count="3">
    <mergeCell ref="B1:E1"/>
    <mergeCell ref="C50:D50"/>
    <mergeCell ref="A51:B5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58"/>
  <sheetViews>
    <sheetView showGridLines="0" workbookViewId="0"/>
  </sheetViews>
  <sheetFormatPr defaultRowHeight="11.25" x14ac:dyDescent="0.2"/>
  <cols>
    <col min="1" max="1" width="38" style="2" customWidth="1"/>
    <col min="2" max="2" width="56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55" t="s">
        <v>739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725</v>
      </c>
      <c r="B8" s="46" t="s">
        <v>1331</v>
      </c>
      <c r="C8" s="46" t="s">
        <v>674</v>
      </c>
      <c r="D8" s="46">
        <v>107</v>
      </c>
      <c r="E8" s="7">
        <v>850.38250000000005</v>
      </c>
      <c r="F8" s="7">
        <f>E8/$E$33*100</f>
        <v>9.802048433081481</v>
      </c>
    </row>
    <row r="9" spans="1:6" x14ac:dyDescent="0.2">
      <c r="A9" s="46" t="s">
        <v>738</v>
      </c>
      <c r="B9" s="46" t="s">
        <v>1341</v>
      </c>
      <c r="C9" s="46" t="s">
        <v>680</v>
      </c>
      <c r="D9" s="46">
        <v>87</v>
      </c>
      <c r="E9" s="7">
        <v>846.67094999999995</v>
      </c>
      <c r="F9" s="7">
        <f t="shared" ref="F9:F21" si="0">E9/$E$33*100</f>
        <v>9.7592667520593483</v>
      </c>
    </row>
    <row r="10" spans="1:6" x14ac:dyDescent="0.2">
      <c r="A10" s="46" t="s">
        <v>737</v>
      </c>
      <c r="B10" s="46" t="s">
        <v>1340</v>
      </c>
      <c r="C10" s="46" t="s">
        <v>674</v>
      </c>
      <c r="D10" s="46">
        <v>83</v>
      </c>
      <c r="E10" s="7">
        <v>816.92832999999996</v>
      </c>
      <c r="F10" s="7">
        <f t="shared" si="0"/>
        <v>9.4164344362876342</v>
      </c>
    </row>
    <row r="11" spans="1:6" x14ac:dyDescent="0.2">
      <c r="A11" s="46" t="s">
        <v>729</v>
      </c>
      <c r="B11" s="46" t="s">
        <v>1334</v>
      </c>
      <c r="C11" s="46" t="s">
        <v>674</v>
      </c>
      <c r="D11" s="46">
        <v>84</v>
      </c>
      <c r="E11" s="7">
        <v>816.65724</v>
      </c>
      <c r="F11" s="7">
        <f t="shared" si="0"/>
        <v>9.413309680886714</v>
      </c>
    </row>
    <row r="12" spans="1:6" x14ac:dyDescent="0.2">
      <c r="A12" s="46" t="s">
        <v>719</v>
      </c>
      <c r="B12" s="46" t="s">
        <v>1326</v>
      </c>
      <c r="C12" s="46" t="s">
        <v>674</v>
      </c>
      <c r="D12" s="46">
        <v>83</v>
      </c>
      <c r="E12" s="7">
        <v>812.74347</v>
      </c>
      <c r="F12" s="7">
        <f t="shared" si="0"/>
        <v>9.3681970837954758</v>
      </c>
    </row>
    <row r="13" spans="1:6" x14ac:dyDescent="0.2">
      <c r="A13" s="46" t="s">
        <v>731</v>
      </c>
      <c r="B13" s="46" t="s">
        <v>1336</v>
      </c>
      <c r="C13" s="46" t="s">
        <v>674</v>
      </c>
      <c r="D13" s="46">
        <v>64</v>
      </c>
      <c r="E13" s="7">
        <v>808.84079999999994</v>
      </c>
      <c r="F13" s="7">
        <f t="shared" si="0"/>
        <v>9.3232124323494077</v>
      </c>
    </row>
    <row r="14" spans="1:6" x14ac:dyDescent="0.2">
      <c r="A14" s="46" t="s">
        <v>740</v>
      </c>
      <c r="B14" s="46" t="s">
        <v>1342</v>
      </c>
      <c r="C14" s="46" t="s">
        <v>674</v>
      </c>
      <c r="D14" s="46">
        <v>80</v>
      </c>
      <c r="E14" s="7">
        <v>784.73760000000004</v>
      </c>
      <c r="F14" s="7">
        <f t="shared" si="0"/>
        <v>9.0453836508396179</v>
      </c>
    </row>
    <row r="15" spans="1:6" x14ac:dyDescent="0.2">
      <c r="A15" s="46" t="s">
        <v>728</v>
      </c>
      <c r="B15" s="46" t="s">
        <v>1333</v>
      </c>
      <c r="C15" s="46" t="s">
        <v>680</v>
      </c>
      <c r="D15" s="46">
        <v>65</v>
      </c>
      <c r="E15" s="7">
        <v>638.50345000000004</v>
      </c>
      <c r="F15" s="7">
        <f t="shared" si="0"/>
        <v>7.3597960230715227</v>
      </c>
    </row>
    <row r="16" spans="1:6" x14ac:dyDescent="0.2">
      <c r="A16" s="46" t="s">
        <v>701</v>
      </c>
      <c r="B16" s="46" t="s">
        <v>1312</v>
      </c>
      <c r="C16" s="46" t="s">
        <v>674</v>
      </c>
      <c r="D16" s="46">
        <v>4</v>
      </c>
      <c r="E16" s="7">
        <v>400.86320000000001</v>
      </c>
      <c r="F16" s="7">
        <f t="shared" si="0"/>
        <v>4.6206036712185732</v>
      </c>
    </row>
    <row r="17" spans="1:10" x14ac:dyDescent="0.2">
      <c r="A17" s="46" t="s">
        <v>730</v>
      </c>
      <c r="B17" s="46" t="s">
        <v>1335</v>
      </c>
      <c r="C17" s="46" t="s">
        <v>674</v>
      </c>
      <c r="D17" s="46">
        <v>13</v>
      </c>
      <c r="E17" s="7">
        <v>127.66845000000001</v>
      </c>
      <c r="F17" s="7">
        <f t="shared" si="0"/>
        <v>1.471587585911565</v>
      </c>
    </row>
    <row r="18" spans="1:10" x14ac:dyDescent="0.2">
      <c r="A18" s="46" t="s">
        <v>727</v>
      </c>
      <c r="B18" s="46" t="s">
        <v>1332</v>
      </c>
      <c r="C18" s="46" t="s">
        <v>674</v>
      </c>
      <c r="D18" s="46">
        <v>8</v>
      </c>
      <c r="E18" s="7">
        <v>78.659120000000001</v>
      </c>
      <c r="F18" s="7">
        <f t="shared" si="0"/>
        <v>0.90667494209202104</v>
      </c>
    </row>
    <row r="19" spans="1:10" x14ac:dyDescent="0.2">
      <c r="A19" s="46" t="s">
        <v>709</v>
      </c>
      <c r="B19" s="46" t="s">
        <v>1318</v>
      </c>
      <c r="C19" s="46" t="s">
        <v>674</v>
      </c>
      <c r="D19" s="46">
        <v>3</v>
      </c>
      <c r="E19" s="7">
        <v>30.498000000000001</v>
      </c>
      <c r="F19" s="7">
        <f t="shared" si="0"/>
        <v>0.35153930509167225</v>
      </c>
    </row>
    <row r="20" spans="1:10" x14ac:dyDescent="0.2">
      <c r="A20" s="46" t="s">
        <v>734</v>
      </c>
      <c r="B20" s="46" t="s">
        <v>1338</v>
      </c>
      <c r="C20" s="46" t="s">
        <v>674</v>
      </c>
      <c r="D20" s="46">
        <v>3</v>
      </c>
      <c r="E20" s="7">
        <v>29.352869999999999</v>
      </c>
      <c r="F20" s="7">
        <f t="shared" si="0"/>
        <v>0.33833980989724555</v>
      </c>
    </row>
    <row r="21" spans="1:10" x14ac:dyDescent="0.2">
      <c r="A21" s="46" t="s">
        <v>710</v>
      </c>
      <c r="B21" s="46" t="s">
        <v>1319</v>
      </c>
      <c r="C21" s="46" t="s">
        <v>674</v>
      </c>
      <c r="D21" s="46">
        <v>1</v>
      </c>
      <c r="E21" s="7">
        <v>10.27431</v>
      </c>
      <c r="F21" s="7">
        <f t="shared" si="0"/>
        <v>0.11842821816828708</v>
      </c>
    </row>
    <row r="22" spans="1:10" x14ac:dyDescent="0.2">
      <c r="A22" s="45" t="s">
        <v>40</v>
      </c>
      <c r="B22" s="46"/>
      <c r="C22" s="46"/>
      <c r="D22" s="46"/>
      <c r="E22" s="6">
        <f>SUM(E8:E21)</f>
        <v>7052.7802899999997</v>
      </c>
      <c r="F22" s="6">
        <f>SUM(F8:F21)</f>
        <v>81.294822024750587</v>
      </c>
    </row>
    <row r="23" spans="1:10" x14ac:dyDescent="0.2">
      <c r="A23" s="46"/>
      <c r="B23" s="46"/>
      <c r="C23" s="46"/>
      <c r="D23" s="46"/>
      <c r="E23" s="7"/>
      <c r="F23" s="7"/>
    </row>
    <row r="24" spans="1:10" x14ac:dyDescent="0.2">
      <c r="A24" s="45" t="s">
        <v>712</v>
      </c>
      <c r="B24" s="46"/>
      <c r="C24" s="46"/>
      <c r="D24" s="46"/>
      <c r="E24" s="7"/>
      <c r="F24" s="7"/>
    </row>
    <row r="25" spans="1:10" x14ac:dyDescent="0.2">
      <c r="A25" s="46" t="s">
        <v>713</v>
      </c>
      <c r="B25" s="46" t="s">
        <v>1321</v>
      </c>
      <c r="C25" s="46" t="s">
        <v>685</v>
      </c>
      <c r="D25" s="46">
        <v>82</v>
      </c>
      <c r="E25" s="7">
        <v>814.13945999999999</v>
      </c>
      <c r="F25" s="7">
        <f>E25/$E$33*100</f>
        <v>9.3842881505708338</v>
      </c>
    </row>
    <row r="26" spans="1:10" x14ac:dyDescent="0.2">
      <c r="A26" s="46" t="s">
        <v>732</v>
      </c>
      <c r="B26" s="46" t="s">
        <v>1337</v>
      </c>
      <c r="C26" s="46" t="s">
        <v>674</v>
      </c>
      <c r="D26" s="46">
        <v>49</v>
      </c>
      <c r="E26" s="7">
        <v>483.54915</v>
      </c>
      <c r="F26" s="7">
        <f>E26/$E$33*100</f>
        <v>5.573694411721057</v>
      </c>
    </row>
    <row r="27" spans="1:10" x14ac:dyDescent="0.2">
      <c r="A27" s="45" t="s">
        <v>40</v>
      </c>
      <c r="B27" s="46"/>
      <c r="C27" s="46"/>
      <c r="D27" s="46"/>
      <c r="E27" s="6">
        <f>SUM(E25:E26)</f>
        <v>1297.6886099999999</v>
      </c>
      <c r="F27" s="6">
        <f>SUM(F25:F26)</f>
        <v>14.957982562291891</v>
      </c>
    </row>
    <row r="28" spans="1:10" x14ac:dyDescent="0.2">
      <c r="A28" s="46"/>
      <c r="B28" s="46"/>
      <c r="C28" s="46"/>
      <c r="D28" s="46"/>
      <c r="E28" s="7"/>
      <c r="F28" s="7"/>
    </row>
    <row r="29" spans="1:10" x14ac:dyDescent="0.2">
      <c r="A29" s="45" t="s">
        <v>40</v>
      </c>
      <c r="B29" s="46"/>
      <c r="C29" s="46"/>
      <c r="D29" s="46"/>
      <c r="E29" s="6">
        <f>E22+E27</f>
        <v>8350.4688999999998</v>
      </c>
      <c r="F29" s="6">
        <f>F22+F27</f>
        <v>96.252804587042476</v>
      </c>
      <c r="I29" s="28"/>
      <c r="J29" s="28"/>
    </row>
    <row r="30" spans="1:10" x14ac:dyDescent="0.2">
      <c r="A30" s="46"/>
      <c r="B30" s="46"/>
      <c r="C30" s="46"/>
      <c r="D30" s="46"/>
      <c r="E30" s="7"/>
      <c r="F30" s="7"/>
    </row>
    <row r="31" spans="1:10" x14ac:dyDescent="0.2">
      <c r="A31" s="45" t="s">
        <v>103</v>
      </c>
      <c r="B31" s="46"/>
      <c r="C31" s="46"/>
      <c r="D31" s="46"/>
      <c r="E31" s="6">
        <v>325.0901508</v>
      </c>
      <c r="F31" s="6">
        <v>3.75</v>
      </c>
      <c r="I31" s="28"/>
      <c r="J31" s="28"/>
    </row>
    <row r="32" spans="1:10" x14ac:dyDescent="0.2">
      <c r="A32" s="46"/>
      <c r="B32" s="46"/>
      <c r="C32" s="46"/>
      <c r="D32" s="46"/>
      <c r="E32" s="7"/>
      <c r="F32" s="7"/>
    </row>
    <row r="33" spans="1:10" x14ac:dyDescent="0.2">
      <c r="A33" s="47" t="s">
        <v>104</v>
      </c>
      <c r="B33" s="44"/>
      <c r="C33" s="44"/>
      <c r="D33" s="44"/>
      <c r="E33" s="8">
        <f>E29+E31</f>
        <v>8675.5590508000005</v>
      </c>
      <c r="F33" s="8">
        <f>F29+F31</f>
        <v>100.00280458704248</v>
      </c>
      <c r="I33" s="28"/>
      <c r="J33" s="28"/>
    </row>
    <row r="34" spans="1:10" x14ac:dyDescent="0.2">
      <c r="A34" s="4" t="s">
        <v>686</v>
      </c>
    </row>
    <row r="35" spans="1:10" x14ac:dyDescent="0.2">
      <c r="A35" s="4"/>
    </row>
    <row r="36" spans="1:10" x14ac:dyDescent="0.2">
      <c r="A36" s="4" t="s">
        <v>105</v>
      </c>
    </row>
    <row r="37" spans="1:10" x14ac:dyDescent="0.2">
      <c r="A37" s="4" t="s">
        <v>106</v>
      </c>
    </row>
    <row r="38" spans="1:10" x14ac:dyDescent="0.2">
      <c r="A38" s="4" t="s">
        <v>107</v>
      </c>
    </row>
    <row r="39" spans="1:10" x14ac:dyDescent="0.2">
      <c r="A39" s="2" t="s">
        <v>590</v>
      </c>
      <c r="D39" s="10">
        <v>10.0107</v>
      </c>
    </row>
    <row r="40" spans="1:10" x14ac:dyDescent="0.2">
      <c r="A40" s="2" t="s">
        <v>592</v>
      </c>
      <c r="D40" s="10">
        <v>10.0107</v>
      </c>
    </row>
    <row r="41" spans="1:10" x14ac:dyDescent="0.2">
      <c r="A41" s="2" t="s">
        <v>593</v>
      </c>
      <c r="D41" s="10">
        <v>10.0078</v>
      </c>
    </row>
    <row r="42" spans="1:10" x14ac:dyDescent="0.2">
      <c r="A42" s="2" t="s">
        <v>591</v>
      </c>
      <c r="D42" s="10">
        <v>10.0078</v>
      </c>
    </row>
    <row r="43" spans="1:10" x14ac:dyDescent="0.2">
      <c r="A43" s="2" t="s">
        <v>687</v>
      </c>
      <c r="D43" s="10">
        <v>10.0078</v>
      </c>
    </row>
    <row r="45" spans="1:10" x14ac:dyDescent="0.2">
      <c r="A45" s="4" t="s">
        <v>108</v>
      </c>
    </row>
    <row r="46" spans="1:10" x14ac:dyDescent="0.2">
      <c r="A46" s="2" t="s">
        <v>590</v>
      </c>
      <c r="D46" s="10">
        <v>10.2539</v>
      </c>
    </row>
    <row r="47" spans="1:10" x14ac:dyDescent="0.2">
      <c r="A47" s="2" t="s">
        <v>592</v>
      </c>
      <c r="D47" s="10">
        <v>10.2539</v>
      </c>
    </row>
    <row r="48" spans="1:10" x14ac:dyDescent="0.2">
      <c r="A48" s="2" t="s">
        <v>593</v>
      </c>
      <c r="D48" s="10">
        <v>10.2255</v>
      </c>
    </row>
    <row r="49" spans="1:5" x14ac:dyDescent="0.2">
      <c r="A49" s="2" t="s">
        <v>591</v>
      </c>
      <c r="D49" s="10">
        <v>10.2255</v>
      </c>
    </row>
    <row r="50" spans="1:5" x14ac:dyDescent="0.2">
      <c r="A50" s="2" t="s">
        <v>687</v>
      </c>
      <c r="D50" s="10">
        <v>10.055400000000001</v>
      </c>
    </row>
    <row r="52" spans="1:5" x14ac:dyDescent="0.2">
      <c r="A52" s="4" t="s">
        <v>109</v>
      </c>
      <c r="D52" s="50"/>
    </row>
    <row r="53" spans="1:5" x14ac:dyDescent="0.2">
      <c r="A53" s="4"/>
      <c r="D53" s="50"/>
    </row>
    <row r="54" spans="1:5" x14ac:dyDescent="0.2">
      <c r="A54" s="14" t="s">
        <v>598</v>
      </c>
      <c r="B54" s="15"/>
      <c r="C54" s="56" t="s">
        <v>599</v>
      </c>
      <c r="D54" s="57"/>
    </row>
    <row r="55" spans="1:5" x14ac:dyDescent="0.2">
      <c r="A55" s="58"/>
      <c r="B55" s="59"/>
      <c r="C55" s="16" t="s">
        <v>600</v>
      </c>
      <c r="D55" s="16" t="s">
        <v>601</v>
      </c>
    </row>
    <row r="56" spans="1:5" x14ac:dyDescent="0.2">
      <c r="A56" s="17" t="s">
        <v>687</v>
      </c>
      <c r="B56" s="18"/>
      <c r="C56" s="19">
        <v>0.1217345363</v>
      </c>
      <c r="D56" s="19">
        <v>0.11272678730000001</v>
      </c>
    </row>
    <row r="58" spans="1:5" x14ac:dyDescent="0.2">
      <c r="A58" s="4" t="s">
        <v>688</v>
      </c>
      <c r="D58" s="28">
        <v>2.4713582755454819</v>
      </c>
      <c r="E58" s="1" t="s">
        <v>689</v>
      </c>
    </row>
  </sheetData>
  <mergeCells count="3">
    <mergeCell ref="B1:E1"/>
    <mergeCell ref="C54:D54"/>
    <mergeCell ref="A55:B5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44"/>
  <sheetViews>
    <sheetView showGridLines="0" workbookViewId="0"/>
  </sheetViews>
  <sheetFormatPr defaultRowHeight="11.25" x14ac:dyDescent="0.2"/>
  <cols>
    <col min="1" max="1" width="38" style="2" customWidth="1"/>
    <col min="2" max="2" width="48.7109375" style="2" bestFit="1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55" t="s">
        <v>735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710</v>
      </c>
      <c r="B8" s="46" t="s">
        <v>1319</v>
      </c>
      <c r="C8" s="46" t="s">
        <v>674</v>
      </c>
      <c r="D8" s="46">
        <v>67</v>
      </c>
      <c r="E8" s="7">
        <v>688.37877000000003</v>
      </c>
      <c r="F8" s="7">
        <f>E8/$E$30*100</f>
        <v>9.8946423931832062</v>
      </c>
    </row>
    <row r="9" spans="1:6" x14ac:dyDescent="0.2">
      <c r="A9" s="46" t="s">
        <v>725</v>
      </c>
      <c r="B9" s="46" t="s">
        <v>1331</v>
      </c>
      <c r="C9" s="46" t="s">
        <v>674</v>
      </c>
      <c r="D9" s="46">
        <v>86</v>
      </c>
      <c r="E9" s="7">
        <v>683.48500000000001</v>
      </c>
      <c r="F9" s="7">
        <f t="shared" ref="F9:F18" si="0">E9/$E$30*100</f>
        <v>9.8243001539760204</v>
      </c>
    </row>
    <row r="10" spans="1:6" x14ac:dyDescent="0.2">
      <c r="A10" s="46" t="s">
        <v>705</v>
      </c>
      <c r="B10" s="46" t="s">
        <v>1314</v>
      </c>
      <c r="C10" s="46" t="s">
        <v>680</v>
      </c>
      <c r="D10" s="46">
        <v>68</v>
      </c>
      <c r="E10" s="7">
        <v>669.11864000000003</v>
      </c>
      <c r="F10" s="7">
        <f t="shared" si="0"/>
        <v>9.6178004754752848</v>
      </c>
    </row>
    <row r="11" spans="1:6" x14ac:dyDescent="0.2">
      <c r="A11" s="46" t="s">
        <v>727</v>
      </c>
      <c r="B11" s="46" t="s">
        <v>1332</v>
      </c>
      <c r="C11" s="46" t="s">
        <v>674</v>
      </c>
      <c r="D11" s="46">
        <v>68</v>
      </c>
      <c r="E11" s="7">
        <v>668.60252000000003</v>
      </c>
      <c r="F11" s="7">
        <f t="shared" si="0"/>
        <v>9.6103818521032007</v>
      </c>
    </row>
    <row r="12" spans="1:6" x14ac:dyDescent="0.2">
      <c r="A12" s="46" t="s">
        <v>728</v>
      </c>
      <c r="B12" s="46" t="s">
        <v>1333</v>
      </c>
      <c r="C12" s="46" t="s">
        <v>680</v>
      </c>
      <c r="D12" s="46">
        <v>68</v>
      </c>
      <c r="E12" s="7">
        <v>667.97284000000002</v>
      </c>
      <c r="F12" s="7">
        <f t="shared" si="0"/>
        <v>9.6013309361051089</v>
      </c>
    </row>
    <row r="13" spans="1:6" x14ac:dyDescent="0.2">
      <c r="A13" s="46" t="s">
        <v>730</v>
      </c>
      <c r="B13" s="46" t="s">
        <v>1335</v>
      </c>
      <c r="C13" s="46" t="s">
        <v>674</v>
      </c>
      <c r="D13" s="46">
        <v>68</v>
      </c>
      <c r="E13" s="7">
        <v>667.80420000000004</v>
      </c>
      <c r="F13" s="7">
        <f t="shared" si="0"/>
        <v>9.5989069326844536</v>
      </c>
    </row>
    <row r="14" spans="1:6" x14ac:dyDescent="0.2">
      <c r="A14" s="46" t="s">
        <v>720</v>
      </c>
      <c r="B14" s="46" t="s">
        <v>1327</v>
      </c>
      <c r="C14" s="46" t="s">
        <v>674</v>
      </c>
      <c r="D14" s="46">
        <v>67</v>
      </c>
      <c r="E14" s="7">
        <v>660.32788000000005</v>
      </c>
      <c r="F14" s="7">
        <f t="shared" si="0"/>
        <v>9.4914435476399035</v>
      </c>
    </row>
    <row r="15" spans="1:6" x14ac:dyDescent="0.2">
      <c r="A15" s="46" t="s">
        <v>736</v>
      </c>
      <c r="B15" s="46" t="s">
        <v>1339</v>
      </c>
      <c r="C15" s="46" t="s">
        <v>674</v>
      </c>
      <c r="D15" s="46">
        <v>50</v>
      </c>
      <c r="E15" s="7">
        <v>511.012</v>
      </c>
      <c r="F15" s="7">
        <f t="shared" si="0"/>
        <v>7.3452018263511176</v>
      </c>
    </row>
    <row r="16" spans="1:6" x14ac:dyDescent="0.2">
      <c r="A16" s="46" t="s">
        <v>737</v>
      </c>
      <c r="B16" s="46" t="s">
        <v>1340</v>
      </c>
      <c r="C16" s="46" t="s">
        <v>674</v>
      </c>
      <c r="D16" s="46">
        <v>16</v>
      </c>
      <c r="E16" s="7">
        <v>157.48016000000001</v>
      </c>
      <c r="F16" s="7">
        <f t="shared" si="0"/>
        <v>2.2635937293959172</v>
      </c>
    </row>
    <row r="17" spans="1:10" x14ac:dyDescent="0.2">
      <c r="A17" s="46" t="s">
        <v>711</v>
      </c>
      <c r="B17" s="46" t="s">
        <v>1320</v>
      </c>
      <c r="C17" s="46" t="s">
        <v>674</v>
      </c>
      <c r="D17" s="46">
        <v>4</v>
      </c>
      <c r="E17" s="7">
        <v>40.652360000000002</v>
      </c>
      <c r="F17" s="7">
        <f t="shared" si="0"/>
        <v>0.58433028758127636</v>
      </c>
    </row>
    <row r="18" spans="1:10" x14ac:dyDescent="0.2">
      <c r="A18" s="46" t="s">
        <v>738</v>
      </c>
      <c r="B18" s="46" t="s">
        <v>1341</v>
      </c>
      <c r="C18" s="46" t="s">
        <v>680</v>
      </c>
      <c r="D18" s="46">
        <v>1</v>
      </c>
      <c r="E18" s="7">
        <v>9.7318499999999997</v>
      </c>
      <c r="F18" s="7">
        <f t="shared" si="0"/>
        <v>0.1398839995807831</v>
      </c>
    </row>
    <row r="19" spans="1:10" x14ac:dyDescent="0.2">
      <c r="A19" s="45" t="s">
        <v>40</v>
      </c>
      <c r="B19" s="46"/>
      <c r="C19" s="46"/>
      <c r="D19" s="46"/>
      <c r="E19" s="6">
        <f>SUM(E8:E18)</f>
        <v>5424.5662199999997</v>
      </c>
      <c r="F19" s="6">
        <f>SUM(F8:F18)</f>
        <v>77.971816134076278</v>
      </c>
    </row>
    <row r="20" spans="1:10" x14ac:dyDescent="0.2">
      <c r="A20" s="46"/>
      <c r="B20" s="46"/>
      <c r="C20" s="46"/>
      <c r="D20" s="46"/>
      <c r="E20" s="7"/>
      <c r="F20" s="7"/>
    </row>
    <row r="21" spans="1:10" x14ac:dyDescent="0.2">
      <c r="A21" s="45" t="s">
        <v>712</v>
      </c>
      <c r="B21" s="46"/>
      <c r="C21" s="46"/>
      <c r="D21" s="46"/>
      <c r="E21" s="7"/>
      <c r="F21" s="7"/>
    </row>
    <row r="22" spans="1:10" x14ac:dyDescent="0.2">
      <c r="A22" s="46" t="s">
        <v>732</v>
      </c>
      <c r="B22" s="46" t="s">
        <v>1337</v>
      </c>
      <c r="C22" s="46" t="s">
        <v>674</v>
      </c>
      <c r="D22" s="46">
        <v>68</v>
      </c>
      <c r="E22" s="7">
        <v>671.04780000000005</v>
      </c>
      <c r="F22" s="7">
        <f>E22/$E$30*100</f>
        <v>9.6455299017026999</v>
      </c>
    </row>
    <row r="23" spans="1:10" x14ac:dyDescent="0.2">
      <c r="A23" s="46" t="s">
        <v>713</v>
      </c>
      <c r="B23" s="46" t="s">
        <v>1321</v>
      </c>
      <c r="C23" s="46" t="s">
        <v>685</v>
      </c>
      <c r="D23" s="46">
        <v>67</v>
      </c>
      <c r="E23" s="7">
        <v>665.21150999999998</v>
      </c>
      <c r="F23" s="7">
        <f>E23/$E$30*100</f>
        <v>9.5616400361670273</v>
      </c>
    </row>
    <row r="24" spans="1:10" x14ac:dyDescent="0.2">
      <c r="A24" s="45" t="s">
        <v>40</v>
      </c>
      <c r="B24" s="46"/>
      <c r="C24" s="46"/>
      <c r="D24" s="46"/>
      <c r="E24" s="6">
        <f>SUM(E22:E23)</f>
        <v>1336.2593099999999</v>
      </c>
      <c r="F24" s="6">
        <f>SUM(F22:F23)</f>
        <v>19.207169937869729</v>
      </c>
    </row>
    <row r="25" spans="1:10" x14ac:dyDescent="0.2">
      <c r="A25" s="46"/>
      <c r="B25" s="46"/>
      <c r="C25" s="46"/>
      <c r="D25" s="46"/>
      <c r="E25" s="7"/>
      <c r="F25" s="7"/>
    </row>
    <row r="26" spans="1:10" x14ac:dyDescent="0.2">
      <c r="A26" s="45" t="s">
        <v>40</v>
      </c>
      <c r="B26" s="46"/>
      <c r="C26" s="46"/>
      <c r="D26" s="46"/>
      <c r="E26" s="6">
        <f>E19+E24</f>
        <v>6760.8255300000001</v>
      </c>
      <c r="F26" s="6">
        <f>F19+F24</f>
        <v>97.178986071946014</v>
      </c>
      <c r="I26" s="28"/>
      <c r="J26" s="28"/>
    </row>
    <row r="27" spans="1:10" x14ac:dyDescent="0.2">
      <c r="A27" s="46"/>
      <c r="B27" s="46"/>
      <c r="C27" s="46"/>
      <c r="D27" s="46"/>
      <c r="E27" s="7"/>
      <c r="F27" s="7"/>
    </row>
    <row r="28" spans="1:10" x14ac:dyDescent="0.2">
      <c r="A28" s="45" t="s">
        <v>103</v>
      </c>
      <c r="B28" s="46"/>
      <c r="C28" s="46"/>
      <c r="D28" s="46"/>
      <c r="E28" s="6">
        <v>196.26036199999999</v>
      </c>
      <c r="F28" s="6">
        <f>E28/$E$30*100</f>
        <v>2.8210139280540019</v>
      </c>
      <c r="I28" s="28"/>
      <c r="J28" s="28"/>
    </row>
    <row r="29" spans="1:10" x14ac:dyDescent="0.2">
      <c r="A29" s="46"/>
      <c r="B29" s="46"/>
      <c r="C29" s="46"/>
      <c r="D29" s="46"/>
      <c r="E29" s="7"/>
      <c r="F29" s="7"/>
    </row>
    <row r="30" spans="1:10" x14ac:dyDescent="0.2">
      <c r="A30" s="47" t="s">
        <v>104</v>
      </c>
      <c r="B30" s="44"/>
      <c r="C30" s="44"/>
      <c r="D30" s="44"/>
      <c r="E30" s="8">
        <f>E26+E28</f>
        <v>6957.0858920000001</v>
      </c>
      <c r="F30" s="8">
        <f xml:space="preserve"> ROUND(SUM(F26:F29),2)</f>
        <v>100</v>
      </c>
      <c r="I30" s="28"/>
      <c r="J30" s="28"/>
    </row>
    <row r="31" spans="1:10" x14ac:dyDescent="0.2">
      <c r="A31" s="4" t="s">
        <v>686</v>
      </c>
    </row>
    <row r="32" spans="1:10" x14ac:dyDescent="0.2">
      <c r="A32" s="4"/>
    </row>
    <row r="33" spans="1:5" x14ac:dyDescent="0.2">
      <c r="A33" s="4" t="s">
        <v>105</v>
      </c>
    </row>
    <row r="34" spans="1:5" x14ac:dyDescent="0.2">
      <c r="A34" s="4" t="s">
        <v>106</v>
      </c>
    </row>
    <row r="35" spans="1:5" x14ac:dyDescent="0.2">
      <c r="A35" s="4" t="s">
        <v>107</v>
      </c>
    </row>
    <row r="37" spans="1:5" x14ac:dyDescent="0.2">
      <c r="A37" s="4" t="s">
        <v>108</v>
      </c>
    </row>
    <row r="38" spans="1:5" x14ac:dyDescent="0.2">
      <c r="A38" s="2" t="s">
        <v>592</v>
      </c>
      <c r="D38" s="10">
        <v>10.2171</v>
      </c>
    </row>
    <row r="39" spans="1:5" x14ac:dyDescent="0.2">
      <c r="A39" s="2" t="s">
        <v>593</v>
      </c>
      <c r="D39" s="10">
        <v>10.1943</v>
      </c>
    </row>
    <row r="40" spans="1:5" x14ac:dyDescent="0.2">
      <c r="A40" s="2" t="s">
        <v>591</v>
      </c>
      <c r="D40" s="10">
        <v>10.1943</v>
      </c>
    </row>
    <row r="42" spans="1:5" x14ac:dyDescent="0.2">
      <c r="A42" s="4" t="s">
        <v>109</v>
      </c>
      <c r="D42" s="49" t="s">
        <v>110</v>
      </c>
    </row>
    <row r="44" spans="1:5" x14ac:dyDescent="0.2">
      <c r="A44" s="4" t="s">
        <v>688</v>
      </c>
      <c r="D44" s="28">
        <v>2.5740260450479764</v>
      </c>
      <c r="E44" s="1" t="s">
        <v>689</v>
      </c>
    </row>
  </sheetData>
  <mergeCells count="1">
    <mergeCell ref="B1:E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46"/>
  <sheetViews>
    <sheetView showGridLines="0" workbookViewId="0"/>
  </sheetViews>
  <sheetFormatPr defaultRowHeight="11.25" x14ac:dyDescent="0.2"/>
  <cols>
    <col min="1" max="1" width="38" style="2" customWidth="1"/>
    <col min="2" max="2" width="48.7109375" style="2" bestFit="1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55" t="s">
        <v>733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710</v>
      </c>
      <c r="B8" s="46" t="s">
        <v>1319</v>
      </c>
      <c r="C8" s="46" t="s">
        <v>674</v>
      </c>
      <c r="D8" s="46">
        <v>61</v>
      </c>
      <c r="E8" s="7">
        <v>626.73290999999995</v>
      </c>
      <c r="F8" s="7">
        <f>E8/$E$31*100</f>
        <v>9.9480026872518561</v>
      </c>
    </row>
    <row r="9" spans="1:6" x14ac:dyDescent="0.2">
      <c r="A9" s="46" t="s">
        <v>705</v>
      </c>
      <c r="B9" s="46" t="s">
        <v>1314</v>
      </c>
      <c r="C9" s="46" t="s">
        <v>680</v>
      </c>
      <c r="D9" s="46">
        <v>61</v>
      </c>
      <c r="E9" s="7">
        <v>600.23878000000002</v>
      </c>
      <c r="F9" s="7">
        <f t="shared" ref="F9:F19" si="0">E9/$E$31*100</f>
        <v>9.5274668062871886</v>
      </c>
    </row>
    <row r="10" spans="1:6" x14ac:dyDescent="0.2">
      <c r="A10" s="46" t="s">
        <v>727</v>
      </c>
      <c r="B10" s="46" t="s">
        <v>1332</v>
      </c>
      <c r="C10" s="46" t="s">
        <v>674</v>
      </c>
      <c r="D10" s="46">
        <v>61</v>
      </c>
      <c r="E10" s="7">
        <v>599.77579000000003</v>
      </c>
      <c r="F10" s="7">
        <f t="shared" si="0"/>
        <v>9.520117861161312</v>
      </c>
    </row>
    <row r="11" spans="1:6" x14ac:dyDescent="0.2">
      <c r="A11" s="46" t="s">
        <v>728</v>
      </c>
      <c r="B11" s="46" t="s">
        <v>1333</v>
      </c>
      <c r="C11" s="46" t="s">
        <v>680</v>
      </c>
      <c r="D11" s="46">
        <v>61</v>
      </c>
      <c r="E11" s="7">
        <v>599.21092999999996</v>
      </c>
      <c r="F11" s="7">
        <f t="shared" si="0"/>
        <v>9.511151954459649</v>
      </c>
    </row>
    <row r="12" spans="1:6" x14ac:dyDescent="0.2">
      <c r="A12" s="46" t="s">
        <v>730</v>
      </c>
      <c r="B12" s="46" t="s">
        <v>1335</v>
      </c>
      <c r="C12" s="46" t="s">
        <v>674</v>
      </c>
      <c r="D12" s="46">
        <v>61</v>
      </c>
      <c r="E12" s="7">
        <v>599.05965000000003</v>
      </c>
      <c r="F12" s="7">
        <f t="shared" si="0"/>
        <v>9.508750718107585</v>
      </c>
    </row>
    <row r="13" spans="1:6" x14ac:dyDescent="0.2">
      <c r="A13" s="46" t="s">
        <v>701</v>
      </c>
      <c r="B13" s="46" t="s">
        <v>1312</v>
      </c>
      <c r="C13" s="46" t="s">
        <v>674</v>
      </c>
      <c r="D13" s="46">
        <v>5</v>
      </c>
      <c r="E13" s="7">
        <v>501.07900000000001</v>
      </c>
      <c r="F13" s="7">
        <f t="shared" si="0"/>
        <v>7.9535239956131765</v>
      </c>
    </row>
    <row r="14" spans="1:6" x14ac:dyDescent="0.2">
      <c r="A14" s="46" t="s">
        <v>699</v>
      </c>
      <c r="B14" s="46" t="s">
        <v>1310</v>
      </c>
      <c r="C14" s="46" t="s">
        <v>680</v>
      </c>
      <c r="D14" s="46">
        <v>40</v>
      </c>
      <c r="E14" s="7">
        <v>405.78160000000003</v>
      </c>
      <c r="F14" s="7">
        <f t="shared" si="0"/>
        <v>6.4408879489627537</v>
      </c>
    </row>
    <row r="15" spans="1:6" x14ac:dyDescent="0.2">
      <c r="A15" s="46" t="s">
        <v>729</v>
      </c>
      <c r="B15" s="46" t="s">
        <v>1334</v>
      </c>
      <c r="C15" s="46" t="s">
        <v>674</v>
      </c>
      <c r="D15" s="46">
        <v>36</v>
      </c>
      <c r="E15" s="7">
        <v>349.99596000000003</v>
      </c>
      <c r="F15" s="7">
        <f t="shared" si="0"/>
        <v>5.555413949153067</v>
      </c>
    </row>
    <row r="16" spans="1:6" x14ac:dyDescent="0.2">
      <c r="A16" s="46" t="s">
        <v>721</v>
      </c>
      <c r="B16" s="46" t="s">
        <v>1328</v>
      </c>
      <c r="C16" s="46" t="s">
        <v>674</v>
      </c>
      <c r="D16" s="46">
        <v>30</v>
      </c>
      <c r="E16" s="7">
        <v>306.4923</v>
      </c>
      <c r="F16" s="7">
        <f t="shared" si="0"/>
        <v>4.8648892939450104</v>
      </c>
    </row>
    <row r="17" spans="1:10" x14ac:dyDescent="0.2">
      <c r="A17" s="46" t="s">
        <v>720</v>
      </c>
      <c r="B17" s="46" t="s">
        <v>1327</v>
      </c>
      <c r="C17" s="46" t="s">
        <v>674</v>
      </c>
      <c r="D17" s="46">
        <v>31</v>
      </c>
      <c r="E17" s="7">
        <v>305.52483999999998</v>
      </c>
      <c r="F17" s="7">
        <f t="shared" si="0"/>
        <v>4.8495330001773693</v>
      </c>
    </row>
    <row r="18" spans="1:10" x14ac:dyDescent="0.2">
      <c r="A18" s="46" t="s">
        <v>711</v>
      </c>
      <c r="B18" s="46" t="s">
        <v>1320</v>
      </c>
      <c r="C18" s="46" t="s">
        <v>674</v>
      </c>
      <c r="D18" s="46">
        <v>1</v>
      </c>
      <c r="E18" s="7">
        <v>10.16309</v>
      </c>
      <c r="F18" s="7">
        <f t="shared" si="0"/>
        <v>0.1613166390620567</v>
      </c>
    </row>
    <row r="19" spans="1:10" x14ac:dyDescent="0.2">
      <c r="A19" s="46" t="s">
        <v>734</v>
      </c>
      <c r="B19" s="46" t="s">
        <v>1338</v>
      </c>
      <c r="C19" s="46" t="s">
        <v>674</v>
      </c>
      <c r="D19" s="46">
        <v>1</v>
      </c>
      <c r="E19" s="7">
        <v>9.7842900000000004</v>
      </c>
      <c r="F19" s="7">
        <f t="shared" si="0"/>
        <v>0.15530402450519387</v>
      </c>
    </row>
    <row r="20" spans="1:10" x14ac:dyDescent="0.2">
      <c r="A20" s="45" t="s">
        <v>40</v>
      </c>
      <c r="B20" s="46"/>
      <c r="C20" s="46"/>
      <c r="D20" s="46"/>
      <c r="E20" s="6">
        <f>SUM(E8:E19)</f>
        <v>4913.83914</v>
      </c>
      <c r="F20" s="6">
        <f>SUM(F8:F19)</f>
        <v>77.996358878686223</v>
      </c>
    </row>
    <row r="21" spans="1:10" x14ac:dyDescent="0.2">
      <c r="A21" s="46"/>
      <c r="B21" s="46"/>
      <c r="C21" s="46"/>
      <c r="D21" s="46"/>
      <c r="E21" s="7"/>
      <c r="F21" s="7"/>
    </row>
    <row r="22" spans="1:10" x14ac:dyDescent="0.2">
      <c r="A22" s="45" t="s">
        <v>712</v>
      </c>
      <c r="B22" s="46"/>
      <c r="C22" s="46"/>
      <c r="D22" s="46"/>
      <c r="E22" s="7"/>
      <c r="F22" s="7"/>
    </row>
    <row r="23" spans="1:10" x14ac:dyDescent="0.2">
      <c r="A23" s="46" t="s">
        <v>713</v>
      </c>
      <c r="B23" s="46" t="s">
        <v>1321</v>
      </c>
      <c r="C23" s="46" t="s">
        <v>685</v>
      </c>
      <c r="D23" s="46">
        <v>61</v>
      </c>
      <c r="E23" s="7">
        <v>605.64032999999995</v>
      </c>
      <c r="F23" s="7">
        <f t="shared" ref="F23:F24" si="1">E23/$E$31*100</f>
        <v>9.6132044994224106</v>
      </c>
    </row>
    <row r="24" spans="1:10" x14ac:dyDescent="0.2">
      <c r="A24" s="46" t="s">
        <v>732</v>
      </c>
      <c r="B24" s="46" t="s">
        <v>1337</v>
      </c>
      <c r="C24" s="46" t="s">
        <v>674</v>
      </c>
      <c r="D24" s="46">
        <v>61</v>
      </c>
      <c r="E24" s="7">
        <v>601.96934999999996</v>
      </c>
      <c r="F24" s="7">
        <f t="shared" si="1"/>
        <v>9.5549357882662527</v>
      </c>
    </row>
    <row r="25" spans="1:10" x14ac:dyDescent="0.2">
      <c r="A25" s="45" t="s">
        <v>40</v>
      </c>
      <c r="B25" s="46"/>
      <c r="C25" s="46"/>
      <c r="D25" s="46"/>
      <c r="E25" s="6">
        <f>SUM(E23:E24)</f>
        <v>1207.60968</v>
      </c>
      <c r="F25" s="6">
        <f>SUM(F23:F24)</f>
        <v>19.168140287688665</v>
      </c>
    </row>
    <row r="26" spans="1:10" x14ac:dyDescent="0.2">
      <c r="A26" s="46"/>
      <c r="B26" s="46"/>
      <c r="C26" s="46"/>
      <c r="D26" s="46"/>
      <c r="E26" s="7"/>
      <c r="F26" s="7"/>
    </row>
    <row r="27" spans="1:10" x14ac:dyDescent="0.2">
      <c r="A27" s="45" t="s">
        <v>40</v>
      </c>
      <c r="B27" s="46"/>
      <c r="C27" s="46"/>
      <c r="D27" s="46"/>
      <c r="E27" s="6">
        <f>E20+E25</f>
        <v>6121.4488199999996</v>
      </c>
      <c r="F27" s="6">
        <f>F20+F25</f>
        <v>97.164499166374895</v>
      </c>
      <c r="I27" s="28"/>
      <c r="J27" s="28"/>
    </row>
    <row r="28" spans="1:10" x14ac:dyDescent="0.2">
      <c r="A28" s="46"/>
      <c r="B28" s="46"/>
      <c r="C28" s="46"/>
      <c r="D28" s="46"/>
      <c r="E28" s="7"/>
      <c r="F28" s="7"/>
    </row>
    <row r="29" spans="1:10" x14ac:dyDescent="0.2">
      <c r="A29" s="45" t="s">
        <v>103</v>
      </c>
      <c r="B29" s="46"/>
      <c r="C29" s="46"/>
      <c r="D29" s="46"/>
      <c r="E29" s="6">
        <v>178.63904389999999</v>
      </c>
      <c r="F29" s="6">
        <f>E29/$E$31*100</f>
        <v>2.8355008336251277</v>
      </c>
      <c r="I29" s="28"/>
      <c r="J29" s="28"/>
    </row>
    <row r="30" spans="1:10" x14ac:dyDescent="0.2">
      <c r="A30" s="46"/>
      <c r="B30" s="46"/>
      <c r="C30" s="46"/>
      <c r="D30" s="46"/>
      <c r="E30" s="7"/>
      <c r="F30" s="7"/>
    </row>
    <row r="31" spans="1:10" x14ac:dyDescent="0.2">
      <c r="A31" s="47" t="s">
        <v>104</v>
      </c>
      <c r="B31" s="44"/>
      <c r="C31" s="44"/>
      <c r="D31" s="44"/>
      <c r="E31" s="8">
        <f>E27+E29</f>
        <v>6300.0878638999993</v>
      </c>
      <c r="F31" s="8">
        <f xml:space="preserve"> ROUND(SUM(F27:F30),2)</f>
        <v>100</v>
      </c>
      <c r="I31" s="28"/>
      <c r="J31" s="28"/>
    </row>
    <row r="32" spans="1:10" x14ac:dyDescent="0.2">
      <c r="A32" s="4" t="s">
        <v>686</v>
      </c>
    </row>
    <row r="33" spans="1:5" x14ac:dyDescent="0.2">
      <c r="A33" s="4"/>
    </row>
    <row r="34" spans="1:5" x14ac:dyDescent="0.2">
      <c r="A34" s="4" t="s">
        <v>105</v>
      </c>
    </row>
    <row r="35" spans="1:5" x14ac:dyDescent="0.2">
      <c r="A35" s="4" t="s">
        <v>106</v>
      </c>
    </row>
    <row r="36" spans="1:5" x14ac:dyDescent="0.2">
      <c r="A36" s="4" t="s">
        <v>107</v>
      </c>
    </row>
    <row r="38" spans="1:5" x14ac:dyDescent="0.2">
      <c r="A38" s="4" t="s">
        <v>108</v>
      </c>
    </row>
    <row r="39" spans="1:5" x14ac:dyDescent="0.2">
      <c r="A39" s="2" t="s">
        <v>592</v>
      </c>
      <c r="D39" s="10">
        <v>10.1999</v>
      </c>
    </row>
    <row r="40" spans="1:5" x14ac:dyDescent="0.2">
      <c r="A40" s="2" t="s">
        <v>593</v>
      </c>
      <c r="D40" s="10">
        <v>10.179500000000001</v>
      </c>
    </row>
    <row r="41" spans="1:5" x14ac:dyDescent="0.2">
      <c r="A41" s="2" t="s">
        <v>591</v>
      </c>
      <c r="D41" s="10">
        <v>10.179500000000001</v>
      </c>
    </row>
    <row r="42" spans="1:5" x14ac:dyDescent="0.2">
      <c r="A42" s="2" t="s">
        <v>687</v>
      </c>
      <c r="D42" s="10">
        <v>10.179500000000001</v>
      </c>
    </row>
    <row r="44" spans="1:5" x14ac:dyDescent="0.2">
      <c r="A44" s="4" t="s">
        <v>109</v>
      </c>
      <c r="D44" s="49" t="s">
        <v>110</v>
      </c>
    </row>
    <row r="46" spans="1:5" x14ac:dyDescent="0.2">
      <c r="A46" s="4" t="s">
        <v>688</v>
      </c>
      <c r="D46" s="28">
        <v>2.5566415688966355</v>
      </c>
      <c r="E46" s="1" t="s">
        <v>689</v>
      </c>
    </row>
  </sheetData>
  <mergeCells count="1">
    <mergeCell ref="B1:E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50"/>
  <sheetViews>
    <sheetView showGridLines="0" workbookViewId="0"/>
  </sheetViews>
  <sheetFormatPr defaultRowHeight="11.25" x14ac:dyDescent="0.2"/>
  <cols>
    <col min="1" max="1" width="38" style="2" customWidth="1"/>
    <col min="2" max="2" width="49.140625" style="2" bestFit="1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55" t="s">
        <v>726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710</v>
      </c>
      <c r="B8" s="46" t="s">
        <v>1319</v>
      </c>
      <c r="C8" s="46" t="s">
        <v>674</v>
      </c>
      <c r="D8" s="46">
        <v>100</v>
      </c>
      <c r="E8" s="7">
        <v>1027.431</v>
      </c>
      <c r="F8" s="7">
        <f>E8/$E$33*100</f>
        <v>9.9007068239393607</v>
      </c>
    </row>
    <row r="9" spans="1:6" x14ac:dyDescent="0.2">
      <c r="A9" s="46" t="s">
        <v>720</v>
      </c>
      <c r="B9" s="46" t="s">
        <v>1327</v>
      </c>
      <c r="C9" s="46" t="s">
        <v>674</v>
      </c>
      <c r="D9" s="46">
        <v>101</v>
      </c>
      <c r="E9" s="7">
        <v>995.41963999999996</v>
      </c>
      <c r="F9" s="7">
        <f t="shared" ref="F9:F21" si="0">E9/$E$33*100</f>
        <v>9.5922334662193958</v>
      </c>
    </row>
    <row r="10" spans="1:6" x14ac:dyDescent="0.2">
      <c r="A10" s="46" t="s">
        <v>705</v>
      </c>
      <c r="B10" s="46" t="s">
        <v>1314</v>
      </c>
      <c r="C10" s="46" t="s">
        <v>680</v>
      </c>
      <c r="D10" s="46">
        <v>101</v>
      </c>
      <c r="E10" s="7">
        <v>993.83798000000002</v>
      </c>
      <c r="F10" s="7">
        <f t="shared" si="0"/>
        <v>9.5769920028460387</v>
      </c>
    </row>
    <row r="11" spans="1:6" x14ac:dyDescent="0.2">
      <c r="A11" s="46" t="s">
        <v>717</v>
      </c>
      <c r="B11" s="46" t="s">
        <v>1324</v>
      </c>
      <c r="C11" s="46" t="s">
        <v>674</v>
      </c>
      <c r="D11" s="46">
        <v>93</v>
      </c>
      <c r="E11" s="7">
        <v>915.61010999999996</v>
      </c>
      <c r="F11" s="7">
        <f t="shared" si="0"/>
        <v>8.8231591845533828</v>
      </c>
    </row>
    <row r="12" spans="1:6" x14ac:dyDescent="0.2">
      <c r="A12" s="46" t="s">
        <v>711</v>
      </c>
      <c r="B12" s="46" t="s">
        <v>1320</v>
      </c>
      <c r="C12" s="46" t="s">
        <v>674</v>
      </c>
      <c r="D12" s="46">
        <v>84</v>
      </c>
      <c r="E12" s="7">
        <v>853.69956000000002</v>
      </c>
      <c r="F12" s="7">
        <f t="shared" si="0"/>
        <v>8.2265661239402252</v>
      </c>
    </row>
    <row r="13" spans="1:6" x14ac:dyDescent="0.2">
      <c r="A13" s="46" t="s">
        <v>721</v>
      </c>
      <c r="B13" s="46" t="s">
        <v>1328</v>
      </c>
      <c r="C13" s="46" t="s">
        <v>674</v>
      </c>
      <c r="D13" s="46">
        <v>77</v>
      </c>
      <c r="E13" s="7">
        <v>786.66357000000005</v>
      </c>
      <c r="F13" s="7">
        <f t="shared" si="0"/>
        <v>7.5805824192996889</v>
      </c>
    </row>
    <row r="14" spans="1:6" x14ac:dyDescent="0.2">
      <c r="A14" s="46" t="s">
        <v>727</v>
      </c>
      <c r="B14" s="46" t="s">
        <v>1332</v>
      </c>
      <c r="C14" s="46" t="s">
        <v>674</v>
      </c>
      <c r="D14" s="46">
        <v>75</v>
      </c>
      <c r="E14" s="7">
        <v>737.42925000000002</v>
      </c>
      <c r="F14" s="7">
        <f t="shared" si="0"/>
        <v>7.1061422203996996</v>
      </c>
    </row>
    <row r="15" spans="1:6" x14ac:dyDescent="0.2">
      <c r="A15" s="46" t="s">
        <v>699</v>
      </c>
      <c r="B15" s="46" t="s">
        <v>1310</v>
      </c>
      <c r="C15" s="46" t="s">
        <v>680</v>
      </c>
      <c r="D15" s="46">
        <v>70</v>
      </c>
      <c r="E15" s="7">
        <v>710.11779999999999</v>
      </c>
      <c r="F15" s="7">
        <f t="shared" si="0"/>
        <v>6.8429589415355441</v>
      </c>
    </row>
    <row r="16" spans="1:6" x14ac:dyDescent="0.2">
      <c r="A16" s="46" t="s">
        <v>728</v>
      </c>
      <c r="B16" s="46" t="s">
        <v>1333</v>
      </c>
      <c r="C16" s="46" t="s">
        <v>680</v>
      </c>
      <c r="D16" s="46">
        <v>56</v>
      </c>
      <c r="E16" s="7">
        <v>550.09528</v>
      </c>
      <c r="F16" s="7">
        <f t="shared" si="0"/>
        <v>5.3009224877513264</v>
      </c>
    </row>
    <row r="17" spans="1:10" x14ac:dyDescent="0.2">
      <c r="A17" s="46" t="s">
        <v>729</v>
      </c>
      <c r="B17" s="46" t="s">
        <v>1334</v>
      </c>
      <c r="C17" s="46" t="s">
        <v>674</v>
      </c>
      <c r="D17" s="46">
        <v>45</v>
      </c>
      <c r="E17" s="7">
        <v>437.49495000000002</v>
      </c>
      <c r="F17" s="7">
        <f t="shared" si="0"/>
        <v>4.2158638749502488</v>
      </c>
    </row>
    <row r="18" spans="1:10" x14ac:dyDescent="0.2">
      <c r="A18" s="46" t="s">
        <v>715</v>
      </c>
      <c r="B18" s="46" t="s">
        <v>1322</v>
      </c>
      <c r="C18" s="46" t="s">
        <v>674</v>
      </c>
      <c r="D18" s="46">
        <v>27</v>
      </c>
      <c r="E18" s="7">
        <v>265.54122000000001</v>
      </c>
      <c r="F18" s="7">
        <f t="shared" si="0"/>
        <v>2.5588538489603514</v>
      </c>
    </row>
    <row r="19" spans="1:10" x14ac:dyDescent="0.2">
      <c r="A19" s="46" t="s">
        <v>730</v>
      </c>
      <c r="B19" s="46" t="s">
        <v>1335</v>
      </c>
      <c r="C19" s="46" t="s">
        <v>674</v>
      </c>
      <c r="D19" s="46">
        <v>8</v>
      </c>
      <c r="E19" s="7">
        <v>78.565200000000004</v>
      </c>
      <c r="F19" s="7">
        <f t="shared" si="0"/>
        <v>0.75708345549643785</v>
      </c>
    </row>
    <row r="20" spans="1:10" x14ac:dyDescent="0.2">
      <c r="A20" s="46" t="s">
        <v>724</v>
      </c>
      <c r="B20" s="46" t="s">
        <v>1330</v>
      </c>
      <c r="C20" s="46" t="s">
        <v>677</v>
      </c>
      <c r="D20" s="46">
        <v>4</v>
      </c>
      <c r="E20" s="7">
        <v>40.484400000000001</v>
      </c>
      <c r="F20" s="7">
        <f t="shared" si="0"/>
        <v>0.39012271903718171</v>
      </c>
    </row>
    <row r="21" spans="1:10" x14ac:dyDescent="0.2">
      <c r="A21" s="46" t="s">
        <v>731</v>
      </c>
      <c r="B21" s="46" t="s">
        <v>1336</v>
      </c>
      <c r="C21" s="46" t="s">
        <v>674</v>
      </c>
      <c r="D21" s="46">
        <v>3</v>
      </c>
      <c r="E21" s="7">
        <v>37.914412499999997</v>
      </c>
      <c r="F21" s="7">
        <f t="shared" si="0"/>
        <v>0.36535736469349445</v>
      </c>
    </row>
    <row r="22" spans="1:10" x14ac:dyDescent="0.2">
      <c r="A22" s="45" t="s">
        <v>40</v>
      </c>
      <c r="B22" s="46"/>
      <c r="C22" s="46"/>
      <c r="D22" s="46"/>
      <c r="E22" s="6">
        <f>SUM(E8:E21)</f>
        <v>8430.3043724999989</v>
      </c>
      <c r="F22" s="6">
        <f>SUM(F8:F21)</f>
        <v>81.237544933622374</v>
      </c>
    </row>
    <row r="23" spans="1:10" x14ac:dyDescent="0.2">
      <c r="A23" s="46"/>
      <c r="B23" s="46"/>
      <c r="C23" s="46"/>
      <c r="D23" s="46"/>
      <c r="E23" s="7"/>
      <c r="F23" s="7"/>
    </row>
    <row r="24" spans="1:10" x14ac:dyDescent="0.2">
      <c r="A24" s="45" t="s">
        <v>712</v>
      </c>
      <c r="B24" s="46"/>
      <c r="C24" s="46"/>
      <c r="D24" s="46"/>
      <c r="E24" s="7"/>
      <c r="F24" s="7"/>
    </row>
    <row r="25" spans="1:10" x14ac:dyDescent="0.2">
      <c r="A25" s="46" t="s">
        <v>713</v>
      </c>
      <c r="B25" s="46" t="s">
        <v>1321</v>
      </c>
      <c r="C25" s="46" t="s">
        <v>685</v>
      </c>
      <c r="D25" s="46">
        <v>100</v>
      </c>
      <c r="E25" s="7">
        <v>992.85299999999995</v>
      </c>
      <c r="F25" s="7">
        <f>E25/$E$33*100</f>
        <v>9.5675003696293608</v>
      </c>
    </row>
    <row r="26" spans="1:10" x14ac:dyDescent="0.2">
      <c r="A26" s="46" t="s">
        <v>732</v>
      </c>
      <c r="B26" s="46" t="s">
        <v>1337</v>
      </c>
      <c r="C26" s="46" t="s">
        <v>674</v>
      </c>
      <c r="D26" s="46">
        <v>72</v>
      </c>
      <c r="E26" s="7">
        <v>710.52120000000002</v>
      </c>
      <c r="F26" s="7">
        <f>E26/$E$33*100</f>
        <v>6.8468462538054453</v>
      </c>
    </row>
    <row r="27" spans="1:10" x14ac:dyDescent="0.2">
      <c r="A27" s="45" t="s">
        <v>40</v>
      </c>
      <c r="B27" s="46"/>
      <c r="C27" s="46"/>
      <c r="D27" s="46"/>
      <c r="E27" s="6">
        <f>SUM(E25:E26)</f>
        <v>1703.3742</v>
      </c>
      <c r="F27" s="6">
        <f>SUM(F25:F26)</f>
        <v>16.414346623434806</v>
      </c>
    </row>
    <row r="28" spans="1:10" x14ac:dyDescent="0.2">
      <c r="A28" s="46"/>
      <c r="B28" s="46"/>
      <c r="C28" s="46"/>
      <c r="D28" s="46"/>
      <c r="E28" s="7"/>
      <c r="F28" s="7"/>
    </row>
    <row r="29" spans="1:10" x14ac:dyDescent="0.2">
      <c r="A29" s="45" t="s">
        <v>40</v>
      </c>
      <c r="B29" s="46"/>
      <c r="C29" s="46"/>
      <c r="D29" s="46"/>
      <c r="E29" s="6">
        <f>E22+E27</f>
        <v>10133.678572499999</v>
      </c>
      <c r="F29" s="6">
        <f>F22+F27</f>
        <v>97.651891557057183</v>
      </c>
      <c r="I29" s="28"/>
      <c r="J29" s="28"/>
    </row>
    <row r="30" spans="1:10" x14ac:dyDescent="0.2">
      <c r="A30" s="46"/>
      <c r="B30" s="46"/>
      <c r="C30" s="46"/>
      <c r="D30" s="46"/>
      <c r="E30" s="7"/>
      <c r="F30" s="7"/>
    </row>
    <row r="31" spans="1:10" x14ac:dyDescent="0.2">
      <c r="A31" s="45" t="s">
        <v>103</v>
      </c>
      <c r="B31" s="46"/>
      <c r="C31" s="46"/>
      <c r="D31" s="46"/>
      <c r="E31" s="6">
        <v>243.67143160000001</v>
      </c>
      <c r="F31" s="6">
        <f>E31/$E$33*100</f>
        <v>2.3481084429428285</v>
      </c>
      <c r="I31" s="28"/>
      <c r="J31" s="28"/>
    </row>
    <row r="32" spans="1:10" x14ac:dyDescent="0.2">
      <c r="A32" s="46"/>
      <c r="B32" s="46"/>
      <c r="C32" s="46"/>
      <c r="D32" s="46"/>
      <c r="E32" s="7"/>
      <c r="F32" s="7"/>
    </row>
    <row r="33" spans="1:10" x14ac:dyDescent="0.2">
      <c r="A33" s="47" t="s">
        <v>104</v>
      </c>
      <c r="B33" s="44"/>
      <c r="C33" s="44"/>
      <c r="D33" s="44"/>
      <c r="E33" s="8">
        <f>E29+E31</f>
        <v>10377.350004099999</v>
      </c>
      <c r="F33" s="8">
        <f>F29+F31</f>
        <v>100.00000000000001</v>
      </c>
      <c r="I33" s="28"/>
      <c r="J33" s="28"/>
    </row>
    <row r="34" spans="1:10" x14ac:dyDescent="0.2">
      <c r="A34" s="4" t="s">
        <v>686</v>
      </c>
    </row>
    <row r="35" spans="1:10" x14ac:dyDescent="0.2">
      <c r="A35" s="4"/>
    </row>
    <row r="36" spans="1:10" x14ac:dyDescent="0.2">
      <c r="A36" s="4" t="s">
        <v>105</v>
      </c>
    </row>
    <row r="37" spans="1:10" x14ac:dyDescent="0.2">
      <c r="A37" s="4" t="s">
        <v>106</v>
      </c>
    </row>
    <row r="38" spans="1:10" x14ac:dyDescent="0.2">
      <c r="A38" s="4" t="s">
        <v>107</v>
      </c>
    </row>
    <row r="40" spans="1:10" x14ac:dyDescent="0.2">
      <c r="A40" s="4" t="s">
        <v>108</v>
      </c>
    </row>
    <row r="41" spans="1:10" x14ac:dyDescent="0.2">
      <c r="A41" s="2" t="s">
        <v>590</v>
      </c>
      <c r="D41" s="10">
        <v>10.1479</v>
      </c>
    </row>
    <row r="42" spans="1:10" x14ac:dyDescent="0.2">
      <c r="A42" s="2" t="s">
        <v>592</v>
      </c>
      <c r="D42" s="10">
        <v>10.1479</v>
      </c>
    </row>
    <row r="43" spans="1:10" x14ac:dyDescent="0.2">
      <c r="A43" s="2" t="s">
        <v>703</v>
      </c>
      <c r="D43" s="10">
        <v>10.1479</v>
      </c>
    </row>
    <row r="44" spans="1:10" x14ac:dyDescent="0.2">
      <c r="A44" s="2" t="s">
        <v>593</v>
      </c>
      <c r="D44" s="10">
        <v>10.1248</v>
      </c>
    </row>
    <row r="45" spans="1:10" x14ac:dyDescent="0.2">
      <c r="A45" s="2" t="s">
        <v>591</v>
      </c>
      <c r="D45" s="10">
        <v>10.1248</v>
      </c>
    </row>
    <row r="46" spans="1:10" x14ac:dyDescent="0.2">
      <c r="A46" s="2" t="s">
        <v>687</v>
      </c>
      <c r="D46" s="10">
        <v>10.1248</v>
      </c>
    </row>
    <row r="48" spans="1:10" x14ac:dyDescent="0.2">
      <c r="A48" s="4" t="s">
        <v>109</v>
      </c>
      <c r="D48" s="49" t="s">
        <v>110</v>
      </c>
    </row>
    <row r="50" spans="1:5" x14ac:dyDescent="0.2">
      <c r="A50" s="4" t="s">
        <v>688</v>
      </c>
      <c r="D50" s="28">
        <v>2.5781060298543674</v>
      </c>
      <c r="E50" s="1" t="s">
        <v>689</v>
      </c>
    </row>
  </sheetData>
  <mergeCells count="1">
    <mergeCell ref="B1:E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46"/>
  <sheetViews>
    <sheetView showGridLines="0" workbookViewId="0"/>
  </sheetViews>
  <sheetFormatPr defaultRowHeight="11.25" x14ac:dyDescent="0.2"/>
  <cols>
    <col min="1" max="1" width="38" style="2" customWidth="1"/>
    <col min="2" max="2" width="56" style="2" bestFit="1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55" t="s">
        <v>723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710</v>
      </c>
      <c r="B8" s="46" t="s">
        <v>1319</v>
      </c>
      <c r="C8" s="46" t="s">
        <v>674</v>
      </c>
      <c r="D8" s="46">
        <v>45</v>
      </c>
      <c r="E8" s="7">
        <v>462.34395000000001</v>
      </c>
      <c r="F8" s="7">
        <f>E8/$E$30*100</f>
        <v>9.7340257311493659</v>
      </c>
    </row>
    <row r="9" spans="1:6" x14ac:dyDescent="0.2">
      <c r="A9" s="46" t="s">
        <v>711</v>
      </c>
      <c r="B9" s="46" t="s">
        <v>1320</v>
      </c>
      <c r="C9" s="46" t="s">
        <v>674</v>
      </c>
      <c r="D9" s="46">
        <v>45</v>
      </c>
      <c r="E9" s="7">
        <v>457.33904999999999</v>
      </c>
      <c r="F9" s="7">
        <f t="shared" ref="F9:F19" si="0">E9/$E$30*100</f>
        <v>9.62865433960887</v>
      </c>
    </row>
    <row r="10" spans="1:6" x14ac:dyDescent="0.2">
      <c r="A10" s="46" t="s">
        <v>707</v>
      </c>
      <c r="B10" s="46" t="s">
        <v>1316</v>
      </c>
      <c r="C10" s="46" t="s">
        <v>680</v>
      </c>
      <c r="D10" s="46">
        <v>46</v>
      </c>
      <c r="E10" s="7">
        <v>452.84699999999998</v>
      </c>
      <c r="F10" s="7">
        <f t="shared" si="0"/>
        <v>9.5340803102837111</v>
      </c>
    </row>
    <row r="11" spans="1:6" x14ac:dyDescent="0.2">
      <c r="A11" s="46" t="s">
        <v>719</v>
      </c>
      <c r="B11" s="46" t="s">
        <v>1326</v>
      </c>
      <c r="C11" s="46" t="s">
        <v>674</v>
      </c>
      <c r="D11" s="46">
        <v>46</v>
      </c>
      <c r="E11" s="7">
        <v>450.43614000000002</v>
      </c>
      <c r="F11" s="7">
        <f t="shared" si="0"/>
        <v>9.4833229179263601</v>
      </c>
    </row>
    <row r="12" spans="1:6" x14ac:dyDescent="0.2">
      <c r="A12" s="46" t="s">
        <v>717</v>
      </c>
      <c r="B12" s="46" t="s">
        <v>1324</v>
      </c>
      <c r="C12" s="46" t="s">
        <v>674</v>
      </c>
      <c r="D12" s="46">
        <v>45</v>
      </c>
      <c r="E12" s="7">
        <v>443.03715</v>
      </c>
      <c r="F12" s="7">
        <f t="shared" si="0"/>
        <v>9.3275472036674891</v>
      </c>
    </row>
    <row r="13" spans="1:6" x14ac:dyDescent="0.2">
      <c r="A13" s="46" t="s">
        <v>715</v>
      </c>
      <c r="B13" s="46" t="s">
        <v>1322</v>
      </c>
      <c r="C13" s="46" t="s">
        <v>674</v>
      </c>
      <c r="D13" s="46">
        <v>45</v>
      </c>
      <c r="E13" s="7">
        <v>442.56869999999998</v>
      </c>
      <c r="F13" s="7">
        <f t="shared" si="0"/>
        <v>9.3176846233227977</v>
      </c>
    </row>
    <row r="14" spans="1:6" x14ac:dyDescent="0.2">
      <c r="A14" s="46" t="s">
        <v>699</v>
      </c>
      <c r="B14" s="46" t="s">
        <v>1310</v>
      </c>
      <c r="C14" s="46" t="s">
        <v>680</v>
      </c>
      <c r="D14" s="46">
        <v>34</v>
      </c>
      <c r="E14" s="7">
        <v>344.91435999999999</v>
      </c>
      <c r="F14" s="7">
        <f t="shared" si="0"/>
        <v>7.2617047444503511</v>
      </c>
    </row>
    <row r="15" spans="1:6" x14ac:dyDescent="0.2">
      <c r="A15" s="46" t="s">
        <v>720</v>
      </c>
      <c r="B15" s="46" t="s">
        <v>1327</v>
      </c>
      <c r="C15" s="46" t="s">
        <v>674</v>
      </c>
      <c r="D15" s="46">
        <v>34</v>
      </c>
      <c r="E15" s="7">
        <v>335.09176000000002</v>
      </c>
      <c r="F15" s="7">
        <f t="shared" si="0"/>
        <v>7.054903203851004</v>
      </c>
    </row>
    <row r="16" spans="1:6" x14ac:dyDescent="0.2">
      <c r="A16" s="46" t="s">
        <v>721</v>
      </c>
      <c r="B16" s="46" t="s">
        <v>1328</v>
      </c>
      <c r="C16" s="46" t="s">
        <v>674</v>
      </c>
      <c r="D16" s="46">
        <v>28</v>
      </c>
      <c r="E16" s="7">
        <v>286.05948000000001</v>
      </c>
      <c r="F16" s="7">
        <f t="shared" si="0"/>
        <v>6.022594951138017</v>
      </c>
    </row>
    <row r="17" spans="1:10" x14ac:dyDescent="0.2">
      <c r="A17" s="46" t="s">
        <v>724</v>
      </c>
      <c r="B17" s="46" t="s">
        <v>1330</v>
      </c>
      <c r="C17" s="46" t="s">
        <v>677</v>
      </c>
      <c r="D17" s="46">
        <v>20</v>
      </c>
      <c r="E17" s="7">
        <v>202.422</v>
      </c>
      <c r="F17" s="7">
        <f t="shared" si="0"/>
        <v>4.261721077026567</v>
      </c>
    </row>
    <row r="18" spans="1:10" x14ac:dyDescent="0.2">
      <c r="A18" s="46" t="s">
        <v>705</v>
      </c>
      <c r="B18" s="46" t="s">
        <v>1314</v>
      </c>
      <c r="C18" s="46" t="s">
        <v>680</v>
      </c>
      <c r="D18" s="46">
        <v>20</v>
      </c>
      <c r="E18" s="7">
        <v>196.7996</v>
      </c>
      <c r="F18" s="7">
        <f t="shared" si="0"/>
        <v>4.1433490592445361</v>
      </c>
    </row>
    <row r="19" spans="1:10" x14ac:dyDescent="0.2">
      <c r="A19" s="46" t="s">
        <v>725</v>
      </c>
      <c r="B19" s="46" t="s">
        <v>1331</v>
      </c>
      <c r="C19" s="46" t="s">
        <v>674</v>
      </c>
      <c r="D19" s="46">
        <v>17</v>
      </c>
      <c r="E19" s="7">
        <v>135.10749999999999</v>
      </c>
      <c r="F19" s="7">
        <f t="shared" si="0"/>
        <v>2.8445054411791548</v>
      </c>
    </row>
    <row r="20" spans="1:10" x14ac:dyDescent="0.2">
      <c r="A20" s="45" t="s">
        <v>40</v>
      </c>
      <c r="B20" s="46"/>
      <c r="C20" s="46"/>
      <c r="D20" s="46"/>
      <c r="E20" s="6">
        <f>SUM(E8:E19)</f>
        <v>4208.9666900000002</v>
      </c>
      <c r="F20" s="6">
        <f>SUM(F8:F19)</f>
        <v>88.614093602848214</v>
      </c>
    </row>
    <row r="21" spans="1:10" x14ac:dyDescent="0.2">
      <c r="A21" s="46"/>
      <c r="B21" s="46"/>
      <c r="C21" s="46"/>
      <c r="D21" s="46"/>
      <c r="E21" s="7"/>
      <c r="F21" s="7"/>
    </row>
    <row r="22" spans="1:10" x14ac:dyDescent="0.2">
      <c r="A22" s="45" t="s">
        <v>712</v>
      </c>
      <c r="B22" s="46"/>
      <c r="C22" s="46"/>
      <c r="D22" s="46"/>
      <c r="E22" s="7"/>
      <c r="F22" s="7"/>
    </row>
    <row r="23" spans="1:10" x14ac:dyDescent="0.2">
      <c r="A23" s="46" t="s">
        <v>713</v>
      </c>
      <c r="B23" s="46" t="s">
        <v>1321</v>
      </c>
      <c r="C23" s="46" t="s">
        <v>685</v>
      </c>
      <c r="D23" s="46">
        <v>45</v>
      </c>
      <c r="E23" s="7">
        <v>446.78384999999997</v>
      </c>
      <c r="F23" s="7">
        <f>E23/$E$30*100</f>
        <v>9.406428898143858</v>
      </c>
    </row>
    <row r="24" spans="1:10" x14ac:dyDescent="0.2">
      <c r="A24" s="45" t="s">
        <v>40</v>
      </c>
      <c r="B24" s="46"/>
      <c r="C24" s="46"/>
      <c r="D24" s="46"/>
      <c r="E24" s="6">
        <f>SUM(E23:E23)</f>
        <v>446.78384999999997</v>
      </c>
      <c r="F24" s="6">
        <f>SUM(F23:F23)</f>
        <v>9.406428898143858</v>
      </c>
    </row>
    <row r="25" spans="1:10" x14ac:dyDescent="0.2">
      <c r="A25" s="46"/>
      <c r="B25" s="46"/>
      <c r="C25" s="46"/>
      <c r="D25" s="46"/>
      <c r="E25" s="7"/>
      <c r="F25" s="7"/>
    </row>
    <row r="26" spans="1:10" x14ac:dyDescent="0.2">
      <c r="A26" s="45" t="s">
        <v>40</v>
      </c>
      <c r="B26" s="46"/>
      <c r="C26" s="46"/>
      <c r="D26" s="46"/>
      <c r="E26" s="6">
        <f>E20+E24</f>
        <v>4655.75054</v>
      </c>
      <c r="F26" s="6">
        <f>F20+F24</f>
        <v>98.020522500992072</v>
      </c>
      <c r="I26" s="28"/>
      <c r="J26" s="28"/>
    </row>
    <row r="27" spans="1:10" x14ac:dyDescent="0.2">
      <c r="A27" s="46"/>
      <c r="B27" s="46"/>
      <c r="C27" s="46"/>
      <c r="D27" s="46"/>
      <c r="E27" s="7"/>
      <c r="F27" s="7"/>
    </row>
    <row r="28" spans="1:10" x14ac:dyDescent="0.2">
      <c r="A28" s="45" t="s">
        <v>103</v>
      </c>
      <c r="B28" s="46"/>
      <c r="C28" s="46"/>
      <c r="D28" s="46"/>
      <c r="E28" s="6">
        <v>94.020651999999998</v>
      </c>
      <c r="F28" s="6">
        <f>E28/$E$30*100</f>
        <v>1.979477499007914</v>
      </c>
      <c r="I28" s="28"/>
      <c r="J28" s="28"/>
    </row>
    <row r="29" spans="1:10" x14ac:dyDescent="0.2">
      <c r="A29" s="46"/>
      <c r="B29" s="46"/>
      <c r="C29" s="46"/>
      <c r="D29" s="46"/>
      <c r="E29" s="7"/>
      <c r="F29" s="7"/>
    </row>
    <row r="30" spans="1:10" x14ac:dyDescent="0.2">
      <c r="A30" s="47" t="s">
        <v>104</v>
      </c>
      <c r="B30" s="44"/>
      <c r="C30" s="44"/>
      <c r="D30" s="44"/>
      <c r="E30" s="8">
        <f>E26+E28</f>
        <v>4749.7711920000002</v>
      </c>
      <c r="F30" s="8">
        <f xml:space="preserve"> ROUND(SUM(F26:F29),2)</f>
        <v>100</v>
      </c>
      <c r="I30" s="28"/>
      <c r="J30" s="28"/>
    </row>
    <row r="31" spans="1:10" x14ac:dyDescent="0.2">
      <c r="A31" s="4" t="s">
        <v>686</v>
      </c>
    </row>
    <row r="32" spans="1:10" x14ac:dyDescent="0.2">
      <c r="A32" s="4"/>
    </row>
    <row r="33" spans="1:5" x14ac:dyDescent="0.2">
      <c r="A33" s="4" t="s">
        <v>105</v>
      </c>
    </row>
    <row r="34" spans="1:5" x14ac:dyDescent="0.2">
      <c r="A34" s="4" t="s">
        <v>106</v>
      </c>
    </row>
    <row r="35" spans="1:5" x14ac:dyDescent="0.2">
      <c r="A35" s="4" t="s">
        <v>107</v>
      </c>
    </row>
    <row r="37" spans="1:5" x14ac:dyDescent="0.2">
      <c r="A37" s="4" t="s">
        <v>108</v>
      </c>
    </row>
    <row r="38" spans="1:5" x14ac:dyDescent="0.2">
      <c r="A38" s="2" t="s">
        <v>592</v>
      </c>
      <c r="D38" s="10">
        <v>10.1259</v>
      </c>
    </row>
    <row r="39" spans="1:5" x14ac:dyDescent="0.2">
      <c r="A39" s="2" t="s">
        <v>703</v>
      </c>
      <c r="D39" s="10">
        <v>10.1259</v>
      </c>
    </row>
    <row r="40" spans="1:5" x14ac:dyDescent="0.2">
      <c r="A40" s="2" t="s">
        <v>593</v>
      </c>
      <c r="D40" s="10">
        <v>10.104100000000001</v>
      </c>
    </row>
    <row r="41" spans="1:5" x14ac:dyDescent="0.2">
      <c r="A41" s="2" t="s">
        <v>591</v>
      </c>
      <c r="D41" s="10">
        <v>10.104100000000001</v>
      </c>
    </row>
    <row r="42" spans="1:5" x14ac:dyDescent="0.2">
      <c r="A42" s="2" t="s">
        <v>687</v>
      </c>
      <c r="D42" s="10">
        <v>10.104100000000001</v>
      </c>
    </row>
    <row r="44" spans="1:5" x14ac:dyDescent="0.2">
      <c r="A44" s="4" t="s">
        <v>109</v>
      </c>
      <c r="D44" s="49" t="s">
        <v>110</v>
      </c>
    </row>
    <row r="46" spans="1:5" x14ac:dyDescent="0.2">
      <c r="A46" s="4" t="s">
        <v>688</v>
      </c>
      <c r="D46" s="28">
        <v>2.6002207010260006</v>
      </c>
      <c r="E46" s="1" t="s">
        <v>689</v>
      </c>
    </row>
  </sheetData>
  <mergeCells count="1">
    <mergeCell ref="B1:E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50"/>
  <sheetViews>
    <sheetView showGridLines="0" workbookViewId="0"/>
  </sheetViews>
  <sheetFormatPr defaultRowHeight="11.25" x14ac:dyDescent="0.2"/>
  <cols>
    <col min="1" max="1" width="38" style="2" customWidth="1"/>
    <col min="2" max="2" width="56" style="2" bestFit="1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55" t="s">
        <v>714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715</v>
      </c>
      <c r="B8" s="46" t="s">
        <v>1322</v>
      </c>
      <c r="C8" s="46" t="s">
        <v>674</v>
      </c>
      <c r="D8" s="46">
        <v>173</v>
      </c>
      <c r="E8" s="7">
        <v>1701.4307799999999</v>
      </c>
      <c r="F8" s="7">
        <f>E8/$E$33*100</f>
        <v>11.068162273846378</v>
      </c>
    </row>
    <row r="9" spans="1:6" x14ac:dyDescent="0.2">
      <c r="A9" s="46" t="s">
        <v>684</v>
      </c>
      <c r="B9" s="46" t="s">
        <v>1301</v>
      </c>
      <c r="C9" s="46" t="s">
        <v>685</v>
      </c>
      <c r="D9" s="46">
        <v>300</v>
      </c>
      <c r="E9" s="7">
        <v>1482.2954999999999</v>
      </c>
      <c r="F9" s="7">
        <f t="shared" ref="F9:F21" si="0">E9/$E$33*100</f>
        <v>9.6426415488923105</v>
      </c>
    </row>
    <row r="10" spans="1:6" x14ac:dyDescent="0.2">
      <c r="A10" s="46" t="s">
        <v>707</v>
      </c>
      <c r="B10" s="46" t="s">
        <v>1316</v>
      </c>
      <c r="C10" s="46" t="s">
        <v>680</v>
      </c>
      <c r="D10" s="46">
        <v>150</v>
      </c>
      <c r="E10" s="7">
        <v>1476.675</v>
      </c>
      <c r="F10" s="7">
        <f t="shared" si="0"/>
        <v>9.6060790235216622</v>
      </c>
    </row>
    <row r="11" spans="1:6" x14ac:dyDescent="0.2">
      <c r="A11" s="46" t="s">
        <v>716</v>
      </c>
      <c r="B11" s="46" t="s">
        <v>1323</v>
      </c>
      <c r="C11" s="46" t="s">
        <v>685</v>
      </c>
      <c r="D11" s="46">
        <v>149</v>
      </c>
      <c r="E11" s="7">
        <v>1466.3075100000001</v>
      </c>
      <c r="F11" s="7">
        <f t="shared" si="0"/>
        <v>9.538636337612056</v>
      </c>
    </row>
    <row r="12" spans="1:6" x14ac:dyDescent="0.2">
      <c r="A12" s="46" t="s">
        <v>717</v>
      </c>
      <c r="B12" s="46" t="s">
        <v>1324</v>
      </c>
      <c r="C12" s="46" t="s">
        <v>674</v>
      </c>
      <c r="D12" s="46">
        <v>110</v>
      </c>
      <c r="E12" s="7">
        <v>1082.9797000000001</v>
      </c>
      <c r="F12" s="7">
        <f t="shared" si="0"/>
        <v>7.0450089417575192</v>
      </c>
    </row>
    <row r="13" spans="1:6" x14ac:dyDescent="0.2">
      <c r="A13" s="46" t="s">
        <v>718</v>
      </c>
      <c r="B13" s="46" t="s">
        <v>1325</v>
      </c>
      <c r="C13" s="46" t="s">
        <v>674</v>
      </c>
      <c r="D13" s="46">
        <v>128</v>
      </c>
      <c r="E13" s="7">
        <v>1010.0467200000001</v>
      </c>
      <c r="F13" s="7">
        <f t="shared" si="0"/>
        <v>6.5705646874016681</v>
      </c>
    </row>
    <row r="14" spans="1:6" x14ac:dyDescent="0.2">
      <c r="A14" s="46" t="s">
        <v>695</v>
      </c>
      <c r="B14" s="46" t="s">
        <v>1306</v>
      </c>
      <c r="C14" s="46" t="s">
        <v>674</v>
      </c>
      <c r="D14" s="46">
        <v>100</v>
      </c>
      <c r="E14" s="7">
        <v>1000.732</v>
      </c>
      <c r="F14" s="7">
        <f t="shared" si="0"/>
        <v>6.5099704900312387</v>
      </c>
    </row>
    <row r="15" spans="1:6" x14ac:dyDescent="0.2">
      <c r="A15" s="46" t="s">
        <v>711</v>
      </c>
      <c r="B15" s="46" t="s">
        <v>1320</v>
      </c>
      <c r="C15" s="46" t="s">
        <v>674</v>
      </c>
      <c r="D15" s="46">
        <v>89</v>
      </c>
      <c r="E15" s="7">
        <v>904.51500999999996</v>
      </c>
      <c r="F15" s="7">
        <f t="shared" si="0"/>
        <v>5.8840588917815273</v>
      </c>
    </row>
    <row r="16" spans="1:6" x14ac:dyDescent="0.2">
      <c r="A16" s="46" t="s">
        <v>710</v>
      </c>
      <c r="B16" s="46" t="s">
        <v>1319</v>
      </c>
      <c r="C16" s="46" t="s">
        <v>674</v>
      </c>
      <c r="D16" s="46">
        <v>84</v>
      </c>
      <c r="E16" s="7">
        <v>863.04204000000004</v>
      </c>
      <c r="F16" s="7">
        <f t="shared" si="0"/>
        <v>5.6142685674649764</v>
      </c>
    </row>
    <row r="17" spans="1:10" x14ac:dyDescent="0.2">
      <c r="A17" s="46" t="s">
        <v>719</v>
      </c>
      <c r="B17" s="46" t="s">
        <v>1326</v>
      </c>
      <c r="C17" s="46" t="s">
        <v>674</v>
      </c>
      <c r="D17" s="46">
        <v>50</v>
      </c>
      <c r="E17" s="7">
        <v>489.60449999999997</v>
      </c>
      <c r="F17" s="7">
        <f t="shared" si="0"/>
        <v>3.1849794418350763</v>
      </c>
    </row>
    <row r="18" spans="1:10" x14ac:dyDescent="0.2">
      <c r="A18" s="46" t="s">
        <v>706</v>
      </c>
      <c r="B18" s="46" t="s">
        <v>1315</v>
      </c>
      <c r="C18" s="46" t="s">
        <v>685</v>
      </c>
      <c r="D18" s="46">
        <v>22</v>
      </c>
      <c r="E18" s="7">
        <v>216.21974</v>
      </c>
      <c r="F18" s="7">
        <f t="shared" si="0"/>
        <v>1.4065545288471111</v>
      </c>
    </row>
    <row r="19" spans="1:10" x14ac:dyDescent="0.2">
      <c r="A19" s="46" t="s">
        <v>720</v>
      </c>
      <c r="B19" s="46" t="s">
        <v>1327</v>
      </c>
      <c r="C19" s="46" t="s">
        <v>674</v>
      </c>
      <c r="D19" s="46">
        <v>16</v>
      </c>
      <c r="E19" s="7">
        <v>157.69023999999999</v>
      </c>
      <c r="F19" s="7">
        <f t="shared" si="0"/>
        <v>1.0258079175702821</v>
      </c>
    </row>
    <row r="20" spans="1:10" x14ac:dyDescent="0.2">
      <c r="A20" s="46" t="s">
        <v>721</v>
      </c>
      <c r="B20" s="46" t="s">
        <v>1328</v>
      </c>
      <c r="C20" s="46" t="s">
        <v>674</v>
      </c>
      <c r="D20" s="46">
        <v>15</v>
      </c>
      <c r="E20" s="7">
        <v>153.24615</v>
      </c>
      <c r="F20" s="7">
        <f t="shared" si="0"/>
        <v>0.9968981847396714</v>
      </c>
    </row>
    <row r="21" spans="1:10" x14ac:dyDescent="0.2">
      <c r="A21" s="46" t="s">
        <v>702</v>
      </c>
      <c r="B21" s="46" t="s">
        <v>1313</v>
      </c>
      <c r="C21" s="46" t="s">
        <v>674</v>
      </c>
      <c r="D21" s="46">
        <v>5</v>
      </c>
      <c r="E21" s="7">
        <v>48.578949999999999</v>
      </c>
      <c r="F21" s="7">
        <f t="shared" si="0"/>
        <v>0.3160162070731255</v>
      </c>
    </row>
    <row r="22" spans="1:10" x14ac:dyDescent="0.2">
      <c r="A22" s="45" t="s">
        <v>40</v>
      </c>
      <c r="B22" s="46"/>
      <c r="C22" s="46"/>
      <c r="D22" s="46"/>
      <c r="E22" s="6">
        <f>SUM(E8:E21)</f>
        <v>12053.36384</v>
      </c>
      <c r="F22" s="6">
        <f>SUM(F8:F21)</f>
        <v>78.409647042374601</v>
      </c>
    </row>
    <row r="23" spans="1:10" x14ac:dyDescent="0.2">
      <c r="A23" s="46"/>
      <c r="B23" s="46"/>
      <c r="C23" s="46"/>
      <c r="D23" s="46"/>
      <c r="E23" s="7"/>
      <c r="F23" s="7"/>
    </row>
    <row r="24" spans="1:10" x14ac:dyDescent="0.2">
      <c r="A24" s="45" t="s">
        <v>712</v>
      </c>
      <c r="B24" s="46"/>
      <c r="C24" s="46"/>
      <c r="D24" s="46"/>
      <c r="E24" s="7"/>
      <c r="F24" s="7"/>
    </row>
    <row r="25" spans="1:10" x14ac:dyDescent="0.2">
      <c r="A25" s="46" t="s">
        <v>713</v>
      </c>
      <c r="B25" s="46" t="s">
        <v>1321</v>
      </c>
      <c r="C25" s="46" t="s">
        <v>685</v>
      </c>
      <c r="D25" s="46">
        <v>150</v>
      </c>
      <c r="E25" s="7">
        <v>1489.2795000000001</v>
      </c>
      <c r="F25" s="7">
        <f t="shared" ref="F25:F26" si="1">E25/$E$33*100</f>
        <v>9.6880739262944324</v>
      </c>
    </row>
    <row r="26" spans="1:10" x14ac:dyDescent="0.2">
      <c r="A26" s="46" t="s">
        <v>722</v>
      </c>
      <c r="B26" s="46" t="s">
        <v>1329</v>
      </c>
      <c r="C26" s="46" t="s">
        <v>674</v>
      </c>
      <c r="D26" s="46">
        <v>150</v>
      </c>
      <c r="E26" s="7">
        <v>1480.2750000000001</v>
      </c>
      <c r="F26" s="7">
        <f t="shared" si="1"/>
        <v>9.6294977747598693</v>
      </c>
    </row>
    <row r="27" spans="1:10" x14ac:dyDescent="0.2">
      <c r="A27" s="45" t="s">
        <v>40</v>
      </c>
      <c r="B27" s="46"/>
      <c r="C27" s="46"/>
      <c r="D27" s="46"/>
      <c r="E27" s="6">
        <f>SUM(E25:E26)</f>
        <v>2969.5545000000002</v>
      </c>
      <c r="F27" s="6">
        <f>SUM(F25:F26)</f>
        <v>19.317571701054302</v>
      </c>
    </row>
    <row r="28" spans="1:10" x14ac:dyDescent="0.2">
      <c r="A28" s="46"/>
      <c r="B28" s="46"/>
      <c r="C28" s="46"/>
      <c r="D28" s="46"/>
      <c r="E28" s="7"/>
      <c r="F28" s="7"/>
    </row>
    <row r="29" spans="1:10" x14ac:dyDescent="0.2">
      <c r="A29" s="45" t="s">
        <v>40</v>
      </c>
      <c r="B29" s="46"/>
      <c r="C29" s="46"/>
      <c r="D29" s="46"/>
      <c r="E29" s="6">
        <f>E22+E27</f>
        <v>15022.91834</v>
      </c>
      <c r="F29" s="6">
        <f>F22+F27</f>
        <v>97.727218743428907</v>
      </c>
      <c r="I29" s="28"/>
      <c r="J29" s="28"/>
    </row>
    <row r="30" spans="1:10" x14ac:dyDescent="0.2">
      <c r="A30" s="46"/>
      <c r="B30" s="46"/>
      <c r="C30" s="46"/>
      <c r="D30" s="46"/>
      <c r="E30" s="7"/>
      <c r="F30" s="7"/>
    </row>
    <row r="31" spans="1:10" x14ac:dyDescent="0.2">
      <c r="A31" s="45" t="s">
        <v>103</v>
      </c>
      <c r="B31" s="46"/>
      <c r="C31" s="46"/>
      <c r="D31" s="46"/>
      <c r="E31" s="6">
        <v>349.37868550000002</v>
      </c>
      <c r="F31" s="6">
        <f t="shared" ref="F31" si="2">E31/$E$33*100</f>
        <v>2.2727812565710952</v>
      </c>
      <c r="I31" s="28"/>
      <c r="J31" s="28"/>
    </row>
    <row r="32" spans="1:10" x14ac:dyDescent="0.2">
      <c r="A32" s="46"/>
      <c r="B32" s="46"/>
      <c r="C32" s="46"/>
      <c r="D32" s="46"/>
      <c r="E32" s="7"/>
      <c r="F32" s="7"/>
    </row>
    <row r="33" spans="1:10" x14ac:dyDescent="0.2">
      <c r="A33" s="47" t="s">
        <v>104</v>
      </c>
      <c r="B33" s="44"/>
      <c r="C33" s="44"/>
      <c r="D33" s="44"/>
      <c r="E33" s="8">
        <f>E29+E31</f>
        <v>15372.2970255</v>
      </c>
      <c r="F33" s="8">
        <f>F29+F31</f>
        <v>100</v>
      </c>
      <c r="I33" s="28"/>
      <c r="J33" s="28"/>
    </row>
    <row r="34" spans="1:10" x14ac:dyDescent="0.2">
      <c r="A34" s="4" t="s">
        <v>686</v>
      </c>
    </row>
    <row r="35" spans="1:10" x14ac:dyDescent="0.2">
      <c r="A35" s="4"/>
    </row>
    <row r="36" spans="1:10" x14ac:dyDescent="0.2">
      <c r="A36" s="4" t="s">
        <v>105</v>
      </c>
    </row>
    <row r="37" spans="1:10" x14ac:dyDescent="0.2">
      <c r="A37" s="4" t="s">
        <v>106</v>
      </c>
    </row>
    <row r="38" spans="1:10" x14ac:dyDescent="0.2">
      <c r="A38" s="4" t="s">
        <v>107</v>
      </c>
    </row>
    <row r="40" spans="1:10" x14ac:dyDescent="0.2">
      <c r="A40" s="4" t="s">
        <v>108</v>
      </c>
    </row>
    <row r="41" spans="1:10" x14ac:dyDescent="0.2">
      <c r="A41" s="2" t="s">
        <v>590</v>
      </c>
      <c r="D41" s="10">
        <v>10.1828</v>
      </c>
    </row>
    <row r="42" spans="1:10" x14ac:dyDescent="0.2">
      <c r="A42" s="2" t="s">
        <v>592</v>
      </c>
      <c r="D42" s="10">
        <v>10.1828</v>
      </c>
    </row>
    <row r="43" spans="1:10" x14ac:dyDescent="0.2">
      <c r="A43" s="2" t="s">
        <v>703</v>
      </c>
      <c r="D43" s="10">
        <v>10.1828</v>
      </c>
    </row>
    <row r="44" spans="1:10" x14ac:dyDescent="0.2">
      <c r="A44" s="2" t="s">
        <v>593</v>
      </c>
      <c r="D44" s="10">
        <v>10.1713</v>
      </c>
    </row>
    <row r="45" spans="1:10" x14ac:dyDescent="0.2">
      <c r="A45" s="2" t="s">
        <v>591</v>
      </c>
      <c r="D45" s="10">
        <v>10.1713</v>
      </c>
    </row>
    <row r="46" spans="1:10" x14ac:dyDescent="0.2">
      <c r="A46" s="2" t="s">
        <v>687</v>
      </c>
      <c r="D46" s="10">
        <v>10.1713</v>
      </c>
    </row>
    <row r="48" spans="1:10" x14ac:dyDescent="0.2">
      <c r="A48" s="4" t="s">
        <v>109</v>
      </c>
      <c r="D48" s="49" t="s">
        <v>110</v>
      </c>
    </row>
    <row r="50" spans="1:5" x14ac:dyDescent="0.2">
      <c r="A50" s="4" t="s">
        <v>688</v>
      </c>
      <c r="D50" s="28">
        <v>2.6360315026235384</v>
      </c>
      <c r="E50" s="1" t="s">
        <v>689</v>
      </c>
    </row>
  </sheetData>
  <mergeCells count="1">
    <mergeCell ref="B1:E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45"/>
  <sheetViews>
    <sheetView showGridLines="0" workbookViewId="0"/>
  </sheetViews>
  <sheetFormatPr defaultRowHeight="11.25" x14ac:dyDescent="0.2"/>
  <cols>
    <col min="1" max="1" width="38" style="2" customWidth="1"/>
    <col min="2" max="2" width="49.140625" style="2" bestFit="1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55" t="s">
        <v>704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702</v>
      </c>
      <c r="B8" s="46" t="s">
        <v>1313</v>
      </c>
      <c r="C8" s="46" t="s">
        <v>674</v>
      </c>
      <c r="D8" s="46">
        <v>105</v>
      </c>
      <c r="E8" s="7">
        <v>1020.15795</v>
      </c>
      <c r="F8" s="7">
        <f>E8/$E$31*100</f>
        <v>11.795063400183297</v>
      </c>
    </row>
    <row r="9" spans="1:6" x14ac:dyDescent="0.2">
      <c r="A9" s="46" t="s">
        <v>705</v>
      </c>
      <c r="B9" s="46" t="s">
        <v>1314</v>
      </c>
      <c r="C9" s="46" t="s">
        <v>680</v>
      </c>
      <c r="D9" s="46">
        <v>100</v>
      </c>
      <c r="E9" s="7">
        <v>983.99800000000005</v>
      </c>
      <c r="F9" s="7">
        <f t="shared" ref="F9:F20" si="0">E9/$E$31*100</f>
        <v>11.376982158158512</v>
      </c>
    </row>
    <row r="10" spans="1:6" x14ac:dyDescent="0.2">
      <c r="A10" s="46" t="s">
        <v>684</v>
      </c>
      <c r="B10" s="46" t="s">
        <v>1301</v>
      </c>
      <c r="C10" s="46" t="s">
        <v>685</v>
      </c>
      <c r="D10" s="46">
        <v>170</v>
      </c>
      <c r="E10" s="7">
        <v>839.96744999999999</v>
      </c>
      <c r="F10" s="7">
        <f t="shared" si="0"/>
        <v>9.711701336876601</v>
      </c>
    </row>
    <row r="11" spans="1:6" x14ac:dyDescent="0.2">
      <c r="A11" s="46" t="s">
        <v>706</v>
      </c>
      <c r="B11" s="46" t="s">
        <v>1315</v>
      </c>
      <c r="C11" s="46" t="s">
        <v>685</v>
      </c>
      <c r="D11" s="46">
        <v>78</v>
      </c>
      <c r="E11" s="7">
        <v>766.59726000000001</v>
      </c>
      <c r="F11" s="7">
        <f t="shared" si="0"/>
        <v>8.8633954027479742</v>
      </c>
    </row>
    <row r="12" spans="1:6" x14ac:dyDescent="0.2">
      <c r="A12" s="46" t="s">
        <v>699</v>
      </c>
      <c r="B12" s="46" t="s">
        <v>1310</v>
      </c>
      <c r="C12" s="46" t="s">
        <v>680</v>
      </c>
      <c r="D12" s="46">
        <v>63</v>
      </c>
      <c r="E12" s="7">
        <v>639.10601999999994</v>
      </c>
      <c r="F12" s="7">
        <f t="shared" si="0"/>
        <v>7.3893420380038339</v>
      </c>
    </row>
    <row r="13" spans="1:6" x14ac:dyDescent="0.2">
      <c r="A13" s="46" t="s">
        <v>707</v>
      </c>
      <c r="B13" s="46" t="s">
        <v>1316</v>
      </c>
      <c r="C13" s="46" t="s">
        <v>680</v>
      </c>
      <c r="D13" s="46">
        <v>54</v>
      </c>
      <c r="E13" s="7">
        <v>531.60299999999995</v>
      </c>
      <c r="F13" s="7">
        <f t="shared" si="0"/>
        <v>6.1463924176914366</v>
      </c>
    </row>
    <row r="14" spans="1:6" x14ac:dyDescent="0.2">
      <c r="A14" s="46" t="s">
        <v>708</v>
      </c>
      <c r="B14" s="46" t="s">
        <v>1317</v>
      </c>
      <c r="C14" s="46" t="s">
        <v>680</v>
      </c>
      <c r="D14" s="46">
        <v>50</v>
      </c>
      <c r="E14" s="7">
        <v>518.39850000000001</v>
      </c>
      <c r="F14" s="7">
        <f t="shared" si="0"/>
        <v>5.9937220251627901</v>
      </c>
    </row>
    <row r="15" spans="1:6" x14ac:dyDescent="0.2">
      <c r="A15" s="46" t="s">
        <v>709</v>
      </c>
      <c r="B15" s="46" t="s">
        <v>1318</v>
      </c>
      <c r="C15" s="46" t="s">
        <v>674</v>
      </c>
      <c r="D15" s="46">
        <v>50</v>
      </c>
      <c r="E15" s="7">
        <v>508.3</v>
      </c>
      <c r="F15" s="7">
        <f t="shared" si="0"/>
        <v>5.8769631960552475</v>
      </c>
    </row>
    <row r="16" spans="1:6" x14ac:dyDescent="0.2">
      <c r="A16" s="46" t="s">
        <v>694</v>
      </c>
      <c r="B16" s="46" t="s">
        <v>1305</v>
      </c>
      <c r="C16" s="46" t="s">
        <v>674</v>
      </c>
      <c r="D16" s="46">
        <v>50</v>
      </c>
      <c r="E16" s="7">
        <v>505.99349999999998</v>
      </c>
      <c r="F16" s="7">
        <f t="shared" si="0"/>
        <v>5.8502954494258912</v>
      </c>
    </row>
    <row r="17" spans="1:10" x14ac:dyDescent="0.2">
      <c r="A17" s="46" t="s">
        <v>682</v>
      </c>
      <c r="B17" s="46" t="s">
        <v>1299</v>
      </c>
      <c r="C17" s="46" t="s">
        <v>674</v>
      </c>
      <c r="D17" s="46">
        <v>50</v>
      </c>
      <c r="E17" s="7">
        <v>495.14850000000001</v>
      </c>
      <c r="F17" s="7">
        <f t="shared" si="0"/>
        <v>5.7249055893802119</v>
      </c>
    </row>
    <row r="18" spans="1:10" x14ac:dyDescent="0.2">
      <c r="A18" s="46" t="s">
        <v>710</v>
      </c>
      <c r="B18" s="46" t="s">
        <v>1319</v>
      </c>
      <c r="C18" s="46" t="s">
        <v>674</v>
      </c>
      <c r="D18" s="46">
        <v>42</v>
      </c>
      <c r="E18" s="7">
        <v>431.52102000000002</v>
      </c>
      <c r="F18" s="7">
        <f t="shared" si="0"/>
        <v>4.9892448413618338</v>
      </c>
    </row>
    <row r="19" spans="1:10" x14ac:dyDescent="0.2">
      <c r="A19" s="46" t="s">
        <v>711</v>
      </c>
      <c r="B19" s="46" t="s">
        <v>1320</v>
      </c>
      <c r="C19" s="46" t="s">
        <v>674</v>
      </c>
      <c r="D19" s="46">
        <v>21</v>
      </c>
      <c r="E19" s="7">
        <v>213.42489</v>
      </c>
      <c r="F19" s="7">
        <f t="shared" si="0"/>
        <v>2.4676179886919924</v>
      </c>
    </row>
    <row r="20" spans="1:10" x14ac:dyDescent="0.2">
      <c r="A20" s="46" t="s">
        <v>691</v>
      </c>
      <c r="B20" s="46" t="s">
        <v>1302</v>
      </c>
      <c r="C20" s="46" t="s">
        <v>674</v>
      </c>
      <c r="D20" s="46">
        <v>8</v>
      </c>
      <c r="E20" s="7">
        <v>80.023439999999994</v>
      </c>
      <c r="F20" s="7">
        <f t="shared" si="0"/>
        <v>0.92523079225208593</v>
      </c>
    </row>
    <row r="21" spans="1:10" x14ac:dyDescent="0.2">
      <c r="A21" s="45" t="s">
        <v>40</v>
      </c>
      <c r="B21" s="46"/>
      <c r="C21" s="46"/>
      <c r="D21" s="46"/>
      <c r="E21" s="6">
        <f>SUM(E8:E20)</f>
        <v>7534.2395300000007</v>
      </c>
      <c r="F21" s="6">
        <f>SUM(F8:F20)</f>
        <v>87.110856635991709</v>
      </c>
    </row>
    <row r="22" spans="1:10" x14ac:dyDescent="0.2">
      <c r="A22" s="46"/>
      <c r="B22" s="46"/>
      <c r="C22" s="46"/>
      <c r="D22" s="46"/>
      <c r="E22" s="7"/>
      <c r="F22" s="7"/>
    </row>
    <row r="23" spans="1:10" x14ac:dyDescent="0.2">
      <c r="A23" s="45" t="s">
        <v>712</v>
      </c>
      <c r="B23" s="46"/>
      <c r="C23" s="46"/>
      <c r="D23" s="46"/>
      <c r="E23" s="7"/>
      <c r="F23" s="7"/>
    </row>
    <row r="24" spans="1:10" x14ac:dyDescent="0.2">
      <c r="A24" s="46" t="s">
        <v>713</v>
      </c>
      <c r="B24" s="46" t="s">
        <v>1321</v>
      </c>
      <c r="C24" s="46" t="s">
        <v>685</v>
      </c>
      <c r="D24" s="46">
        <v>95</v>
      </c>
      <c r="E24" s="7">
        <v>943.21034999999995</v>
      </c>
      <c r="F24" s="7">
        <f>E24/$E$31*100</f>
        <v>10.905395461515617</v>
      </c>
    </row>
    <row r="25" spans="1:10" x14ac:dyDescent="0.2">
      <c r="A25" s="45" t="s">
        <v>40</v>
      </c>
      <c r="B25" s="46"/>
      <c r="C25" s="46"/>
      <c r="D25" s="46"/>
      <c r="E25" s="6">
        <f>SUM(E24:E24)</f>
        <v>943.21034999999995</v>
      </c>
      <c r="F25" s="6">
        <f>SUM(F24:F24)</f>
        <v>10.905395461515617</v>
      </c>
    </row>
    <row r="26" spans="1:10" x14ac:dyDescent="0.2">
      <c r="A26" s="46"/>
      <c r="B26" s="46"/>
      <c r="C26" s="46"/>
      <c r="D26" s="46"/>
      <c r="E26" s="7"/>
      <c r="F26" s="7"/>
    </row>
    <row r="27" spans="1:10" x14ac:dyDescent="0.2">
      <c r="A27" s="45" t="s">
        <v>40</v>
      </c>
      <c r="B27" s="46"/>
      <c r="C27" s="46"/>
      <c r="D27" s="46"/>
      <c r="E27" s="6">
        <f>E25+E21</f>
        <v>8477.4498800000001</v>
      </c>
      <c r="F27" s="6">
        <f>F25+F21</f>
        <v>98.016252097507333</v>
      </c>
      <c r="I27" s="28"/>
      <c r="J27" s="28"/>
    </row>
    <row r="28" spans="1:10" x14ac:dyDescent="0.2">
      <c r="A28" s="46"/>
      <c r="B28" s="46"/>
      <c r="C28" s="46"/>
      <c r="D28" s="46"/>
      <c r="E28" s="7"/>
      <c r="F28" s="7"/>
    </row>
    <row r="29" spans="1:10" x14ac:dyDescent="0.2">
      <c r="A29" s="45" t="s">
        <v>103</v>
      </c>
      <c r="B29" s="46"/>
      <c r="C29" s="46"/>
      <c r="D29" s="46"/>
      <c r="E29" s="6">
        <v>171.5748466</v>
      </c>
      <c r="F29" s="6">
        <f>E29/$E$31*100</f>
        <v>1.9837479024926712</v>
      </c>
      <c r="I29" s="28"/>
      <c r="J29" s="28"/>
    </row>
    <row r="30" spans="1:10" x14ac:dyDescent="0.2">
      <c r="A30" s="46"/>
      <c r="B30" s="46"/>
      <c r="C30" s="46"/>
      <c r="D30" s="46"/>
      <c r="E30" s="7"/>
      <c r="F30" s="7"/>
    </row>
    <row r="31" spans="1:10" x14ac:dyDescent="0.2">
      <c r="A31" s="47" t="s">
        <v>104</v>
      </c>
      <c r="B31" s="44"/>
      <c r="C31" s="44"/>
      <c r="D31" s="44"/>
      <c r="E31" s="8">
        <f>E27+E29</f>
        <v>8649.0247266000006</v>
      </c>
      <c r="F31" s="8">
        <f>F27+F29</f>
        <v>100</v>
      </c>
      <c r="I31" s="28"/>
      <c r="J31" s="28"/>
    </row>
    <row r="32" spans="1:10" x14ac:dyDescent="0.2">
      <c r="A32" s="4" t="s">
        <v>686</v>
      </c>
    </row>
    <row r="33" spans="1:5" x14ac:dyDescent="0.2">
      <c r="A33" s="4"/>
    </row>
    <row r="34" spans="1:5" x14ac:dyDescent="0.2">
      <c r="A34" s="4" t="s">
        <v>105</v>
      </c>
    </row>
    <row r="35" spans="1:5" x14ac:dyDescent="0.2">
      <c r="A35" s="4" t="s">
        <v>106</v>
      </c>
    </row>
    <row r="36" spans="1:5" x14ac:dyDescent="0.2">
      <c r="A36" s="4" t="s">
        <v>107</v>
      </c>
    </row>
    <row r="38" spans="1:5" x14ac:dyDescent="0.2">
      <c r="A38" s="4" t="s">
        <v>108</v>
      </c>
    </row>
    <row r="39" spans="1:5" x14ac:dyDescent="0.2">
      <c r="A39" s="2" t="s">
        <v>592</v>
      </c>
      <c r="D39" s="10">
        <v>10.1531</v>
      </c>
    </row>
    <row r="40" spans="1:5" x14ac:dyDescent="0.2">
      <c r="A40" s="2" t="s">
        <v>593</v>
      </c>
      <c r="D40" s="10">
        <v>10.1431</v>
      </c>
    </row>
    <row r="41" spans="1:5" x14ac:dyDescent="0.2">
      <c r="A41" s="2" t="s">
        <v>591</v>
      </c>
      <c r="D41" s="10">
        <v>10.1431</v>
      </c>
    </row>
    <row r="43" spans="1:5" x14ac:dyDescent="0.2">
      <c r="A43" s="4" t="s">
        <v>109</v>
      </c>
      <c r="D43" s="49" t="s">
        <v>110</v>
      </c>
    </row>
    <row r="45" spans="1:5" x14ac:dyDescent="0.2">
      <c r="A45" s="4" t="s">
        <v>688</v>
      </c>
      <c r="D45" s="28">
        <v>2.681066309965745</v>
      </c>
      <c r="E45" s="1" t="s">
        <v>689</v>
      </c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10"/>
  <sheetViews>
    <sheetView showGridLines="0" workbookViewId="0">
      <selection sqref="A1:E1"/>
    </sheetView>
  </sheetViews>
  <sheetFormatPr defaultRowHeight="11.25" x14ac:dyDescent="0.2"/>
  <cols>
    <col min="1" max="1" width="58.7109375" style="1" bestFit="1" customWidth="1"/>
    <col min="2" max="2" width="42.7109375" style="1" bestFit="1" customWidth="1"/>
    <col min="3" max="3" width="20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7" width="10.85546875" style="2" bestFit="1" customWidth="1"/>
    <col min="8" max="16384" width="9.140625" style="2"/>
  </cols>
  <sheetData>
    <row r="1" spans="1:6" x14ac:dyDescent="0.2">
      <c r="A1" s="60" t="s">
        <v>567</v>
      </c>
      <c r="B1" s="60"/>
      <c r="C1" s="60"/>
      <c r="D1" s="60"/>
      <c r="E1" s="6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457</v>
      </c>
      <c r="B8" s="7" t="s">
        <v>458</v>
      </c>
      <c r="C8" s="7" t="s">
        <v>33</v>
      </c>
      <c r="D8" s="7">
        <v>4043709</v>
      </c>
      <c r="E8" s="7">
        <v>25050.777255000001</v>
      </c>
      <c r="F8" s="7">
        <f>E8/$E$88*100</f>
        <v>3.4340484383519416</v>
      </c>
    </row>
    <row r="9" spans="1:6" x14ac:dyDescent="0.2">
      <c r="A9" s="7" t="s">
        <v>336</v>
      </c>
      <c r="B9" s="7" t="s">
        <v>337</v>
      </c>
      <c r="C9" s="7" t="s">
        <v>338</v>
      </c>
      <c r="D9" s="7">
        <v>1655675</v>
      </c>
      <c r="E9" s="7">
        <v>20052.707762499998</v>
      </c>
      <c r="F9" s="7">
        <f t="shared" ref="F9:F72" si="0">E9/$E$88*100</f>
        <v>2.7488955362770828</v>
      </c>
    </row>
    <row r="10" spans="1:6" x14ac:dyDescent="0.2">
      <c r="A10" s="7" t="s">
        <v>486</v>
      </c>
      <c r="B10" s="7" t="s">
        <v>487</v>
      </c>
      <c r="C10" s="7" t="s">
        <v>73</v>
      </c>
      <c r="D10" s="7">
        <v>2844726</v>
      </c>
      <c r="E10" s="7">
        <v>20036.827581000001</v>
      </c>
      <c r="F10" s="7">
        <f t="shared" si="0"/>
        <v>2.7467186252804421</v>
      </c>
    </row>
    <row r="11" spans="1:6" x14ac:dyDescent="0.2">
      <c r="A11" s="7" t="s">
        <v>445</v>
      </c>
      <c r="B11" s="7" t="s">
        <v>446</v>
      </c>
      <c r="C11" s="7" t="s">
        <v>39</v>
      </c>
      <c r="D11" s="7">
        <v>3335705</v>
      </c>
      <c r="E11" s="7">
        <v>20035.912082499999</v>
      </c>
      <c r="F11" s="7">
        <f t="shared" si="0"/>
        <v>2.7465931255339777</v>
      </c>
    </row>
    <row r="12" spans="1:6" x14ac:dyDescent="0.2">
      <c r="A12" s="7" t="s">
        <v>9</v>
      </c>
      <c r="B12" s="7" t="s">
        <v>10</v>
      </c>
      <c r="C12" s="7" t="s">
        <v>11</v>
      </c>
      <c r="D12" s="7">
        <v>897554</v>
      </c>
      <c r="E12" s="7">
        <v>19562.189429999999</v>
      </c>
      <c r="F12" s="7">
        <f t="shared" si="0"/>
        <v>2.6816535622433868</v>
      </c>
    </row>
    <row r="13" spans="1:6" x14ac:dyDescent="0.2">
      <c r="A13" s="7" t="s">
        <v>188</v>
      </c>
      <c r="B13" s="7" t="s">
        <v>189</v>
      </c>
      <c r="C13" s="7" t="s">
        <v>73</v>
      </c>
      <c r="D13" s="7">
        <v>1241644</v>
      </c>
      <c r="E13" s="7">
        <v>16949.682244</v>
      </c>
      <c r="F13" s="7">
        <f t="shared" si="0"/>
        <v>2.3235219110397951</v>
      </c>
    </row>
    <row r="14" spans="1:6" x14ac:dyDescent="0.2">
      <c r="A14" s="7" t="s">
        <v>488</v>
      </c>
      <c r="B14" s="7" t="s">
        <v>489</v>
      </c>
      <c r="C14" s="7" t="s">
        <v>73</v>
      </c>
      <c r="D14" s="7">
        <v>1301949</v>
      </c>
      <c r="E14" s="7">
        <v>16828.992773999998</v>
      </c>
      <c r="F14" s="7">
        <f t="shared" si="0"/>
        <v>2.3069773750455553</v>
      </c>
    </row>
    <row r="15" spans="1:6" x14ac:dyDescent="0.2">
      <c r="A15" s="7" t="s">
        <v>490</v>
      </c>
      <c r="B15" s="7" t="s">
        <v>491</v>
      </c>
      <c r="C15" s="7" t="s">
        <v>492</v>
      </c>
      <c r="D15" s="7">
        <v>2792522</v>
      </c>
      <c r="E15" s="7">
        <v>14519.718139000001</v>
      </c>
      <c r="F15" s="7">
        <f t="shared" si="0"/>
        <v>1.9904139058436299</v>
      </c>
    </row>
    <row r="16" spans="1:6" x14ac:dyDescent="0.2">
      <c r="A16" s="7" t="s">
        <v>117</v>
      </c>
      <c r="B16" s="7" t="s">
        <v>118</v>
      </c>
      <c r="C16" s="7" t="s">
        <v>11</v>
      </c>
      <c r="D16" s="7">
        <v>2626457</v>
      </c>
      <c r="E16" s="7">
        <v>14456.019328</v>
      </c>
      <c r="F16" s="7">
        <f t="shared" si="0"/>
        <v>1.9816818493404422</v>
      </c>
    </row>
    <row r="17" spans="1:6" x14ac:dyDescent="0.2">
      <c r="A17" s="7" t="s">
        <v>230</v>
      </c>
      <c r="B17" s="7" t="s">
        <v>231</v>
      </c>
      <c r="C17" s="7" t="s">
        <v>192</v>
      </c>
      <c r="D17" s="7">
        <v>2521141</v>
      </c>
      <c r="E17" s="7">
        <v>14318.820309500001</v>
      </c>
      <c r="F17" s="7">
        <f t="shared" si="0"/>
        <v>1.9628741265130276</v>
      </c>
    </row>
    <row r="18" spans="1:6" x14ac:dyDescent="0.2">
      <c r="A18" s="7" t="s">
        <v>305</v>
      </c>
      <c r="B18" s="7" t="s">
        <v>306</v>
      </c>
      <c r="C18" s="7" t="s">
        <v>36</v>
      </c>
      <c r="D18" s="7">
        <v>1475571</v>
      </c>
      <c r="E18" s="7">
        <v>13870.367399999999</v>
      </c>
      <c r="F18" s="7">
        <f t="shared" si="0"/>
        <v>1.9013986282533684</v>
      </c>
    </row>
    <row r="19" spans="1:6" x14ac:dyDescent="0.2">
      <c r="A19" s="7" t="s">
        <v>301</v>
      </c>
      <c r="B19" s="7" t="s">
        <v>302</v>
      </c>
      <c r="C19" s="7" t="s">
        <v>11</v>
      </c>
      <c r="D19" s="7">
        <v>13813975</v>
      </c>
      <c r="E19" s="7">
        <v>13820.881987500001</v>
      </c>
      <c r="F19" s="7">
        <f t="shared" si="0"/>
        <v>1.8946149942851689</v>
      </c>
    </row>
    <row r="20" spans="1:6" x14ac:dyDescent="0.2">
      <c r="A20" s="7" t="s">
        <v>275</v>
      </c>
      <c r="B20" s="7" t="s">
        <v>276</v>
      </c>
      <c r="C20" s="7" t="s">
        <v>39</v>
      </c>
      <c r="D20" s="7">
        <v>9772603</v>
      </c>
      <c r="E20" s="7">
        <v>13725.620913500001</v>
      </c>
      <c r="F20" s="7">
        <f t="shared" si="0"/>
        <v>1.8815562720317449</v>
      </c>
    </row>
    <row r="21" spans="1:6" x14ac:dyDescent="0.2">
      <c r="A21" s="7" t="s">
        <v>493</v>
      </c>
      <c r="B21" s="7" t="s">
        <v>494</v>
      </c>
      <c r="C21" s="7" t="s">
        <v>321</v>
      </c>
      <c r="D21" s="7">
        <v>5622951</v>
      </c>
      <c r="E21" s="7">
        <v>13587.861091500001</v>
      </c>
      <c r="F21" s="7">
        <f t="shared" si="0"/>
        <v>1.8626716722929357</v>
      </c>
    </row>
    <row r="22" spans="1:6" x14ac:dyDescent="0.2">
      <c r="A22" s="7" t="s">
        <v>261</v>
      </c>
      <c r="B22" s="7" t="s">
        <v>262</v>
      </c>
      <c r="C22" s="7" t="s">
        <v>39</v>
      </c>
      <c r="D22" s="7">
        <v>1054044</v>
      </c>
      <c r="E22" s="7">
        <v>13159.212318</v>
      </c>
      <c r="F22" s="7">
        <f t="shared" si="0"/>
        <v>1.8039109944802203</v>
      </c>
    </row>
    <row r="23" spans="1:6" x14ac:dyDescent="0.2">
      <c r="A23" s="7" t="s">
        <v>495</v>
      </c>
      <c r="B23" s="7" t="s">
        <v>496</v>
      </c>
      <c r="C23" s="7" t="s">
        <v>95</v>
      </c>
      <c r="D23" s="7">
        <v>2697736</v>
      </c>
      <c r="E23" s="7">
        <v>13046.251296</v>
      </c>
      <c r="F23" s="7">
        <f t="shared" si="0"/>
        <v>1.7884259012535695</v>
      </c>
    </row>
    <row r="24" spans="1:6" x14ac:dyDescent="0.2">
      <c r="A24" s="7" t="s">
        <v>497</v>
      </c>
      <c r="B24" s="7" t="s">
        <v>498</v>
      </c>
      <c r="C24" s="7" t="s">
        <v>227</v>
      </c>
      <c r="D24" s="7">
        <v>797182</v>
      </c>
      <c r="E24" s="7">
        <v>13043.093293</v>
      </c>
      <c r="F24" s="7">
        <f t="shared" si="0"/>
        <v>1.7879929911222763</v>
      </c>
    </row>
    <row r="25" spans="1:6" x14ac:dyDescent="0.2">
      <c r="A25" s="7" t="s">
        <v>499</v>
      </c>
      <c r="B25" s="7" t="s">
        <v>500</v>
      </c>
      <c r="C25" s="7" t="s">
        <v>24</v>
      </c>
      <c r="D25" s="7">
        <v>6326658</v>
      </c>
      <c r="E25" s="7">
        <v>12435.046299</v>
      </c>
      <c r="F25" s="7">
        <f t="shared" si="0"/>
        <v>1.7046397758134169</v>
      </c>
    </row>
    <row r="26" spans="1:6" x14ac:dyDescent="0.2">
      <c r="A26" s="7" t="s">
        <v>501</v>
      </c>
      <c r="B26" s="7" t="s">
        <v>502</v>
      </c>
      <c r="C26" s="7" t="s">
        <v>63</v>
      </c>
      <c r="D26" s="7">
        <v>3907435</v>
      </c>
      <c r="E26" s="7">
        <v>12298.6516625</v>
      </c>
      <c r="F26" s="7">
        <f t="shared" si="0"/>
        <v>1.6859423204927875</v>
      </c>
    </row>
    <row r="27" spans="1:6" x14ac:dyDescent="0.2">
      <c r="A27" s="7" t="s">
        <v>144</v>
      </c>
      <c r="B27" s="7" t="s">
        <v>145</v>
      </c>
      <c r="C27" s="7" t="s">
        <v>33</v>
      </c>
      <c r="D27" s="7">
        <v>215636</v>
      </c>
      <c r="E27" s="7">
        <v>11343.855234000001</v>
      </c>
      <c r="F27" s="7">
        <f t="shared" si="0"/>
        <v>1.5550554761103441</v>
      </c>
    </row>
    <row r="28" spans="1:6" x14ac:dyDescent="0.2">
      <c r="A28" s="7" t="s">
        <v>503</v>
      </c>
      <c r="B28" s="7" t="s">
        <v>504</v>
      </c>
      <c r="C28" s="7" t="s">
        <v>321</v>
      </c>
      <c r="D28" s="7">
        <v>390642</v>
      </c>
      <c r="E28" s="7">
        <v>11114.155542</v>
      </c>
      <c r="F28" s="7">
        <f t="shared" si="0"/>
        <v>1.5235674364150855</v>
      </c>
    </row>
    <row r="29" spans="1:6" x14ac:dyDescent="0.2">
      <c r="A29" s="7" t="s">
        <v>156</v>
      </c>
      <c r="B29" s="7" t="s">
        <v>157</v>
      </c>
      <c r="C29" s="7" t="s">
        <v>24</v>
      </c>
      <c r="D29" s="7">
        <v>2324335</v>
      </c>
      <c r="E29" s="7">
        <v>10982.482875</v>
      </c>
      <c r="F29" s="7">
        <f t="shared" si="0"/>
        <v>1.5055172852408445</v>
      </c>
    </row>
    <row r="30" spans="1:6" x14ac:dyDescent="0.2">
      <c r="A30" s="7" t="s">
        <v>505</v>
      </c>
      <c r="B30" s="7" t="s">
        <v>506</v>
      </c>
      <c r="C30" s="7" t="s">
        <v>76</v>
      </c>
      <c r="D30" s="7">
        <v>3432598</v>
      </c>
      <c r="E30" s="7">
        <v>10828.130391000001</v>
      </c>
      <c r="F30" s="7">
        <f t="shared" si="0"/>
        <v>1.4843581051786712</v>
      </c>
    </row>
    <row r="31" spans="1:6" x14ac:dyDescent="0.2">
      <c r="A31" s="7" t="s">
        <v>507</v>
      </c>
      <c r="B31" s="7" t="s">
        <v>508</v>
      </c>
      <c r="C31" s="7" t="s">
        <v>343</v>
      </c>
      <c r="D31" s="7">
        <v>9028098</v>
      </c>
      <c r="E31" s="7">
        <v>10355.228406</v>
      </c>
      <c r="F31" s="7">
        <f t="shared" si="0"/>
        <v>1.4195310418683442</v>
      </c>
    </row>
    <row r="32" spans="1:6" x14ac:dyDescent="0.2">
      <c r="A32" s="7" t="s">
        <v>509</v>
      </c>
      <c r="B32" s="7" t="s">
        <v>510</v>
      </c>
      <c r="C32" s="7" t="s">
        <v>76</v>
      </c>
      <c r="D32" s="7">
        <v>4688234</v>
      </c>
      <c r="E32" s="7">
        <v>10325.835385</v>
      </c>
      <c r="F32" s="7">
        <f t="shared" si="0"/>
        <v>1.4155017434223907</v>
      </c>
    </row>
    <row r="33" spans="1:6" x14ac:dyDescent="0.2">
      <c r="A33" s="7" t="s">
        <v>511</v>
      </c>
      <c r="B33" s="7" t="s">
        <v>512</v>
      </c>
      <c r="C33" s="7" t="s">
        <v>24</v>
      </c>
      <c r="D33" s="7">
        <v>3123420</v>
      </c>
      <c r="E33" s="7">
        <v>10304.16258</v>
      </c>
      <c r="F33" s="7">
        <f t="shared" si="0"/>
        <v>1.4125307592725835</v>
      </c>
    </row>
    <row r="34" spans="1:6" x14ac:dyDescent="0.2">
      <c r="A34" s="7" t="s">
        <v>461</v>
      </c>
      <c r="B34" s="7" t="s">
        <v>462</v>
      </c>
      <c r="C34" s="7" t="s">
        <v>39</v>
      </c>
      <c r="D34" s="7">
        <v>1924002</v>
      </c>
      <c r="E34" s="7">
        <v>10178.932580999999</v>
      </c>
      <c r="F34" s="7">
        <f t="shared" si="0"/>
        <v>1.3953637916322905</v>
      </c>
    </row>
    <row r="35" spans="1:6" x14ac:dyDescent="0.2">
      <c r="A35" s="7" t="s">
        <v>12</v>
      </c>
      <c r="B35" s="7" t="s">
        <v>13</v>
      </c>
      <c r="C35" s="7" t="s">
        <v>11</v>
      </c>
      <c r="D35" s="7">
        <v>2711706</v>
      </c>
      <c r="E35" s="7">
        <v>9977.7222270000002</v>
      </c>
      <c r="F35" s="7">
        <f t="shared" si="0"/>
        <v>1.3677811703467166</v>
      </c>
    </row>
    <row r="36" spans="1:6" x14ac:dyDescent="0.2">
      <c r="A36" s="7" t="s">
        <v>513</v>
      </c>
      <c r="B36" s="7" t="s">
        <v>514</v>
      </c>
      <c r="C36" s="7" t="s">
        <v>33</v>
      </c>
      <c r="D36" s="7">
        <v>2534305</v>
      </c>
      <c r="E36" s="7">
        <v>9403.5387025</v>
      </c>
      <c r="F36" s="7">
        <f t="shared" si="0"/>
        <v>1.2890700782490419</v>
      </c>
    </row>
    <row r="37" spans="1:6" x14ac:dyDescent="0.2">
      <c r="A37" s="7" t="s">
        <v>292</v>
      </c>
      <c r="B37" s="7" t="s">
        <v>293</v>
      </c>
      <c r="C37" s="7" t="s">
        <v>123</v>
      </c>
      <c r="D37" s="7">
        <v>3222860</v>
      </c>
      <c r="E37" s="7">
        <v>9178.7052800000001</v>
      </c>
      <c r="F37" s="7">
        <f t="shared" si="0"/>
        <v>1.2582491238504576</v>
      </c>
    </row>
    <row r="38" spans="1:6" x14ac:dyDescent="0.2">
      <c r="A38" s="7" t="s">
        <v>443</v>
      </c>
      <c r="B38" s="7" t="s">
        <v>444</v>
      </c>
      <c r="C38" s="7" t="s">
        <v>192</v>
      </c>
      <c r="D38" s="7">
        <v>6063159</v>
      </c>
      <c r="E38" s="7">
        <v>8961.3490020000008</v>
      </c>
      <c r="F38" s="7">
        <f t="shared" si="0"/>
        <v>1.2284531626539679</v>
      </c>
    </row>
    <row r="39" spans="1:6" x14ac:dyDescent="0.2">
      <c r="A39" s="7" t="s">
        <v>515</v>
      </c>
      <c r="B39" s="7" t="s">
        <v>516</v>
      </c>
      <c r="C39" s="7" t="s">
        <v>63</v>
      </c>
      <c r="D39" s="7">
        <v>7977861</v>
      </c>
      <c r="E39" s="7">
        <v>8855.4257099999995</v>
      </c>
      <c r="F39" s="7">
        <f t="shared" si="0"/>
        <v>1.2139328261480378</v>
      </c>
    </row>
    <row r="40" spans="1:6" x14ac:dyDescent="0.2">
      <c r="A40" s="7" t="s">
        <v>517</v>
      </c>
      <c r="B40" s="7" t="s">
        <v>518</v>
      </c>
      <c r="C40" s="7" t="s">
        <v>123</v>
      </c>
      <c r="D40" s="7">
        <v>992004</v>
      </c>
      <c r="E40" s="7">
        <v>8809.4915220000003</v>
      </c>
      <c r="F40" s="7">
        <f t="shared" si="0"/>
        <v>1.2076360064939939</v>
      </c>
    </row>
    <row r="41" spans="1:6" x14ac:dyDescent="0.2">
      <c r="A41" s="7" t="s">
        <v>195</v>
      </c>
      <c r="B41" s="7" t="s">
        <v>196</v>
      </c>
      <c r="C41" s="7" t="s">
        <v>11</v>
      </c>
      <c r="D41" s="7">
        <v>673158</v>
      </c>
      <c r="E41" s="7">
        <v>8797.1653229999993</v>
      </c>
      <c r="F41" s="7">
        <f t="shared" si="0"/>
        <v>1.2059462878878249</v>
      </c>
    </row>
    <row r="42" spans="1:6" x14ac:dyDescent="0.2">
      <c r="A42" s="7" t="s">
        <v>519</v>
      </c>
      <c r="B42" s="7" t="s">
        <v>520</v>
      </c>
      <c r="C42" s="7" t="s">
        <v>177</v>
      </c>
      <c r="D42" s="7">
        <v>7456827</v>
      </c>
      <c r="E42" s="7">
        <v>8567.8942229999993</v>
      </c>
      <c r="F42" s="7">
        <f t="shared" si="0"/>
        <v>1.1745170010876682</v>
      </c>
    </row>
    <row r="43" spans="1:6" x14ac:dyDescent="0.2">
      <c r="A43" s="7" t="s">
        <v>521</v>
      </c>
      <c r="B43" s="7" t="s">
        <v>522</v>
      </c>
      <c r="C43" s="7" t="s">
        <v>63</v>
      </c>
      <c r="D43" s="7">
        <v>2017641</v>
      </c>
      <c r="E43" s="7">
        <v>8566.9036859999997</v>
      </c>
      <c r="F43" s="7">
        <f t="shared" si="0"/>
        <v>1.1743812148003467</v>
      </c>
    </row>
    <row r="44" spans="1:6" x14ac:dyDescent="0.2">
      <c r="A44" s="7" t="s">
        <v>459</v>
      </c>
      <c r="B44" s="7" t="s">
        <v>460</v>
      </c>
      <c r="C44" s="7" t="s">
        <v>11</v>
      </c>
      <c r="D44" s="7">
        <v>4931960</v>
      </c>
      <c r="E44" s="7">
        <v>8478.0392400000001</v>
      </c>
      <c r="F44" s="7">
        <f t="shared" si="0"/>
        <v>1.1621993647561371</v>
      </c>
    </row>
    <row r="45" spans="1:6" x14ac:dyDescent="0.2">
      <c r="A45" s="7" t="s">
        <v>523</v>
      </c>
      <c r="B45" s="7" t="s">
        <v>524</v>
      </c>
      <c r="C45" s="7" t="s">
        <v>36</v>
      </c>
      <c r="D45" s="7">
        <v>2979897</v>
      </c>
      <c r="E45" s="7">
        <v>8334.7719089999991</v>
      </c>
      <c r="F45" s="7">
        <f t="shared" si="0"/>
        <v>1.1425597763601638</v>
      </c>
    </row>
    <row r="46" spans="1:6" x14ac:dyDescent="0.2">
      <c r="A46" s="7" t="s">
        <v>525</v>
      </c>
      <c r="B46" s="7" t="s">
        <v>526</v>
      </c>
      <c r="C46" s="7" t="s">
        <v>140</v>
      </c>
      <c r="D46" s="7">
        <v>1096154</v>
      </c>
      <c r="E46" s="7">
        <v>8326.9338609999995</v>
      </c>
      <c r="F46" s="7">
        <f t="shared" si="0"/>
        <v>1.1414853092400368</v>
      </c>
    </row>
    <row r="47" spans="1:6" x14ac:dyDescent="0.2">
      <c r="A47" s="7" t="s">
        <v>527</v>
      </c>
      <c r="B47" s="7" t="s">
        <v>528</v>
      </c>
      <c r="C47" s="7" t="s">
        <v>140</v>
      </c>
      <c r="D47" s="7">
        <v>2981497</v>
      </c>
      <c r="E47" s="7">
        <v>8148.4313009999996</v>
      </c>
      <c r="F47" s="7">
        <f t="shared" si="0"/>
        <v>1.1170155520277141</v>
      </c>
    </row>
    <row r="48" spans="1:6" x14ac:dyDescent="0.2">
      <c r="A48" s="7" t="s">
        <v>529</v>
      </c>
      <c r="B48" s="7" t="s">
        <v>530</v>
      </c>
      <c r="C48" s="7" t="s">
        <v>76</v>
      </c>
      <c r="D48" s="7">
        <v>1310289</v>
      </c>
      <c r="E48" s="7">
        <v>8005.2106455000003</v>
      </c>
      <c r="F48" s="7">
        <f t="shared" si="0"/>
        <v>1.0973823620730452</v>
      </c>
    </row>
    <row r="49" spans="1:6" x14ac:dyDescent="0.2">
      <c r="A49" s="7" t="s">
        <v>531</v>
      </c>
      <c r="B49" s="7" t="s">
        <v>532</v>
      </c>
      <c r="C49" s="7" t="s">
        <v>298</v>
      </c>
      <c r="D49" s="7">
        <v>3933258</v>
      </c>
      <c r="E49" s="7">
        <v>7903.8819510000003</v>
      </c>
      <c r="F49" s="7">
        <f t="shared" si="0"/>
        <v>1.083491869112851</v>
      </c>
    </row>
    <row r="50" spans="1:6" x14ac:dyDescent="0.2">
      <c r="A50" s="7" t="s">
        <v>225</v>
      </c>
      <c r="B50" s="7" t="s">
        <v>226</v>
      </c>
      <c r="C50" s="7" t="s">
        <v>227</v>
      </c>
      <c r="D50" s="7">
        <v>1372805</v>
      </c>
      <c r="E50" s="7">
        <v>7729.5785525000001</v>
      </c>
      <c r="F50" s="7">
        <f t="shared" si="0"/>
        <v>1.0595977476919722</v>
      </c>
    </row>
    <row r="51" spans="1:6" x14ac:dyDescent="0.2">
      <c r="A51" s="7" t="s">
        <v>533</v>
      </c>
      <c r="B51" s="7" t="s">
        <v>534</v>
      </c>
      <c r="C51" s="7" t="s">
        <v>492</v>
      </c>
      <c r="D51" s="7">
        <v>283284</v>
      </c>
      <c r="E51" s="7">
        <v>7699.9424040000004</v>
      </c>
      <c r="F51" s="7">
        <f t="shared" si="0"/>
        <v>1.0555351204752907</v>
      </c>
    </row>
    <row r="52" spans="1:6" x14ac:dyDescent="0.2">
      <c r="A52" s="7" t="s">
        <v>535</v>
      </c>
      <c r="B52" s="7" t="s">
        <v>536</v>
      </c>
      <c r="C52" s="7" t="s">
        <v>33</v>
      </c>
      <c r="D52" s="7">
        <v>1149476</v>
      </c>
      <c r="E52" s="7">
        <v>7480.7898080000004</v>
      </c>
      <c r="F52" s="7">
        <f t="shared" si="0"/>
        <v>1.0254929137048654</v>
      </c>
    </row>
    <row r="53" spans="1:6" x14ac:dyDescent="0.2">
      <c r="A53" s="7" t="s">
        <v>152</v>
      </c>
      <c r="B53" s="7" t="s">
        <v>153</v>
      </c>
      <c r="C53" s="7" t="s">
        <v>52</v>
      </c>
      <c r="D53" s="7">
        <v>2195030</v>
      </c>
      <c r="E53" s="7">
        <v>7435.6641250000002</v>
      </c>
      <c r="F53" s="7">
        <f t="shared" si="0"/>
        <v>1.0193069267529122</v>
      </c>
    </row>
    <row r="54" spans="1:6" x14ac:dyDescent="0.2">
      <c r="A54" s="7" t="s">
        <v>537</v>
      </c>
      <c r="B54" s="7" t="s">
        <v>538</v>
      </c>
      <c r="C54" s="7" t="s">
        <v>24</v>
      </c>
      <c r="D54" s="7">
        <v>274989</v>
      </c>
      <c r="E54" s="7">
        <v>7410.8160555000004</v>
      </c>
      <c r="F54" s="7">
        <f t="shared" si="0"/>
        <v>1.0159006662048287</v>
      </c>
    </row>
    <row r="55" spans="1:6" x14ac:dyDescent="0.2">
      <c r="A55" s="7" t="s">
        <v>299</v>
      </c>
      <c r="B55" s="7" t="s">
        <v>300</v>
      </c>
      <c r="C55" s="7" t="s">
        <v>33</v>
      </c>
      <c r="D55" s="7">
        <v>1282743</v>
      </c>
      <c r="E55" s="7">
        <v>7357.1724764999999</v>
      </c>
      <c r="F55" s="7">
        <f t="shared" si="0"/>
        <v>1.0085470161836187</v>
      </c>
    </row>
    <row r="56" spans="1:6" x14ac:dyDescent="0.2">
      <c r="A56" s="7" t="s">
        <v>475</v>
      </c>
      <c r="B56" s="7" t="s">
        <v>476</v>
      </c>
      <c r="C56" s="7" t="s">
        <v>298</v>
      </c>
      <c r="D56" s="7">
        <v>909761</v>
      </c>
      <c r="E56" s="7">
        <v>7336.3127039999999</v>
      </c>
      <c r="F56" s="7">
        <f t="shared" si="0"/>
        <v>1.0056874853814874</v>
      </c>
    </row>
    <row r="57" spans="1:6" x14ac:dyDescent="0.2">
      <c r="A57" s="7" t="s">
        <v>164</v>
      </c>
      <c r="B57" s="7" t="s">
        <v>165</v>
      </c>
      <c r="C57" s="7" t="s">
        <v>95</v>
      </c>
      <c r="D57" s="7">
        <v>1090646</v>
      </c>
      <c r="E57" s="7">
        <v>7326.959828</v>
      </c>
      <c r="F57" s="7">
        <f t="shared" si="0"/>
        <v>1.0044053603242504</v>
      </c>
    </row>
    <row r="58" spans="1:6" x14ac:dyDescent="0.2">
      <c r="A58" s="7" t="s">
        <v>477</v>
      </c>
      <c r="B58" s="7" t="s">
        <v>478</v>
      </c>
      <c r="C58" s="7" t="s">
        <v>24</v>
      </c>
      <c r="D58" s="7">
        <v>1610000</v>
      </c>
      <c r="E58" s="7">
        <v>7146.79</v>
      </c>
      <c r="F58" s="7">
        <f t="shared" si="0"/>
        <v>0.9797070481647725</v>
      </c>
    </row>
    <row r="59" spans="1:6" x14ac:dyDescent="0.2">
      <c r="A59" s="7" t="s">
        <v>154</v>
      </c>
      <c r="B59" s="7" t="s">
        <v>155</v>
      </c>
      <c r="C59" s="7" t="s">
        <v>33</v>
      </c>
      <c r="D59" s="7">
        <v>1140000</v>
      </c>
      <c r="E59" s="7">
        <v>7128.42</v>
      </c>
      <c r="F59" s="7">
        <f t="shared" si="0"/>
        <v>0.97718882411246566</v>
      </c>
    </row>
    <row r="60" spans="1:6" x14ac:dyDescent="0.2">
      <c r="A60" s="7" t="s">
        <v>141</v>
      </c>
      <c r="B60" s="7" t="s">
        <v>669</v>
      </c>
      <c r="C60" s="7" t="s">
        <v>21</v>
      </c>
      <c r="D60" s="7">
        <v>4933939</v>
      </c>
      <c r="E60" s="7">
        <v>7099.9382210000003</v>
      </c>
      <c r="F60" s="7">
        <f t="shared" si="0"/>
        <v>0.97328444191702235</v>
      </c>
    </row>
    <row r="61" spans="1:6" x14ac:dyDescent="0.2">
      <c r="A61" s="7" t="s">
        <v>539</v>
      </c>
      <c r="B61" s="7" t="s">
        <v>540</v>
      </c>
      <c r="C61" s="7" t="s">
        <v>177</v>
      </c>
      <c r="D61" s="7">
        <v>91706</v>
      </c>
      <c r="E61" s="7">
        <v>7005.5588989999997</v>
      </c>
      <c r="F61" s="7">
        <f t="shared" si="0"/>
        <v>0.96034659332144146</v>
      </c>
    </row>
    <row r="62" spans="1:6" x14ac:dyDescent="0.2">
      <c r="A62" s="7" t="s">
        <v>28</v>
      </c>
      <c r="B62" s="7" t="s">
        <v>29</v>
      </c>
      <c r="C62" s="7" t="s">
        <v>30</v>
      </c>
      <c r="D62" s="7">
        <v>12152660</v>
      </c>
      <c r="E62" s="7">
        <v>6665.7340100000001</v>
      </c>
      <c r="F62" s="7">
        <f t="shared" si="0"/>
        <v>0.91376220524020335</v>
      </c>
    </row>
    <row r="63" spans="1:6" x14ac:dyDescent="0.2">
      <c r="A63" s="7" t="s">
        <v>541</v>
      </c>
      <c r="B63" s="7" t="s">
        <v>542</v>
      </c>
      <c r="C63" s="7" t="s">
        <v>63</v>
      </c>
      <c r="D63" s="7">
        <v>11046869</v>
      </c>
      <c r="E63" s="7">
        <v>6175.1997709999996</v>
      </c>
      <c r="F63" s="7">
        <f t="shared" si="0"/>
        <v>0.84651805068767771</v>
      </c>
    </row>
    <row r="64" spans="1:6" x14ac:dyDescent="0.2">
      <c r="A64" s="7" t="s">
        <v>281</v>
      </c>
      <c r="B64" s="7" t="s">
        <v>282</v>
      </c>
      <c r="C64" s="7" t="s">
        <v>283</v>
      </c>
      <c r="D64" s="7">
        <v>2116158</v>
      </c>
      <c r="E64" s="7">
        <v>6166.4844119999998</v>
      </c>
      <c r="F64" s="7">
        <f t="shared" si="0"/>
        <v>0.84532331869756949</v>
      </c>
    </row>
    <row r="65" spans="1:9" x14ac:dyDescent="0.2">
      <c r="A65" s="7" t="s">
        <v>543</v>
      </c>
      <c r="B65" s="7" t="s">
        <v>544</v>
      </c>
      <c r="C65" s="7" t="s">
        <v>321</v>
      </c>
      <c r="D65" s="7">
        <v>2461227</v>
      </c>
      <c r="E65" s="7">
        <v>6100.1511195000003</v>
      </c>
      <c r="F65" s="7">
        <f t="shared" si="0"/>
        <v>0.83623011822711713</v>
      </c>
    </row>
    <row r="66" spans="1:9" x14ac:dyDescent="0.2">
      <c r="A66" s="7" t="s">
        <v>545</v>
      </c>
      <c r="B66" s="7" t="s">
        <v>546</v>
      </c>
      <c r="C66" s="7" t="s">
        <v>192</v>
      </c>
      <c r="D66" s="7">
        <v>2103095</v>
      </c>
      <c r="E66" s="7">
        <v>5987.5114649999996</v>
      </c>
      <c r="F66" s="7">
        <f t="shared" si="0"/>
        <v>0.8207890791849044</v>
      </c>
    </row>
    <row r="67" spans="1:9" x14ac:dyDescent="0.2">
      <c r="A67" s="7" t="s">
        <v>547</v>
      </c>
      <c r="B67" s="7" t="s">
        <v>548</v>
      </c>
      <c r="C67" s="7" t="s">
        <v>24</v>
      </c>
      <c r="D67" s="7">
        <v>2304126</v>
      </c>
      <c r="E67" s="7">
        <v>5321.3789969999998</v>
      </c>
      <c r="F67" s="7">
        <f t="shared" si="0"/>
        <v>0.7294733033035653</v>
      </c>
    </row>
    <row r="68" spans="1:9" x14ac:dyDescent="0.2">
      <c r="A68" s="7" t="s">
        <v>549</v>
      </c>
      <c r="B68" s="7" t="s">
        <v>550</v>
      </c>
      <c r="C68" s="7" t="s">
        <v>95</v>
      </c>
      <c r="D68" s="7">
        <v>218419</v>
      </c>
      <c r="E68" s="7">
        <v>4788.9457844999997</v>
      </c>
      <c r="F68" s="7">
        <f t="shared" si="0"/>
        <v>0.65648549045846116</v>
      </c>
    </row>
    <row r="69" spans="1:9" x14ac:dyDescent="0.2">
      <c r="A69" s="7" t="s">
        <v>551</v>
      </c>
      <c r="B69" s="7" t="s">
        <v>552</v>
      </c>
      <c r="C69" s="7" t="s">
        <v>95</v>
      </c>
      <c r="D69" s="7">
        <v>580666</v>
      </c>
      <c r="E69" s="7">
        <v>4709.7819259999997</v>
      </c>
      <c r="F69" s="7">
        <f t="shared" si="0"/>
        <v>0.64563343098387627</v>
      </c>
    </row>
    <row r="70" spans="1:9" x14ac:dyDescent="0.2">
      <c r="A70" s="7" t="s">
        <v>553</v>
      </c>
      <c r="B70" s="7" t="s">
        <v>554</v>
      </c>
      <c r="C70" s="7" t="s">
        <v>260</v>
      </c>
      <c r="D70" s="7">
        <v>2167291</v>
      </c>
      <c r="E70" s="7">
        <v>4440.7792589999999</v>
      </c>
      <c r="F70" s="7">
        <f t="shared" si="0"/>
        <v>0.60875760157864378</v>
      </c>
    </row>
    <row r="71" spans="1:9" x14ac:dyDescent="0.2">
      <c r="A71" s="7" t="s">
        <v>555</v>
      </c>
      <c r="B71" s="7" t="s">
        <v>556</v>
      </c>
      <c r="C71" s="7" t="s">
        <v>227</v>
      </c>
      <c r="D71" s="7">
        <v>8689354</v>
      </c>
      <c r="E71" s="7">
        <v>4275.1621679999998</v>
      </c>
      <c r="F71" s="7">
        <f t="shared" si="0"/>
        <v>0.58605422966632426</v>
      </c>
    </row>
    <row r="72" spans="1:9" x14ac:dyDescent="0.2">
      <c r="A72" s="7" t="s">
        <v>557</v>
      </c>
      <c r="B72" s="7" t="s">
        <v>558</v>
      </c>
      <c r="C72" s="7" t="s">
        <v>33</v>
      </c>
      <c r="D72" s="7">
        <v>3702202</v>
      </c>
      <c r="E72" s="7">
        <v>3855.8433829999999</v>
      </c>
      <c r="F72" s="7">
        <f t="shared" si="0"/>
        <v>0.52857253941204374</v>
      </c>
    </row>
    <row r="73" spans="1:9" x14ac:dyDescent="0.2">
      <c r="A73" s="7" t="s">
        <v>559</v>
      </c>
      <c r="B73" s="7" t="s">
        <v>560</v>
      </c>
      <c r="C73" s="7" t="s">
        <v>63</v>
      </c>
      <c r="D73" s="7">
        <v>484563</v>
      </c>
      <c r="E73" s="7">
        <v>3488.3690369999999</v>
      </c>
      <c r="F73" s="7">
        <f t="shared" ref="F73:F81" si="1">E73/$E$88*100</f>
        <v>0.47819786675537695</v>
      </c>
    </row>
    <row r="74" spans="1:9" x14ac:dyDescent="0.2">
      <c r="A74" s="7" t="s">
        <v>561</v>
      </c>
      <c r="B74" s="7" t="s">
        <v>562</v>
      </c>
      <c r="C74" s="7" t="s">
        <v>11</v>
      </c>
      <c r="D74" s="7">
        <v>1814406</v>
      </c>
      <c r="E74" s="7">
        <v>2972.904231</v>
      </c>
      <c r="F74" s="7">
        <f t="shared" si="1"/>
        <v>0.40753614260802029</v>
      </c>
    </row>
    <row r="75" spans="1:9" x14ac:dyDescent="0.2">
      <c r="A75" s="7" t="s">
        <v>303</v>
      </c>
      <c r="B75" s="7" t="s">
        <v>304</v>
      </c>
      <c r="C75" s="7" t="s">
        <v>168</v>
      </c>
      <c r="D75" s="7">
        <v>2443119</v>
      </c>
      <c r="E75" s="7">
        <v>2832.7964805000001</v>
      </c>
      <c r="F75" s="7">
        <f t="shared" si="1"/>
        <v>0.38832968059257539</v>
      </c>
    </row>
    <row r="76" spans="1:9" x14ac:dyDescent="0.2">
      <c r="A76" s="7" t="s">
        <v>150</v>
      </c>
      <c r="B76" s="7" t="s">
        <v>151</v>
      </c>
      <c r="C76" s="7" t="s">
        <v>33</v>
      </c>
      <c r="D76" s="7">
        <v>165586</v>
      </c>
      <c r="E76" s="7">
        <v>2778.9470449999999</v>
      </c>
      <c r="F76" s="7">
        <f t="shared" si="1"/>
        <v>0.38094781104008474</v>
      </c>
    </row>
    <row r="77" spans="1:9" x14ac:dyDescent="0.2">
      <c r="A77" s="7" t="s">
        <v>146</v>
      </c>
      <c r="B77" s="7" t="s">
        <v>147</v>
      </c>
      <c r="C77" s="7" t="s">
        <v>24</v>
      </c>
      <c r="D77" s="7">
        <v>400091</v>
      </c>
      <c r="E77" s="7">
        <v>2185.8971784999999</v>
      </c>
      <c r="F77" s="7">
        <f t="shared" si="1"/>
        <v>0.29965045458729578</v>
      </c>
    </row>
    <row r="78" spans="1:9" x14ac:dyDescent="0.2">
      <c r="A78" s="7" t="s">
        <v>563</v>
      </c>
      <c r="B78" s="7" t="s">
        <v>564</v>
      </c>
      <c r="C78" s="7" t="s">
        <v>168</v>
      </c>
      <c r="D78" s="7">
        <v>1019736</v>
      </c>
      <c r="E78" s="7">
        <v>1713.666348</v>
      </c>
      <c r="F78" s="7">
        <f t="shared" si="1"/>
        <v>0.23491539549061691</v>
      </c>
    </row>
    <row r="79" spans="1:9" x14ac:dyDescent="0.2">
      <c r="A79" s="7" t="s">
        <v>277</v>
      </c>
      <c r="B79" s="7" t="s">
        <v>278</v>
      </c>
      <c r="C79" s="7" t="s">
        <v>63</v>
      </c>
      <c r="D79" s="7">
        <v>1330705</v>
      </c>
      <c r="E79" s="7">
        <v>1546.9445625000001</v>
      </c>
      <c r="F79" s="7">
        <f t="shared" si="1"/>
        <v>0.21206058818034676</v>
      </c>
    </row>
    <row r="80" spans="1:9" x14ac:dyDescent="0.2">
      <c r="A80" s="7" t="s">
        <v>307</v>
      </c>
      <c r="B80" s="7" t="s">
        <v>308</v>
      </c>
      <c r="C80" s="7" t="s">
        <v>39</v>
      </c>
      <c r="D80" s="7">
        <v>192304</v>
      </c>
      <c r="E80" s="7">
        <v>621.14192000000003</v>
      </c>
      <c r="F80" s="7">
        <f t="shared" si="1"/>
        <v>8.5148313709315554E-2</v>
      </c>
      <c r="I80" s="1"/>
    </row>
    <row r="81" spans="1:10" x14ac:dyDescent="0.2">
      <c r="A81" s="7" t="s">
        <v>565</v>
      </c>
      <c r="B81" s="7" t="s">
        <v>566</v>
      </c>
      <c r="C81" s="7" t="s">
        <v>24</v>
      </c>
      <c r="D81" s="7">
        <v>2334565</v>
      </c>
      <c r="E81" s="7">
        <v>71.204232500000003</v>
      </c>
      <c r="F81" s="7">
        <f t="shared" si="1"/>
        <v>9.7609260156536239E-3</v>
      </c>
      <c r="G81" s="1"/>
      <c r="I81" s="1"/>
    </row>
    <row r="82" spans="1:10" x14ac:dyDescent="0.2">
      <c r="A82" s="6" t="s">
        <v>40</v>
      </c>
      <c r="B82" s="7"/>
      <c r="C82" s="7"/>
      <c r="D82" s="7"/>
      <c r="E82" s="6">
        <f>SUM(E8:E81)</f>
        <v>681403.66714700032</v>
      </c>
      <c r="F82" s="6">
        <f>SUM(F8:F81)</f>
        <v>93.409205440377917</v>
      </c>
      <c r="I82" s="1"/>
      <c r="J82" s="1"/>
    </row>
    <row r="83" spans="1:10" x14ac:dyDescent="0.2">
      <c r="A83" s="7"/>
      <c r="B83" s="7"/>
      <c r="C83" s="7"/>
      <c r="D83" s="7"/>
      <c r="E83" s="7"/>
      <c r="F83" s="7"/>
    </row>
    <row r="84" spans="1:10" x14ac:dyDescent="0.2">
      <c r="A84" s="6" t="s">
        <v>40</v>
      </c>
      <c r="B84" s="7"/>
      <c r="C84" s="7"/>
      <c r="D84" s="7"/>
      <c r="E84" s="6">
        <f>E82</f>
        <v>681403.66714700032</v>
      </c>
      <c r="F84" s="6">
        <f>F82</f>
        <v>93.409205440377917</v>
      </c>
      <c r="I84" s="1"/>
      <c r="J84" s="1"/>
    </row>
    <row r="85" spans="1:10" x14ac:dyDescent="0.2">
      <c r="A85" s="7"/>
      <c r="B85" s="7"/>
      <c r="C85" s="7"/>
      <c r="D85" s="7"/>
      <c r="E85" s="7"/>
      <c r="F85" s="7"/>
    </row>
    <row r="86" spans="1:10" x14ac:dyDescent="0.2">
      <c r="A86" s="6" t="s">
        <v>103</v>
      </c>
      <c r="B86" s="7"/>
      <c r="C86" s="7"/>
      <c r="D86" s="7"/>
      <c r="E86" s="6">
        <v>48078.683050200001</v>
      </c>
      <c r="F86" s="6">
        <v>6.59</v>
      </c>
      <c r="I86" s="1"/>
      <c r="J86" s="1"/>
    </row>
    <row r="87" spans="1:10" x14ac:dyDescent="0.2">
      <c r="A87" s="7"/>
      <c r="B87" s="7"/>
      <c r="C87" s="7"/>
      <c r="D87" s="7"/>
      <c r="E87" s="7"/>
      <c r="F87" s="7"/>
    </row>
    <row r="88" spans="1:10" x14ac:dyDescent="0.2">
      <c r="A88" s="8" t="s">
        <v>104</v>
      </c>
      <c r="B88" s="5"/>
      <c r="C88" s="5"/>
      <c r="D88" s="5"/>
      <c r="E88" s="8">
        <f>E84+E86</f>
        <v>729482.35019720031</v>
      </c>
      <c r="F88" s="8">
        <f>F84+F86</f>
        <v>99.999205440377921</v>
      </c>
      <c r="I88" s="1"/>
      <c r="J88" s="1"/>
    </row>
    <row r="90" spans="1:10" x14ac:dyDescent="0.2">
      <c r="A90" s="9" t="s">
        <v>105</v>
      </c>
    </row>
    <row r="91" spans="1:10" x14ac:dyDescent="0.2">
      <c r="A91" s="9" t="s">
        <v>106</v>
      </c>
    </row>
    <row r="92" spans="1:10" x14ac:dyDescent="0.2">
      <c r="A92" s="9" t="s">
        <v>107</v>
      </c>
    </row>
    <row r="93" spans="1:10" x14ac:dyDescent="0.2">
      <c r="A93" s="1" t="s">
        <v>590</v>
      </c>
      <c r="B93" s="10">
        <v>35.6858</v>
      </c>
    </row>
    <row r="94" spans="1:10" x14ac:dyDescent="0.2">
      <c r="A94" s="1" t="s">
        <v>592</v>
      </c>
      <c r="B94" s="10">
        <v>65.59</v>
      </c>
    </row>
    <row r="95" spans="1:10" x14ac:dyDescent="0.2">
      <c r="A95" s="1" t="s">
        <v>593</v>
      </c>
      <c r="B95" s="10">
        <v>33.411499999999997</v>
      </c>
    </row>
    <row r="96" spans="1:10" x14ac:dyDescent="0.2">
      <c r="A96" s="1" t="s">
        <v>591</v>
      </c>
      <c r="B96" s="10">
        <v>62.004800000000003</v>
      </c>
    </row>
    <row r="98" spans="1:4" x14ac:dyDescent="0.2">
      <c r="A98" s="9" t="s">
        <v>108</v>
      </c>
    </row>
    <row r="99" spans="1:4" x14ac:dyDescent="0.2">
      <c r="A99" s="1" t="s">
        <v>591</v>
      </c>
      <c r="B99" s="10">
        <v>57.4587</v>
      </c>
    </row>
    <row r="100" spans="1:4" x14ac:dyDescent="0.2">
      <c r="A100" s="1" t="s">
        <v>593</v>
      </c>
      <c r="B100" s="10">
        <v>28.129300000000001</v>
      </c>
    </row>
    <row r="101" spans="1:4" x14ac:dyDescent="0.2">
      <c r="A101" s="1" t="s">
        <v>592</v>
      </c>
      <c r="B101" s="10">
        <v>61.147799999999997</v>
      </c>
    </row>
    <row r="102" spans="1:4" x14ac:dyDescent="0.2">
      <c r="A102" s="1" t="s">
        <v>590</v>
      </c>
      <c r="B102" s="10">
        <v>30.421600000000002</v>
      </c>
    </row>
    <row r="104" spans="1:4" x14ac:dyDescent="0.2">
      <c r="A104" s="9" t="s">
        <v>109</v>
      </c>
      <c r="B104" s="11"/>
    </row>
    <row r="105" spans="1:4" x14ac:dyDescent="0.2">
      <c r="A105" s="14" t="s">
        <v>598</v>
      </c>
      <c r="B105" s="15"/>
      <c r="C105" s="56" t="s">
        <v>599</v>
      </c>
      <c r="D105" s="57"/>
    </row>
    <row r="106" spans="1:4" x14ac:dyDescent="0.2">
      <c r="A106" s="58"/>
      <c r="B106" s="59"/>
      <c r="C106" s="16" t="s">
        <v>600</v>
      </c>
      <c r="D106" s="16" t="s">
        <v>601</v>
      </c>
    </row>
    <row r="107" spans="1:4" x14ac:dyDescent="0.2">
      <c r="A107" s="17" t="s">
        <v>593</v>
      </c>
      <c r="B107" s="18"/>
      <c r="C107" s="19">
        <v>3</v>
      </c>
      <c r="D107" s="19">
        <v>3</v>
      </c>
    </row>
    <row r="108" spans="1:4" x14ac:dyDescent="0.2">
      <c r="A108" s="17" t="s">
        <v>590</v>
      </c>
      <c r="B108" s="18"/>
      <c r="C108" s="19">
        <v>3</v>
      </c>
      <c r="D108" s="19">
        <v>3</v>
      </c>
    </row>
    <row r="110" spans="1:4" x14ac:dyDescent="0.2">
      <c r="A110" s="9" t="s">
        <v>111</v>
      </c>
      <c r="B110" s="12">
        <v>8.9823701172450796E-2</v>
      </c>
    </row>
  </sheetData>
  <mergeCells count="3">
    <mergeCell ref="A1:E1"/>
    <mergeCell ref="C105:D105"/>
    <mergeCell ref="A106:B10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45"/>
  <sheetViews>
    <sheetView showGridLines="0" workbookViewId="0"/>
  </sheetViews>
  <sheetFormatPr defaultRowHeight="11.25" x14ac:dyDescent="0.2"/>
  <cols>
    <col min="1" max="1" width="38" style="2" customWidth="1"/>
    <col min="2" max="2" width="48.5703125" style="2" bestFit="1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55" t="s">
        <v>690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691</v>
      </c>
      <c r="B8" s="46" t="s">
        <v>1302</v>
      </c>
      <c r="C8" s="46" t="s">
        <v>674</v>
      </c>
      <c r="D8" s="46">
        <v>119</v>
      </c>
      <c r="E8" s="7">
        <v>1190.3486700000001</v>
      </c>
      <c r="F8" s="7">
        <f>E8/$E$28*100</f>
        <v>11.799190007672872</v>
      </c>
    </row>
    <row r="9" spans="1:6" x14ac:dyDescent="0.2">
      <c r="A9" s="46" t="s">
        <v>692</v>
      </c>
      <c r="B9" s="46" t="s">
        <v>1303</v>
      </c>
      <c r="C9" s="46" t="s">
        <v>674</v>
      </c>
      <c r="D9" s="46">
        <v>100</v>
      </c>
      <c r="E9" s="7">
        <v>1030.472</v>
      </c>
      <c r="F9" s="7">
        <f t="shared" ref="F9:F21" si="0">E9/$E$28*100</f>
        <v>10.21443147879241</v>
      </c>
    </row>
    <row r="10" spans="1:6" x14ac:dyDescent="0.2">
      <c r="A10" s="46" t="s">
        <v>693</v>
      </c>
      <c r="B10" s="46" t="s">
        <v>1304</v>
      </c>
      <c r="C10" s="46" t="s">
        <v>680</v>
      </c>
      <c r="D10" s="46">
        <v>100</v>
      </c>
      <c r="E10" s="7">
        <v>1004.277</v>
      </c>
      <c r="F10" s="7">
        <f t="shared" si="0"/>
        <v>9.9547766482031594</v>
      </c>
    </row>
    <row r="11" spans="1:6" x14ac:dyDescent="0.2">
      <c r="A11" s="46" t="s">
        <v>694</v>
      </c>
      <c r="B11" s="46" t="s">
        <v>1305</v>
      </c>
      <c r="C11" s="46" t="s">
        <v>674</v>
      </c>
      <c r="D11" s="46">
        <v>99</v>
      </c>
      <c r="E11" s="7">
        <v>1001.86713</v>
      </c>
      <c r="F11" s="7">
        <f t="shared" si="0"/>
        <v>9.9308890976556441</v>
      </c>
    </row>
    <row r="12" spans="1:6" x14ac:dyDescent="0.2">
      <c r="A12" s="46" t="s">
        <v>695</v>
      </c>
      <c r="B12" s="46" t="s">
        <v>1306</v>
      </c>
      <c r="C12" s="46" t="s">
        <v>674</v>
      </c>
      <c r="D12" s="46">
        <v>100</v>
      </c>
      <c r="E12" s="7">
        <v>1000.732</v>
      </c>
      <c r="F12" s="7">
        <f t="shared" si="0"/>
        <v>9.919637256165025</v>
      </c>
    </row>
    <row r="13" spans="1:6" x14ac:dyDescent="0.2">
      <c r="A13" s="46" t="s">
        <v>696</v>
      </c>
      <c r="B13" s="46" t="s">
        <v>1307</v>
      </c>
      <c r="C13" s="46" t="s">
        <v>680</v>
      </c>
      <c r="D13" s="46">
        <v>100</v>
      </c>
      <c r="E13" s="7">
        <v>998.07</v>
      </c>
      <c r="F13" s="7">
        <f t="shared" si="0"/>
        <v>9.8932504968968988</v>
      </c>
    </row>
    <row r="14" spans="1:6" x14ac:dyDescent="0.2">
      <c r="A14" s="46" t="s">
        <v>697</v>
      </c>
      <c r="B14" s="46" t="s">
        <v>1308</v>
      </c>
      <c r="C14" s="46" t="s">
        <v>674</v>
      </c>
      <c r="D14" s="46">
        <v>100</v>
      </c>
      <c r="E14" s="7">
        <v>984.62900000000002</v>
      </c>
      <c r="F14" s="7">
        <f t="shared" si="0"/>
        <v>9.7600181785937821</v>
      </c>
    </row>
    <row r="15" spans="1:6" x14ac:dyDescent="0.2">
      <c r="A15" s="46" t="s">
        <v>698</v>
      </c>
      <c r="B15" s="46" t="s">
        <v>1309</v>
      </c>
      <c r="C15" s="46" t="s">
        <v>685</v>
      </c>
      <c r="D15" s="46">
        <v>96</v>
      </c>
      <c r="E15" s="7">
        <v>754.22879999999998</v>
      </c>
      <c r="F15" s="7">
        <f t="shared" si="0"/>
        <v>7.4762035231736759</v>
      </c>
    </row>
    <row r="16" spans="1:6" x14ac:dyDescent="0.2">
      <c r="A16" s="46" t="s">
        <v>699</v>
      </c>
      <c r="B16" s="46" t="s">
        <v>1310</v>
      </c>
      <c r="C16" s="46" t="s">
        <v>680</v>
      </c>
      <c r="D16" s="46">
        <v>74</v>
      </c>
      <c r="E16" s="7">
        <v>750.69596000000001</v>
      </c>
      <c r="F16" s="7">
        <f t="shared" si="0"/>
        <v>7.4411846656932816</v>
      </c>
    </row>
    <row r="17" spans="1:10" x14ac:dyDescent="0.2">
      <c r="A17" s="46" t="s">
        <v>700</v>
      </c>
      <c r="B17" s="46" t="s">
        <v>1311</v>
      </c>
      <c r="C17" s="46" t="s">
        <v>674</v>
      </c>
      <c r="D17" s="46">
        <v>47</v>
      </c>
      <c r="E17" s="7">
        <v>486.72071999999997</v>
      </c>
      <c r="F17" s="7">
        <f t="shared" si="0"/>
        <v>4.824561408508437</v>
      </c>
    </row>
    <row r="18" spans="1:10" x14ac:dyDescent="0.2">
      <c r="A18" s="46" t="s">
        <v>701</v>
      </c>
      <c r="B18" s="46" t="s">
        <v>1312</v>
      </c>
      <c r="C18" s="46" t="s">
        <v>674</v>
      </c>
      <c r="D18" s="46">
        <v>4</v>
      </c>
      <c r="E18" s="7">
        <v>400.86320000000001</v>
      </c>
      <c r="F18" s="7">
        <f t="shared" si="0"/>
        <v>3.9735089248125686</v>
      </c>
    </row>
    <row r="19" spans="1:10" x14ac:dyDescent="0.2">
      <c r="A19" s="46" t="s">
        <v>702</v>
      </c>
      <c r="B19" s="46" t="s">
        <v>1313</v>
      </c>
      <c r="C19" s="46" t="s">
        <v>674</v>
      </c>
      <c r="D19" s="46">
        <v>20</v>
      </c>
      <c r="E19" s="7">
        <v>194.3158</v>
      </c>
      <c r="F19" s="7">
        <f t="shared" si="0"/>
        <v>1.9261323202830645</v>
      </c>
    </row>
    <row r="20" spans="1:10" x14ac:dyDescent="0.2">
      <c r="A20" s="46" t="s">
        <v>682</v>
      </c>
      <c r="B20" s="46" t="s">
        <v>1299</v>
      </c>
      <c r="C20" s="46" t="s">
        <v>674</v>
      </c>
      <c r="D20" s="46">
        <v>17</v>
      </c>
      <c r="E20" s="7">
        <v>168.35049000000001</v>
      </c>
      <c r="F20" s="7">
        <f t="shared" si="0"/>
        <v>1.6687542645759681</v>
      </c>
    </row>
    <row r="21" spans="1:10" x14ac:dyDescent="0.2">
      <c r="A21" s="46" t="s">
        <v>684</v>
      </c>
      <c r="B21" s="46" t="s">
        <v>1301</v>
      </c>
      <c r="C21" s="46" t="s">
        <v>685</v>
      </c>
      <c r="D21" s="46">
        <v>4</v>
      </c>
      <c r="E21" s="7">
        <v>19.763940000000002</v>
      </c>
      <c r="F21" s="7">
        <f t="shared" si="0"/>
        <v>0.19590771110807909</v>
      </c>
    </row>
    <row r="22" spans="1:10" x14ac:dyDescent="0.2">
      <c r="A22" s="45" t="s">
        <v>40</v>
      </c>
      <c r="B22" s="46"/>
      <c r="C22" s="46"/>
      <c r="D22" s="46"/>
      <c r="E22" s="6">
        <f>SUM(E8:E21)</f>
        <v>9985.334710000001</v>
      </c>
      <c r="F22" s="6">
        <f>SUM(F8:F21)</f>
        <v>98.978445982134858</v>
      </c>
    </row>
    <row r="23" spans="1:10" x14ac:dyDescent="0.2">
      <c r="A23" s="46"/>
      <c r="B23" s="46"/>
      <c r="C23" s="46"/>
      <c r="D23" s="46"/>
      <c r="E23" s="7"/>
      <c r="F23" s="7"/>
    </row>
    <row r="24" spans="1:10" x14ac:dyDescent="0.2">
      <c r="A24" s="45" t="s">
        <v>40</v>
      </c>
      <c r="B24" s="46"/>
      <c r="C24" s="46"/>
      <c r="D24" s="46"/>
      <c r="E24" s="6">
        <f>E22</f>
        <v>9985.334710000001</v>
      </c>
      <c r="F24" s="6">
        <f>F22</f>
        <v>98.978445982134858</v>
      </c>
      <c r="I24" s="28"/>
      <c r="J24" s="28"/>
    </row>
    <row r="25" spans="1:10" x14ac:dyDescent="0.2">
      <c r="A25" s="46"/>
      <c r="B25" s="46"/>
      <c r="C25" s="46"/>
      <c r="D25" s="46"/>
      <c r="E25" s="7"/>
      <c r="F25" s="7"/>
    </row>
    <row r="26" spans="1:10" x14ac:dyDescent="0.2">
      <c r="A26" s="45" t="s">
        <v>103</v>
      </c>
      <c r="B26" s="46"/>
      <c r="C26" s="46"/>
      <c r="D26" s="46"/>
      <c r="E26" s="6">
        <v>103.058385</v>
      </c>
      <c r="F26" s="6">
        <f t="shared" ref="F26" si="1">E26/$E$28*100</f>
        <v>1.0215540178651217</v>
      </c>
      <c r="I26" s="28"/>
      <c r="J26" s="28"/>
    </row>
    <row r="27" spans="1:10" x14ac:dyDescent="0.2">
      <c r="A27" s="46"/>
      <c r="B27" s="46"/>
      <c r="C27" s="46"/>
      <c r="D27" s="46"/>
      <c r="E27" s="7"/>
      <c r="F27" s="7"/>
    </row>
    <row r="28" spans="1:10" x14ac:dyDescent="0.2">
      <c r="A28" s="47" t="s">
        <v>104</v>
      </c>
      <c r="B28" s="44"/>
      <c r="C28" s="44"/>
      <c r="D28" s="44"/>
      <c r="E28" s="8">
        <f>E24+E26</f>
        <v>10088.393095000001</v>
      </c>
      <c r="F28" s="8">
        <f>F24+F26</f>
        <v>99.999999999999986</v>
      </c>
      <c r="I28" s="28"/>
      <c r="J28" s="28"/>
    </row>
    <row r="29" spans="1:10" x14ac:dyDescent="0.2">
      <c r="A29" s="4" t="s">
        <v>686</v>
      </c>
    </row>
    <row r="30" spans="1:10" x14ac:dyDescent="0.2">
      <c r="A30" s="4"/>
    </row>
    <row r="31" spans="1:10" x14ac:dyDescent="0.2">
      <c r="A31" s="4" t="s">
        <v>105</v>
      </c>
    </row>
    <row r="32" spans="1:10" x14ac:dyDescent="0.2">
      <c r="A32" s="4" t="s">
        <v>106</v>
      </c>
    </row>
    <row r="33" spans="1:5" x14ac:dyDescent="0.2">
      <c r="A33" s="4" t="s">
        <v>107</v>
      </c>
    </row>
    <row r="35" spans="1:5" x14ac:dyDescent="0.2">
      <c r="A35" s="4" t="s">
        <v>108</v>
      </c>
    </row>
    <row r="36" spans="1:5" x14ac:dyDescent="0.2">
      <c r="A36" s="48" t="s">
        <v>591</v>
      </c>
      <c r="C36" s="48"/>
      <c r="D36" s="48">
        <v>10.064399999999999</v>
      </c>
    </row>
    <row r="37" spans="1:5" x14ac:dyDescent="0.2">
      <c r="A37" s="48" t="s">
        <v>590</v>
      </c>
      <c r="C37" s="48"/>
      <c r="D37" s="48">
        <v>10.0738</v>
      </c>
    </row>
    <row r="38" spans="1:5" x14ac:dyDescent="0.2">
      <c r="A38" s="48" t="s">
        <v>592</v>
      </c>
      <c r="C38" s="48"/>
      <c r="D38" s="48">
        <v>10.0738</v>
      </c>
    </row>
    <row r="39" spans="1:5" x14ac:dyDescent="0.2">
      <c r="A39" s="48" t="s">
        <v>593</v>
      </c>
      <c r="C39" s="48"/>
      <c r="D39" s="48">
        <v>10.064399999999999</v>
      </c>
    </row>
    <row r="40" spans="1:5" x14ac:dyDescent="0.2">
      <c r="A40" s="48" t="s">
        <v>703</v>
      </c>
      <c r="C40" s="48"/>
      <c r="D40" s="48">
        <v>10.0738</v>
      </c>
    </row>
    <row r="41" spans="1:5" x14ac:dyDescent="0.2">
      <c r="A41" s="48" t="s">
        <v>687</v>
      </c>
      <c r="C41" s="48"/>
      <c r="D41" s="48">
        <v>10.064399999999999</v>
      </c>
    </row>
    <row r="43" spans="1:5" x14ac:dyDescent="0.2">
      <c r="A43" s="4" t="s">
        <v>109</v>
      </c>
      <c r="D43" s="49" t="s">
        <v>110</v>
      </c>
    </row>
    <row r="45" spans="1:5" x14ac:dyDescent="0.2">
      <c r="A45" s="4" t="s">
        <v>688</v>
      </c>
      <c r="D45" s="28">
        <v>2.8132949985790594</v>
      </c>
      <c r="E45" s="1" t="s">
        <v>689</v>
      </c>
    </row>
  </sheetData>
  <mergeCells count="1">
    <mergeCell ref="B1:E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40"/>
  <sheetViews>
    <sheetView showGridLines="0" workbookViewId="0"/>
  </sheetViews>
  <sheetFormatPr defaultRowHeight="11.25" x14ac:dyDescent="0.2"/>
  <cols>
    <col min="1" max="1" width="38" style="2" customWidth="1"/>
    <col min="2" max="2" width="55.28515625" style="2" bestFit="1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55" t="s">
        <v>670</v>
      </c>
      <c r="C1" s="55"/>
      <c r="D1" s="55"/>
      <c r="E1" s="55"/>
    </row>
    <row r="3" spans="1:6" s="4" customFormat="1" x14ac:dyDescent="0.2">
      <c r="A3" s="43" t="s">
        <v>1</v>
      </c>
      <c r="B3" s="43" t="s">
        <v>2</v>
      </c>
      <c r="C3" s="43" t="s">
        <v>671</v>
      </c>
      <c r="D3" s="43" t="s">
        <v>4</v>
      </c>
      <c r="E3" s="3" t="s">
        <v>5</v>
      </c>
      <c r="F3" s="3" t="s">
        <v>6</v>
      </c>
    </row>
    <row r="4" spans="1:6" x14ac:dyDescent="0.2">
      <c r="A4" s="44"/>
      <c r="B4" s="44"/>
      <c r="C4" s="44"/>
      <c r="D4" s="44"/>
      <c r="E4" s="5"/>
      <c r="F4" s="5"/>
    </row>
    <row r="5" spans="1:6" x14ac:dyDescent="0.2">
      <c r="A5" s="45" t="s">
        <v>672</v>
      </c>
      <c r="B5" s="46"/>
      <c r="C5" s="46"/>
      <c r="D5" s="46"/>
      <c r="E5" s="7"/>
      <c r="F5" s="7"/>
    </row>
    <row r="6" spans="1:6" x14ac:dyDescent="0.2">
      <c r="A6" s="45" t="s">
        <v>8</v>
      </c>
      <c r="B6" s="46"/>
      <c r="C6" s="46"/>
      <c r="D6" s="46"/>
      <c r="E6" s="7"/>
      <c r="F6" s="7"/>
    </row>
    <row r="7" spans="1:6" x14ac:dyDescent="0.2">
      <c r="A7" s="45"/>
      <c r="B7" s="46"/>
      <c r="C7" s="46"/>
      <c r="D7" s="46"/>
      <c r="E7" s="7"/>
      <c r="F7" s="7"/>
    </row>
    <row r="8" spans="1:6" x14ac:dyDescent="0.2">
      <c r="A8" s="46" t="s">
        <v>673</v>
      </c>
      <c r="B8" s="46" t="s">
        <v>1293</v>
      </c>
      <c r="C8" s="46" t="s">
        <v>674</v>
      </c>
      <c r="D8" s="46">
        <v>112</v>
      </c>
      <c r="E8" s="7">
        <v>1120.1556800000001</v>
      </c>
      <c r="F8" s="7">
        <f>E8/$E$23*100</f>
        <v>11.881875292179316</v>
      </c>
    </row>
    <row r="9" spans="1:6" x14ac:dyDescent="0.2">
      <c r="A9" s="46" t="s">
        <v>675</v>
      </c>
      <c r="B9" s="46" t="s">
        <v>1294</v>
      </c>
      <c r="C9" s="46" t="s">
        <v>674</v>
      </c>
      <c r="D9" s="46">
        <v>110</v>
      </c>
      <c r="E9" s="7">
        <v>1089.5830000000001</v>
      </c>
      <c r="F9" s="7">
        <f t="shared" ref="F9:F16" si="0">E9/$E$23*100</f>
        <v>11.557580394966722</v>
      </c>
    </row>
    <row r="10" spans="1:6" x14ac:dyDescent="0.2">
      <c r="A10" s="46" t="s">
        <v>676</v>
      </c>
      <c r="B10" s="46" t="s">
        <v>1295</v>
      </c>
      <c r="C10" s="46" t="s">
        <v>677</v>
      </c>
      <c r="D10" s="46">
        <v>103</v>
      </c>
      <c r="E10" s="7">
        <v>1030.6066699999999</v>
      </c>
      <c r="F10" s="7">
        <f t="shared" si="0"/>
        <v>10.931998245304797</v>
      </c>
    </row>
    <row r="11" spans="1:6" x14ac:dyDescent="0.2">
      <c r="A11" s="46" t="s">
        <v>678</v>
      </c>
      <c r="B11" s="46" t="s">
        <v>1296</v>
      </c>
      <c r="C11" s="46" t="s">
        <v>674</v>
      </c>
      <c r="D11" s="46">
        <v>100</v>
      </c>
      <c r="E11" s="7">
        <v>1026.1590000000001</v>
      </c>
      <c r="F11" s="7">
        <f t="shared" si="0"/>
        <v>10.884820284933463</v>
      </c>
    </row>
    <row r="12" spans="1:6" x14ac:dyDescent="0.2">
      <c r="A12" s="46" t="s">
        <v>679</v>
      </c>
      <c r="B12" s="46" t="s">
        <v>1297</v>
      </c>
      <c r="C12" s="46" t="s">
        <v>680</v>
      </c>
      <c r="D12" s="46">
        <v>72</v>
      </c>
      <c r="E12" s="7">
        <v>751.35455999999999</v>
      </c>
      <c r="F12" s="7">
        <f t="shared" si="0"/>
        <v>7.9698753856519851</v>
      </c>
    </row>
    <row r="13" spans="1:6" x14ac:dyDescent="0.2">
      <c r="A13" s="46" t="s">
        <v>681</v>
      </c>
      <c r="B13" s="46" t="s">
        <v>1298</v>
      </c>
      <c r="C13" s="46" t="s">
        <v>680</v>
      </c>
      <c r="D13" s="46">
        <v>21</v>
      </c>
      <c r="E13" s="7">
        <v>515.84190000000001</v>
      </c>
      <c r="F13" s="7">
        <f t="shared" si="0"/>
        <v>5.47171186622991</v>
      </c>
    </row>
    <row r="14" spans="1:6" x14ac:dyDescent="0.2">
      <c r="A14" s="46" t="s">
        <v>682</v>
      </c>
      <c r="B14" s="46" t="s">
        <v>1299</v>
      </c>
      <c r="C14" s="46" t="s">
        <v>674</v>
      </c>
      <c r="D14" s="46">
        <v>33</v>
      </c>
      <c r="E14" s="7">
        <v>326.79800999999998</v>
      </c>
      <c r="F14" s="7">
        <f t="shared" si="0"/>
        <v>3.466458519901777</v>
      </c>
    </row>
    <row r="15" spans="1:6" x14ac:dyDescent="0.2">
      <c r="A15" s="46" t="s">
        <v>683</v>
      </c>
      <c r="B15" s="46" t="s">
        <v>1300</v>
      </c>
      <c r="C15" s="46" t="s">
        <v>680</v>
      </c>
      <c r="D15" s="46">
        <v>320</v>
      </c>
      <c r="E15" s="7">
        <v>321.36320000000001</v>
      </c>
      <c r="F15" s="7">
        <f t="shared" si="0"/>
        <v>3.4088096271543975</v>
      </c>
    </row>
    <row r="16" spans="1:6" x14ac:dyDescent="0.2">
      <c r="A16" s="46" t="s">
        <v>684</v>
      </c>
      <c r="B16" s="46" t="s">
        <v>1301</v>
      </c>
      <c r="C16" s="46" t="s">
        <v>685</v>
      </c>
      <c r="D16" s="46">
        <v>26</v>
      </c>
      <c r="E16" s="7">
        <v>128.46561</v>
      </c>
      <c r="F16" s="7">
        <f t="shared" si="0"/>
        <v>1.3626787638605233</v>
      </c>
    </row>
    <row r="17" spans="1:10" x14ac:dyDescent="0.2">
      <c r="A17" s="45" t="s">
        <v>40</v>
      </c>
      <c r="B17" s="46"/>
      <c r="C17" s="46"/>
      <c r="D17" s="46"/>
      <c r="E17" s="6">
        <f>SUM(E8:E16)</f>
        <v>6310.3276300000007</v>
      </c>
      <c r="F17" s="6">
        <f>SUM(F8:F16)</f>
        <v>66.935808380182891</v>
      </c>
    </row>
    <row r="18" spans="1:10" x14ac:dyDescent="0.2">
      <c r="A18" s="46"/>
      <c r="B18" s="46"/>
      <c r="C18" s="46"/>
      <c r="D18" s="46"/>
      <c r="E18" s="7"/>
      <c r="F18" s="7"/>
    </row>
    <row r="19" spans="1:10" x14ac:dyDescent="0.2">
      <c r="A19" s="45" t="s">
        <v>40</v>
      </c>
      <c r="B19" s="46"/>
      <c r="C19" s="46"/>
      <c r="D19" s="46"/>
      <c r="E19" s="6">
        <f>E17</f>
        <v>6310.3276300000007</v>
      </c>
      <c r="F19" s="6">
        <f>F17</f>
        <v>66.935808380182891</v>
      </c>
      <c r="I19" s="28"/>
      <c r="J19" s="28"/>
    </row>
    <row r="20" spans="1:10" x14ac:dyDescent="0.2">
      <c r="A20" s="46"/>
      <c r="B20" s="46"/>
      <c r="C20" s="46"/>
      <c r="D20" s="46"/>
      <c r="E20" s="7"/>
      <c r="F20" s="7"/>
    </row>
    <row r="21" spans="1:10" x14ac:dyDescent="0.2">
      <c r="A21" s="45" t="s">
        <v>103</v>
      </c>
      <c r="B21" s="46"/>
      <c r="C21" s="46"/>
      <c r="D21" s="46"/>
      <c r="E21" s="6">
        <v>3117.1040880999999</v>
      </c>
      <c r="F21" s="6">
        <f>E21/$E$23*100</f>
        <v>33.064191619817102</v>
      </c>
      <c r="I21" s="28"/>
      <c r="J21" s="28"/>
    </row>
    <row r="22" spans="1:10" x14ac:dyDescent="0.2">
      <c r="A22" s="46"/>
      <c r="B22" s="46"/>
      <c r="C22" s="46"/>
      <c r="D22" s="46"/>
      <c r="E22" s="7"/>
      <c r="F22" s="7"/>
    </row>
    <row r="23" spans="1:10" x14ac:dyDescent="0.2">
      <c r="A23" s="47" t="s">
        <v>104</v>
      </c>
      <c r="B23" s="44"/>
      <c r="C23" s="44"/>
      <c r="D23" s="44"/>
      <c r="E23" s="8">
        <f>E19+E21</f>
        <v>9427.4317181000006</v>
      </c>
      <c r="F23" s="8">
        <f>F19+F21</f>
        <v>100</v>
      </c>
      <c r="I23" s="28"/>
      <c r="J23" s="28"/>
    </row>
    <row r="24" spans="1:10" x14ac:dyDescent="0.2">
      <c r="A24" s="4" t="s">
        <v>686</v>
      </c>
    </row>
    <row r="25" spans="1:10" x14ac:dyDescent="0.2">
      <c r="A25" s="4"/>
    </row>
    <row r="26" spans="1:10" x14ac:dyDescent="0.2">
      <c r="A26" s="4" t="s">
        <v>105</v>
      </c>
    </row>
    <row r="27" spans="1:10" x14ac:dyDescent="0.2">
      <c r="A27" s="4" t="s">
        <v>106</v>
      </c>
    </row>
    <row r="28" spans="1:10" x14ac:dyDescent="0.2">
      <c r="A28" s="4" t="s">
        <v>107</v>
      </c>
    </row>
    <row r="30" spans="1:10" x14ac:dyDescent="0.2">
      <c r="A30" s="4" t="s">
        <v>108</v>
      </c>
    </row>
    <row r="31" spans="1:10" x14ac:dyDescent="0.2">
      <c r="A31" s="48" t="s">
        <v>591</v>
      </c>
      <c r="B31" s="48"/>
      <c r="C31" s="48"/>
      <c r="D31" s="48">
        <v>10.0105</v>
      </c>
    </row>
    <row r="32" spans="1:10" x14ac:dyDescent="0.2">
      <c r="A32" s="48" t="s">
        <v>590</v>
      </c>
      <c r="B32" s="48"/>
      <c r="C32" s="48"/>
      <c r="D32" s="48">
        <v>10.0122</v>
      </c>
    </row>
    <row r="33" spans="1:5" x14ac:dyDescent="0.2">
      <c r="A33" s="48" t="s">
        <v>687</v>
      </c>
      <c r="B33" s="48"/>
      <c r="C33" s="48"/>
      <c r="D33" s="48">
        <v>10.0105</v>
      </c>
    </row>
    <row r="34" spans="1:5" x14ac:dyDescent="0.2">
      <c r="A34" s="48" t="s">
        <v>593</v>
      </c>
      <c r="B34" s="48"/>
      <c r="C34" s="48"/>
      <c r="D34" s="48">
        <v>10.0105</v>
      </c>
    </row>
    <row r="35" spans="1:5" x14ac:dyDescent="0.2">
      <c r="A35" s="48" t="s">
        <v>592</v>
      </c>
      <c r="B35" s="48"/>
      <c r="C35" s="48"/>
      <c r="D35" s="48">
        <v>10.0122</v>
      </c>
    </row>
    <row r="37" spans="1:5" x14ac:dyDescent="0.2">
      <c r="A37" s="4" t="s">
        <v>109</v>
      </c>
      <c r="D37" s="49" t="s">
        <v>110</v>
      </c>
    </row>
    <row r="39" spans="1:5" x14ac:dyDescent="0.2">
      <c r="A39" s="4" t="s">
        <v>688</v>
      </c>
      <c r="D39" s="28">
        <v>1.9711747221783171</v>
      </c>
      <c r="E39" s="1" t="s">
        <v>689</v>
      </c>
    </row>
    <row r="40" spans="1:5" x14ac:dyDescent="0.2">
      <c r="D40" s="28"/>
    </row>
  </sheetData>
  <mergeCells count="1">
    <mergeCell ref="B1:E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1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01"/>
  <sheetViews>
    <sheetView showGridLines="0" workbookViewId="0">
      <selection sqref="A1:E1"/>
    </sheetView>
  </sheetViews>
  <sheetFormatPr defaultRowHeight="11.25" x14ac:dyDescent="0.2"/>
  <cols>
    <col min="1" max="1" width="58.7109375" style="1" bestFit="1" customWidth="1"/>
    <col min="2" max="2" width="35.85546875" style="1" bestFit="1" customWidth="1"/>
    <col min="3" max="3" width="35.7109375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.85546875" style="2" bestFit="1" customWidth="1"/>
    <col min="9" max="16384" width="9.140625" style="2"/>
  </cols>
  <sheetData>
    <row r="1" spans="1:6" x14ac:dyDescent="0.2">
      <c r="A1" s="60" t="s">
        <v>456</v>
      </c>
      <c r="B1" s="60"/>
      <c r="C1" s="60"/>
      <c r="D1" s="60"/>
      <c r="E1" s="6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457</v>
      </c>
      <c r="B8" s="7" t="s">
        <v>458</v>
      </c>
      <c r="C8" s="7" t="s">
        <v>33</v>
      </c>
      <c r="D8" s="7">
        <v>4155052</v>
      </c>
      <c r="E8" s="7">
        <v>25740.547139999999</v>
      </c>
      <c r="F8" s="7">
        <f t="shared" ref="F8:F39" si="0">E8/$E$79*100</f>
        <v>3.8899728689401321</v>
      </c>
    </row>
    <row r="9" spans="1:6" x14ac:dyDescent="0.2">
      <c r="A9" s="7" t="s">
        <v>9</v>
      </c>
      <c r="B9" s="7" t="s">
        <v>10</v>
      </c>
      <c r="C9" s="7" t="s">
        <v>11</v>
      </c>
      <c r="D9" s="7">
        <v>979822</v>
      </c>
      <c r="E9" s="7">
        <v>21355.22049</v>
      </c>
      <c r="F9" s="7">
        <f t="shared" si="0"/>
        <v>3.227251847620765</v>
      </c>
    </row>
    <row r="10" spans="1:6" x14ac:dyDescent="0.2">
      <c r="A10" s="7" t="s">
        <v>288</v>
      </c>
      <c r="B10" s="7" t="s">
        <v>289</v>
      </c>
      <c r="C10" s="7" t="s">
        <v>260</v>
      </c>
      <c r="D10" s="7">
        <v>7094904</v>
      </c>
      <c r="E10" s="7">
        <v>20773.878912</v>
      </c>
      <c r="F10" s="7">
        <f t="shared" si="0"/>
        <v>3.1393981219906406</v>
      </c>
    </row>
    <row r="11" spans="1:6" x14ac:dyDescent="0.2">
      <c r="A11" s="7" t="s">
        <v>12</v>
      </c>
      <c r="B11" s="7" t="s">
        <v>13</v>
      </c>
      <c r="C11" s="7" t="s">
        <v>11</v>
      </c>
      <c r="D11" s="7">
        <v>4800077</v>
      </c>
      <c r="E11" s="7">
        <v>17661.883321500001</v>
      </c>
      <c r="F11" s="7">
        <f t="shared" si="0"/>
        <v>2.6691059269776356</v>
      </c>
    </row>
    <row r="12" spans="1:6" x14ac:dyDescent="0.2">
      <c r="A12" s="7" t="s">
        <v>195</v>
      </c>
      <c r="B12" s="7" t="s">
        <v>196</v>
      </c>
      <c r="C12" s="7" t="s">
        <v>11</v>
      </c>
      <c r="D12" s="7">
        <v>1350892</v>
      </c>
      <c r="E12" s="7">
        <v>17654.132102</v>
      </c>
      <c r="F12" s="7">
        <f t="shared" si="0"/>
        <v>2.6679345442019624</v>
      </c>
    </row>
    <row r="13" spans="1:6" x14ac:dyDescent="0.2">
      <c r="A13" s="7" t="s">
        <v>230</v>
      </c>
      <c r="B13" s="7" t="s">
        <v>231</v>
      </c>
      <c r="C13" s="7" t="s">
        <v>192</v>
      </c>
      <c r="D13" s="7">
        <v>2979100</v>
      </c>
      <c r="E13" s="7">
        <v>16919.798449999998</v>
      </c>
      <c r="F13" s="7">
        <f t="shared" si="0"/>
        <v>2.5569602914988891</v>
      </c>
    </row>
    <row r="14" spans="1:6" x14ac:dyDescent="0.2">
      <c r="A14" s="7" t="s">
        <v>459</v>
      </c>
      <c r="B14" s="7" t="s">
        <v>460</v>
      </c>
      <c r="C14" s="7" t="s">
        <v>11</v>
      </c>
      <c r="D14" s="7">
        <v>9688196</v>
      </c>
      <c r="E14" s="7">
        <v>16654.008924000002</v>
      </c>
      <c r="F14" s="7">
        <f t="shared" si="0"/>
        <v>2.5167935444843406</v>
      </c>
    </row>
    <row r="15" spans="1:6" x14ac:dyDescent="0.2">
      <c r="A15" s="7" t="s">
        <v>461</v>
      </c>
      <c r="B15" s="7" t="s">
        <v>462</v>
      </c>
      <c r="C15" s="7" t="s">
        <v>39</v>
      </c>
      <c r="D15" s="7">
        <v>3034425</v>
      </c>
      <c r="E15" s="7">
        <v>16053.6254625</v>
      </c>
      <c r="F15" s="7">
        <f t="shared" si="0"/>
        <v>2.4260621640092879</v>
      </c>
    </row>
    <row r="16" spans="1:6" x14ac:dyDescent="0.2">
      <c r="A16" s="7" t="s">
        <v>241</v>
      </c>
      <c r="B16" s="7" t="s">
        <v>242</v>
      </c>
      <c r="C16" s="7" t="s">
        <v>76</v>
      </c>
      <c r="D16" s="7">
        <v>3363311</v>
      </c>
      <c r="E16" s="7">
        <v>16004.315393499999</v>
      </c>
      <c r="F16" s="7">
        <f t="shared" si="0"/>
        <v>2.4186103087891051</v>
      </c>
    </row>
    <row r="17" spans="1:6" x14ac:dyDescent="0.2">
      <c r="A17" s="7" t="s">
        <v>275</v>
      </c>
      <c r="B17" s="7" t="s">
        <v>276</v>
      </c>
      <c r="C17" s="7" t="s">
        <v>39</v>
      </c>
      <c r="D17" s="7">
        <v>11253507</v>
      </c>
      <c r="E17" s="7">
        <v>15805.5505815</v>
      </c>
      <c r="F17" s="7">
        <f t="shared" si="0"/>
        <v>2.3885724963923951</v>
      </c>
    </row>
    <row r="18" spans="1:6" x14ac:dyDescent="0.2">
      <c r="A18" s="7" t="s">
        <v>463</v>
      </c>
      <c r="B18" s="7" t="s">
        <v>464</v>
      </c>
      <c r="C18" s="7" t="s">
        <v>52</v>
      </c>
      <c r="D18" s="7">
        <v>2148669</v>
      </c>
      <c r="E18" s="7">
        <v>15427.44342</v>
      </c>
      <c r="F18" s="7">
        <f t="shared" si="0"/>
        <v>2.3314320404499749</v>
      </c>
    </row>
    <row r="19" spans="1:6" x14ac:dyDescent="0.2">
      <c r="A19" s="7" t="s">
        <v>17</v>
      </c>
      <c r="B19" s="7" t="s">
        <v>18</v>
      </c>
      <c r="C19" s="7" t="s">
        <v>605</v>
      </c>
      <c r="D19" s="7">
        <v>11191506</v>
      </c>
      <c r="E19" s="7">
        <v>14884.70298</v>
      </c>
      <c r="F19" s="7">
        <f t="shared" si="0"/>
        <v>2.2494118108490344</v>
      </c>
    </row>
    <row r="20" spans="1:6" x14ac:dyDescent="0.2">
      <c r="A20" s="7" t="s">
        <v>465</v>
      </c>
      <c r="B20" s="7" t="s">
        <v>466</v>
      </c>
      <c r="C20" s="7" t="s">
        <v>95</v>
      </c>
      <c r="D20" s="7">
        <v>6026546</v>
      </c>
      <c r="E20" s="7">
        <v>14650.533326000001</v>
      </c>
      <c r="F20" s="7">
        <f t="shared" si="0"/>
        <v>2.2140235342970738</v>
      </c>
    </row>
    <row r="21" spans="1:6" x14ac:dyDescent="0.2">
      <c r="A21" s="7" t="s">
        <v>441</v>
      </c>
      <c r="B21" s="7" t="s">
        <v>442</v>
      </c>
      <c r="C21" s="7" t="s">
        <v>76</v>
      </c>
      <c r="D21" s="7">
        <v>224964</v>
      </c>
      <c r="E21" s="7">
        <v>14589.252845999999</v>
      </c>
      <c r="F21" s="7">
        <f t="shared" si="0"/>
        <v>2.2047626820199602</v>
      </c>
    </row>
    <row r="22" spans="1:6" x14ac:dyDescent="0.2">
      <c r="A22" s="7" t="s">
        <v>150</v>
      </c>
      <c r="B22" s="7" t="s">
        <v>151</v>
      </c>
      <c r="C22" s="7" t="s">
        <v>33</v>
      </c>
      <c r="D22" s="7">
        <v>861207</v>
      </c>
      <c r="E22" s="7">
        <v>14453.2064775</v>
      </c>
      <c r="F22" s="7">
        <f t="shared" si="0"/>
        <v>2.1842030303736886</v>
      </c>
    </row>
    <row r="23" spans="1:6" x14ac:dyDescent="0.2">
      <c r="A23" s="7" t="s">
        <v>467</v>
      </c>
      <c r="B23" s="7" t="s">
        <v>468</v>
      </c>
      <c r="C23" s="7" t="s">
        <v>260</v>
      </c>
      <c r="D23" s="7">
        <v>213547</v>
      </c>
      <c r="E23" s="7">
        <v>14225.540178499999</v>
      </c>
      <c r="F23" s="7">
        <f t="shared" si="0"/>
        <v>2.1497975563382976</v>
      </c>
    </row>
    <row r="24" spans="1:6" x14ac:dyDescent="0.2">
      <c r="A24" s="7" t="s">
        <v>144</v>
      </c>
      <c r="B24" s="7" t="s">
        <v>145</v>
      </c>
      <c r="C24" s="7" t="s">
        <v>33</v>
      </c>
      <c r="D24" s="7">
        <v>265692</v>
      </c>
      <c r="E24" s="7">
        <v>13977.126198</v>
      </c>
      <c r="F24" s="7">
        <f t="shared" si="0"/>
        <v>2.112256643196293</v>
      </c>
    </row>
    <row r="25" spans="1:6" x14ac:dyDescent="0.2">
      <c r="A25" s="7" t="s">
        <v>237</v>
      </c>
      <c r="B25" s="7" t="s">
        <v>238</v>
      </c>
      <c r="C25" s="7" t="s">
        <v>133</v>
      </c>
      <c r="D25" s="7">
        <v>6772160</v>
      </c>
      <c r="E25" s="7">
        <v>13408.8768</v>
      </c>
      <c r="F25" s="7">
        <f t="shared" si="0"/>
        <v>2.0263814390295352</v>
      </c>
    </row>
    <row r="26" spans="1:6" x14ac:dyDescent="0.2">
      <c r="A26" s="7" t="s">
        <v>294</v>
      </c>
      <c r="B26" s="7" t="s">
        <v>295</v>
      </c>
      <c r="C26" s="7" t="s">
        <v>73</v>
      </c>
      <c r="D26" s="7">
        <v>968016</v>
      </c>
      <c r="E26" s="7">
        <v>13231.810704</v>
      </c>
      <c r="F26" s="7">
        <f t="shared" si="0"/>
        <v>1.9996227883410729</v>
      </c>
    </row>
    <row r="27" spans="1:6" x14ac:dyDescent="0.2">
      <c r="A27" s="7" t="s">
        <v>469</v>
      </c>
      <c r="B27" s="7" t="s">
        <v>470</v>
      </c>
      <c r="C27" s="7" t="s">
        <v>133</v>
      </c>
      <c r="D27" s="7">
        <v>4352490</v>
      </c>
      <c r="E27" s="7">
        <v>13229.393355</v>
      </c>
      <c r="F27" s="7">
        <f t="shared" si="0"/>
        <v>1.9992574727953849</v>
      </c>
    </row>
    <row r="28" spans="1:6" x14ac:dyDescent="0.2">
      <c r="A28" s="7" t="s">
        <v>252</v>
      </c>
      <c r="B28" s="7" t="s">
        <v>253</v>
      </c>
      <c r="C28" s="7" t="s">
        <v>130</v>
      </c>
      <c r="D28" s="7">
        <v>1369004</v>
      </c>
      <c r="E28" s="7">
        <v>12930.927282000001</v>
      </c>
      <c r="F28" s="7">
        <f t="shared" si="0"/>
        <v>1.954152568072326</v>
      </c>
    </row>
    <row r="29" spans="1:6" x14ac:dyDescent="0.2">
      <c r="A29" s="7" t="s">
        <v>22</v>
      </c>
      <c r="B29" s="7" t="s">
        <v>23</v>
      </c>
      <c r="C29" s="7" t="s">
        <v>24</v>
      </c>
      <c r="D29" s="7">
        <v>2606125</v>
      </c>
      <c r="E29" s="7">
        <v>12928.986124999999</v>
      </c>
      <c r="F29" s="7">
        <f t="shared" si="0"/>
        <v>1.9538592157972836</v>
      </c>
    </row>
    <row r="30" spans="1:6" x14ac:dyDescent="0.2">
      <c r="A30" s="7" t="s">
        <v>182</v>
      </c>
      <c r="B30" s="7" t="s">
        <v>183</v>
      </c>
      <c r="C30" s="7" t="s">
        <v>95</v>
      </c>
      <c r="D30" s="7">
        <v>731609</v>
      </c>
      <c r="E30" s="7">
        <v>12720.485683000001</v>
      </c>
      <c r="F30" s="7">
        <f t="shared" si="0"/>
        <v>1.9223501317777891</v>
      </c>
    </row>
    <row r="31" spans="1:6" x14ac:dyDescent="0.2">
      <c r="A31" s="7" t="s">
        <v>256</v>
      </c>
      <c r="B31" s="7" t="s">
        <v>257</v>
      </c>
      <c r="C31" s="7" t="s">
        <v>140</v>
      </c>
      <c r="D31" s="7">
        <v>808479</v>
      </c>
      <c r="E31" s="7">
        <v>12358.409994</v>
      </c>
      <c r="F31" s="7">
        <f t="shared" si="0"/>
        <v>1.8676323901908554</v>
      </c>
    </row>
    <row r="32" spans="1:6" x14ac:dyDescent="0.2">
      <c r="A32" s="7" t="s">
        <v>471</v>
      </c>
      <c r="B32" s="7" t="s">
        <v>472</v>
      </c>
      <c r="C32" s="7" t="s">
        <v>33</v>
      </c>
      <c r="D32" s="7">
        <v>743371</v>
      </c>
      <c r="E32" s="7">
        <v>12265.621499999999</v>
      </c>
      <c r="F32" s="7">
        <f t="shared" si="0"/>
        <v>1.8536099716988674</v>
      </c>
    </row>
    <row r="33" spans="1:6" x14ac:dyDescent="0.2">
      <c r="A33" s="7" t="s">
        <v>319</v>
      </c>
      <c r="B33" s="7" t="s">
        <v>320</v>
      </c>
      <c r="C33" s="7" t="s">
        <v>321</v>
      </c>
      <c r="D33" s="7">
        <v>1731964</v>
      </c>
      <c r="E33" s="7">
        <v>11931.499996</v>
      </c>
      <c r="F33" s="7">
        <f t="shared" si="0"/>
        <v>1.8031167332132823</v>
      </c>
    </row>
    <row r="34" spans="1:6" x14ac:dyDescent="0.2">
      <c r="A34" s="7" t="s">
        <v>234</v>
      </c>
      <c r="B34" s="7" t="s">
        <v>235</v>
      </c>
      <c r="C34" s="7" t="s">
        <v>76</v>
      </c>
      <c r="D34" s="7">
        <v>1039689</v>
      </c>
      <c r="E34" s="7">
        <v>11907.0382725</v>
      </c>
      <c r="F34" s="7">
        <f t="shared" si="0"/>
        <v>1.7994200192225123</v>
      </c>
    </row>
    <row r="35" spans="1:6" x14ac:dyDescent="0.2">
      <c r="A35" s="7" t="s">
        <v>473</v>
      </c>
      <c r="B35" s="7" t="s">
        <v>474</v>
      </c>
      <c r="C35" s="7" t="s">
        <v>39</v>
      </c>
      <c r="D35" s="7">
        <v>769058</v>
      </c>
      <c r="E35" s="7">
        <v>11519.719782</v>
      </c>
      <c r="F35" s="7">
        <f t="shared" si="0"/>
        <v>1.7408875252747611</v>
      </c>
    </row>
    <row r="36" spans="1:6" x14ac:dyDescent="0.2">
      <c r="A36" s="7" t="s">
        <v>301</v>
      </c>
      <c r="B36" s="7" t="s">
        <v>302</v>
      </c>
      <c r="C36" s="7" t="s">
        <v>11</v>
      </c>
      <c r="D36" s="7">
        <v>11391310</v>
      </c>
      <c r="E36" s="7">
        <v>11397.005655000001</v>
      </c>
      <c r="F36" s="7">
        <f t="shared" si="0"/>
        <v>1.7223426737582264</v>
      </c>
    </row>
    <row r="37" spans="1:6" x14ac:dyDescent="0.2">
      <c r="A37" s="7" t="s">
        <v>475</v>
      </c>
      <c r="B37" s="7" t="s">
        <v>476</v>
      </c>
      <c r="C37" s="7" t="s">
        <v>298</v>
      </c>
      <c r="D37" s="7">
        <v>1345144</v>
      </c>
      <c r="E37" s="7">
        <v>10847.241216</v>
      </c>
      <c r="F37" s="7">
        <f t="shared" si="0"/>
        <v>1.6392609606778223</v>
      </c>
    </row>
    <row r="38" spans="1:6" x14ac:dyDescent="0.2">
      <c r="A38" s="7" t="s">
        <v>258</v>
      </c>
      <c r="B38" s="7" t="s">
        <v>259</v>
      </c>
      <c r="C38" s="7" t="s">
        <v>260</v>
      </c>
      <c r="D38" s="7">
        <v>876836</v>
      </c>
      <c r="E38" s="7">
        <v>10590.863626</v>
      </c>
      <c r="F38" s="7">
        <f t="shared" si="0"/>
        <v>1.6005165678768438</v>
      </c>
    </row>
    <row r="39" spans="1:6" x14ac:dyDescent="0.2">
      <c r="A39" s="7" t="s">
        <v>267</v>
      </c>
      <c r="B39" s="7" t="s">
        <v>268</v>
      </c>
      <c r="C39" s="7" t="s">
        <v>177</v>
      </c>
      <c r="D39" s="7">
        <v>882057</v>
      </c>
      <c r="E39" s="7">
        <v>10345.205524499999</v>
      </c>
      <c r="F39" s="7">
        <f t="shared" si="0"/>
        <v>1.5633921297414415</v>
      </c>
    </row>
    <row r="40" spans="1:6" x14ac:dyDescent="0.2">
      <c r="A40" s="7" t="s">
        <v>249</v>
      </c>
      <c r="B40" s="7" t="s">
        <v>250</v>
      </c>
      <c r="C40" s="7" t="s">
        <v>251</v>
      </c>
      <c r="D40" s="7">
        <v>2285580</v>
      </c>
      <c r="E40" s="7">
        <v>9716.0005799999999</v>
      </c>
      <c r="F40" s="7">
        <f t="shared" ref="F40:F63" si="1">E40/$E$79*100</f>
        <v>1.4683051780229792</v>
      </c>
    </row>
    <row r="41" spans="1:6" x14ac:dyDescent="0.2">
      <c r="A41" s="7" t="s">
        <v>271</v>
      </c>
      <c r="B41" s="7" t="s">
        <v>272</v>
      </c>
      <c r="C41" s="7" t="s">
        <v>36</v>
      </c>
      <c r="D41" s="7">
        <v>1012584</v>
      </c>
      <c r="E41" s="7">
        <v>9638.787096</v>
      </c>
      <c r="F41" s="7">
        <f t="shared" si="1"/>
        <v>1.4566364921849226</v>
      </c>
    </row>
    <row r="42" spans="1:6" x14ac:dyDescent="0.2">
      <c r="A42" s="7" t="s">
        <v>203</v>
      </c>
      <c r="B42" s="7" t="s">
        <v>204</v>
      </c>
      <c r="C42" s="7" t="s">
        <v>140</v>
      </c>
      <c r="D42" s="7">
        <v>2456836</v>
      </c>
      <c r="E42" s="7">
        <v>9371.6009219999996</v>
      </c>
      <c r="F42" s="7">
        <f t="shared" si="1"/>
        <v>1.416258680393937</v>
      </c>
    </row>
    <row r="43" spans="1:6" x14ac:dyDescent="0.2">
      <c r="A43" s="7" t="s">
        <v>326</v>
      </c>
      <c r="B43" s="7" t="s">
        <v>327</v>
      </c>
      <c r="C43" s="7" t="s">
        <v>52</v>
      </c>
      <c r="D43" s="7">
        <v>1217476</v>
      </c>
      <c r="E43" s="7">
        <v>9352.6506320000008</v>
      </c>
      <c r="F43" s="7">
        <f t="shared" si="1"/>
        <v>1.4133948673771581</v>
      </c>
    </row>
    <row r="44" spans="1:6" x14ac:dyDescent="0.2">
      <c r="A44" s="7" t="s">
        <v>124</v>
      </c>
      <c r="B44" s="7" t="s">
        <v>125</v>
      </c>
      <c r="C44" s="7" t="s">
        <v>123</v>
      </c>
      <c r="D44" s="7">
        <v>2361390</v>
      </c>
      <c r="E44" s="7">
        <v>9203.5175249999993</v>
      </c>
      <c r="F44" s="7">
        <f t="shared" si="1"/>
        <v>1.3908575165999768</v>
      </c>
    </row>
    <row r="45" spans="1:6" x14ac:dyDescent="0.2">
      <c r="A45" s="7" t="s">
        <v>131</v>
      </c>
      <c r="B45" s="7" t="s">
        <v>132</v>
      </c>
      <c r="C45" s="7" t="s">
        <v>133</v>
      </c>
      <c r="D45" s="7">
        <v>3927799</v>
      </c>
      <c r="E45" s="7">
        <v>9000.5514084999995</v>
      </c>
      <c r="F45" s="7">
        <f t="shared" si="1"/>
        <v>1.360184793048105</v>
      </c>
    </row>
    <row r="46" spans="1:6" x14ac:dyDescent="0.2">
      <c r="A46" s="7" t="s">
        <v>296</v>
      </c>
      <c r="B46" s="7" t="s">
        <v>297</v>
      </c>
      <c r="C46" s="7" t="s">
        <v>298</v>
      </c>
      <c r="D46" s="7">
        <v>196626</v>
      </c>
      <c r="E46" s="7">
        <v>8796.7523010000004</v>
      </c>
      <c r="F46" s="7">
        <f t="shared" si="1"/>
        <v>1.3293861859098259</v>
      </c>
    </row>
    <row r="47" spans="1:6" x14ac:dyDescent="0.2">
      <c r="A47" s="7" t="s">
        <v>138</v>
      </c>
      <c r="B47" s="7" t="s">
        <v>139</v>
      </c>
      <c r="C47" s="7" t="s">
        <v>140</v>
      </c>
      <c r="D47" s="7">
        <v>145666</v>
      </c>
      <c r="E47" s="7">
        <v>8679.6542759999993</v>
      </c>
      <c r="F47" s="7">
        <f t="shared" si="1"/>
        <v>1.3116900531206115</v>
      </c>
    </row>
    <row r="48" spans="1:6" x14ac:dyDescent="0.2">
      <c r="A48" s="7" t="s">
        <v>31</v>
      </c>
      <c r="B48" s="7" t="s">
        <v>32</v>
      </c>
      <c r="C48" s="7" t="s">
        <v>33</v>
      </c>
      <c r="D48" s="7">
        <v>1201671</v>
      </c>
      <c r="E48" s="7">
        <v>8093.2541849999998</v>
      </c>
      <c r="F48" s="7">
        <f t="shared" si="1"/>
        <v>1.2230718729425649</v>
      </c>
    </row>
    <row r="49" spans="1:6" x14ac:dyDescent="0.2">
      <c r="A49" s="7" t="s">
        <v>14</v>
      </c>
      <c r="B49" s="7" t="s">
        <v>15</v>
      </c>
      <c r="C49" s="7" t="s">
        <v>16</v>
      </c>
      <c r="D49" s="7">
        <v>2264496</v>
      </c>
      <c r="E49" s="7">
        <v>7898.5620479999998</v>
      </c>
      <c r="F49" s="7">
        <f t="shared" si="1"/>
        <v>1.1936495329042258</v>
      </c>
    </row>
    <row r="50" spans="1:6" x14ac:dyDescent="0.2">
      <c r="A50" s="7" t="s">
        <v>477</v>
      </c>
      <c r="B50" s="7" t="s">
        <v>478</v>
      </c>
      <c r="C50" s="7" t="s">
        <v>24</v>
      </c>
      <c r="D50" s="7">
        <v>1743720</v>
      </c>
      <c r="E50" s="7">
        <v>7740.3730800000003</v>
      </c>
      <c r="F50" s="7">
        <f t="shared" si="1"/>
        <v>1.1697436388166287</v>
      </c>
    </row>
    <row r="51" spans="1:6" x14ac:dyDescent="0.2">
      <c r="A51" s="7" t="s">
        <v>228</v>
      </c>
      <c r="B51" s="7" t="s">
        <v>229</v>
      </c>
      <c r="C51" s="7" t="s">
        <v>16</v>
      </c>
      <c r="D51" s="7">
        <v>5418724</v>
      </c>
      <c r="E51" s="7">
        <v>7594.3416859999998</v>
      </c>
      <c r="F51" s="7">
        <f t="shared" si="1"/>
        <v>1.1476750263048627</v>
      </c>
    </row>
    <row r="52" spans="1:6" x14ac:dyDescent="0.2">
      <c r="A52" s="7" t="s">
        <v>286</v>
      </c>
      <c r="B52" s="7" t="s">
        <v>287</v>
      </c>
      <c r="C52" s="7" t="s">
        <v>283</v>
      </c>
      <c r="D52" s="7">
        <v>1773564</v>
      </c>
      <c r="E52" s="7">
        <v>7461.3837480000002</v>
      </c>
      <c r="F52" s="7">
        <f t="shared" si="1"/>
        <v>1.1275821056409308</v>
      </c>
    </row>
    <row r="53" spans="1:6" x14ac:dyDescent="0.2">
      <c r="A53" s="7" t="s">
        <v>25</v>
      </c>
      <c r="B53" s="7" t="s">
        <v>26</v>
      </c>
      <c r="C53" s="7" t="s">
        <v>27</v>
      </c>
      <c r="D53" s="7">
        <v>3495282</v>
      </c>
      <c r="E53" s="7">
        <v>7458.9317879999999</v>
      </c>
      <c r="F53" s="7">
        <f t="shared" si="1"/>
        <v>1.1272115595983834</v>
      </c>
    </row>
    <row r="54" spans="1:6" x14ac:dyDescent="0.2">
      <c r="A54" s="7" t="s">
        <v>479</v>
      </c>
      <c r="B54" s="7" t="s">
        <v>480</v>
      </c>
      <c r="C54" s="7" t="s">
        <v>11</v>
      </c>
      <c r="D54" s="7">
        <v>1250000</v>
      </c>
      <c r="E54" s="7">
        <v>7161.25</v>
      </c>
      <c r="F54" s="7">
        <f t="shared" si="1"/>
        <v>1.0822251778948597</v>
      </c>
    </row>
    <row r="55" spans="1:6" x14ac:dyDescent="0.2">
      <c r="A55" s="7" t="s">
        <v>265</v>
      </c>
      <c r="B55" s="7" t="s">
        <v>266</v>
      </c>
      <c r="C55" s="7" t="s">
        <v>260</v>
      </c>
      <c r="D55" s="7">
        <v>852080</v>
      </c>
      <c r="E55" s="7">
        <v>7019.8610799999997</v>
      </c>
      <c r="F55" s="7">
        <f t="shared" si="1"/>
        <v>1.060858147125181</v>
      </c>
    </row>
    <row r="56" spans="1:6" x14ac:dyDescent="0.2">
      <c r="A56" s="7" t="s">
        <v>141</v>
      </c>
      <c r="B56" s="7" t="s">
        <v>669</v>
      </c>
      <c r="C56" s="7" t="s">
        <v>21</v>
      </c>
      <c r="D56" s="7">
        <v>3900000</v>
      </c>
      <c r="E56" s="7">
        <v>5612.1</v>
      </c>
      <c r="F56" s="7">
        <f t="shared" si="1"/>
        <v>0.84811393553691627</v>
      </c>
    </row>
    <row r="57" spans="1:6" x14ac:dyDescent="0.2">
      <c r="A57" s="7" t="s">
        <v>28</v>
      </c>
      <c r="B57" s="7" t="s">
        <v>29</v>
      </c>
      <c r="C57" s="7" t="s">
        <v>30</v>
      </c>
      <c r="D57" s="7">
        <v>8299229</v>
      </c>
      <c r="E57" s="7">
        <v>4552.1271065000001</v>
      </c>
      <c r="F57" s="7">
        <f t="shared" si="1"/>
        <v>0.68792830408545658</v>
      </c>
    </row>
    <row r="58" spans="1:6" x14ac:dyDescent="0.2">
      <c r="A58" s="7" t="s">
        <v>19</v>
      </c>
      <c r="B58" s="7" t="s">
        <v>20</v>
      </c>
      <c r="C58" s="7" t="s">
        <v>21</v>
      </c>
      <c r="D58" s="7">
        <v>1563930</v>
      </c>
      <c r="E58" s="7">
        <v>4130.3391300000003</v>
      </c>
      <c r="F58" s="7">
        <f t="shared" si="1"/>
        <v>0.62418669921177872</v>
      </c>
    </row>
    <row r="59" spans="1:6" x14ac:dyDescent="0.2">
      <c r="A59" s="7" t="s">
        <v>481</v>
      </c>
      <c r="B59" s="7" t="s">
        <v>482</v>
      </c>
      <c r="C59" s="7" t="s">
        <v>260</v>
      </c>
      <c r="D59" s="7">
        <v>1470027</v>
      </c>
      <c r="E59" s="7">
        <v>4112.4005324999998</v>
      </c>
      <c r="F59" s="7">
        <f t="shared" si="1"/>
        <v>0.62147577557824796</v>
      </c>
    </row>
    <row r="60" spans="1:6" x14ac:dyDescent="0.2">
      <c r="A60" s="7" t="s">
        <v>667</v>
      </c>
      <c r="B60" s="7" t="s">
        <v>606</v>
      </c>
      <c r="C60" s="7" t="s">
        <v>39</v>
      </c>
      <c r="D60" s="7">
        <v>172731</v>
      </c>
      <c r="E60" s="7">
        <v>1900.0409999999999</v>
      </c>
      <c r="F60" s="7">
        <f t="shared" si="1"/>
        <v>0.28713872707034765</v>
      </c>
    </row>
    <row r="61" spans="1:6" x14ac:dyDescent="0.2">
      <c r="A61" s="7" t="s">
        <v>483</v>
      </c>
      <c r="B61" s="7" t="s">
        <v>484</v>
      </c>
      <c r="C61" s="7" t="s">
        <v>76</v>
      </c>
      <c r="D61" s="7">
        <v>90677</v>
      </c>
      <c r="E61" s="7">
        <v>1684.0532439999999</v>
      </c>
      <c r="F61" s="7">
        <f t="shared" si="1"/>
        <v>0.25449814230369217</v>
      </c>
    </row>
    <row r="62" spans="1:6" x14ac:dyDescent="0.2">
      <c r="A62" s="7" t="s">
        <v>307</v>
      </c>
      <c r="B62" s="7" t="s">
        <v>308</v>
      </c>
      <c r="C62" s="7" t="s">
        <v>39</v>
      </c>
      <c r="D62" s="7">
        <v>192304</v>
      </c>
      <c r="E62" s="7">
        <v>621.14192000000003</v>
      </c>
      <c r="F62" s="7">
        <f t="shared" si="1"/>
        <v>9.3868448227607565E-2</v>
      </c>
    </row>
    <row r="63" spans="1:6" x14ac:dyDescent="0.2">
      <c r="A63" s="7" t="s">
        <v>449</v>
      </c>
      <c r="B63" s="7" t="s">
        <v>450</v>
      </c>
      <c r="C63" s="7" t="s">
        <v>39</v>
      </c>
      <c r="D63" s="7">
        <v>376519</v>
      </c>
      <c r="E63" s="7">
        <v>446.73979350000002</v>
      </c>
      <c r="F63" s="7">
        <f t="shared" si="1"/>
        <v>6.7512382962925513E-2</v>
      </c>
    </row>
    <row r="64" spans="1:6" x14ac:dyDescent="0.2">
      <c r="A64" s="6" t="s">
        <v>40</v>
      </c>
      <c r="B64" s="7"/>
      <c r="C64" s="7"/>
      <c r="D64" s="7"/>
      <c r="E64" s="6">
        <f>SUM(E8:E63)</f>
        <v>625690.26679999987</v>
      </c>
      <c r="F64" s="6">
        <f>SUM(F8:F63)</f>
        <v>94.55580524275959</v>
      </c>
    </row>
    <row r="65" spans="1:10" x14ac:dyDescent="0.2">
      <c r="A65" s="7"/>
      <c r="B65" s="7"/>
      <c r="C65" s="7"/>
      <c r="D65" s="7"/>
      <c r="E65" s="7"/>
      <c r="F65" s="7"/>
    </row>
    <row r="66" spans="1:10" x14ac:dyDescent="0.2">
      <c r="A66" s="29" t="s">
        <v>607</v>
      </c>
      <c r="B66" s="23"/>
      <c r="C66" s="23"/>
      <c r="D66" s="30"/>
      <c r="E66" s="25"/>
      <c r="F66" s="25"/>
    </row>
    <row r="67" spans="1:10" x14ac:dyDescent="0.2">
      <c r="A67" s="23" t="s">
        <v>608</v>
      </c>
      <c r="B67" s="23" t="s">
        <v>609</v>
      </c>
      <c r="C67" s="23" t="s">
        <v>73</v>
      </c>
      <c r="D67" s="30">
        <v>140468</v>
      </c>
      <c r="E67" s="25">
        <v>3190.8332761000001</v>
      </c>
      <c r="F67" s="7">
        <f t="shared" ref="F67" si="2">E67/$E$79*100</f>
        <v>0.48220633407019176</v>
      </c>
    </row>
    <row r="68" spans="1:10" x14ac:dyDescent="0.2">
      <c r="A68" s="22" t="s">
        <v>40</v>
      </c>
      <c r="B68" s="23"/>
      <c r="C68" s="23"/>
      <c r="D68" s="30"/>
      <c r="E68" s="26">
        <f>SUM(E67)</f>
        <v>3190.8332761000001</v>
      </c>
      <c r="F68" s="26">
        <f>SUM(F67)</f>
        <v>0.48220633407019176</v>
      </c>
    </row>
    <row r="69" spans="1:10" x14ac:dyDescent="0.2">
      <c r="A69" s="7"/>
      <c r="B69" s="7"/>
      <c r="C69" s="7"/>
      <c r="D69" s="7"/>
      <c r="E69" s="7"/>
      <c r="F69" s="7"/>
    </row>
    <row r="70" spans="1:10" x14ac:dyDescent="0.2">
      <c r="A70" s="6" t="s">
        <v>309</v>
      </c>
      <c r="B70" s="7"/>
      <c r="C70" s="7"/>
      <c r="D70" s="7"/>
      <c r="E70" s="7"/>
      <c r="F70" s="7"/>
    </row>
    <row r="71" spans="1:10" x14ac:dyDescent="0.2">
      <c r="A71" s="7" t="s">
        <v>310</v>
      </c>
      <c r="B71" s="7" t="s">
        <v>485</v>
      </c>
      <c r="C71" s="7" t="s">
        <v>33</v>
      </c>
      <c r="D71" s="7">
        <v>170000</v>
      </c>
      <c r="E71" s="7">
        <v>1.7000000000000001E-2</v>
      </c>
      <c r="F71" s="7">
        <f t="shared" ref="F71:F72" si="3">E71/$E$79*100</f>
        <v>2.5690805409966997E-6</v>
      </c>
    </row>
    <row r="72" spans="1:10" x14ac:dyDescent="0.2">
      <c r="A72" s="7" t="s">
        <v>310</v>
      </c>
      <c r="B72" s="7" t="s">
        <v>311</v>
      </c>
      <c r="C72" s="7" t="s">
        <v>39</v>
      </c>
      <c r="D72" s="7">
        <v>8100</v>
      </c>
      <c r="E72" s="7">
        <v>8.0999999999999996E-4</v>
      </c>
      <c r="F72" s="7">
        <f t="shared" si="3"/>
        <v>1.224091316592545E-7</v>
      </c>
    </row>
    <row r="73" spans="1:10" x14ac:dyDescent="0.2">
      <c r="A73" s="6" t="s">
        <v>40</v>
      </c>
      <c r="B73" s="7"/>
      <c r="C73" s="7"/>
      <c r="D73" s="7"/>
      <c r="E73" s="6">
        <f>SUM(E71:E72)</f>
        <v>1.7809999999999999E-2</v>
      </c>
      <c r="F73" s="6">
        <f>SUM(F71:F72)</f>
        <v>2.6914896726559544E-6</v>
      </c>
      <c r="H73" s="1"/>
      <c r="I73" s="1"/>
    </row>
    <row r="74" spans="1:10" x14ac:dyDescent="0.2">
      <c r="A74" s="7"/>
      <c r="B74" s="7"/>
      <c r="C74" s="7"/>
      <c r="D74" s="7"/>
      <c r="E74" s="7"/>
      <c r="F74" s="7"/>
      <c r="I74" s="1"/>
    </row>
    <row r="75" spans="1:10" x14ac:dyDescent="0.2">
      <c r="A75" s="6" t="s">
        <v>40</v>
      </c>
      <c r="B75" s="7"/>
      <c r="C75" s="7"/>
      <c r="D75" s="7"/>
      <c r="E75" s="6">
        <f>E64+E73+E68</f>
        <v>628881.11788609985</v>
      </c>
      <c r="F75" s="6">
        <f>F64+F73+F68</f>
        <v>95.038014268319458</v>
      </c>
      <c r="I75" s="1"/>
      <c r="J75" s="1"/>
    </row>
    <row r="76" spans="1:10" x14ac:dyDescent="0.2">
      <c r="A76" s="7"/>
      <c r="B76" s="7"/>
      <c r="C76" s="7"/>
      <c r="D76" s="7"/>
      <c r="E76" s="7"/>
      <c r="F76" s="7"/>
    </row>
    <row r="77" spans="1:10" x14ac:dyDescent="0.2">
      <c r="A77" s="6" t="s">
        <v>103</v>
      </c>
      <c r="B77" s="7"/>
      <c r="C77" s="7"/>
      <c r="D77" s="7"/>
      <c r="E77" s="6">
        <v>32834.220684200001</v>
      </c>
      <c r="F77" s="6">
        <f t="shared" ref="F77" si="4">E77/$E$79*100</f>
        <v>4.9619857316805627</v>
      </c>
      <c r="I77" s="1"/>
      <c r="J77" s="1"/>
    </row>
    <row r="78" spans="1:10" x14ac:dyDescent="0.2">
      <c r="A78" s="7"/>
      <c r="B78" s="7"/>
      <c r="C78" s="7"/>
      <c r="D78" s="7"/>
      <c r="E78" s="7"/>
      <c r="F78" s="7"/>
    </row>
    <row r="79" spans="1:10" x14ac:dyDescent="0.2">
      <c r="A79" s="8" t="s">
        <v>104</v>
      </c>
      <c r="B79" s="5"/>
      <c r="C79" s="5"/>
      <c r="D79" s="5"/>
      <c r="E79" s="8">
        <f>E75+E77</f>
        <v>661715.33857029979</v>
      </c>
      <c r="F79" s="8">
        <f xml:space="preserve"> ROUND(SUM(F75:F78),2)</f>
        <v>100</v>
      </c>
      <c r="I79" s="1"/>
      <c r="J79" s="1"/>
    </row>
    <row r="81" spans="1:4" x14ac:dyDescent="0.2">
      <c r="A81" s="9" t="s">
        <v>105</v>
      </c>
    </row>
    <row r="82" spans="1:4" x14ac:dyDescent="0.2">
      <c r="A82" s="9" t="s">
        <v>106</v>
      </c>
    </row>
    <row r="83" spans="1:4" x14ac:dyDescent="0.2">
      <c r="A83" s="9" t="s">
        <v>107</v>
      </c>
    </row>
    <row r="84" spans="1:4" x14ac:dyDescent="0.2">
      <c r="A84" s="1" t="s">
        <v>590</v>
      </c>
      <c r="B84" s="10">
        <v>75.692700000000002</v>
      </c>
    </row>
    <row r="85" spans="1:4" x14ac:dyDescent="0.2">
      <c r="A85" s="1" t="s">
        <v>592</v>
      </c>
      <c r="B85" s="10">
        <v>1066.0993000000001</v>
      </c>
    </row>
    <row r="86" spans="1:4" x14ac:dyDescent="0.2">
      <c r="A86" s="1" t="s">
        <v>593</v>
      </c>
      <c r="B86" s="10">
        <v>70.827799999999996</v>
      </c>
    </row>
    <row r="87" spans="1:4" x14ac:dyDescent="0.2">
      <c r="A87" s="1" t="s">
        <v>591</v>
      </c>
      <c r="B87" s="10">
        <v>1010.939</v>
      </c>
    </row>
    <row r="89" spans="1:4" x14ac:dyDescent="0.2">
      <c r="A89" s="9" t="s">
        <v>108</v>
      </c>
    </row>
    <row r="90" spans="1:4" x14ac:dyDescent="0.2">
      <c r="A90" s="1" t="s">
        <v>591</v>
      </c>
      <c r="B90" s="10">
        <v>970.09630000000004</v>
      </c>
    </row>
    <row r="91" spans="1:4" x14ac:dyDescent="0.2">
      <c r="A91" s="1" t="s">
        <v>592</v>
      </c>
      <c r="B91" s="10">
        <v>1028.3610000000001</v>
      </c>
    </row>
    <row r="92" spans="1:4" x14ac:dyDescent="0.2">
      <c r="A92" s="1" t="s">
        <v>593</v>
      </c>
      <c r="B92" s="10">
        <v>61.453099999999999</v>
      </c>
    </row>
    <row r="93" spans="1:4" x14ac:dyDescent="0.2">
      <c r="A93" s="1" t="s">
        <v>590</v>
      </c>
      <c r="B93" s="10">
        <v>66.473299999999995</v>
      </c>
    </row>
    <row r="95" spans="1:4" x14ac:dyDescent="0.2">
      <c r="A95" s="9" t="s">
        <v>109</v>
      </c>
      <c r="B95" s="11"/>
    </row>
    <row r="96" spans="1:4" x14ac:dyDescent="0.2">
      <c r="A96" s="14" t="s">
        <v>598</v>
      </c>
      <c r="B96" s="15"/>
      <c r="C96" s="56" t="s">
        <v>599</v>
      </c>
      <c r="D96" s="57"/>
    </row>
    <row r="97" spans="1:4" x14ac:dyDescent="0.2">
      <c r="A97" s="58"/>
      <c r="B97" s="59"/>
      <c r="C97" s="16" t="s">
        <v>600</v>
      </c>
      <c r="D97" s="16" t="s">
        <v>601</v>
      </c>
    </row>
    <row r="98" spans="1:4" x14ac:dyDescent="0.2">
      <c r="A98" s="17" t="s">
        <v>593</v>
      </c>
      <c r="B98" s="18"/>
      <c r="C98" s="19">
        <v>6.5</v>
      </c>
      <c r="D98" s="19">
        <v>6.5</v>
      </c>
    </row>
    <row r="99" spans="1:4" x14ac:dyDescent="0.2">
      <c r="A99" s="17" t="s">
        <v>590</v>
      </c>
      <c r="B99" s="18"/>
      <c r="C99" s="19">
        <v>6.5</v>
      </c>
      <c r="D99" s="19">
        <v>6.5</v>
      </c>
    </row>
    <row r="101" spans="1:4" x14ac:dyDescent="0.2">
      <c r="A101" s="9" t="s">
        <v>111</v>
      </c>
      <c r="B101" s="12">
        <v>0.18562545808557382</v>
      </c>
    </row>
  </sheetData>
  <sortState ref="A8:F63">
    <sortCondition descending="1" ref="E8:E63"/>
  </sortState>
  <mergeCells count="3">
    <mergeCell ref="A1:E1"/>
    <mergeCell ref="C96:D96"/>
    <mergeCell ref="A97:B9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75"/>
  <sheetViews>
    <sheetView showGridLines="0" workbookViewId="0">
      <selection sqref="A1:E1"/>
    </sheetView>
  </sheetViews>
  <sheetFormatPr defaultRowHeight="11.25" x14ac:dyDescent="0.2"/>
  <cols>
    <col min="1" max="1" width="58.7109375" style="1" bestFit="1" customWidth="1"/>
    <col min="2" max="2" width="37.5703125" style="1" bestFit="1" customWidth="1"/>
    <col min="3" max="3" width="35.710937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7" width="9.140625" style="2"/>
    <col min="8" max="8" width="10" style="2" bestFit="1" customWidth="1"/>
    <col min="9" max="16384" width="9.140625" style="2"/>
  </cols>
  <sheetData>
    <row r="1" spans="1:6" x14ac:dyDescent="0.2">
      <c r="A1" s="60" t="s">
        <v>455</v>
      </c>
      <c r="B1" s="60"/>
      <c r="C1" s="60"/>
      <c r="D1" s="60"/>
      <c r="E1" s="6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301393</v>
      </c>
      <c r="E8" s="7">
        <v>6568.8604349999996</v>
      </c>
      <c r="F8" s="7">
        <f>E8/$E$57*100</f>
        <v>10.241900911387267</v>
      </c>
    </row>
    <row r="9" spans="1:6" x14ac:dyDescent="0.2">
      <c r="A9" s="7" t="s">
        <v>117</v>
      </c>
      <c r="B9" s="7" t="s">
        <v>118</v>
      </c>
      <c r="C9" s="7" t="s">
        <v>11</v>
      </c>
      <c r="D9" s="7">
        <v>602107</v>
      </c>
      <c r="E9" s="7">
        <v>3313.996928</v>
      </c>
      <c r="F9" s="7">
        <f t="shared" ref="F9:F43" si="0">E9/$E$57*100</f>
        <v>5.1670496721731327</v>
      </c>
    </row>
    <row r="10" spans="1:6" x14ac:dyDescent="0.2">
      <c r="A10" s="7" t="s">
        <v>126</v>
      </c>
      <c r="B10" s="7" t="s">
        <v>127</v>
      </c>
      <c r="C10" s="7" t="s">
        <v>21</v>
      </c>
      <c r="D10" s="7">
        <v>343240</v>
      </c>
      <c r="E10" s="7">
        <v>3212.5547799999999</v>
      </c>
      <c r="F10" s="7">
        <f t="shared" si="0"/>
        <v>5.0088851871250828</v>
      </c>
    </row>
    <row r="11" spans="1:6" x14ac:dyDescent="0.2">
      <c r="A11" s="7" t="s">
        <v>188</v>
      </c>
      <c r="B11" s="7" t="s">
        <v>189</v>
      </c>
      <c r="C11" s="7" t="s">
        <v>73</v>
      </c>
      <c r="D11" s="7">
        <v>230246</v>
      </c>
      <c r="E11" s="7">
        <v>3143.0881460000001</v>
      </c>
      <c r="F11" s="7">
        <f t="shared" si="0"/>
        <v>4.9005756273291752</v>
      </c>
    </row>
    <row r="12" spans="1:6" x14ac:dyDescent="0.2">
      <c r="A12" s="7" t="s">
        <v>113</v>
      </c>
      <c r="B12" s="7" t="s">
        <v>114</v>
      </c>
      <c r="C12" s="7" t="s">
        <v>11</v>
      </c>
      <c r="D12" s="7">
        <v>902639</v>
      </c>
      <c r="E12" s="7">
        <v>2649.245465</v>
      </c>
      <c r="F12" s="7">
        <f t="shared" si="0"/>
        <v>4.1305961377868874</v>
      </c>
    </row>
    <row r="13" spans="1:6" x14ac:dyDescent="0.2">
      <c r="A13" s="7" t="s">
        <v>195</v>
      </c>
      <c r="B13" s="7" t="s">
        <v>196</v>
      </c>
      <c r="C13" s="7" t="s">
        <v>11</v>
      </c>
      <c r="D13" s="7">
        <v>197693</v>
      </c>
      <c r="E13" s="7">
        <v>2583.5509704999999</v>
      </c>
      <c r="F13" s="7">
        <f t="shared" si="0"/>
        <v>4.0281679449899004</v>
      </c>
    </row>
    <row r="14" spans="1:6" x14ac:dyDescent="0.2">
      <c r="A14" s="7" t="s">
        <v>441</v>
      </c>
      <c r="B14" s="7" t="s">
        <v>442</v>
      </c>
      <c r="C14" s="7" t="s">
        <v>76</v>
      </c>
      <c r="D14" s="7">
        <v>33078</v>
      </c>
      <c r="E14" s="7">
        <v>2145.157917</v>
      </c>
      <c r="F14" s="7">
        <f t="shared" si="0"/>
        <v>3.3446432669096455</v>
      </c>
    </row>
    <row r="15" spans="1:6" x14ac:dyDescent="0.2">
      <c r="A15" s="7" t="s">
        <v>12</v>
      </c>
      <c r="B15" s="7" t="s">
        <v>13</v>
      </c>
      <c r="C15" s="7" t="s">
        <v>11</v>
      </c>
      <c r="D15" s="7">
        <v>581101</v>
      </c>
      <c r="E15" s="7">
        <v>2138.1611294999998</v>
      </c>
      <c r="F15" s="7">
        <f t="shared" si="0"/>
        <v>3.3337341594651919</v>
      </c>
    </row>
    <row r="16" spans="1:6" x14ac:dyDescent="0.2">
      <c r="A16" s="7" t="s">
        <v>199</v>
      </c>
      <c r="B16" s="7" t="s">
        <v>200</v>
      </c>
      <c r="C16" s="7" t="s">
        <v>140</v>
      </c>
      <c r="D16" s="7">
        <v>98278</v>
      </c>
      <c r="E16" s="7">
        <v>2091.1592839999998</v>
      </c>
      <c r="F16" s="7">
        <f t="shared" si="0"/>
        <v>3.2604507872537174</v>
      </c>
    </row>
    <row r="17" spans="1:6" x14ac:dyDescent="0.2">
      <c r="A17" s="7" t="s">
        <v>239</v>
      </c>
      <c r="B17" s="7" t="s">
        <v>240</v>
      </c>
      <c r="C17" s="7" t="s">
        <v>52</v>
      </c>
      <c r="D17" s="7">
        <v>203574</v>
      </c>
      <c r="E17" s="7">
        <v>2087.0406480000001</v>
      </c>
      <c r="F17" s="7">
        <f t="shared" si="0"/>
        <v>3.2540291769577649</v>
      </c>
    </row>
    <row r="18" spans="1:6" x14ac:dyDescent="0.2">
      <c r="A18" s="7" t="s">
        <v>115</v>
      </c>
      <c r="B18" s="7" t="s">
        <v>116</v>
      </c>
      <c r="C18" s="7" t="s">
        <v>11</v>
      </c>
      <c r="D18" s="7">
        <v>643546</v>
      </c>
      <c r="E18" s="7">
        <v>1957.988705</v>
      </c>
      <c r="F18" s="7">
        <f t="shared" si="0"/>
        <v>3.0528166187512369</v>
      </c>
    </row>
    <row r="19" spans="1:6" x14ac:dyDescent="0.2">
      <c r="A19" s="7" t="s">
        <v>443</v>
      </c>
      <c r="B19" s="7" t="s">
        <v>444</v>
      </c>
      <c r="C19" s="7" t="s">
        <v>192</v>
      </c>
      <c r="D19" s="7">
        <v>1262673</v>
      </c>
      <c r="E19" s="7">
        <v>1866.2306940000001</v>
      </c>
      <c r="F19" s="7">
        <f t="shared" si="0"/>
        <v>2.9097512475521938</v>
      </c>
    </row>
    <row r="20" spans="1:6" x14ac:dyDescent="0.2">
      <c r="A20" s="7" t="s">
        <v>124</v>
      </c>
      <c r="B20" s="7" t="s">
        <v>125</v>
      </c>
      <c r="C20" s="7" t="s">
        <v>123</v>
      </c>
      <c r="D20" s="7">
        <v>454688</v>
      </c>
      <c r="E20" s="7">
        <v>1772.1464800000001</v>
      </c>
      <c r="F20" s="7">
        <f t="shared" si="0"/>
        <v>2.7630589549317683</v>
      </c>
    </row>
    <row r="21" spans="1:6" x14ac:dyDescent="0.2">
      <c r="A21" s="7" t="s">
        <v>275</v>
      </c>
      <c r="B21" s="7" t="s">
        <v>276</v>
      </c>
      <c r="C21" s="7" t="s">
        <v>39</v>
      </c>
      <c r="D21" s="7">
        <v>1247117</v>
      </c>
      <c r="E21" s="7">
        <v>1751.5758264999999</v>
      </c>
      <c r="F21" s="7">
        <f t="shared" si="0"/>
        <v>2.7309860258576584</v>
      </c>
    </row>
    <row r="22" spans="1:6" x14ac:dyDescent="0.2">
      <c r="A22" s="7" t="s">
        <v>294</v>
      </c>
      <c r="B22" s="7" t="s">
        <v>295</v>
      </c>
      <c r="C22" s="7" t="s">
        <v>73</v>
      </c>
      <c r="D22" s="7">
        <v>126574</v>
      </c>
      <c r="E22" s="7">
        <v>1730.1400060000001</v>
      </c>
      <c r="F22" s="7">
        <f t="shared" si="0"/>
        <v>2.6975641634680239</v>
      </c>
    </row>
    <row r="23" spans="1:6" x14ac:dyDescent="0.2">
      <c r="A23" s="7" t="s">
        <v>292</v>
      </c>
      <c r="B23" s="7" t="s">
        <v>293</v>
      </c>
      <c r="C23" s="7" t="s">
        <v>123</v>
      </c>
      <c r="D23" s="7">
        <v>551423</v>
      </c>
      <c r="E23" s="7">
        <v>1570.452704</v>
      </c>
      <c r="F23" s="7">
        <f t="shared" si="0"/>
        <v>2.4485861953601091</v>
      </c>
    </row>
    <row r="24" spans="1:6" x14ac:dyDescent="0.2">
      <c r="A24" s="7" t="s">
        <v>190</v>
      </c>
      <c r="B24" s="7" t="s">
        <v>191</v>
      </c>
      <c r="C24" s="7" t="s">
        <v>192</v>
      </c>
      <c r="D24" s="7">
        <v>116490</v>
      </c>
      <c r="E24" s="7">
        <v>1517.04927</v>
      </c>
      <c r="F24" s="7">
        <f t="shared" si="0"/>
        <v>2.3653217258576742</v>
      </c>
    </row>
    <row r="25" spans="1:6" x14ac:dyDescent="0.2">
      <c r="A25" s="7" t="s">
        <v>445</v>
      </c>
      <c r="B25" s="7" t="s">
        <v>446</v>
      </c>
      <c r="C25" s="7" t="s">
        <v>39</v>
      </c>
      <c r="D25" s="7">
        <v>248911</v>
      </c>
      <c r="E25" s="7">
        <v>1495.0839215000001</v>
      </c>
      <c r="F25" s="7">
        <f t="shared" si="0"/>
        <v>2.3310742448756718</v>
      </c>
    </row>
    <row r="26" spans="1:6" x14ac:dyDescent="0.2">
      <c r="A26" s="7" t="s">
        <v>203</v>
      </c>
      <c r="B26" s="7" t="s">
        <v>204</v>
      </c>
      <c r="C26" s="7" t="s">
        <v>140</v>
      </c>
      <c r="D26" s="7">
        <v>387005</v>
      </c>
      <c r="E26" s="7">
        <v>1476.2305725000001</v>
      </c>
      <c r="F26" s="7">
        <f t="shared" si="0"/>
        <v>2.301678867364382</v>
      </c>
    </row>
    <row r="27" spans="1:6" x14ac:dyDescent="0.2">
      <c r="A27" s="7" t="s">
        <v>414</v>
      </c>
      <c r="B27" s="7" t="s">
        <v>415</v>
      </c>
      <c r="C27" s="7" t="s">
        <v>76</v>
      </c>
      <c r="D27" s="7">
        <v>101394</v>
      </c>
      <c r="E27" s="7">
        <v>1471.6325159999999</v>
      </c>
      <c r="F27" s="7">
        <f t="shared" si="0"/>
        <v>2.2945097640588763</v>
      </c>
    </row>
    <row r="28" spans="1:6" x14ac:dyDescent="0.2">
      <c r="A28" s="7" t="s">
        <v>252</v>
      </c>
      <c r="B28" s="7" t="s">
        <v>253</v>
      </c>
      <c r="C28" s="7" t="s">
        <v>130</v>
      </c>
      <c r="D28" s="7">
        <v>138307</v>
      </c>
      <c r="E28" s="7">
        <v>1306.3787685</v>
      </c>
      <c r="F28" s="7">
        <f t="shared" si="0"/>
        <v>2.0368528197717946</v>
      </c>
    </row>
    <row r="29" spans="1:6" x14ac:dyDescent="0.2">
      <c r="A29" s="7" t="s">
        <v>19</v>
      </c>
      <c r="B29" s="7" t="s">
        <v>20</v>
      </c>
      <c r="C29" s="7" t="s">
        <v>21</v>
      </c>
      <c r="D29" s="7">
        <v>484457</v>
      </c>
      <c r="E29" s="7">
        <v>1279.4509370000001</v>
      </c>
      <c r="F29" s="7">
        <f t="shared" si="0"/>
        <v>1.9948680364580764</v>
      </c>
    </row>
    <row r="30" spans="1:6" x14ac:dyDescent="0.2">
      <c r="A30" s="7" t="s">
        <v>121</v>
      </c>
      <c r="B30" s="7" t="s">
        <v>122</v>
      </c>
      <c r="C30" s="7" t="s">
        <v>123</v>
      </c>
      <c r="D30" s="7">
        <v>772456</v>
      </c>
      <c r="E30" s="7">
        <v>1269.531436</v>
      </c>
      <c r="F30" s="7">
        <f t="shared" si="0"/>
        <v>1.9794019526011115</v>
      </c>
    </row>
    <row r="31" spans="1:6" x14ac:dyDescent="0.2">
      <c r="A31" s="7" t="s">
        <v>207</v>
      </c>
      <c r="B31" s="7" t="s">
        <v>208</v>
      </c>
      <c r="C31" s="7" t="s">
        <v>21</v>
      </c>
      <c r="D31" s="7">
        <v>45848</v>
      </c>
      <c r="E31" s="7">
        <v>1237.9189240000001</v>
      </c>
      <c r="F31" s="7">
        <f t="shared" si="0"/>
        <v>1.9301130053525253</v>
      </c>
    </row>
    <row r="32" spans="1:6" x14ac:dyDescent="0.2">
      <c r="A32" s="7" t="s">
        <v>28</v>
      </c>
      <c r="B32" s="7" t="s">
        <v>29</v>
      </c>
      <c r="C32" s="7" t="s">
        <v>30</v>
      </c>
      <c r="D32" s="7">
        <v>2253145</v>
      </c>
      <c r="E32" s="7">
        <v>1235.8500325</v>
      </c>
      <c r="F32" s="7">
        <f t="shared" si="0"/>
        <v>1.9268872735914255</v>
      </c>
    </row>
    <row r="33" spans="1:6" x14ac:dyDescent="0.2">
      <c r="A33" s="7" t="s">
        <v>193</v>
      </c>
      <c r="B33" s="7" t="s">
        <v>194</v>
      </c>
      <c r="C33" s="7" t="s">
        <v>73</v>
      </c>
      <c r="D33" s="7">
        <v>117474</v>
      </c>
      <c r="E33" s="7">
        <v>1133.7415739999999</v>
      </c>
      <c r="F33" s="7">
        <f t="shared" si="0"/>
        <v>1.7676839042216972</v>
      </c>
    </row>
    <row r="34" spans="1:6" x14ac:dyDescent="0.2">
      <c r="A34" s="7" t="s">
        <v>326</v>
      </c>
      <c r="B34" s="7" t="s">
        <v>327</v>
      </c>
      <c r="C34" s="7" t="s">
        <v>52</v>
      </c>
      <c r="D34" s="7">
        <v>136430</v>
      </c>
      <c r="E34" s="7">
        <v>1048.0552600000001</v>
      </c>
      <c r="F34" s="7">
        <f t="shared" si="0"/>
        <v>1.6340852768594742</v>
      </c>
    </row>
    <row r="35" spans="1:6" x14ac:dyDescent="0.2">
      <c r="A35" s="7" t="s">
        <v>341</v>
      </c>
      <c r="B35" s="7" t="s">
        <v>342</v>
      </c>
      <c r="C35" s="7" t="s">
        <v>343</v>
      </c>
      <c r="D35" s="7">
        <v>395918</v>
      </c>
      <c r="E35" s="7">
        <v>1033.741898</v>
      </c>
      <c r="F35" s="7">
        <f t="shared" si="0"/>
        <v>1.6117684630432259</v>
      </c>
    </row>
    <row r="36" spans="1:6" x14ac:dyDescent="0.2">
      <c r="A36" s="7" t="s">
        <v>230</v>
      </c>
      <c r="B36" s="7" t="s">
        <v>231</v>
      </c>
      <c r="C36" s="7" t="s">
        <v>192</v>
      </c>
      <c r="D36" s="7">
        <v>172984</v>
      </c>
      <c r="E36" s="7">
        <v>982.462628</v>
      </c>
      <c r="F36" s="7">
        <f t="shared" si="0"/>
        <v>1.5318159039433348</v>
      </c>
    </row>
    <row r="37" spans="1:6" x14ac:dyDescent="0.2">
      <c r="A37" s="7" t="s">
        <v>447</v>
      </c>
      <c r="B37" s="7" t="s">
        <v>448</v>
      </c>
      <c r="C37" s="7" t="s">
        <v>39</v>
      </c>
      <c r="D37" s="7">
        <v>43555</v>
      </c>
      <c r="E37" s="7">
        <v>957.66556249999996</v>
      </c>
      <c r="F37" s="7">
        <f t="shared" si="0"/>
        <v>1.493153324602938</v>
      </c>
    </row>
    <row r="38" spans="1:6" x14ac:dyDescent="0.2">
      <c r="A38" s="7" t="s">
        <v>228</v>
      </c>
      <c r="B38" s="7" t="s">
        <v>229</v>
      </c>
      <c r="C38" s="7" t="s">
        <v>16</v>
      </c>
      <c r="D38" s="7">
        <v>639433</v>
      </c>
      <c r="E38" s="7">
        <v>896.16534950000005</v>
      </c>
      <c r="F38" s="7">
        <f t="shared" si="0"/>
        <v>1.3972646854990978</v>
      </c>
    </row>
    <row r="39" spans="1:6" x14ac:dyDescent="0.2">
      <c r="A39" s="7" t="s">
        <v>449</v>
      </c>
      <c r="B39" s="7" t="s">
        <v>450</v>
      </c>
      <c r="C39" s="7" t="s">
        <v>39</v>
      </c>
      <c r="D39" s="7">
        <v>593597</v>
      </c>
      <c r="E39" s="7">
        <v>704.3028405</v>
      </c>
      <c r="F39" s="7">
        <f t="shared" si="0"/>
        <v>1.0981204389083039</v>
      </c>
    </row>
    <row r="40" spans="1:6" x14ac:dyDescent="0.2">
      <c r="A40" s="7" t="s">
        <v>286</v>
      </c>
      <c r="B40" s="7" t="s">
        <v>287</v>
      </c>
      <c r="C40" s="7" t="s">
        <v>283</v>
      </c>
      <c r="D40" s="7">
        <v>163212</v>
      </c>
      <c r="E40" s="7">
        <v>686.63288399999999</v>
      </c>
      <c r="F40" s="7">
        <f t="shared" si="0"/>
        <v>1.0705701590123782</v>
      </c>
    </row>
    <row r="41" spans="1:6" x14ac:dyDescent="0.2">
      <c r="A41" s="7" t="s">
        <v>451</v>
      </c>
      <c r="B41" s="7" t="s">
        <v>452</v>
      </c>
      <c r="C41" s="7" t="s">
        <v>605</v>
      </c>
      <c r="D41" s="7">
        <v>355016</v>
      </c>
      <c r="E41" s="7">
        <v>598.73448399999995</v>
      </c>
      <c r="F41" s="7">
        <f t="shared" si="0"/>
        <v>0.93352253682926456</v>
      </c>
    </row>
    <row r="42" spans="1:6" x14ac:dyDescent="0.2">
      <c r="A42" s="7" t="s">
        <v>178</v>
      </c>
      <c r="B42" s="7" t="s">
        <v>179</v>
      </c>
      <c r="C42" s="7" t="s">
        <v>168</v>
      </c>
      <c r="D42" s="7">
        <v>480358</v>
      </c>
      <c r="E42" s="7">
        <v>474.83388300000001</v>
      </c>
      <c r="F42" s="7">
        <f t="shared" si="0"/>
        <v>0.74034174225156235</v>
      </c>
    </row>
    <row r="43" spans="1:6" x14ac:dyDescent="0.2">
      <c r="A43" s="7" t="s">
        <v>156</v>
      </c>
      <c r="B43" s="7" t="s">
        <v>157</v>
      </c>
      <c r="C43" s="7" t="s">
        <v>24</v>
      </c>
      <c r="D43" s="7">
        <v>20493</v>
      </c>
      <c r="E43" s="7">
        <v>96.829425000000001</v>
      </c>
      <c r="F43" s="7">
        <f t="shared" si="0"/>
        <v>0.15097251433027367</v>
      </c>
    </row>
    <row r="44" spans="1:6" x14ac:dyDescent="0.2">
      <c r="A44" s="6" t="s">
        <v>40</v>
      </c>
      <c r="B44" s="7"/>
      <c r="C44" s="7"/>
      <c r="D44" s="7"/>
      <c r="E44" s="6">
        <f>SUM(E8:E43)</f>
        <v>61483.642285000002</v>
      </c>
      <c r="F44" s="6">
        <f>SUM(F8:F43)</f>
        <v>95.862802716731835</v>
      </c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6" t="s">
        <v>309</v>
      </c>
      <c r="B46" s="7"/>
      <c r="C46" s="7"/>
      <c r="D46" s="7"/>
      <c r="E46" s="7"/>
      <c r="F46" s="7"/>
    </row>
    <row r="47" spans="1:6" x14ac:dyDescent="0.2">
      <c r="A47" s="7" t="s">
        <v>310</v>
      </c>
      <c r="B47" s="7" t="s">
        <v>453</v>
      </c>
      <c r="C47" s="7" t="s">
        <v>73</v>
      </c>
      <c r="D47" s="7">
        <v>489000</v>
      </c>
      <c r="E47" s="7">
        <v>4.8899999999999999E-2</v>
      </c>
      <c r="F47" s="7">
        <f t="shared" ref="F47:F50" si="1">E47/$E$57*100</f>
        <v>7.6242897763261348E-5</v>
      </c>
    </row>
    <row r="48" spans="1:6" x14ac:dyDescent="0.2">
      <c r="A48" s="7" t="s">
        <v>310</v>
      </c>
      <c r="B48" s="7" t="s">
        <v>311</v>
      </c>
      <c r="C48" s="7" t="s">
        <v>39</v>
      </c>
      <c r="D48" s="7">
        <v>98000</v>
      </c>
      <c r="E48" s="7">
        <v>9.7999999999999997E-3</v>
      </c>
      <c r="F48" s="7">
        <f t="shared" si="1"/>
        <v>1.5279762741921497E-5</v>
      </c>
    </row>
    <row r="49" spans="1:10" x14ac:dyDescent="0.2">
      <c r="A49" s="7" t="s">
        <v>313</v>
      </c>
      <c r="B49" s="7" t="s">
        <v>314</v>
      </c>
      <c r="C49" s="7" t="s">
        <v>39</v>
      </c>
      <c r="D49" s="7">
        <v>44170</v>
      </c>
      <c r="E49" s="7">
        <v>4.4169999999999999E-3</v>
      </c>
      <c r="F49" s="7">
        <f t="shared" si="1"/>
        <v>6.8868073501089027E-6</v>
      </c>
    </row>
    <row r="50" spans="1:10" x14ac:dyDescent="0.2">
      <c r="A50" s="7" t="s">
        <v>310</v>
      </c>
      <c r="B50" s="7" t="s">
        <v>454</v>
      </c>
      <c r="C50" s="7" t="s">
        <v>73</v>
      </c>
      <c r="D50" s="7">
        <v>23815</v>
      </c>
      <c r="E50" s="7">
        <v>2.3814999999999999E-3</v>
      </c>
      <c r="F50" s="7">
        <f t="shared" si="1"/>
        <v>3.7131382622332697E-6</v>
      </c>
      <c r="I50" s="1"/>
    </row>
    <row r="51" spans="1:10" x14ac:dyDescent="0.2">
      <c r="A51" s="6" t="s">
        <v>40</v>
      </c>
      <c r="B51" s="7"/>
      <c r="C51" s="7"/>
      <c r="D51" s="7"/>
      <c r="E51" s="6">
        <f>SUM(E47:E50)</f>
        <v>6.5498500000000001E-2</v>
      </c>
      <c r="F51" s="6">
        <f>SUM(F47:F50)</f>
        <v>1.0212260611752502E-4</v>
      </c>
      <c r="H51" s="1"/>
      <c r="I51" s="1"/>
    </row>
    <row r="52" spans="1:10" x14ac:dyDescent="0.2">
      <c r="A52" s="7"/>
      <c r="B52" s="7"/>
      <c r="C52" s="7"/>
      <c r="D52" s="7"/>
      <c r="E52" s="7"/>
      <c r="F52" s="7"/>
    </row>
    <row r="53" spans="1:10" x14ac:dyDescent="0.2">
      <c r="A53" s="6" t="s">
        <v>40</v>
      </c>
      <c r="B53" s="7"/>
      <c r="C53" s="7"/>
      <c r="D53" s="7"/>
      <c r="E53" s="6">
        <f>E44+E51</f>
        <v>61483.707783500002</v>
      </c>
      <c r="F53" s="6">
        <f>F44+F51</f>
        <v>95.862904839337958</v>
      </c>
      <c r="I53" s="1"/>
      <c r="J53" s="1"/>
    </row>
    <row r="54" spans="1:10" x14ac:dyDescent="0.2">
      <c r="A54" s="7"/>
      <c r="B54" s="7"/>
      <c r="C54" s="7"/>
      <c r="D54" s="7"/>
      <c r="E54" s="7"/>
      <c r="F54" s="7"/>
    </row>
    <row r="55" spans="1:10" x14ac:dyDescent="0.2">
      <c r="A55" s="6" t="s">
        <v>103</v>
      </c>
      <c r="B55" s="7"/>
      <c r="C55" s="7"/>
      <c r="D55" s="7"/>
      <c r="E55" s="6">
        <v>2653.4137512000002</v>
      </c>
      <c r="F55" s="6">
        <f t="shared" ref="F55" si="2">E55/$E$57*100</f>
        <v>4.1370951606620325</v>
      </c>
      <c r="I55" s="1"/>
      <c r="J55" s="1"/>
    </row>
    <row r="56" spans="1:10" x14ac:dyDescent="0.2">
      <c r="A56" s="7"/>
      <c r="B56" s="7"/>
      <c r="C56" s="7"/>
      <c r="D56" s="7"/>
      <c r="E56" s="7"/>
      <c r="F56" s="7"/>
    </row>
    <row r="57" spans="1:10" x14ac:dyDescent="0.2">
      <c r="A57" s="8" t="s">
        <v>104</v>
      </c>
      <c r="B57" s="5"/>
      <c r="C57" s="5"/>
      <c r="D57" s="5"/>
      <c r="E57" s="8">
        <f>E53+E55</f>
        <v>64137.121534700003</v>
      </c>
      <c r="F57" s="8">
        <f>F53+F55</f>
        <v>99.999999999999986</v>
      </c>
      <c r="I57" s="1"/>
      <c r="J57" s="1"/>
    </row>
    <row r="59" spans="1:10" x14ac:dyDescent="0.2">
      <c r="A59" s="9" t="s">
        <v>105</v>
      </c>
    </row>
    <row r="60" spans="1:10" x14ac:dyDescent="0.2">
      <c r="A60" s="9" t="s">
        <v>106</v>
      </c>
    </row>
    <row r="61" spans="1:10" x14ac:dyDescent="0.2">
      <c r="A61" s="9" t="s">
        <v>107</v>
      </c>
    </row>
    <row r="62" spans="1:10" x14ac:dyDescent="0.2">
      <c r="A62" s="1" t="s">
        <v>591</v>
      </c>
      <c r="B62" s="10">
        <v>78.653099999999995</v>
      </c>
    </row>
    <row r="63" spans="1:10" x14ac:dyDescent="0.2">
      <c r="A63" s="1" t="s">
        <v>590</v>
      </c>
      <c r="B63" s="10">
        <v>22.863800000000001</v>
      </c>
    </row>
    <row r="64" spans="1:10" x14ac:dyDescent="0.2">
      <c r="A64" s="1" t="s">
        <v>592</v>
      </c>
      <c r="B64" s="10">
        <v>81.233800000000002</v>
      </c>
    </row>
    <row r="65" spans="1:2" x14ac:dyDescent="0.2">
      <c r="A65" s="1" t="s">
        <v>593</v>
      </c>
      <c r="B65" s="10">
        <v>21.9998</v>
      </c>
    </row>
    <row r="67" spans="1:2" x14ac:dyDescent="0.2">
      <c r="A67" s="9" t="s">
        <v>108</v>
      </c>
    </row>
    <row r="68" spans="1:2" x14ac:dyDescent="0.2">
      <c r="A68" s="1" t="s">
        <v>593</v>
      </c>
      <c r="B68" s="10">
        <v>20.794899999999998</v>
      </c>
    </row>
    <row r="69" spans="1:2" x14ac:dyDescent="0.2">
      <c r="A69" s="1" t="s">
        <v>592</v>
      </c>
      <c r="B69" s="10">
        <v>77.081699999999998</v>
      </c>
    </row>
    <row r="70" spans="1:2" x14ac:dyDescent="0.2">
      <c r="A70" s="1" t="s">
        <v>590</v>
      </c>
      <c r="B70" s="10">
        <v>21.6935</v>
      </c>
    </row>
    <row r="71" spans="1:2" x14ac:dyDescent="0.2">
      <c r="A71" s="1" t="s">
        <v>591</v>
      </c>
      <c r="B71" s="10">
        <v>74.344999999999999</v>
      </c>
    </row>
    <row r="73" spans="1:2" x14ac:dyDescent="0.2">
      <c r="A73" s="9" t="s">
        <v>109</v>
      </c>
      <c r="B73" s="13" t="s">
        <v>110</v>
      </c>
    </row>
    <row r="75" spans="1:2" x14ac:dyDescent="0.2">
      <c r="A75" s="9" t="s">
        <v>111</v>
      </c>
      <c r="B75" s="12">
        <v>0.13731819155725952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3"/>
  <sheetViews>
    <sheetView showGridLines="0" workbookViewId="0">
      <selection sqref="A1:E1"/>
    </sheetView>
  </sheetViews>
  <sheetFormatPr defaultRowHeight="11.25" x14ac:dyDescent="0.2"/>
  <cols>
    <col min="1" max="1" width="58.7109375" style="1" bestFit="1" customWidth="1"/>
    <col min="2" max="2" width="38.140625" style="1" bestFit="1" customWidth="1"/>
    <col min="3" max="3" width="9.570312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11" x14ac:dyDescent="0.2">
      <c r="A1" s="60" t="s">
        <v>440</v>
      </c>
      <c r="B1" s="60"/>
      <c r="C1" s="60"/>
      <c r="D1" s="60"/>
    </row>
    <row r="3" spans="1:11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11" x14ac:dyDescent="0.2">
      <c r="A4" s="5"/>
      <c r="B4" s="5"/>
      <c r="C4" s="5"/>
      <c r="D4" s="5"/>
      <c r="E4" s="5"/>
    </row>
    <row r="5" spans="1:11" x14ac:dyDescent="0.2">
      <c r="A5" s="6" t="s">
        <v>610</v>
      </c>
      <c r="B5" s="7"/>
      <c r="C5" s="7"/>
      <c r="D5" s="7"/>
      <c r="E5" s="7"/>
    </row>
    <row r="6" spans="1:11" x14ac:dyDescent="0.2">
      <c r="A6" s="7" t="s">
        <v>185</v>
      </c>
      <c r="B6" s="7" t="s">
        <v>611</v>
      </c>
      <c r="C6" s="31">
        <v>43311.072</v>
      </c>
      <c r="D6" s="32">
        <v>1691.3479488999999</v>
      </c>
      <c r="E6" s="32">
        <f>D6/$D$15*100</f>
        <v>48.326974493024643</v>
      </c>
      <c r="I6" s="27"/>
      <c r="J6" s="27"/>
      <c r="K6" s="27"/>
    </row>
    <row r="7" spans="1:11" x14ac:dyDescent="0.2">
      <c r="A7" s="7" t="s">
        <v>186</v>
      </c>
      <c r="B7" s="7" t="s">
        <v>612</v>
      </c>
      <c r="C7" s="31">
        <v>209287.18700000001</v>
      </c>
      <c r="D7" s="32">
        <v>1016.8305881</v>
      </c>
      <c r="E7" s="32">
        <f t="shared" ref="E7:E8" si="0">D7/$D$15*100</f>
        <v>29.053954230290284</v>
      </c>
      <c r="I7" s="27"/>
      <c r="J7" s="27"/>
      <c r="K7" s="27"/>
    </row>
    <row r="8" spans="1:11" x14ac:dyDescent="0.2">
      <c r="A8" s="7" t="s">
        <v>613</v>
      </c>
      <c r="B8" s="7" t="s">
        <v>614</v>
      </c>
      <c r="C8" s="31">
        <v>28311</v>
      </c>
      <c r="D8" s="32">
        <v>750.3547440000001</v>
      </c>
      <c r="E8" s="32">
        <f t="shared" si="0"/>
        <v>21.439925828149057</v>
      </c>
      <c r="I8" s="27"/>
      <c r="J8" s="27"/>
      <c r="K8" s="27"/>
    </row>
    <row r="9" spans="1:11" x14ac:dyDescent="0.2">
      <c r="A9" s="6" t="s">
        <v>40</v>
      </c>
      <c r="B9" s="7"/>
      <c r="C9" s="7"/>
      <c r="D9" s="6">
        <f>SUM(D6:D8)</f>
        <v>3458.533281</v>
      </c>
      <c r="E9" s="6">
        <f>SUM(E6:E8)</f>
        <v>98.820854551463981</v>
      </c>
      <c r="J9" s="27"/>
      <c r="K9" s="27"/>
    </row>
    <row r="10" spans="1:11" x14ac:dyDescent="0.2">
      <c r="A10" s="6"/>
      <c r="B10" s="7"/>
      <c r="C10" s="7"/>
      <c r="D10" s="6"/>
      <c r="E10" s="6"/>
    </row>
    <row r="11" spans="1:11" x14ac:dyDescent="0.2">
      <c r="A11" s="6" t="s">
        <v>40</v>
      </c>
      <c r="B11" s="7"/>
      <c r="C11" s="7"/>
      <c r="D11" s="6">
        <f>D9</f>
        <v>3458.533281</v>
      </c>
      <c r="E11" s="6">
        <f>E9</f>
        <v>98.820854551463981</v>
      </c>
      <c r="J11" s="27"/>
      <c r="K11" s="27"/>
    </row>
    <row r="12" spans="1:11" x14ac:dyDescent="0.2">
      <c r="A12" s="7"/>
      <c r="B12" s="7"/>
      <c r="C12" s="7"/>
      <c r="D12" s="7"/>
      <c r="E12" s="7"/>
    </row>
    <row r="13" spans="1:11" x14ac:dyDescent="0.2">
      <c r="A13" s="6" t="s">
        <v>103</v>
      </c>
      <c r="B13" s="7"/>
      <c r="C13" s="7"/>
      <c r="D13" s="6">
        <v>41.267744499999999</v>
      </c>
      <c r="E13" s="6">
        <f>D13/$D$15*100</f>
        <v>1.1791454485360142</v>
      </c>
      <c r="J13" s="27"/>
      <c r="K13" s="27"/>
    </row>
    <row r="14" spans="1:11" x14ac:dyDescent="0.2">
      <c r="A14" s="7"/>
      <c r="B14" s="7"/>
      <c r="C14" s="7"/>
      <c r="D14" s="7"/>
      <c r="E14" s="7"/>
    </row>
    <row r="15" spans="1:11" x14ac:dyDescent="0.2">
      <c r="A15" s="8" t="s">
        <v>104</v>
      </c>
      <c r="B15" s="5"/>
      <c r="C15" s="5"/>
      <c r="D15" s="8">
        <f>D11+D13</f>
        <v>3499.8010254999999</v>
      </c>
      <c r="E15" s="8">
        <f>E11+E13</f>
        <v>100</v>
      </c>
      <c r="J15" s="27"/>
      <c r="K15" s="27"/>
    </row>
    <row r="17" spans="1:2" x14ac:dyDescent="0.2">
      <c r="A17" s="9" t="s">
        <v>105</v>
      </c>
    </row>
    <row r="18" spans="1:2" x14ac:dyDescent="0.2">
      <c r="A18" s="9" t="s">
        <v>106</v>
      </c>
    </row>
    <row r="19" spans="1:2" x14ac:dyDescent="0.2">
      <c r="A19" s="9" t="s">
        <v>107</v>
      </c>
    </row>
    <row r="20" spans="1:2" x14ac:dyDescent="0.2">
      <c r="A20" s="1" t="s">
        <v>590</v>
      </c>
      <c r="B20" s="10">
        <v>12.992800000000001</v>
      </c>
    </row>
    <row r="21" spans="1:2" x14ac:dyDescent="0.2">
      <c r="A21" s="1" t="s">
        <v>592</v>
      </c>
      <c r="B21" s="10">
        <v>12.992800000000001</v>
      </c>
    </row>
    <row r="22" spans="1:2" x14ac:dyDescent="0.2">
      <c r="A22" s="1" t="s">
        <v>593</v>
      </c>
      <c r="B22" s="10">
        <v>12.3042</v>
      </c>
    </row>
    <row r="23" spans="1:2" x14ac:dyDescent="0.2">
      <c r="A23" s="1" t="s">
        <v>591</v>
      </c>
      <c r="B23" s="10">
        <v>12.3042</v>
      </c>
    </row>
    <row r="25" spans="1:2" x14ac:dyDescent="0.2">
      <c r="A25" s="9" t="s">
        <v>108</v>
      </c>
    </row>
    <row r="26" spans="1:2" x14ac:dyDescent="0.2">
      <c r="A26" s="1" t="s">
        <v>593</v>
      </c>
      <c r="B26" s="10">
        <v>12.134399999999999</v>
      </c>
    </row>
    <row r="27" spans="1:2" x14ac:dyDescent="0.2">
      <c r="A27" s="1" t="s">
        <v>592</v>
      </c>
      <c r="B27" s="10">
        <v>12.8764</v>
      </c>
    </row>
    <row r="28" spans="1:2" x14ac:dyDescent="0.2">
      <c r="A28" s="1" t="s">
        <v>590</v>
      </c>
      <c r="B28" s="10">
        <v>12.8764</v>
      </c>
    </row>
    <row r="29" spans="1:2" x14ac:dyDescent="0.2">
      <c r="A29" s="1" t="s">
        <v>591</v>
      </c>
      <c r="B29" s="10">
        <v>12.134399999999999</v>
      </c>
    </row>
    <row r="31" spans="1:2" x14ac:dyDescent="0.2">
      <c r="A31" s="9" t="s">
        <v>109</v>
      </c>
      <c r="B31" s="13" t="s">
        <v>110</v>
      </c>
    </row>
    <row r="32" spans="1:2" x14ac:dyDescent="0.2">
      <c r="A32" s="9"/>
      <c r="B32" s="11"/>
    </row>
    <row r="33" spans="1:2" x14ac:dyDescent="0.2">
      <c r="A33" s="9" t="s">
        <v>111</v>
      </c>
      <c r="B33" s="12">
        <v>0.62688038531471912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82"/>
  <sheetViews>
    <sheetView showGridLines="0" workbookViewId="0">
      <selection sqref="A1:E1"/>
    </sheetView>
  </sheetViews>
  <sheetFormatPr defaultRowHeight="11.25" x14ac:dyDescent="0.2"/>
  <cols>
    <col min="1" max="1" width="58.7109375" style="1" bestFit="1" customWidth="1"/>
    <col min="2" max="2" width="36.5703125" style="1" bestFit="1" customWidth="1"/>
    <col min="3" max="3" width="29.8554687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60" t="s">
        <v>439</v>
      </c>
      <c r="B1" s="60"/>
      <c r="C1" s="60"/>
      <c r="D1" s="60"/>
      <c r="E1" s="60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115274</v>
      </c>
      <c r="E8" s="7">
        <v>2512.3968300000001</v>
      </c>
      <c r="F8" s="7">
        <f>E8/$E$64*100</f>
        <v>9.9221317574574481</v>
      </c>
    </row>
    <row r="9" spans="1:6" x14ac:dyDescent="0.2">
      <c r="A9" s="7" t="s">
        <v>315</v>
      </c>
      <c r="B9" s="7" t="s">
        <v>316</v>
      </c>
      <c r="C9" s="7" t="s">
        <v>123</v>
      </c>
      <c r="D9" s="7">
        <v>196962</v>
      </c>
      <c r="E9" s="7">
        <v>2335.9693200000002</v>
      </c>
      <c r="F9" s="7">
        <f t="shared" ref="F9:F57" si="0">E9/$E$64*100</f>
        <v>9.2253720024070738</v>
      </c>
    </row>
    <row r="10" spans="1:6" x14ac:dyDescent="0.2">
      <c r="A10" s="7" t="s">
        <v>404</v>
      </c>
      <c r="B10" s="7" t="s">
        <v>405</v>
      </c>
      <c r="C10" s="7" t="s">
        <v>39</v>
      </c>
      <c r="D10" s="7">
        <v>90413</v>
      </c>
      <c r="E10" s="7">
        <v>1803.6037305</v>
      </c>
      <c r="F10" s="7">
        <f t="shared" si="0"/>
        <v>7.1229169049153649</v>
      </c>
    </row>
    <row r="11" spans="1:6" x14ac:dyDescent="0.2">
      <c r="A11" s="7" t="s">
        <v>188</v>
      </c>
      <c r="B11" s="7" t="s">
        <v>189</v>
      </c>
      <c r="C11" s="7" t="s">
        <v>73</v>
      </c>
      <c r="D11" s="7">
        <v>106506</v>
      </c>
      <c r="E11" s="7">
        <v>1453.9134059999999</v>
      </c>
      <c r="F11" s="7">
        <f t="shared" si="0"/>
        <v>5.7418956297066028</v>
      </c>
    </row>
    <row r="12" spans="1:6" x14ac:dyDescent="0.2">
      <c r="A12" s="7" t="s">
        <v>219</v>
      </c>
      <c r="B12" s="7" t="s">
        <v>220</v>
      </c>
      <c r="C12" s="7" t="s">
        <v>76</v>
      </c>
      <c r="D12" s="7">
        <v>478840</v>
      </c>
      <c r="E12" s="7">
        <v>1425.50668</v>
      </c>
      <c r="F12" s="7">
        <f t="shared" si="0"/>
        <v>5.6297098178139846</v>
      </c>
    </row>
    <row r="13" spans="1:6" x14ac:dyDescent="0.2">
      <c r="A13" s="7" t="s">
        <v>406</v>
      </c>
      <c r="B13" s="7" t="s">
        <v>407</v>
      </c>
      <c r="C13" s="7" t="s">
        <v>73</v>
      </c>
      <c r="D13" s="7">
        <v>60086</v>
      </c>
      <c r="E13" s="7">
        <v>1165.7885719999999</v>
      </c>
      <c r="F13" s="7">
        <f t="shared" si="0"/>
        <v>4.60401305820871</v>
      </c>
    </row>
    <row r="14" spans="1:6" x14ac:dyDescent="0.2">
      <c r="A14" s="7" t="s">
        <v>115</v>
      </c>
      <c r="B14" s="7" t="s">
        <v>116</v>
      </c>
      <c r="C14" s="7" t="s">
        <v>11</v>
      </c>
      <c r="D14" s="7">
        <v>360443</v>
      </c>
      <c r="E14" s="7">
        <v>1096.6478274999999</v>
      </c>
      <c r="F14" s="7">
        <f t="shared" si="0"/>
        <v>4.3309576361726529</v>
      </c>
    </row>
    <row r="15" spans="1:6" x14ac:dyDescent="0.2">
      <c r="A15" s="7" t="s">
        <v>195</v>
      </c>
      <c r="B15" s="7" t="s">
        <v>196</v>
      </c>
      <c r="C15" s="7" t="s">
        <v>11</v>
      </c>
      <c r="D15" s="7">
        <v>74784</v>
      </c>
      <c r="E15" s="7">
        <v>977.31470400000001</v>
      </c>
      <c r="F15" s="7">
        <f t="shared" si="0"/>
        <v>3.8596789909134408</v>
      </c>
    </row>
    <row r="16" spans="1:6" x14ac:dyDescent="0.2">
      <c r="A16" s="7" t="s">
        <v>190</v>
      </c>
      <c r="B16" s="7" t="s">
        <v>191</v>
      </c>
      <c r="C16" s="7" t="s">
        <v>192</v>
      </c>
      <c r="D16" s="7">
        <v>69139</v>
      </c>
      <c r="E16" s="7">
        <v>900.39719700000001</v>
      </c>
      <c r="F16" s="7">
        <f t="shared" si="0"/>
        <v>3.5559110392124524</v>
      </c>
    </row>
    <row r="17" spans="1:6" x14ac:dyDescent="0.2">
      <c r="A17" s="7" t="s">
        <v>408</v>
      </c>
      <c r="B17" s="7" t="s">
        <v>409</v>
      </c>
      <c r="C17" s="7" t="s">
        <v>21</v>
      </c>
      <c r="D17" s="7">
        <v>7449</v>
      </c>
      <c r="E17" s="7">
        <v>709.18576949999999</v>
      </c>
      <c r="F17" s="7">
        <f t="shared" si="0"/>
        <v>2.8007656121317619</v>
      </c>
    </row>
    <row r="18" spans="1:6" x14ac:dyDescent="0.2">
      <c r="A18" s="7" t="s">
        <v>410</v>
      </c>
      <c r="B18" s="7" t="s">
        <v>411</v>
      </c>
      <c r="C18" s="7" t="s">
        <v>76</v>
      </c>
      <c r="D18" s="7">
        <v>40038</v>
      </c>
      <c r="E18" s="7">
        <v>693.31802700000003</v>
      </c>
      <c r="F18" s="7">
        <f t="shared" si="0"/>
        <v>2.7380996232647057</v>
      </c>
    </row>
    <row r="19" spans="1:6" x14ac:dyDescent="0.2">
      <c r="A19" s="7" t="s">
        <v>113</v>
      </c>
      <c r="B19" s="7" t="s">
        <v>114</v>
      </c>
      <c r="C19" s="7" t="s">
        <v>11</v>
      </c>
      <c r="D19" s="7">
        <v>210095</v>
      </c>
      <c r="E19" s="7">
        <v>616.62882500000001</v>
      </c>
      <c r="F19" s="7">
        <f t="shared" si="0"/>
        <v>2.4352333094991891</v>
      </c>
    </row>
    <row r="20" spans="1:6" x14ac:dyDescent="0.2">
      <c r="A20" s="7" t="s">
        <v>412</v>
      </c>
      <c r="B20" s="7" t="s">
        <v>413</v>
      </c>
      <c r="C20" s="7" t="s">
        <v>11</v>
      </c>
      <c r="D20" s="7">
        <v>28605</v>
      </c>
      <c r="E20" s="7">
        <v>570.71265749999998</v>
      </c>
      <c r="F20" s="7">
        <f t="shared" si="0"/>
        <v>2.2538979972219138</v>
      </c>
    </row>
    <row r="21" spans="1:6" x14ac:dyDescent="0.2">
      <c r="A21" s="7" t="s">
        <v>117</v>
      </c>
      <c r="B21" s="7" t="s">
        <v>118</v>
      </c>
      <c r="C21" s="7" t="s">
        <v>11</v>
      </c>
      <c r="D21" s="7">
        <v>96434</v>
      </c>
      <c r="E21" s="7">
        <v>530.77273600000001</v>
      </c>
      <c r="F21" s="7">
        <f t="shared" si="0"/>
        <v>2.0961644900093979</v>
      </c>
    </row>
    <row r="22" spans="1:6" x14ac:dyDescent="0.2">
      <c r="A22" s="7" t="s">
        <v>126</v>
      </c>
      <c r="B22" s="7" t="s">
        <v>127</v>
      </c>
      <c r="C22" s="7" t="s">
        <v>21</v>
      </c>
      <c r="D22" s="7">
        <v>52261</v>
      </c>
      <c r="E22" s="7">
        <v>489.13682949999998</v>
      </c>
      <c r="F22" s="7">
        <f t="shared" si="0"/>
        <v>1.9317330812441758</v>
      </c>
    </row>
    <row r="23" spans="1:6" x14ac:dyDescent="0.2">
      <c r="A23" s="7" t="s">
        <v>12</v>
      </c>
      <c r="B23" s="7" t="s">
        <v>13</v>
      </c>
      <c r="C23" s="7" t="s">
        <v>11</v>
      </c>
      <c r="D23" s="7">
        <v>103364</v>
      </c>
      <c r="E23" s="7">
        <v>380.32783799999999</v>
      </c>
      <c r="F23" s="7">
        <f t="shared" si="0"/>
        <v>1.502017067767488</v>
      </c>
    </row>
    <row r="24" spans="1:6" x14ac:dyDescent="0.2">
      <c r="A24" s="7" t="s">
        <v>414</v>
      </c>
      <c r="B24" s="7" t="s">
        <v>415</v>
      </c>
      <c r="C24" s="7" t="s">
        <v>76</v>
      </c>
      <c r="D24" s="7">
        <v>25268</v>
      </c>
      <c r="E24" s="7">
        <v>366.73975200000001</v>
      </c>
      <c r="F24" s="7">
        <f t="shared" si="0"/>
        <v>1.4483540564096593</v>
      </c>
    </row>
    <row r="25" spans="1:6" x14ac:dyDescent="0.2">
      <c r="A25" s="7" t="s">
        <v>416</v>
      </c>
      <c r="B25" s="7" t="s">
        <v>417</v>
      </c>
      <c r="C25" s="7" t="s">
        <v>39</v>
      </c>
      <c r="D25" s="7">
        <v>13282</v>
      </c>
      <c r="E25" s="7">
        <v>358.33507800000001</v>
      </c>
      <c r="F25" s="7">
        <f t="shared" si="0"/>
        <v>1.4151617351128374</v>
      </c>
    </row>
    <row r="26" spans="1:6" x14ac:dyDescent="0.2">
      <c r="A26" s="7" t="s">
        <v>209</v>
      </c>
      <c r="B26" s="7" t="s">
        <v>210</v>
      </c>
      <c r="C26" s="7" t="s">
        <v>140</v>
      </c>
      <c r="D26" s="7">
        <v>61862</v>
      </c>
      <c r="E26" s="7">
        <v>351.68547000000001</v>
      </c>
      <c r="F26" s="7">
        <f t="shared" si="0"/>
        <v>1.3889006421502883</v>
      </c>
    </row>
    <row r="27" spans="1:6" x14ac:dyDescent="0.2">
      <c r="A27" s="7" t="s">
        <v>193</v>
      </c>
      <c r="B27" s="7" t="s">
        <v>194</v>
      </c>
      <c r="C27" s="7" t="s">
        <v>73</v>
      </c>
      <c r="D27" s="7">
        <v>31217</v>
      </c>
      <c r="E27" s="7">
        <v>301.27526699999999</v>
      </c>
      <c r="F27" s="7">
        <f t="shared" si="0"/>
        <v>1.1898171732835581</v>
      </c>
    </row>
    <row r="28" spans="1:6" x14ac:dyDescent="0.2">
      <c r="A28" s="7" t="s">
        <v>119</v>
      </c>
      <c r="B28" s="7" t="s">
        <v>120</v>
      </c>
      <c r="C28" s="7" t="s">
        <v>30</v>
      </c>
      <c r="D28" s="7">
        <v>73938</v>
      </c>
      <c r="E28" s="7">
        <v>288.801828</v>
      </c>
      <c r="F28" s="7">
        <f t="shared" si="0"/>
        <v>1.1405562031419072</v>
      </c>
    </row>
    <row r="29" spans="1:6" x14ac:dyDescent="0.2">
      <c r="A29" s="7" t="s">
        <v>19</v>
      </c>
      <c r="B29" s="7" t="s">
        <v>20</v>
      </c>
      <c r="C29" s="7" t="s">
        <v>21</v>
      </c>
      <c r="D29" s="7">
        <v>103576</v>
      </c>
      <c r="E29" s="7">
        <v>273.54421600000001</v>
      </c>
      <c r="F29" s="7">
        <f t="shared" si="0"/>
        <v>1.0802997839487005</v>
      </c>
    </row>
    <row r="30" spans="1:6" x14ac:dyDescent="0.2">
      <c r="A30" s="7" t="s">
        <v>128</v>
      </c>
      <c r="B30" s="7" t="s">
        <v>129</v>
      </c>
      <c r="C30" s="7" t="s">
        <v>130</v>
      </c>
      <c r="D30" s="7">
        <v>175621</v>
      </c>
      <c r="E30" s="7">
        <v>271.9491185</v>
      </c>
      <c r="F30" s="7">
        <f t="shared" si="0"/>
        <v>1.0740003143060042</v>
      </c>
    </row>
    <row r="31" spans="1:6" x14ac:dyDescent="0.2">
      <c r="A31" s="7" t="s">
        <v>348</v>
      </c>
      <c r="B31" s="7" t="s">
        <v>349</v>
      </c>
      <c r="C31" s="7" t="s">
        <v>350</v>
      </c>
      <c r="D31" s="7">
        <v>158248</v>
      </c>
      <c r="E31" s="7">
        <v>262.21693599999998</v>
      </c>
      <c r="F31" s="7">
        <f t="shared" si="0"/>
        <v>1.0355653043985042</v>
      </c>
    </row>
    <row r="32" spans="1:6" x14ac:dyDescent="0.2">
      <c r="A32" s="7" t="s">
        <v>217</v>
      </c>
      <c r="B32" s="7" t="s">
        <v>218</v>
      </c>
      <c r="C32" s="7" t="s">
        <v>52</v>
      </c>
      <c r="D32" s="7">
        <v>5849</v>
      </c>
      <c r="E32" s="7">
        <v>245.29536200000001</v>
      </c>
      <c r="F32" s="7">
        <f t="shared" si="0"/>
        <v>0.96873745110449805</v>
      </c>
    </row>
    <row r="33" spans="1:6" x14ac:dyDescent="0.2">
      <c r="A33" s="7" t="s">
        <v>223</v>
      </c>
      <c r="B33" s="7" t="s">
        <v>224</v>
      </c>
      <c r="C33" s="7" t="s">
        <v>21</v>
      </c>
      <c r="D33" s="7">
        <v>7276</v>
      </c>
      <c r="E33" s="7">
        <v>239.704182</v>
      </c>
      <c r="F33" s="7">
        <f t="shared" si="0"/>
        <v>0.94665637538539649</v>
      </c>
    </row>
    <row r="34" spans="1:6" x14ac:dyDescent="0.2">
      <c r="A34" s="7" t="s">
        <v>205</v>
      </c>
      <c r="B34" s="7" t="s">
        <v>206</v>
      </c>
      <c r="C34" s="7" t="s">
        <v>73</v>
      </c>
      <c r="D34" s="7">
        <v>35162</v>
      </c>
      <c r="E34" s="7">
        <v>239.36531500000001</v>
      </c>
      <c r="F34" s="7">
        <f t="shared" si="0"/>
        <v>0.94531809833373559</v>
      </c>
    </row>
    <row r="35" spans="1:6" x14ac:dyDescent="0.2">
      <c r="A35" s="7" t="s">
        <v>418</v>
      </c>
      <c r="B35" s="7" t="s">
        <v>419</v>
      </c>
      <c r="C35" s="7" t="s">
        <v>39</v>
      </c>
      <c r="D35" s="7">
        <v>18411</v>
      </c>
      <c r="E35" s="7">
        <v>238.79987550000001</v>
      </c>
      <c r="F35" s="7">
        <f t="shared" si="0"/>
        <v>0.94308502545572581</v>
      </c>
    </row>
    <row r="36" spans="1:6" x14ac:dyDescent="0.2">
      <c r="A36" s="7" t="s">
        <v>225</v>
      </c>
      <c r="B36" s="7" t="s">
        <v>226</v>
      </c>
      <c r="C36" s="7" t="s">
        <v>227</v>
      </c>
      <c r="D36" s="7">
        <v>42308</v>
      </c>
      <c r="E36" s="7">
        <v>238.215194</v>
      </c>
      <c r="F36" s="7">
        <f t="shared" si="0"/>
        <v>0.94077596073717662</v>
      </c>
    </row>
    <row r="37" spans="1:6" x14ac:dyDescent="0.2">
      <c r="A37" s="7" t="s">
        <v>420</v>
      </c>
      <c r="B37" s="7" t="s">
        <v>421</v>
      </c>
      <c r="C37" s="7" t="s">
        <v>39</v>
      </c>
      <c r="D37" s="7">
        <v>3389</v>
      </c>
      <c r="E37" s="7">
        <v>236.46069700000001</v>
      </c>
      <c r="F37" s="7">
        <f t="shared" si="0"/>
        <v>0.93384697953715501</v>
      </c>
    </row>
    <row r="38" spans="1:6" x14ac:dyDescent="0.2">
      <c r="A38" s="7" t="s">
        <v>346</v>
      </c>
      <c r="B38" s="7" t="s">
        <v>347</v>
      </c>
      <c r="C38" s="7" t="s">
        <v>27</v>
      </c>
      <c r="D38" s="7">
        <v>104175</v>
      </c>
      <c r="E38" s="7">
        <v>231.47685000000001</v>
      </c>
      <c r="F38" s="7">
        <f t="shared" si="0"/>
        <v>0.9141644254109389</v>
      </c>
    </row>
    <row r="39" spans="1:6" x14ac:dyDescent="0.2">
      <c r="A39" s="7" t="s">
        <v>160</v>
      </c>
      <c r="B39" s="7" t="s">
        <v>161</v>
      </c>
      <c r="C39" s="7" t="s">
        <v>130</v>
      </c>
      <c r="D39" s="7">
        <v>126090</v>
      </c>
      <c r="E39" s="7">
        <v>229.86206999999999</v>
      </c>
      <c r="F39" s="7">
        <f t="shared" si="0"/>
        <v>0.90778722427456127</v>
      </c>
    </row>
    <row r="40" spans="1:6" x14ac:dyDescent="0.2">
      <c r="A40" s="7" t="s">
        <v>239</v>
      </c>
      <c r="B40" s="7" t="s">
        <v>240</v>
      </c>
      <c r="C40" s="7" t="s">
        <v>52</v>
      </c>
      <c r="D40" s="7">
        <v>22109</v>
      </c>
      <c r="E40" s="7">
        <v>226.66146800000001</v>
      </c>
      <c r="F40" s="7">
        <f t="shared" si="0"/>
        <v>0.89514718494320233</v>
      </c>
    </row>
    <row r="41" spans="1:6" x14ac:dyDescent="0.2">
      <c r="A41" s="7" t="s">
        <v>422</v>
      </c>
      <c r="B41" s="7" t="s">
        <v>423</v>
      </c>
      <c r="C41" s="7" t="s">
        <v>95</v>
      </c>
      <c r="D41" s="7">
        <v>23387</v>
      </c>
      <c r="E41" s="7">
        <v>213.3712945</v>
      </c>
      <c r="F41" s="7">
        <f t="shared" si="0"/>
        <v>0.84266071028606415</v>
      </c>
    </row>
    <row r="42" spans="1:6" x14ac:dyDescent="0.2">
      <c r="A42" s="7" t="s">
        <v>424</v>
      </c>
      <c r="B42" s="7" t="s">
        <v>425</v>
      </c>
      <c r="C42" s="7" t="s">
        <v>21</v>
      </c>
      <c r="D42" s="7">
        <v>764</v>
      </c>
      <c r="E42" s="7">
        <v>212.380922</v>
      </c>
      <c r="F42" s="7">
        <f t="shared" si="0"/>
        <v>0.83874946254182836</v>
      </c>
    </row>
    <row r="43" spans="1:6" x14ac:dyDescent="0.2">
      <c r="A43" s="7" t="s">
        <v>207</v>
      </c>
      <c r="B43" s="7" t="s">
        <v>208</v>
      </c>
      <c r="C43" s="7" t="s">
        <v>21</v>
      </c>
      <c r="D43" s="7">
        <v>7623</v>
      </c>
      <c r="E43" s="7">
        <v>205.82481150000001</v>
      </c>
      <c r="F43" s="7">
        <f t="shared" si="0"/>
        <v>0.81285761638890586</v>
      </c>
    </row>
    <row r="44" spans="1:6" x14ac:dyDescent="0.2">
      <c r="A44" s="7" t="s">
        <v>121</v>
      </c>
      <c r="B44" s="7" t="s">
        <v>122</v>
      </c>
      <c r="C44" s="7" t="s">
        <v>123</v>
      </c>
      <c r="D44" s="7">
        <v>119757</v>
      </c>
      <c r="E44" s="7">
        <v>196.8206295</v>
      </c>
      <c r="F44" s="7">
        <f t="shared" si="0"/>
        <v>0.77729767653174298</v>
      </c>
    </row>
    <row r="45" spans="1:6" x14ac:dyDescent="0.2">
      <c r="A45" s="7" t="s">
        <v>341</v>
      </c>
      <c r="B45" s="7" t="s">
        <v>342</v>
      </c>
      <c r="C45" s="7" t="s">
        <v>343</v>
      </c>
      <c r="D45" s="7">
        <v>73065</v>
      </c>
      <c r="E45" s="7">
        <v>190.77271500000001</v>
      </c>
      <c r="F45" s="7">
        <f t="shared" si="0"/>
        <v>0.75341283325766617</v>
      </c>
    </row>
    <row r="46" spans="1:6" x14ac:dyDescent="0.2">
      <c r="A46" s="7" t="s">
        <v>134</v>
      </c>
      <c r="B46" s="7" t="s">
        <v>135</v>
      </c>
      <c r="C46" s="7" t="s">
        <v>133</v>
      </c>
      <c r="D46" s="7">
        <v>49295</v>
      </c>
      <c r="E46" s="7">
        <v>184.9301925</v>
      </c>
      <c r="F46" s="7">
        <f t="shared" si="0"/>
        <v>0.73033913831079356</v>
      </c>
    </row>
    <row r="47" spans="1:6" x14ac:dyDescent="0.2">
      <c r="A47" s="7" t="s">
        <v>426</v>
      </c>
      <c r="B47" s="7" t="s">
        <v>427</v>
      </c>
      <c r="C47" s="7" t="s">
        <v>140</v>
      </c>
      <c r="D47" s="7">
        <v>28431</v>
      </c>
      <c r="E47" s="7">
        <v>182.3422185</v>
      </c>
      <c r="F47" s="7">
        <f t="shared" si="0"/>
        <v>0.72011853195344755</v>
      </c>
    </row>
    <row r="48" spans="1:6" x14ac:dyDescent="0.2">
      <c r="A48" s="7" t="s">
        <v>428</v>
      </c>
      <c r="B48" s="7" t="s">
        <v>429</v>
      </c>
      <c r="C48" s="7" t="s">
        <v>73</v>
      </c>
      <c r="D48" s="7">
        <v>63392</v>
      </c>
      <c r="E48" s="7">
        <v>175.21548799999999</v>
      </c>
      <c r="F48" s="7">
        <f t="shared" si="0"/>
        <v>0.69197315373272639</v>
      </c>
    </row>
    <row r="49" spans="1:10" x14ac:dyDescent="0.2">
      <c r="A49" s="7" t="s">
        <v>25</v>
      </c>
      <c r="B49" s="7" t="s">
        <v>26</v>
      </c>
      <c r="C49" s="7" t="s">
        <v>27</v>
      </c>
      <c r="D49" s="7">
        <v>81793</v>
      </c>
      <c r="E49" s="7">
        <v>174.54626200000001</v>
      </c>
      <c r="F49" s="7">
        <f t="shared" si="0"/>
        <v>0.68933020001290501</v>
      </c>
    </row>
    <row r="50" spans="1:10" x14ac:dyDescent="0.2">
      <c r="A50" s="7" t="s">
        <v>124</v>
      </c>
      <c r="B50" s="7" t="s">
        <v>125</v>
      </c>
      <c r="C50" s="7" t="s">
        <v>123</v>
      </c>
      <c r="D50" s="7">
        <v>43771</v>
      </c>
      <c r="E50" s="7">
        <v>170.59747250000001</v>
      </c>
      <c r="F50" s="7">
        <f t="shared" si="0"/>
        <v>0.67373536673114809</v>
      </c>
    </row>
    <row r="51" spans="1:10" x14ac:dyDescent="0.2">
      <c r="A51" s="7" t="s">
        <v>430</v>
      </c>
      <c r="B51" s="7" t="s">
        <v>431</v>
      </c>
      <c r="C51" s="7" t="s">
        <v>63</v>
      </c>
      <c r="D51" s="7">
        <v>31224</v>
      </c>
      <c r="E51" s="7">
        <v>164.59731600000001</v>
      </c>
      <c r="F51" s="7">
        <f t="shared" si="0"/>
        <v>0.65003913266196045</v>
      </c>
    </row>
    <row r="52" spans="1:10" x14ac:dyDescent="0.2">
      <c r="A52" s="7" t="s">
        <v>432</v>
      </c>
      <c r="B52" s="7" t="s">
        <v>433</v>
      </c>
      <c r="C52" s="7" t="s">
        <v>168</v>
      </c>
      <c r="D52" s="7">
        <v>39466</v>
      </c>
      <c r="E52" s="7">
        <v>157.76533499999999</v>
      </c>
      <c r="F52" s="7">
        <f t="shared" si="0"/>
        <v>0.6230577996030241</v>
      </c>
    </row>
    <row r="53" spans="1:10" x14ac:dyDescent="0.2">
      <c r="A53" s="7" t="s">
        <v>199</v>
      </c>
      <c r="B53" s="7" t="s">
        <v>200</v>
      </c>
      <c r="C53" s="7" t="s">
        <v>140</v>
      </c>
      <c r="D53" s="7">
        <v>6791</v>
      </c>
      <c r="E53" s="7">
        <v>144.498898</v>
      </c>
      <c r="F53" s="7">
        <f t="shared" si="0"/>
        <v>0.57066506677745044</v>
      </c>
    </row>
    <row r="54" spans="1:10" x14ac:dyDescent="0.2">
      <c r="A54" s="7" t="s">
        <v>434</v>
      </c>
      <c r="B54" s="7" t="s">
        <v>435</v>
      </c>
      <c r="C54" s="7" t="s">
        <v>436</v>
      </c>
      <c r="D54" s="7">
        <v>47688</v>
      </c>
      <c r="E54" s="7">
        <v>136.69765200000001</v>
      </c>
      <c r="F54" s="7">
        <f t="shared" si="0"/>
        <v>0.53985584517676166</v>
      </c>
    </row>
    <row r="55" spans="1:10" x14ac:dyDescent="0.2">
      <c r="A55" s="7" t="s">
        <v>437</v>
      </c>
      <c r="B55" s="7" t="s">
        <v>438</v>
      </c>
      <c r="C55" s="7" t="s">
        <v>298</v>
      </c>
      <c r="D55" s="7">
        <v>20555</v>
      </c>
      <c r="E55" s="7">
        <v>132.3844775</v>
      </c>
      <c r="F55" s="7">
        <f t="shared" si="0"/>
        <v>0.5228219573884596</v>
      </c>
    </row>
    <row r="56" spans="1:10" x14ac:dyDescent="0.2">
      <c r="A56" s="7" t="s">
        <v>292</v>
      </c>
      <c r="B56" s="7" t="s">
        <v>293</v>
      </c>
      <c r="C56" s="7" t="s">
        <v>123</v>
      </c>
      <c r="D56" s="7">
        <v>41851</v>
      </c>
      <c r="E56" s="7">
        <v>119.191648</v>
      </c>
      <c r="F56" s="7">
        <f t="shared" si="0"/>
        <v>0.47071992040544386</v>
      </c>
    </row>
    <row r="57" spans="1:10" x14ac:dyDescent="0.2">
      <c r="A57" s="7" t="s">
        <v>211</v>
      </c>
      <c r="B57" s="7" t="s">
        <v>212</v>
      </c>
      <c r="C57" s="7" t="s">
        <v>140</v>
      </c>
      <c r="D57" s="7">
        <v>13431</v>
      </c>
      <c r="E57" s="7">
        <v>110.72516400000001</v>
      </c>
      <c r="F57" s="7">
        <f t="shared" si="0"/>
        <v>0.43728349477104073</v>
      </c>
      <c r="H57" s="1"/>
    </row>
    <row r="58" spans="1:10" x14ac:dyDescent="0.2">
      <c r="A58" s="6" t="s">
        <v>40</v>
      </c>
      <c r="B58" s="7"/>
      <c r="C58" s="7"/>
      <c r="D58" s="7"/>
      <c r="E58" s="6">
        <f xml:space="preserve"> SUM(E8:E57)</f>
        <v>25134.672124999997</v>
      </c>
      <c r="F58" s="6">
        <f>SUM(F8:F57)</f>
        <v>99.263589862411578</v>
      </c>
      <c r="I58" s="1"/>
      <c r="J58" s="1"/>
    </row>
    <row r="59" spans="1:10" x14ac:dyDescent="0.2">
      <c r="A59" s="7"/>
      <c r="B59" s="7"/>
      <c r="C59" s="7"/>
      <c r="D59" s="7"/>
      <c r="E59" s="7"/>
      <c r="F59" s="7"/>
    </row>
    <row r="60" spans="1:10" x14ac:dyDescent="0.2">
      <c r="A60" s="6" t="s">
        <v>40</v>
      </c>
      <c r="B60" s="7"/>
      <c r="C60" s="7"/>
      <c r="D60" s="7"/>
      <c r="E60" s="6">
        <f>E58</f>
        <v>25134.672124999997</v>
      </c>
      <c r="F60" s="6">
        <f>F58</f>
        <v>99.263589862411578</v>
      </c>
      <c r="I60" s="1"/>
      <c r="J60" s="1"/>
    </row>
    <row r="61" spans="1:10" x14ac:dyDescent="0.2">
      <c r="A61" s="7"/>
      <c r="B61" s="7"/>
      <c r="C61" s="7"/>
      <c r="D61" s="7"/>
      <c r="E61" s="7"/>
      <c r="F61" s="7"/>
    </row>
    <row r="62" spans="1:10" x14ac:dyDescent="0.2">
      <c r="A62" s="6" t="s">
        <v>103</v>
      </c>
      <c r="B62" s="7"/>
      <c r="C62" s="7"/>
      <c r="D62" s="7"/>
      <c r="E62" s="6">
        <v>186.4674387</v>
      </c>
      <c r="F62" s="6">
        <f t="shared" ref="F62" si="1">E62/$E$64*100</f>
        <v>0.73641013758842389</v>
      </c>
      <c r="I62" s="1"/>
      <c r="J62" s="1"/>
    </row>
    <row r="63" spans="1:10" x14ac:dyDescent="0.2">
      <c r="A63" s="7"/>
      <c r="B63" s="7"/>
      <c r="C63" s="7"/>
      <c r="D63" s="7"/>
      <c r="E63" s="7"/>
      <c r="F63" s="7"/>
    </row>
    <row r="64" spans="1:10" x14ac:dyDescent="0.2">
      <c r="A64" s="8" t="s">
        <v>104</v>
      </c>
      <c r="B64" s="5"/>
      <c r="C64" s="5"/>
      <c r="D64" s="5"/>
      <c r="E64" s="8">
        <f>E60+E62</f>
        <v>25321.139563699999</v>
      </c>
      <c r="F64" s="8">
        <f>F60+F62</f>
        <v>100</v>
      </c>
      <c r="I64" s="1"/>
      <c r="J64" s="1"/>
    </row>
    <row r="66" spans="1:2" x14ac:dyDescent="0.2">
      <c r="A66" s="9" t="s">
        <v>105</v>
      </c>
    </row>
    <row r="67" spans="1:2" x14ac:dyDescent="0.2">
      <c r="A67" s="9" t="s">
        <v>106</v>
      </c>
    </row>
    <row r="68" spans="1:2" x14ac:dyDescent="0.2">
      <c r="A68" s="9" t="s">
        <v>107</v>
      </c>
    </row>
    <row r="69" spans="1:2" x14ac:dyDescent="0.2">
      <c r="A69" s="1" t="s">
        <v>592</v>
      </c>
      <c r="B69" s="10">
        <v>88.666399999999996</v>
      </c>
    </row>
    <row r="70" spans="1:2" x14ac:dyDescent="0.2">
      <c r="A70" s="1" t="s">
        <v>590</v>
      </c>
      <c r="B70" s="10">
        <v>88.666399999999996</v>
      </c>
    </row>
    <row r="71" spans="1:2" x14ac:dyDescent="0.2">
      <c r="A71" s="1" t="s">
        <v>591</v>
      </c>
      <c r="B71" s="10">
        <v>87.0227</v>
      </c>
    </row>
    <row r="72" spans="1:2" x14ac:dyDescent="0.2">
      <c r="A72" s="1" t="s">
        <v>593</v>
      </c>
      <c r="B72" s="10">
        <v>87.0227</v>
      </c>
    </row>
    <row r="74" spans="1:2" x14ac:dyDescent="0.2">
      <c r="A74" s="9" t="s">
        <v>108</v>
      </c>
    </row>
    <row r="75" spans="1:2" x14ac:dyDescent="0.2">
      <c r="A75" s="1" t="s">
        <v>593</v>
      </c>
      <c r="B75" s="10">
        <v>89.907399999999996</v>
      </c>
    </row>
    <row r="76" spans="1:2" x14ac:dyDescent="0.2">
      <c r="A76" s="1" t="s">
        <v>591</v>
      </c>
      <c r="B76" s="10">
        <v>89.907399999999996</v>
      </c>
    </row>
    <row r="77" spans="1:2" x14ac:dyDescent="0.2">
      <c r="A77" s="1" t="s">
        <v>590</v>
      </c>
      <c r="B77" s="10">
        <v>91.793700000000001</v>
      </c>
    </row>
    <row r="78" spans="1:2" x14ac:dyDescent="0.2">
      <c r="A78" s="1" t="s">
        <v>592</v>
      </c>
      <c r="B78" s="10">
        <v>91.793700000000001</v>
      </c>
    </row>
    <row r="80" spans="1:2" x14ac:dyDescent="0.2">
      <c r="A80" s="9" t="s">
        <v>109</v>
      </c>
      <c r="B80" s="13" t="s">
        <v>110</v>
      </c>
    </row>
    <row r="82" spans="1:2" x14ac:dyDescent="0.2">
      <c r="A82" s="9" t="s">
        <v>111</v>
      </c>
      <c r="B82" s="12">
        <v>7.2645500003555297E-2</v>
      </c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810BB5-4BA4-4B42-818E-B5B09232E21B}"/>
</file>

<file path=customXml/itemProps2.xml><?xml version="1.0" encoding="utf-8"?>
<ds:datastoreItem xmlns:ds="http://schemas.openxmlformats.org/officeDocument/2006/customXml" ds:itemID="{D9F82209-2334-47B0-8980-F8B056231F86}"/>
</file>

<file path=customXml/itemProps3.xml><?xml version="1.0" encoding="utf-8"?>
<ds:datastoreItem xmlns:ds="http://schemas.openxmlformats.org/officeDocument/2006/customXml" ds:itemID="{80BB1591-14B3-41A6-923E-ED77D668A1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TIVF</vt:lpstr>
      <vt:lpstr>FIUS</vt:lpstr>
      <vt:lpstr>FITX</vt:lpstr>
      <vt:lpstr>FITF</vt:lpstr>
      <vt:lpstr>FISCF</vt:lpstr>
      <vt:lpstr>FIPF</vt:lpstr>
      <vt:lpstr>FIOF</vt:lpstr>
      <vt:lpstr>FIMAS</vt:lpstr>
      <vt:lpstr>FIIF-NSE</vt:lpstr>
      <vt:lpstr>FIFOF-50's+</vt:lpstr>
      <vt:lpstr>FIFOF-50's</vt:lpstr>
      <vt:lpstr>FIFOF-40's</vt:lpstr>
      <vt:lpstr>FIFOF-30's</vt:lpstr>
      <vt:lpstr>FIFOF-20's</vt:lpstr>
      <vt:lpstr>FIFEF</vt:lpstr>
      <vt:lpstr>FIEIF</vt:lpstr>
      <vt:lpstr>FIEF</vt:lpstr>
      <vt:lpstr>FIEAF</vt:lpstr>
      <vt:lpstr>FIBF</vt:lpstr>
      <vt:lpstr>FID-PE</vt:lpstr>
      <vt:lpstr>FEGF</vt:lpstr>
      <vt:lpstr>FBIF</vt:lpstr>
      <vt:lpstr>FAEF</vt:lpstr>
      <vt:lpstr>TIIOF</vt:lpstr>
      <vt:lpstr>FISTIP</vt:lpstr>
      <vt:lpstr>FIUBF</vt:lpstr>
      <vt:lpstr>FISF</vt:lpstr>
      <vt:lpstr>FIPP</vt:lpstr>
      <vt:lpstr>FILF</vt:lpstr>
      <vt:lpstr>FILDF</vt:lpstr>
      <vt:lpstr>FIGSF</vt:lpstr>
      <vt:lpstr>FIFRF</vt:lpstr>
      <vt:lpstr>FIEHF</vt:lpstr>
      <vt:lpstr>FIDHY</vt:lpstr>
      <vt:lpstr>FIDA</vt:lpstr>
      <vt:lpstr>FICRF</vt:lpstr>
      <vt:lpstr>FICDF</vt:lpstr>
      <vt:lpstr>FBPF</vt:lpstr>
      <vt:lpstr>FMPS1A</vt:lpstr>
      <vt:lpstr>FMPS1B</vt:lpstr>
      <vt:lpstr>FMPS2A</vt:lpstr>
      <vt:lpstr>FMPS2B</vt:lpstr>
      <vt:lpstr>FMPS2C</vt:lpstr>
      <vt:lpstr>FMPS3A</vt:lpstr>
      <vt:lpstr>FMPS3B</vt:lpstr>
      <vt:lpstr>FMPS3C</vt:lpstr>
      <vt:lpstr>FMPS3D</vt:lpstr>
      <vt:lpstr>FMPS3E</vt:lpstr>
      <vt:lpstr>FMPS3F</vt:lpstr>
      <vt:lpstr>FMPS4A</vt:lpstr>
      <vt:lpstr>FMPS4B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Bhogte, Amey</dc:creator>
  <cp:lastModifiedBy>Bhogte, Amey</cp:lastModifiedBy>
  <dcterms:created xsi:type="dcterms:W3CDTF">2018-08-01T09:33:22Z</dcterms:created>
  <dcterms:modified xsi:type="dcterms:W3CDTF">2018-08-10T08:12:01Z</dcterms:modified>
</cp:coreProperties>
</file>